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mmo" sheetId="1" state="visible" r:id="rId2"/>
    <sheet name="allweapstat" sheetId="2" state="visible" r:id="rId3"/>
    <sheet name="allweapeff" sheetId="3" state="visible" r:id="rId4"/>
    <sheet name="allweapqual" sheetId="4" state="visible" r:id="rId5"/>
    <sheet name="allweapslots" sheetId="5" state="visible" r:id="rId6"/>
    <sheet name="allweapmods" sheetId="6" state="visible" r:id="rId7"/>
    <sheet name="smgun" sheetId="7" state="visible" r:id="rId8"/>
    <sheet name="energy" sheetId="8" state="visible" r:id="rId9"/>
    <sheet name="biggun" sheetId="9" state="visible" r:id="rId10"/>
    <sheet name="melee" sheetId="10" state="visible" r:id="rId11"/>
    <sheet name="unarm" sheetId="11" state="visible" r:id="rId12"/>
    <sheet name="thrown" sheetId="12" state="visible" r:id="rId13"/>
    <sheet name="expl" sheetId="13" state="visible" r:id="rId14"/>
    <sheet name="mods" sheetId="14" state="visible" r:id="rId15"/>
    <sheet name="weap2db" sheetId="15" state="visible" r:id="rId16"/>
    <sheet name="2d20" sheetId="16" state="visible" r:id="rId17"/>
    <sheet name="3d20" sheetId="17" state="visible" r:id="rId18"/>
    <sheet name="Sheet13" sheetId="18" state="visible" r:id="rId19"/>
  </sheets>
  <definedNames>
    <definedName function="false" hidden="true" localSheetId="2" name="_xlnm._FilterDatabase" vbProcedure="false">allweapeff!$A$1:$F$145</definedName>
    <definedName function="false" hidden="true" localSheetId="5" name="_xlnm._FilterDatabase" vbProcedure="false">allweapmods!$A$1:$E$273</definedName>
    <definedName function="false" hidden="true" localSheetId="3" name="_xlnm._FilterDatabase" vbProcedure="false">allweapqual!$A$1:$S$247</definedName>
    <definedName function="false" hidden="true" localSheetId="4" name="_xlnm._FilterDatabase" vbProcedure="false">allweapslots!$A$1:$E$273</definedName>
    <definedName function="false" hidden="true" localSheetId="1" name="_xlnm._FilterDatabase" vbProcedure="false">allweapstat!$A$1:$B$163</definedName>
    <definedName function="false" hidden="true" localSheetId="0" name="_xlnm._FilterDatabase" vbProcedure="false">ammo!$AR$1:$AT$37</definedName>
    <definedName function="false" hidden="true" localSheetId="8" name="_xlnm._FilterDatabase" vbProcedure="false">biggun!$A$1:$N$29</definedName>
    <definedName function="false" hidden="true" localSheetId="7" name="_xlnm._FilterDatabase" vbProcedure="false">energy!$A$1:$P$29</definedName>
    <definedName function="false" hidden="true" localSheetId="12" name="_xlnm._FilterDatabase" vbProcedure="false">expl!$A$1:$J$29</definedName>
    <definedName function="false" hidden="true" localSheetId="9" name="_xlnm._FilterDatabase" vbProcedure="false">melee!$A$1:$L$30</definedName>
    <definedName function="false" hidden="true" localSheetId="13" name="_xlnm._FilterDatabase" vbProcedure="false">mods!$A$1:$V$234</definedName>
    <definedName function="false" hidden="true" localSheetId="6" name="_xlnm._FilterDatabase" vbProcedure="false">smgun!$A$1:$Q$29</definedName>
    <definedName function="false" hidden="true" localSheetId="10" name="_xlnm._FilterDatabase" vbProcedure="false">unarm!$A$1:$L$29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<sst xmlns="http://schemas.openxmlformats.org/spreadsheetml/2006/main" count="8567" uniqueCount="1489">
  <si>
    <t xml:space="preserve">id</t>
  </si>
  <si>
    <t xml:space="preserve">type</t>
  </si>
  <si>
    <t xml:space="preserve">quantity</t>
  </si>
  <si>
    <t xml:space="preserve">weight</t>
  </si>
  <si>
    <t xml:space="preserve">cost</t>
  </si>
  <si>
    <t xml:space="preserve">rarity</t>
  </si>
  <si>
    <t xml:space="preserve">variant</t>
  </si>
  <si>
    <t xml:space="preserve">base</t>
  </si>
  <si>
    <t xml:space="preserve">baseid</t>
  </si>
  <si>
    <t xml:space="preserve">Ammo Mods</t>
  </si>
  <si>
    <t xml:space="preserve">Dam</t>
  </si>
  <si>
    <t xml:space="preserve">Effects</t>
  </si>
  <si>
    <t xml:space="preserve">Type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</si>
  <si>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</si>
  <si>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</si>
  <si>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</si>
  <si>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</si>
  <si>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</si>
  <si>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Loot</t>
  </si>
  <si>
    <t xml:space="preserve">min</t>
  </si>
  <si>
    <t xml:space="preserve">max</t>
  </si>
  <si>
    <t xml:space="preserve">amount</t>
  </si>
  <si>
    <t xml:space="preserve">chance</t>
  </si>
  <si>
    <t xml:space="preserve">avg</t>
  </si>
  <si>
    <t xml:space="preserve">.38</t>
  </si>
  <si>
    <t xml:space="preserve">10+5 CD</t>
  </si>
  <si>
    <t xml:space="preserve">&lt;1</t>
  </si>
  <si>
    <t xml:space="preserve">.357 Magnum</t>
  </si>
  <si>
    <t xml:space="preserve">AP</t>
  </si>
  <si>
    <t xml:space="preserve">-1 CD</t>
  </si>
  <si>
    <t xml:space="preserve">Piercing 2</t>
  </si>
  <si>
    <t xml:space="preserve">Physical</t>
  </si>
  <si>
    <t xml:space="preserve">-</t>
  </si>
  <si>
    <t xml:space="preserve">x3</t>
  </si>
  <si>
    <t xml:space="preserve">10,.308,.45,.50,5.56,5,14,9,12.7</t>
  </si>
  <si>
    <t xml:space="preserve">Alien Cell</t>
  </si>
  <si>
    <t xml:space="preserve">3+1 CD</t>
  </si>
  <si>
    <t xml:space="preserve">2mm EC</t>
  </si>
  <si>
    <t xml:space="preserve">6+3 CD</t>
  </si>
  <si>
    <t xml:space="preserve">10mm</t>
  </si>
  <si>
    <t xml:space="preserve">8+4 CD</t>
  </si>
  <si>
    <t xml:space="preserve">SWC</t>
  </si>
  <si>
    <t xml:space="preserve">Piercing 1</t>
  </si>
  <si>
    <t xml:space="preserve">.38,.44,45-70,.357</t>
  </si>
  <si>
    <t xml:space="preserve">Plasma Cart</t>
  </si>
  <si>
    <t xml:space="preserve">14mm</t>
  </si>
  <si>
    <t xml:space="preserve">.308</t>
  </si>
  <si>
    <t xml:space="preserve">JSP</t>
  </si>
  <si>
    <t xml:space="preserve">Piercing -1, Vicious</t>
  </si>
  <si>
    <t xml:space="preserve">Debilitating</t>
  </si>
  <si>
    <t xml:space="preserve">x2</t>
  </si>
  <si>
    <t xml:space="preserve">Fusion Core</t>
  </si>
  <si>
    <t xml:space="preserve">MiniNuke</t>
  </si>
  <si>
    <t xml:space="preserve">Flare</t>
  </si>
  <si>
    <t xml:space="preserve">2+1 CD</t>
  </si>
  <si>
    <t xml:space="preserve">HP</t>
  </si>
  <si>
    <t xml:space="preserve">+1 CD</t>
  </si>
  <si>
    <t xml:space="preserve">12.7mm</t>
  </si>
  <si>
    <t xml:space="preserve">4+2 CD</t>
  </si>
  <si>
    <t xml:space="preserve">5mm</t>
  </si>
  <si>
    <t xml:space="preserve">12+6 CDx10</t>
  </si>
  <si>
    <t xml:space="preserve">Missile</t>
  </si>
  <si>
    <t xml:space="preserve">ShotgunShell</t>
  </si>
  <si>
    <t xml:space="preserve">P+</t>
  </si>
  <si>
    <t xml:space="preserve">Vicious</t>
  </si>
  <si>
    <t xml:space="preserve">Unreliable</t>
  </si>
  <si>
    <t xml:space="preserve">10,.45,14,9</t>
  </si>
  <si>
    <t xml:space="preserve">.50</t>
  </si>
  <si>
    <t xml:space="preserve">.45</t>
  </si>
  <si>
    <t xml:space="preserve">Explosive</t>
  </si>
  <si>
    <t xml:space="preserve">Break</t>
  </si>
  <si>
    <t xml:space="preserve">Blast</t>
  </si>
  <si>
    <t xml:space="preserve">x7</t>
  </si>
  <si>
    <t xml:space="preserve">Syringes</t>
  </si>
  <si>
    <t xml:space="preserve">40mm</t>
  </si>
  <si>
    <t xml:space="preserve">FlamerFuel</t>
  </si>
  <si>
    <t xml:space="preserve">12+6 CD</t>
  </si>
  <si>
    <t xml:space="preserve">Incendiary</t>
  </si>
  <si>
    <t xml:space="preserve">Persist</t>
  </si>
  <si>
    <t xml:space="preserve">Energy</t>
  </si>
  <si>
    <t xml:space="preserve">Gamma</t>
  </si>
  <si>
    <t xml:space="preserve">FusionCell</t>
  </si>
  <si>
    <t xml:space="preserve">14+7 CD</t>
  </si>
  <si>
    <t xml:space="preserve">Surplus</t>
  </si>
  <si>
    <t xml:space="preserve">x.75</t>
  </si>
  <si>
    <t xml:space="preserve">45-70 Gov't</t>
  </si>
  <si>
    <t xml:space="preserve">Fuel</t>
  </si>
  <si>
    <t xml:space="preserve">GammaRound</t>
  </si>
  <si>
    <t xml:space="preserve">Junk</t>
  </si>
  <si>
    <t xml:space="preserve">Unreliablex2</t>
  </si>
  <si>
    <t xml:space="preserve">x.5</t>
  </si>
  <si>
    <t xml:space="preserve">9+4 CD</t>
  </si>
  <si>
    <t xml:space="preserve">RailwaySpike</t>
  </si>
  <si>
    <t xml:space="preserve">Bean Bag</t>
  </si>
  <si>
    <t xml:space="preserve">-2 CD</t>
  </si>
  <si>
    <t xml:space="preserve">Stun</t>
  </si>
  <si>
    <t xml:space="preserve">x1</t>
  </si>
  <si>
    <t xml:space="preserve">shotgun</t>
  </si>
  <si>
    <t xml:space="preserve">Syringe</t>
  </si>
  <si>
    <t xml:space="preserve">Berserk</t>
  </si>
  <si>
    <t xml:space="preserve">Bleed-Out</t>
  </si>
  <si>
    <t xml:space="preserve">Bloatfly Larva</t>
  </si>
  <si>
    <t xml:space="preserve">Endangerol</t>
  </si>
  <si>
    <t xml:space="preserve">Lock Joint</t>
  </si>
  <si>
    <t xml:space="preserve">Mind Cloud</t>
  </si>
  <si>
    <t xml:space="preserve">Pax</t>
  </si>
  <si>
    <t xml:space="preserve">Radscorpion Venom</t>
  </si>
  <si>
    <t xml:space="preserve">Coin shot</t>
  </si>
  <si>
    <t xml:space="preserve">Spike</t>
  </si>
  <si>
    <t xml:space="preserve">Yellow Belly</t>
  </si>
  <si>
    <t xml:space="preserve">Slug</t>
  </si>
  <si>
    <t xml:space="preserve">-Spread</t>
  </si>
  <si>
    <t xml:space="preserve">+1</t>
  </si>
  <si>
    <t xml:space="preserve">-Inaccurate</t>
  </si>
  <si>
    <t xml:space="preserve">.357</t>
  </si>
  <si>
    <t xml:space="preserve">.44Magnum</t>
  </si>
  <si>
    <t xml:space="preserve">Flechette</t>
  </si>
  <si>
    <t xml:space="preserve">25mm</t>
  </si>
  <si>
    <t xml:space="preserve">Pulse Slug</t>
  </si>
  <si>
    <t xml:space="preserve">+1/+5*</t>
  </si>
  <si>
    <t xml:space="preserve">Physical/Energy*</t>
  </si>
  <si>
    <t xml:space="preserve">Shells</t>
  </si>
  <si>
    <t xml:space="preserve">5.56mm</t>
  </si>
  <si>
    <t xml:space="preserve">Dragon's Breath</t>
  </si>
  <si>
    <t xml:space="preserve">Fusion Cell</t>
  </si>
  <si>
    <t xml:space="preserve">10x(12+6 CD)</t>
  </si>
  <si>
    <t xml:space="preserve">HE</t>
  </si>
  <si>
    <t xml:space="preserve">grenade/missile</t>
  </si>
  <si>
    <t xml:space="preserve">FusionCore</t>
  </si>
  <si>
    <t xml:space="preserve">Plasma</t>
  </si>
  <si>
    <t xml:space="preserve">+3 CD</t>
  </si>
  <si>
    <t xml:space="preserve">grenade</t>
  </si>
  <si>
    <t xml:space="preserve">.44</t>
  </si>
  <si>
    <t xml:space="preserve">Pulse</t>
  </si>
  <si>
    <t xml:space="preserve">+3 CD*</t>
  </si>
  <si>
    <t xml:space="preserve">9mm</t>
  </si>
  <si>
    <t xml:space="preserve">10+4 CD</t>
  </si>
  <si>
    <t xml:space="preserve">PlasmaCartridge</t>
  </si>
  <si>
    <t xml:space="preserve">2mmEC</t>
  </si>
  <si>
    <t xml:space="preserve">Homemade</t>
  </si>
  <si>
    <t xml:space="preserve">flamer</t>
  </si>
  <si>
    <t xml:space="preserve">1+1 CD</t>
  </si>
  <si>
    <t xml:space="preserve">Mini-Nuke</t>
  </si>
  <si>
    <t xml:space="preserve">Overcharged</t>
  </si>
  <si>
    <t xml:space="preserve">+2 CD</t>
  </si>
  <si>
    <t xml:space="preserve">fusion</t>
  </si>
  <si>
    <t xml:space="preserve">5+4 CD</t>
  </si>
  <si>
    <t xml:space="preserve">Acid Concentrate</t>
  </si>
  <si>
    <t xml:space="preserve">2+3 CD</t>
  </si>
  <si>
    <t xml:space="preserve">Reliable</t>
  </si>
  <si>
    <t xml:space="preserve">.357 revolver</t>
  </si>
  <si>
    <t xml:space="preserve">Alien Blaster Round</t>
  </si>
  <si>
    <t xml:space="preserve">.223</t>
  </si>
  <si>
    <t xml:space="preserve">Cannonball</t>
  </si>
  <si>
    <t xml:space="preserve">1+2 CD</t>
  </si>
  <si>
    <t xml:space="preserve">Cryo Cell</t>
  </si>
  <si>
    <t xml:space="preserve">4+3 CD</t>
  </si>
  <si>
    <t xml:space="preserve">Gas Grenade</t>
  </si>
  <si>
    <t xml:space="preserve">Harpoon</t>
  </si>
  <si>
    <t xml:space="preserve">.50 Ball</t>
  </si>
  <si>
    <t xml:space="preserve">25mm Grenade</t>
  </si>
  <si>
    <t xml:space="preserve">40mm grenade round</t>
  </si>
  <si>
    <t xml:space="preserve">3</t>
  </si>
  <si>
    <t xml:space="preserve">Alien Power Cells</t>
  </si>
  <si>
    <t xml:space="preserve">Alien Power Module</t>
  </si>
  <si>
    <t xml:space="preserve">Arrow</t>
  </si>
  <si>
    <t xml:space="preserve">6+4 CD</t>
  </si>
  <si>
    <t xml:space="preserve">Cryo Arrow</t>
  </si>
  <si>
    <t xml:space="preserve">Explosive Arrow</t>
  </si>
  <si>
    <t xml:space="preserve">Flaming Arrow</t>
  </si>
  <si>
    <t xml:space="preserve">Serrated Arrow</t>
  </si>
  <si>
    <t xml:space="preserve">Plasma Arrow</t>
  </si>
  <si>
    <t xml:space="preserve">Poison Arrow</t>
  </si>
  <si>
    <t xml:space="preserve">Crossbow Bolt</t>
  </si>
  <si>
    <t xml:space="preserve">4+4 CD</t>
  </si>
  <si>
    <t xml:space="preserve">Cryo Bolt</t>
  </si>
  <si>
    <t xml:space="preserve">Explosive Bolt</t>
  </si>
  <si>
    <t xml:space="preserve">Flaming Bolt</t>
  </si>
  <si>
    <t xml:space="preserve">Serrated Bolt</t>
  </si>
  <si>
    <t xml:space="preserve">Plasma Bolt</t>
  </si>
  <si>
    <t xml:space="preserve">Poison Bolt</t>
  </si>
  <si>
    <t xml:space="preserve">Plasma Core</t>
  </si>
  <si>
    <t xml:space="preserve">Cazadores Sting</t>
  </si>
  <si>
    <t xml:space="preserve">60</t>
  </si>
  <si>
    <t xml:space="preserve">.38 SWC</t>
  </si>
  <si>
    <t xml:space="preserve">(‘60’,’36’)</t>
  </si>
  <si>
    <t xml:space="preserve">61</t>
  </si>
  <si>
    <t xml:space="preserve">10mm AP</t>
  </si>
  <si>
    <t xml:space="preserve">62</t>
  </si>
  <si>
    <t xml:space="preserve">10mm HP</t>
  </si>
  <si>
    <t xml:space="preserve">63</t>
  </si>
  <si>
    <t xml:space="preserve">10mm JSP</t>
  </si>
  <si>
    <t xml:space="preserve">1</t>
  </si>
  <si>
    <t xml:space="preserve">64</t>
  </si>
  <si>
    <t xml:space="preserve">10mm Junk</t>
  </si>
  <si>
    <t xml:space="preserve">0</t>
  </si>
  <si>
    <t xml:space="preserve">65</t>
  </si>
  <si>
    <t xml:space="preserve">10mm P+</t>
  </si>
  <si>
    <t xml:space="preserve">4</t>
  </si>
  <si>
    <t xml:space="preserve">2</t>
  </si>
  <si>
    <t xml:space="preserve">66</t>
  </si>
  <si>
    <t xml:space="preserve">10mm Surplus</t>
  </si>
  <si>
    <t xml:space="preserve">67</t>
  </si>
  <si>
    <t xml:space="preserve">.308 AP</t>
  </si>
  <si>
    <t xml:space="preserve">7</t>
  </si>
  <si>
    <t xml:space="preserve">68</t>
  </si>
  <si>
    <t xml:space="preserve">.308 HP</t>
  </si>
  <si>
    <t xml:space="preserve">69</t>
  </si>
  <si>
    <t xml:space="preserve">.308 JSP</t>
  </si>
  <si>
    <t xml:space="preserve">70</t>
  </si>
  <si>
    <t xml:space="preserve">.308 Junk</t>
  </si>
  <si>
    <t xml:space="preserve">71</t>
  </si>
  <si>
    <t xml:space="preserve">.308 Surplus</t>
  </si>
  <si>
    <t xml:space="preserve">72</t>
  </si>
  <si>
    <t xml:space="preserve">5</t>
  </si>
  <si>
    <t xml:space="preserve">73</t>
  </si>
  <si>
    <t xml:space="preserve">74</t>
  </si>
  <si>
    <t xml:space="preserve">Dragon’s Breath</t>
  </si>
  <si>
    <t xml:space="preserve">75</t>
  </si>
  <si>
    <t xml:space="preserve">76</t>
  </si>
  <si>
    <t xml:space="preserve">77</t>
  </si>
  <si>
    <t xml:space="preserve">78</t>
  </si>
  <si>
    <t xml:space="preserve">.45 AP</t>
  </si>
  <si>
    <t xml:space="preserve">79</t>
  </si>
  <si>
    <t xml:space="preserve">.45 HP</t>
  </si>
  <si>
    <t xml:space="preserve">80</t>
  </si>
  <si>
    <t xml:space="preserve">.45 JSP</t>
  </si>
  <si>
    <t xml:space="preserve">81</t>
  </si>
  <si>
    <t xml:space="preserve">.45 Junk</t>
  </si>
  <si>
    <t xml:space="preserve">82</t>
  </si>
  <si>
    <t xml:space="preserve">.45 P+</t>
  </si>
  <si>
    <t xml:space="preserve">83</t>
  </si>
  <si>
    <t xml:space="preserve">.45 Surplus</t>
  </si>
  <si>
    <t xml:space="preserve">84</t>
  </si>
  <si>
    <t xml:space="preserve">Homemade Fuel</t>
  </si>
  <si>
    <t xml:space="preserve">16+8 CD</t>
  </si>
  <si>
    <t xml:space="preserve">85</t>
  </si>
  <si>
    <t xml:space="preserve">Overcharged Cell</t>
  </si>
  <si>
    <t xml:space="preserve">86</t>
  </si>
  <si>
    <t xml:space="preserve">.44 SWC</t>
  </si>
  <si>
    <t xml:space="preserve">87</t>
  </si>
  <si>
    <t xml:space="preserve">.50 AP</t>
  </si>
  <si>
    <t xml:space="preserve">9</t>
  </si>
  <si>
    <t xml:space="preserve">88</t>
  </si>
  <si>
    <t xml:space="preserve">.50 Explosive</t>
  </si>
  <si>
    <t xml:space="preserve">28</t>
  </si>
  <si>
    <t xml:space="preserve">6</t>
  </si>
  <si>
    <t xml:space="preserve">89</t>
  </si>
  <si>
    <t xml:space="preserve">.50 HP</t>
  </si>
  <si>
    <t xml:space="preserve">90</t>
  </si>
  <si>
    <t xml:space="preserve">.50 Incendiary</t>
  </si>
  <si>
    <t xml:space="preserve">12</t>
  </si>
  <si>
    <t xml:space="preserve">91</t>
  </si>
  <si>
    <t xml:space="preserve">.50 JSP</t>
  </si>
  <si>
    <t xml:space="preserve">92</t>
  </si>
  <si>
    <t xml:space="preserve">.50 Junk</t>
  </si>
  <si>
    <t xml:space="preserve">93</t>
  </si>
  <si>
    <t xml:space="preserve">.50 Surplus</t>
  </si>
  <si>
    <t xml:space="preserve">94</t>
  </si>
  <si>
    <t xml:space="preserve">5.56mm AP</t>
  </si>
  <si>
    <t xml:space="preserve">95</t>
  </si>
  <si>
    <t xml:space="preserve">5.56mm HP</t>
  </si>
  <si>
    <t xml:space="preserve">96</t>
  </si>
  <si>
    <t xml:space="preserve">5.56mm JSP</t>
  </si>
  <si>
    <t xml:space="preserve">97</t>
  </si>
  <si>
    <t xml:space="preserve">5.56mm Junk</t>
  </si>
  <si>
    <t xml:space="preserve">98</t>
  </si>
  <si>
    <t xml:space="preserve">5.56mm Surplus</t>
  </si>
  <si>
    <t xml:space="preserve">99</t>
  </si>
  <si>
    <t xml:space="preserve">100</t>
  </si>
  <si>
    <t xml:space="preserve">5mm AP</t>
  </si>
  <si>
    <t xml:space="preserve">10x(8+4 CD)</t>
  </si>
  <si>
    <t xml:space="preserve">101</t>
  </si>
  <si>
    <t xml:space="preserve">5mm HP</t>
  </si>
  <si>
    <t xml:space="preserve">102</t>
  </si>
  <si>
    <t xml:space="preserve">5mm JSP</t>
  </si>
  <si>
    <t xml:space="preserve">10x(10+5 CD)</t>
  </si>
  <si>
    <t xml:space="preserve">103</t>
  </si>
  <si>
    <t xml:space="preserve">5mm Junk</t>
  </si>
  <si>
    <t xml:space="preserve">10x(16+8 CD)</t>
  </si>
  <si>
    <t xml:space="preserve">104</t>
  </si>
  <si>
    <t xml:space="preserve">5mm Surplus</t>
  </si>
  <si>
    <t xml:space="preserve">10x(14+7 CD)</t>
  </si>
  <si>
    <t xml:space="preserve">105</t>
  </si>
  <si>
    <t xml:space="preserve">HE Missile</t>
  </si>
  <si>
    <t xml:space="preserve">175</t>
  </si>
  <si>
    <t xml:space="preserve">106</t>
  </si>
  <si>
    <t xml:space="preserve">.357 SWC</t>
  </si>
  <si>
    <t xml:space="preserve">107</t>
  </si>
  <si>
    <t xml:space="preserve">12.7mm AP</t>
  </si>
  <si>
    <t xml:space="preserve">108</t>
  </si>
  <si>
    <t xml:space="preserve">12.7mm HP</t>
  </si>
  <si>
    <t xml:space="preserve">109</t>
  </si>
  <si>
    <t xml:space="preserve">12.7mm JSP</t>
  </si>
  <si>
    <t xml:space="preserve">110</t>
  </si>
  <si>
    <t xml:space="preserve">12.7mm Junk</t>
  </si>
  <si>
    <t xml:space="preserve">111</t>
  </si>
  <si>
    <t xml:space="preserve">12.7mm Surplus</t>
  </si>
  <si>
    <t xml:space="preserve">112</t>
  </si>
  <si>
    <t xml:space="preserve">9mm AP</t>
  </si>
  <si>
    <t xml:space="preserve">113</t>
  </si>
  <si>
    <t xml:space="preserve">9mm HP</t>
  </si>
  <si>
    <t xml:space="preserve">114</t>
  </si>
  <si>
    <t xml:space="preserve">9mm JSP</t>
  </si>
  <si>
    <t xml:space="preserve">115</t>
  </si>
  <si>
    <t xml:space="preserve">9mm Junk</t>
  </si>
  <si>
    <t xml:space="preserve">116</t>
  </si>
  <si>
    <t xml:space="preserve">9mm P+</t>
  </si>
  <si>
    <t xml:space="preserve">117</t>
  </si>
  <si>
    <t xml:space="preserve">9mm Surplus</t>
  </si>
  <si>
    <t xml:space="preserve">118</t>
  </si>
  <si>
    <t xml:space="preserve">25mm HE Grenade</t>
  </si>
  <si>
    <t xml:space="preserve">20</t>
  </si>
  <si>
    <t xml:space="preserve">119</t>
  </si>
  <si>
    <t xml:space="preserve">25mm Incendiary Grenade</t>
  </si>
  <si>
    <t xml:space="preserve">120</t>
  </si>
  <si>
    <t xml:space="preserve">25mm Plasma Grenade</t>
  </si>
  <si>
    <t xml:space="preserve">8</t>
  </si>
  <si>
    <t xml:space="preserve">121</t>
  </si>
  <si>
    <t xml:space="preserve">25mm Pulse Grenade</t>
  </si>
  <si>
    <t xml:space="preserve">122</t>
  </si>
  <si>
    <t xml:space="preserve">40mm HE Grenade</t>
  </si>
  <si>
    <t xml:space="preserve">50</t>
  </si>
  <si>
    <t xml:space="preserve">123</t>
  </si>
  <si>
    <t xml:space="preserve">40mm Incendiary Grenade</t>
  </si>
  <si>
    <t xml:space="preserve">30</t>
  </si>
  <si>
    <t xml:space="preserve">124</t>
  </si>
  <si>
    <t xml:space="preserve">40mm Plasma Grenade</t>
  </si>
  <si>
    <t xml:space="preserve">125</t>
  </si>
  <si>
    <t xml:space="preserve">40mm Pulse Grenade</t>
  </si>
  <si>
    <t xml:space="preserve">126</t>
  </si>
  <si>
    <t xml:space="preserve">.45-70 Gov't</t>
  </si>
  <si>
    <t xml:space="preserve">127</t>
  </si>
  <si>
    <t xml:space="preserve">.45-70 SWC</t>
  </si>
  <si>
    <t xml:space="preserve">128</t>
  </si>
  <si>
    <t xml:space="preserve">129</t>
  </si>
  <si>
    <t xml:space="preserve">14mm AP</t>
  </si>
  <si>
    <t xml:space="preserve">130</t>
  </si>
  <si>
    <t xml:space="preserve">14mm HP</t>
  </si>
  <si>
    <t xml:space="preserve">11</t>
  </si>
  <si>
    <t xml:space="preserve">131</t>
  </si>
  <si>
    <t xml:space="preserve">14mm JSP</t>
  </si>
  <si>
    <t xml:space="preserve">2+2 CD</t>
  </si>
  <si>
    <t xml:space="preserve">132</t>
  </si>
  <si>
    <t xml:space="preserve">14mm Junk</t>
  </si>
  <si>
    <t xml:space="preserve">133</t>
  </si>
  <si>
    <t xml:space="preserve">14mm P+</t>
  </si>
  <si>
    <t xml:space="preserve">134</t>
  </si>
  <si>
    <t xml:space="preserve">14mm Surplus</t>
  </si>
  <si>
    <t xml:space="preserve">40mm Grenade</t>
  </si>
  <si>
    <t xml:space="preserve">5+2 CD</t>
  </si>
  <si>
    <t xml:space="preserve">name</t>
  </si>
  <si>
    <t xml:space="preserve">skillid</t>
  </si>
  <si>
    <t xml:space="preserve">skill</t>
  </si>
  <si>
    <t xml:space="preserve">dam</t>
  </si>
  <si>
    <t xml:space="preserve">dtype</t>
  </si>
  <si>
    <t xml:space="preserve">rate</t>
  </si>
  <si>
    <t xml:space="preserve">range</t>
  </si>
  <si>
    <t xml:space="preserve">wgt</t>
  </si>
  <si>
    <t xml:space="preserve">ammoid</t>
  </si>
  <si>
    <t xml:space="preserve">ammo</t>
  </si>
  <si>
    <t xml:space="preserve">src</t>
  </si>
  <si>
    <t xml:space="preserve">snum</t>
  </si>
  <si>
    <t xml:space="preserve">.44 Pistol</t>
  </si>
  <si>
    <t xml:space="preserve">Small Guns</t>
  </si>
  <si>
    <t xml:space="preserve">Ph</t>
  </si>
  <si>
    <t xml:space="preserve">C</t>
  </si>
  <si>
    <t xml:space="preserve">Athletics</t>
  </si>
  <si>
    <t xml:space="preserve">10mm Pistol</t>
  </si>
  <si>
    <t xml:space="preserve">Big Guns</t>
  </si>
  <si>
    <t xml:space="preserve">Flare Gun</t>
  </si>
  <si>
    <t xml:space="preserve">M</t>
  </si>
  <si>
    <t xml:space="preserve">Energy Weapons</t>
  </si>
  <si>
    <t xml:space="preserve">Assault Rifle</t>
  </si>
  <si>
    <t xml:space="preserve">Explosives</t>
  </si>
  <si>
    <t xml:space="preserve">Combat Rifle</t>
  </si>
  <si>
    <t xml:space="preserve">Melee Weapons</t>
  </si>
  <si>
    <t xml:space="preserve">Gauss Rifle</t>
  </si>
  <si>
    <t xml:space="preserve">L</t>
  </si>
  <si>
    <t xml:space="preserve">Hunting Rifle</t>
  </si>
  <si>
    <t xml:space="preserve">Throwing</t>
  </si>
  <si>
    <t xml:space="preserve">Submachine Gun</t>
  </si>
  <si>
    <t xml:space="preserve">Unarmed</t>
  </si>
  <si>
    <t xml:space="preserve">Combat Shotgun</t>
  </si>
  <si>
    <t xml:space="preserve">Double-Barrel Shotgun</t>
  </si>
  <si>
    <t xml:space="preserve">Pipe Bolt-Action</t>
  </si>
  <si>
    <t xml:space="preserve">Pipe Gun</t>
  </si>
  <si>
    <t xml:space="preserve">Pipe Revolver</t>
  </si>
  <si>
    <t xml:space="preserve">Railway Rifle</t>
  </si>
  <si>
    <t xml:space="preserve">Syringer</t>
  </si>
  <si>
    <t xml:space="preserve">Institute Laser</t>
  </si>
  <si>
    <t xml:space="preserve">En</t>
  </si>
  <si>
    <t xml:space="preserve">Laser Musket</t>
  </si>
  <si>
    <t xml:space="preserve">Laser Gun</t>
  </si>
  <si>
    <t xml:space="preserve">Plasma Gun</t>
  </si>
  <si>
    <t xml:space="preserve">Ph/En</t>
  </si>
  <si>
    <t xml:space="preserve">Gamma Gun</t>
  </si>
  <si>
    <t xml:space="preserve">Rad</t>
  </si>
  <si>
    <t xml:space="preserve">Fat Man</t>
  </si>
  <si>
    <t xml:space="preserve">Flamer</t>
  </si>
  <si>
    <t xml:space="preserve">Gatling Laser</t>
  </si>
  <si>
    <t xml:space="preserve">Heavy Incinerator</t>
  </si>
  <si>
    <t xml:space="preserve">Junk Jet</t>
  </si>
  <si>
    <t xml:space="preserve">Minigun</t>
  </si>
  <si>
    <t xml:space="preserve">Missile Launcher</t>
  </si>
  <si>
    <t xml:space="preserve">Gun Bash ( 1H )</t>
  </si>
  <si>
    <t xml:space="preserve">R</t>
  </si>
  <si>
    <t xml:space="preserve">Gun Bash</t>
  </si>
  <si>
    <t xml:space="preserve">Bayonet</t>
  </si>
  <si>
    <t xml:space="preserve">Shredder Bayonet</t>
  </si>
  <si>
    <t xml:space="preserve">Large Bayonet</t>
  </si>
  <si>
    <t xml:space="preserve">Sword</t>
  </si>
  <si>
    <t xml:space="preserve">Combat Knife</t>
  </si>
  <si>
    <t xml:space="preserve">Machete</t>
  </si>
  <si>
    <t xml:space="preserve">Ripper</t>
  </si>
  <si>
    <t xml:space="preserve">Shishkebab</t>
  </si>
  <si>
    <t xml:space="preserve">Switchblade</t>
  </si>
  <si>
    <t xml:space="preserve">Baseball Bat</t>
  </si>
  <si>
    <t xml:space="preserve">AluminumBaseball Bat</t>
  </si>
  <si>
    <t xml:space="preserve">Board</t>
  </si>
  <si>
    <t xml:space="preserve">Lead Pipe</t>
  </si>
  <si>
    <t xml:space="preserve">Pipe Wrench</t>
  </si>
  <si>
    <t xml:space="preserve">Pool cue</t>
  </si>
  <si>
    <t xml:space="preserve">Rolling Pin</t>
  </si>
  <si>
    <t xml:space="preserve">Baton</t>
  </si>
  <si>
    <t xml:space="preserve">Sledgehammer</t>
  </si>
  <si>
    <t xml:space="preserve">Super Sledge</t>
  </si>
  <si>
    <t xml:space="preserve">Tire Iron</t>
  </si>
  <si>
    <t xml:space="preserve">Walking Cane</t>
  </si>
  <si>
    <t xml:space="preserve">Unarmed Strike</t>
  </si>
  <si>
    <t xml:space="preserve">Handy Rock</t>
  </si>
  <si>
    <t xml:space="preserve">Boxing Glove</t>
  </si>
  <si>
    <t xml:space="preserve">Deathclaw Gauntlet</t>
  </si>
  <si>
    <t xml:space="preserve">Knuckles</t>
  </si>
  <si>
    <t xml:space="preserve">Power Fist</t>
  </si>
  <si>
    <t xml:space="preserve">Throwing Knives</t>
  </si>
  <si>
    <t xml:space="preserve">Tomahawk</t>
  </si>
  <si>
    <t xml:space="preserve">Javelin</t>
  </si>
  <si>
    <t xml:space="preserve">Baseball Grenade</t>
  </si>
  <si>
    <t xml:space="preserve">Frag Grenade</t>
  </si>
  <si>
    <t xml:space="preserve">Molotov Cocktail</t>
  </si>
  <si>
    <t xml:space="preserve">Nuka Grenade</t>
  </si>
  <si>
    <t xml:space="preserve">Plasma Grenade</t>
  </si>
  <si>
    <t xml:space="preserve">Pulse Grenade</t>
  </si>
  <si>
    <t xml:space="preserve">Bottlecap Mine</t>
  </si>
  <si>
    <t xml:space="preserve">Frag Mine</t>
  </si>
  <si>
    <t xml:space="preserve">Nuke Mine</t>
  </si>
  <si>
    <t xml:space="preserve">Plasma Mine</t>
  </si>
  <si>
    <t xml:space="preserve">Pulse Mine</t>
  </si>
  <si>
    <t xml:space="preserve">5.56mm Pistol</t>
  </si>
  <si>
    <t xml:space="preserve">14mm Pistol</t>
  </si>
  <si>
    <t xml:space="preserve">Red Ryder BB Gun</t>
  </si>
  <si>
    <t xml:space="preserve">Zip Gun</t>
  </si>
  <si>
    <t xml:space="preserve">Lever-action Rifle</t>
  </si>
  <si>
    <t xml:space="preserve">.45 Auto Pistol</t>
  </si>
  <si>
    <t xml:space="preserve">Lever-action Shotgun</t>
  </si>
  <si>
    <t xml:space="preserve">Pulse Gun</t>
  </si>
  <si>
    <t xml:space="preserve">M60</t>
  </si>
  <si>
    <t xml:space="preserve">Experimental MIRV</t>
  </si>
  <si>
    <t xml:space="preserve">SMMG</t>
  </si>
  <si>
    <t xml:space="preserve">Cattle Prod</t>
  </si>
  <si>
    <t xml:space="preserve">Crowbar</t>
  </si>
  <si>
    <t xml:space="preserve">Shovel</t>
  </si>
  <si>
    <t xml:space="preserve">Handy Rock - Au/U</t>
  </si>
  <si>
    <t xml:space="preserve">Mantis Gauntlet</t>
  </si>
  <si>
    <t xml:space="preserve">Yao Guai Gauntlet</t>
  </si>
  <si>
    <t xml:space="preserve">Spear</t>
  </si>
  <si>
    <t xml:space="preserve">40mm Grenade Launcher</t>
  </si>
  <si>
    <t xml:space="preserve">M79 Grenade Launcher</t>
  </si>
  <si>
    <t xml:space="preserve">Smoke Claws</t>
  </si>
  <si>
    <t xml:space="preserve">Poi</t>
  </si>
  <si>
    <t xml:space="preserve">Acid Soaker</t>
  </si>
  <si>
    <t xml:space="preserve">Alien Blaster</t>
  </si>
  <si>
    <t xml:space="preserve">En/Rad</t>
  </si>
  <si>
    <t xml:space="preserve">Assaultron Head Laser</t>
  </si>
  <si>
    <t xml:space="preserve">Cryojet</t>
  </si>
  <si>
    <t xml:space="preserve">Mesmetron</t>
  </si>
  <si>
    <t xml:space="preserve">Tesla Rifle</t>
  </si>
  <si>
    <t xml:space="preserve">Broadsider</t>
  </si>
  <si>
    <t xml:space="preserve">Cryolator</t>
  </si>
  <si>
    <t xml:space="preserve">Harpoon Gun</t>
  </si>
  <si>
    <t xml:space="preserve">Buzz Saw</t>
  </si>
  <si>
    <t xml:space="preserve">Claw</t>
  </si>
  <si>
    <t xml:space="preserve">Construction Claw</t>
  </si>
  <si>
    <t xml:space="preserve">Drill</t>
  </si>
  <si>
    <t xml:space="preserve">Vice Grip</t>
  </si>
  <si>
    <t xml:space="preserve">.357 Magnum Revolver</t>
  </si>
  <si>
    <t xml:space="preserve">12.7mm Pistol</t>
  </si>
  <si>
    <t xml:space="preserve">12.7mm SMG</t>
  </si>
  <si>
    <t xml:space="preserve">25mm Grenade APW</t>
  </si>
  <si>
    <t xml:space="preserve">9mm Pistol</t>
  </si>
  <si>
    <t xml:space="preserve">Anti-Materiel Rifle</t>
  </si>
  <si>
    <t xml:space="preserve">Battle Rifle</t>
  </si>
  <si>
    <t xml:space="preserve">Black Powder Blunderbuss</t>
  </si>
  <si>
    <t xml:space="preserve">Black Powder Pistol</t>
  </si>
  <si>
    <t xml:space="preserve">Black Powder Rifle</t>
  </si>
  <si>
    <t xml:space="preserve">Gauss Pistol</t>
  </si>
  <si>
    <t xml:space="preserve">Gauss Shotgun</t>
  </si>
  <si>
    <t xml:space="preserve">Light Machine Gun</t>
  </si>
  <si>
    <t xml:space="preserve">Pump-Action Shotgun</t>
  </si>
  <si>
    <t xml:space="preserve">Radium Rifle</t>
  </si>
  <si>
    <t xml:space="preserve">Sniper Rifle</t>
  </si>
  <si>
    <t xml:space="preserve">Alien Atomizer</t>
  </si>
  <si>
    <t xml:space="preserve">Alien Disintegrator</t>
  </si>
  <si>
    <t xml:space="preserve">Arc Welder</t>
  </si>
  <si>
    <t xml:space="preserve">Microwave Emitter</t>
  </si>
  <si>
    <t xml:space="preserve">.50 Cal Machine Gun</t>
  </si>
  <si>
    <t xml:space="preserve">Auto Grenade Launcher</t>
  </si>
  <si>
    <t xml:space="preserve">Drone Cannon</t>
  </si>
  <si>
    <t xml:space="preserve">Gatling Gun</t>
  </si>
  <si>
    <t xml:space="preserve">Gatling Plasma</t>
  </si>
  <si>
    <t xml:space="preserve">Gauss Minigun</t>
  </si>
  <si>
    <t xml:space="preserve">Plasma Caster</t>
  </si>
  <si>
    <t xml:space="preserve">Tesla Cannon</t>
  </si>
  <si>
    <t xml:space="preserve">Bow</t>
  </si>
  <si>
    <t xml:space="preserve">Crossbow</t>
  </si>
  <si>
    <t xml:space="preserve">Assaultron Blade</t>
  </si>
  <si>
    <t xml:space="preserve">Auto-Axe</t>
  </si>
  <si>
    <t xml:space="preserve">Ballistic Fist</t>
  </si>
  <si>
    <t xml:space="preserve">Bumper Sword</t>
  </si>
  <si>
    <t xml:space="preserve">Chainsaw</t>
  </si>
  <si>
    <t xml:space="preserve">Death Tambo</t>
  </si>
  <si>
    <t xml:space="preserve">Displacer Glove</t>
  </si>
  <si>
    <t xml:space="preserve">Guitar Sword</t>
  </si>
  <si>
    <t xml:space="preserve">Mr. Handy Buzz Blade</t>
  </si>
  <si>
    <t xml:space="preserve">Multi-purpose Axe</t>
  </si>
  <si>
    <t xml:space="preserve">Proton Axe</t>
  </si>
  <si>
    <t xml:space="preserve">War Drum</t>
  </si>
  <si>
    <t xml:space="preserve">Cryojgenic Grenade</t>
  </si>
  <si>
    <t xml:space="preserve">Cryo Mine</t>
  </si>
  <si>
    <t xml:space="preserve">Detonator</t>
  </si>
  <si>
    <t xml:space="preserve">Dynamite</t>
  </si>
  <si>
    <t xml:space="preserve">Dynamite Bundle</t>
  </si>
  <si>
    <t xml:space="preserve">Flash Bang</t>
  </si>
  <si>
    <t xml:space="preserve">Frag Grenade MIRV</t>
  </si>
  <si>
    <t xml:space="preserve">Plastic Explosives</t>
  </si>
  <si>
    <t xml:space="preserve">Powder Charge</t>
  </si>
  <si>
    <t xml:space="preserve">Smoke Grenade</t>
  </si>
  <si>
    <t xml:space="preserve">Lightweight Mini-Nuke</t>
  </si>
  <si>
    <t xml:space="preserve">Grappling Gun</t>
  </si>
  <si>
    <t xml:space="preserve">Staff of Atom</t>
  </si>
  <si>
    <t xml:space="preserve">Tear Gas Launcher</t>
  </si>
  <si>
    <t xml:space="preserve">The Magnumnomicon</t>
  </si>
  <si>
    <t xml:space="preserve">All</t>
  </si>
  <si>
    <t xml:space="preserve">deid</t>
  </si>
  <si>
    <t xml:space="preserve">deff</t>
  </si>
  <si>
    <t xml:space="preserve">deval</t>
  </si>
  <si>
    <t xml:space="preserve">denum</t>
  </si>
  <si>
    <t xml:space="preserve">dam_eff</t>
  </si>
  <si>
    <t xml:space="preserve">Burst</t>
  </si>
  <si>
    <t xml:space="preserve">Breaking</t>
  </si>
  <si>
    <t xml:space="preserve">Piercing</t>
  </si>
  <si>
    <t xml:space="preserve">Persistent</t>
  </si>
  <si>
    <t xml:space="preserve">Radioactive</t>
  </si>
  <si>
    <t xml:space="preserve">Spread</t>
  </si>
  <si>
    <t xml:space="preserve">Arc</t>
  </si>
  <si>
    <t xml:space="preserve">Freeze</t>
  </si>
  <si>
    <t xml:space="preserve">Piercing </t>
  </si>
  <si>
    <t xml:space="preserve">qualid</t>
  </si>
  <si>
    <t xml:space="preserve">qual</t>
  </si>
  <si>
    <t xml:space="preserve">qualval</t>
  </si>
  <si>
    <t xml:space="preserve">qnum</t>
  </si>
  <si>
    <t xml:space="preserve">Close Quarters</t>
  </si>
  <si>
    <t xml:space="preserve">Accurate</t>
  </si>
  <si>
    <t xml:space="preserve">x</t>
  </si>
  <si>
    <t xml:space="preserve">Concealed</t>
  </si>
  <si>
    <t xml:space="preserve">Two-Handed</t>
  </si>
  <si>
    <t xml:space="preserve">Gatling</t>
  </si>
  <si>
    <t xml:space="preserve">inaccurate</t>
  </si>
  <si>
    <t xml:space="preserve">Mine</t>
  </si>
  <si>
    <t xml:space="preserve">Inaccurate</t>
  </si>
  <si>
    <t xml:space="preserve">Night Vision</t>
  </si>
  <si>
    <t xml:space="preserve">Parry</t>
  </si>
  <si>
    <t xml:space="preserve">Recon</t>
  </si>
  <si>
    <t xml:space="preserve">Suppressed</t>
  </si>
  <si>
    <t xml:space="preserve">Thrown</t>
  </si>
  <si>
    <t xml:space="preserve">Slow Load</t>
  </si>
  <si>
    <t xml:space="preserve">Ammo-Hungry</t>
  </si>
  <si>
    <t xml:space="preserve">Bombard</t>
  </si>
  <si>
    <t xml:space="preserve">Delay</t>
  </si>
  <si>
    <t xml:space="preserve">Placed</t>
  </si>
  <si>
    <t xml:space="preserve">Recoil</t>
  </si>
  <si>
    <t xml:space="preserve">Surge</t>
  </si>
  <si>
    <t xml:space="preserve">Grappling</t>
  </si>
  <si>
    <t xml:space="preserve">wsid</t>
  </si>
  <si>
    <t xml:space="preserve">wslot</t>
  </si>
  <si>
    <t xml:space="preserve">wsnum</t>
  </si>
  <si>
    <t xml:space="preserve">Receiver</t>
  </si>
  <si>
    <t xml:space="preserve">Barrel</t>
  </si>
  <si>
    <t xml:space="preserve">Grip</t>
  </si>
  <si>
    <t xml:space="preserve">Stock</t>
  </si>
  <si>
    <t xml:space="preserve">sights</t>
  </si>
  <si>
    <t xml:space="preserve">Magazine</t>
  </si>
  <si>
    <t xml:space="preserve">Sights</t>
  </si>
  <si>
    <t xml:space="preserve">Muzzle</t>
  </si>
  <si>
    <t xml:space="preserve">Capacitors</t>
  </si>
  <si>
    <t xml:space="preserve">Dish</t>
  </si>
  <si>
    <t xml:space="preserve">Tank</t>
  </si>
  <si>
    <t xml:space="preserve">Nozzle</t>
  </si>
  <si>
    <t xml:space="preserve">Blade</t>
  </si>
  <si>
    <t xml:space="preserve">Blunt</t>
  </si>
  <si>
    <t xml:space="preserve">Frame</t>
  </si>
  <si>
    <t xml:space="preserve">capacitors</t>
  </si>
  <si>
    <t xml:space="preserve">barrel</t>
  </si>
  <si>
    <t xml:space="preserve">stock</t>
  </si>
  <si>
    <t xml:space="preserve">fuel</t>
  </si>
  <si>
    <t xml:space="preserve">tank</t>
  </si>
  <si>
    <t xml:space="preserve">magazine</t>
  </si>
  <si>
    <t xml:space="preserve">receiver</t>
  </si>
  <si>
    <t xml:space="preserve">blade</t>
  </si>
  <si>
    <t xml:space="preserve">grip</t>
  </si>
  <si>
    <t xml:space="preserve">muzzle</t>
  </si>
  <si>
    <t xml:space="preserve">nozzle</t>
  </si>
  <si>
    <t xml:space="preserve">frame</t>
  </si>
  <si>
    <t xml:space="preserve">blunt</t>
  </si>
  <si>
    <t xml:space="preserve">wmid</t>
  </si>
  <si>
    <t xml:space="preserve">wmod</t>
  </si>
  <si>
    <t xml:space="preserve">wmodnum</t>
  </si>
  <si>
    <t xml:space="preserve">Hardened</t>
  </si>
  <si>
    <t xml:space="preserve">Powerful</t>
  </si>
  <si>
    <t xml:space="preserve">Advanced</t>
  </si>
  <si>
    <t xml:space="preserve">Calibrated</t>
  </si>
  <si>
    <t xml:space="preserve">Automatic</t>
  </si>
  <si>
    <t xml:space="preserve">Auto</t>
  </si>
  <si>
    <t xml:space="preserve">Hair Trigger</t>
  </si>
  <si>
    <t xml:space="preserve">.38 Receiver</t>
  </si>
  <si>
    <t xml:space="preserve">.308 Receiver</t>
  </si>
  <si>
    <t xml:space="preserve">.45 Receiver</t>
  </si>
  <si>
    <t xml:space="preserve">.50 Receiver</t>
  </si>
  <si>
    <t xml:space="preserve">Automatic Piston</t>
  </si>
  <si>
    <t xml:space="preserve">12.7mm Receiver</t>
  </si>
  <si>
    <t xml:space="preserve">.357 Receiver</t>
  </si>
  <si>
    <t xml:space="preserve">.45-70 Receiver</t>
  </si>
  <si>
    <t xml:space="preserve">.45-70</t>
  </si>
  <si>
    <t xml:space="preserve">Full Capacitors</t>
  </si>
  <si>
    <t xml:space="preserve">High Capacity</t>
  </si>
  <si>
    <t xml:space="preserve">Capacitor Boosting Coil</t>
  </si>
  <si>
    <t xml:space="preserve">Max Capacity</t>
  </si>
  <si>
    <t xml:space="preserve">Beta Wave Tuner (Energy Weapons)</t>
  </si>
  <si>
    <t xml:space="preserve">Beta Wave Tuner (Gatling Laser)</t>
  </si>
  <si>
    <t xml:space="preserve">Boosted Capacitor (Energy Weapons)</t>
  </si>
  <si>
    <t xml:space="preserve">Boosted</t>
  </si>
  <si>
    <t xml:space="preserve">Boosted Capacitor (Gatling Laser)</t>
  </si>
  <si>
    <t xml:space="preserve">Photon Exciter (Energy Weapons)</t>
  </si>
  <si>
    <t xml:space="preserve">Excited</t>
  </si>
  <si>
    <t xml:space="preserve">Photon Exciter (Gatling Laser)</t>
  </si>
  <si>
    <t xml:space="preserve">Photon Agitator (Energy Weapons)</t>
  </si>
  <si>
    <t xml:space="preserve">Agitated</t>
  </si>
  <si>
    <t xml:space="preserve">Photon Agitator (Gatling Laser)</t>
  </si>
  <si>
    <t xml:space="preserve">Three-Crank</t>
  </si>
  <si>
    <t xml:space="preserve">Three-crank</t>
  </si>
  <si>
    <t xml:space="preserve">Four-Crank</t>
  </si>
  <si>
    <t xml:space="preserve">Four-crank</t>
  </si>
  <si>
    <t xml:space="preserve">Five-Crank</t>
  </si>
  <si>
    <t xml:space="preserve">Five-crank</t>
  </si>
  <si>
    <t xml:space="preserve">Six-Crank</t>
  </si>
  <si>
    <t xml:space="preserve">Six-crank</t>
  </si>
  <si>
    <t xml:space="preserve">Snubnose</t>
  </si>
  <si>
    <t xml:space="preserve">Snub-nosed</t>
  </si>
  <si>
    <t xml:space="preserve">Bull</t>
  </si>
  <si>
    <t xml:space="preserve">Bull Barreled</t>
  </si>
  <si>
    <t xml:space="preserve">Long (Small Guns)</t>
  </si>
  <si>
    <t xml:space="preserve">Long</t>
  </si>
  <si>
    <t xml:space="preserve">Long (Energy Weapons)</t>
  </si>
  <si>
    <t xml:space="preserve">Long (Flamer)</t>
  </si>
  <si>
    <t xml:space="preserve">Long (Junk Jet)</t>
  </si>
  <si>
    <t xml:space="preserve">Ported</t>
  </si>
  <si>
    <t xml:space="preserve">Vented</t>
  </si>
  <si>
    <t xml:space="preserve">Sawed-Off</t>
  </si>
  <si>
    <t xml:space="preserve">Sawed-off</t>
  </si>
  <si>
    <t xml:space="preserve">Shielded</t>
  </si>
  <si>
    <t xml:space="preserve">Finned</t>
  </si>
  <si>
    <t xml:space="preserve">Bracketed Short</t>
  </si>
  <si>
    <t xml:space="preserve">Splitter</t>
  </si>
  <si>
    <t xml:space="preserve">Scattergun</t>
  </si>
  <si>
    <t xml:space="preserve">Bracketed Long</t>
  </si>
  <si>
    <t xml:space="preserve">Improved</t>
  </si>
  <si>
    <t xml:space="preserve">Sniper</t>
  </si>
  <si>
    <t xml:space="preserve">Thrower</t>
  </si>
  <si>
    <t xml:space="preserve">Charging</t>
  </si>
  <si>
    <t xml:space="preserve">Accelerated</t>
  </si>
  <si>
    <t xml:space="preserve">High-Speed</t>
  </si>
  <si>
    <t xml:space="preserve">Tri-Barrel (Minigun)</t>
  </si>
  <si>
    <t xml:space="preserve">High-Powered</t>
  </si>
  <si>
    <t xml:space="preserve">Triple</t>
  </si>
  <si>
    <t xml:space="preserve">Triple Barrel</t>
  </si>
  <si>
    <t xml:space="preserve">Quad</t>
  </si>
  <si>
    <t xml:space="preserve">Quad Barrel</t>
  </si>
  <si>
    <t xml:space="preserve">Comfort (Small Guns)</t>
  </si>
  <si>
    <t xml:space="preserve">Comfort</t>
  </si>
  <si>
    <t xml:space="preserve">Sharpshooter’s</t>
  </si>
  <si>
    <t xml:space="preserve">Full (Small Guns)</t>
  </si>
  <si>
    <t xml:space="preserve">Full (Energy Weapons)</t>
  </si>
  <si>
    <t xml:space="preserve">Marksman’s</t>
  </si>
  <si>
    <t xml:space="preserve">Recoil Compensating (Small Guns, Energy Weapons)</t>
  </si>
  <si>
    <t xml:space="preserve">Recoil Compensated</t>
  </si>
  <si>
    <t xml:space="preserve">Recoil Compensating (Junk Jet, Cryolator)</t>
  </si>
  <si>
    <t xml:space="preserve">Standard</t>
  </si>
  <si>
    <t xml:space="preserve">Large</t>
  </si>
  <si>
    <t xml:space="preserve">Quick-Eject</t>
  </si>
  <si>
    <t xml:space="preserve">Quick</t>
  </si>
  <si>
    <t xml:space="preserve">Large Quick-Eject</t>
  </si>
  <si>
    <t xml:space="preserve">Quick High Capacity</t>
  </si>
  <si>
    <t xml:space="preserve">Reflex (Small Guns, Energy Weapons, Cryolator)</t>
  </si>
  <si>
    <t xml:space="preserve">Tactical</t>
  </si>
  <si>
    <t xml:space="preserve">Reflex (Gatling Laser)</t>
  </si>
  <si>
    <t xml:space="preserve">Short Scope (Small Guns, Energy Weapons)</t>
  </si>
  <si>
    <t xml:space="preserve">Scoped</t>
  </si>
  <si>
    <t xml:space="preserve">Long Scope</t>
  </si>
  <si>
    <t xml:space="preserve">Short Night Vision</t>
  </si>
  <si>
    <t xml:space="preserve">Long Night Vision</t>
  </si>
  <si>
    <t xml:space="preserve">Gunner (Junk Jet)</t>
  </si>
  <si>
    <t xml:space="preserve">Gunner (Minigun)</t>
  </si>
  <si>
    <t xml:space="preserve">Scope</t>
  </si>
  <si>
    <t xml:space="preserve">Targeting Computer</t>
  </si>
  <si>
    <t xml:space="preserve">Targeting</t>
  </si>
  <si>
    <t xml:space="preserve">Bayoneted</t>
  </si>
  <si>
    <t xml:space="preserve">Compensator</t>
  </si>
  <si>
    <t xml:space="preserve">Compensated</t>
  </si>
  <si>
    <t xml:space="preserve">Muzzle Break</t>
  </si>
  <si>
    <t xml:space="preserve">Muzzled</t>
  </si>
  <si>
    <t xml:space="preserve">Suppressor</t>
  </si>
  <si>
    <t xml:space="preserve">Supressed</t>
  </si>
  <si>
    <t xml:space="preserve">Beam Splitter (Energy Weapons)</t>
  </si>
  <si>
    <t xml:space="preserve">Scattered</t>
  </si>
  <si>
    <t xml:space="preserve">Beam Focuser (Energy Weapons)</t>
  </si>
  <si>
    <t xml:space="preserve">Focused</t>
  </si>
  <si>
    <t xml:space="preserve">Gyro Compensating Lens</t>
  </si>
  <si>
    <t xml:space="preserve">Electric Signal Carrer Antennae</t>
  </si>
  <si>
    <t xml:space="preserve">Electrified</t>
  </si>
  <si>
    <t xml:space="preserve">Signal Repeater</t>
  </si>
  <si>
    <t xml:space="preserve">Electrification Module</t>
  </si>
  <si>
    <t xml:space="preserve">Ignition Module</t>
  </si>
  <si>
    <t xml:space="preserve">Flaming</t>
  </si>
  <si>
    <t xml:space="preserve">Shredder</t>
  </si>
  <si>
    <t xml:space="preserve">Bayoneted Shredding</t>
  </si>
  <si>
    <t xml:space="preserve">Stabilizer</t>
  </si>
  <si>
    <t xml:space="preserve">Deep Dish</t>
  </si>
  <si>
    <t xml:space="preserve">Napalm</t>
  </si>
  <si>
    <t xml:space="preserve">Napalmer</t>
  </si>
  <si>
    <t xml:space="preserve">Large (Flamer)</t>
  </si>
  <si>
    <t xml:space="preserve">Huge (Flamer)</t>
  </si>
  <si>
    <t xml:space="preserve">Compression</t>
  </si>
  <si>
    <t xml:space="preserve">Compressed</t>
  </si>
  <si>
    <t xml:space="preserve">Vaporization</t>
  </si>
  <si>
    <t xml:space="preserve">Vaporizing</t>
  </si>
  <si>
    <t xml:space="preserve">Beam Focuser (Gatling Laser)</t>
  </si>
  <si>
    <t xml:space="preserve">Serrated (Sword)</t>
  </si>
  <si>
    <t xml:space="preserve">Serrated</t>
  </si>
  <si>
    <t xml:space="preserve">Serrated (Knife)</t>
  </si>
  <si>
    <t xml:space="preserve">Serrated (Machete)</t>
  </si>
  <si>
    <t xml:space="preserve">Serrated (Switchblade)</t>
  </si>
  <si>
    <t xml:space="preserve">Electrified Serrated</t>
  </si>
  <si>
    <t xml:space="preserve">Stun Pack</t>
  </si>
  <si>
    <t xml:space="preserve">Stunning</t>
  </si>
  <si>
    <t xml:space="preserve">Stealth</t>
  </si>
  <si>
    <t xml:space="preserve">Curved</t>
  </si>
  <si>
    <t xml:space="preserve">Extended</t>
  </si>
  <si>
    <t xml:space="preserve">Extra Flame Jets</t>
  </si>
  <si>
    <t xml:space="preserve">Searing</t>
  </si>
  <si>
    <t xml:space="preserve">Extra Claw</t>
  </si>
  <si>
    <t xml:space="preserve">Barbed (Bat)</t>
  </si>
  <si>
    <t xml:space="preserve">Barbed</t>
  </si>
  <si>
    <t xml:space="preserve">Barbed (Pool Cue)</t>
  </si>
  <si>
    <t xml:space="preserve">Barbed (Cane)</t>
  </si>
  <si>
    <t xml:space="preserve">Spiked (Bat)</t>
  </si>
  <si>
    <t xml:space="preserve">Spiked</t>
  </si>
  <si>
    <t xml:space="preserve">Spiked (Board)</t>
  </si>
  <si>
    <t xml:space="preserve">Spiked (Lead Pipe)</t>
  </si>
  <si>
    <t xml:space="preserve">Spiked (Rolling Pin, Cane)</t>
  </si>
  <si>
    <t xml:space="preserve">Spiked (Boxing Glove, Knuckles)</t>
  </si>
  <si>
    <t xml:space="preserve">Sharp (Bat)</t>
  </si>
  <si>
    <t xml:space="preserve">Sharp</t>
  </si>
  <si>
    <t xml:space="preserve">Sharp (Pool Cue, Rolling Pin)</t>
  </si>
  <si>
    <t xml:space="preserve">Sharp (Knuckles)</t>
  </si>
  <si>
    <t xml:space="preserve">Chain-Wrapped</t>
  </si>
  <si>
    <t xml:space="preserve">Chain-wrapped</t>
  </si>
  <si>
    <t xml:space="preserve">Bladed (Bat)</t>
  </si>
  <si>
    <t xml:space="preserve">Bladed</t>
  </si>
  <si>
    <t xml:space="preserve">Bladed (Board)</t>
  </si>
  <si>
    <t xml:space="preserve">Bladed (Tire Iron)</t>
  </si>
  <si>
    <t xml:space="preserve">Bladed (Knuckles)</t>
  </si>
  <si>
    <t xml:space="preserve">Puncturing (Board)</t>
  </si>
  <si>
    <t xml:space="preserve">Puncturing</t>
  </si>
  <si>
    <t xml:space="preserve">Puncturing (Pipe Wrench)</t>
  </si>
  <si>
    <t xml:space="preserve">Puncturing (Sledgehammer)</t>
  </si>
  <si>
    <t xml:space="preserve">Puncturing (Boxing Glove, Knuckles)</t>
  </si>
  <si>
    <t xml:space="preserve">Puncturing (Power Fist)</t>
  </si>
  <si>
    <t xml:space="preserve">Heavy (Lead Pipe)</t>
  </si>
  <si>
    <t xml:space="preserve">Heavy</t>
  </si>
  <si>
    <t xml:space="preserve">Heavy (Pipe Wrench)</t>
  </si>
  <si>
    <t xml:space="preserve">Weighted</t>
  </si>
  <si>
    <t xml:space="preserve">Heavy (Sledgehammer)</t>
  </si>
  <si>
    <t xml:space="preserve">Hooked</t>
  </si>
  <si>
    <t xml:space="preserve">Extra Heavy</t>
  </si>
  <si>
    <t xml:space="preserve">Shock</t>
  </si>
  <si>
    <t xml:space="preserve">Stun Pack (Baton)</t>
  </si>
  <si>
    <t xml:space="preserve">Stun Pack (Super Sledge)</t>
  </si>
  <si>
    <t xml:space="preserve">Heating Coil (Super Sledge)</t>
  </si>
  <si>
    <t xml:space="preserve">Heated</t>
  </si>
  <si>
    <t xml:space="preserve">Heating Coil (Power Fist)</t>
  </si>
  <si>
    <t xml:space="preserve">Lead Lining</t>
  </si>
  <si>
    <t xml:space="preserve">Lead-lined</t>
  </si>
  <si>
    <t xml:space="preserve">Long (M60, M79, Broadsider)</t>
  </si>
  <si>
    <t xml:space="preserve">Caustic</t>
  </si>
  <si>
    <t xml:space="preserve">Large Ampoule</t>
  </si>
  <si>
    <t xml:space="preserve">Large Vial</t>
  </si>
  <si>
    <t xml:space="preserve">Fusion (Alien Blaster)</t>
  </si>
  <si>
    <t xml:space="preserve">Converted</t>
  </si>
  <si>
    <t xml:space="preserve">Capacitor Mk III</t>
  </si>
  <si>
    <t xml:space="preserve">Mk III</t>
  </si>
  <si>
    <t xml:space="preserve">Capacitor Mk IV</t>
  </si>
  <si>
    <t xml:space="preserve">Mk IV</t>
  </si>
  <si>
    <t xml:space="preserve">Capacitor Mk V</t>
  </si>
  <si>
    <t xml:space="preserve">Mk V</t>
  </si>
  <si>
    <t xml:space="preserve">Capacitor Mk VI</t>
  </si>
  <si>
    <t xml:space="preserve">Mk VI</t>
  </si>
  <si>
    <t xml:space="preserve">Light</t>
  </si>
  <si>
    <t xml:space="preserve">Fluted</t>
  </si>
  <si>
    <t xml:space="preserve">Multi Shot Canister</t>
  </si>
  <si>
    <t xml:space="preserve">Repeating</t>
  </si>
  <si>
    <t xml:space="preserve">M79 Launcher</t>
  </si>
  <si>
    <t xml:space="preserve">Crystallizing</t>
  </si>
  <si>
    <t xml:space="preserve">Crystallized</t>
  </si>
  <si>
    <t xml:space="preserve">Fusion (Cryolator)</t>
  </si>
  <si>
    <t xml:space="preserve">Barbed Harpoon</t>
  </si>
  <si>
    <t xml:space="preserve">Flechette Darts</t>
  </si>
  <si>
    <t xml:space="preserve">Tiny</t>
  </si>
  <si>
    <t xml:space="preserve">Recoil Compensating (Harpoon Gun)</t>
  </si>
  <si>
    <t xml:space="preserve">Gunner (Harpoon Gun)</t>
  </si>
  <si>
    <t xml:space="preserve">Short Scope (Harpoon Gun)</t>
  </si>
  <si>
    <t xml:space="preserve">Armor Piercing</t>
  </si>
  <si>
    <t xml:space="preserve">Armor Piercing Automatic</t>
  </si>
  <si>
    <t xml:space="preserve">AP Auto</t>
  </si>
  <si>
    <t xml:space="preserve">Hardened Automatic</t>
  </si>
  <si>
    <t xml:space="preserve">Hardened Auto</t>
  </si>
  <si>
    <t xml:space="preserve">Rapid Automatic</t>
  </si>
  <si>
    <t xml:space="preserve">Rapid</t>
  </si>
  <si>
    <t xml:space="preserve">Calibrated Powerful</t>
  </si>
  <si>
    <t xml:space="preserve">Powerful Automatic</t>
  </si>
  <si>
    <t xml:space="preserve">Powerful Auto</t>
  </si>
  <si>
    <t xml:space="preserve">Hardened Piercing Auto</t>
  </si>
  <si>
    <t xml:space="preserve">Hardened AP Auto</t>
  </si>
  <si>
    <t xml:space="preserve">9mm Receiver</t>
  </si>
  <si>
    <t xml:space="preserve">Gamma Wave Emitter (Energy Weapons)</t>
  </si>
  <si>
    <t xml:space="preserve">Fiery</t>
  </si>
  <si>
    <t xml:space="preserve">Gamma Wave Emitter (Gatling Laser)</t>
  </si>
  <si>
    <t xml:space="preserve">Maximized Capacitor (Energy Weapons)</t>
  </si>
  <si>
    <t xml:space="preserve">Maximized</t>
  </si>
  <si>
    <t xml:space="preserve">Maximized Capacitor (Gatling Laser)</t>
  </si>
  <si>
    <t xml:space="preserve">Boosted Photon Agitator (Energy Weapons)</t>
  </si>
  <si>
    <t xml:space="preserve">Boosted Agitated</t>
  </si>
  <si>
    <t xml:space="preserve">Boosted Photon Agitator (Gatling Gun)</t>
  </si>
  <si>
    <t xml:space="preserve">Boosted Gamma Wave Emitter (Energy Weapons)</t>
  </si>
  <si>
    <t xml:space="preserve">Boosted Firey</t>
  </si>
  <si>
    <t xml:space="preserve">Boosted Gamma Wave Emitter (Gatling Laser)</t>
  </si>
  <si>
    <t xml:space="preserve">Overcharged Capacitor (Energy Weapons)</t>
  </si>
  <si>
    <t xml:space="preserve">Overcharged Capacitor (Gatling Laser)</t>
  </si>
  <si>
    <t xml:space="preserve">Improved Long</t>
  </si>
  <si>
    <t xml:space="preserve">Improved Automatic</t>
  </si>
  <si>
    <t xml:space="preserve">Improved Auto</t>
  </si>
  <si>
    <t xml:space="preserve">Improved Sniper</t>
  </si>
  <si>
    <t xml:space="preserve">Improved Charging</t>
  </si>
  <si>
    <t xml:space="preserve">Improved Splitter</t>
  </si>
  <si>
    <t xml:space="preserve">Improved Scattergun</t>
  </si>
  <si>
    <t xml:space="preserve">Amplified Beam Splitter</t>
  </si>
  <si>
    <t xml:space="preserve">Improved Scattered</t>
  </si>
  <si>
    <t xml:space="preserve">Fine-tuned Beam Focuser</t>
  </si>
  <si>
    <t xml:space="preserve">Improved Focused</t>
  </si>
  <si>
    <t xml:space="preserve">Quantum Gyro-Compensating Lens</t>
  </si>
  <si>
    <t xml:space="preserve">Improved Targeting</t>
  </si>
  <si>
    <t xml:space="preserve">Long (Auto Grenade Launcher)</t>
  </si>
  <si>
    <t xml:space="preserve">Speedy</t>
  </si>
  <si>
    <t xml:space="preserve">Long (Gatling Gun)</t>
  </si>
  <si>
    <t xml:space="preserve">Comfort (Gatling (Plasma) Gun)</t>
  </si>
  <si>
    <t xml:space="preserve">Comfort Grip</t>
  </si>
  <si>
    <t xml:space="preserve">Extra-Large Magazine</t>
  </si>
  <si>
    <t xml:space="preserve">Front Sight Ring</t>
  </si>
  <si>
    <t xml:space="preserve">Sighted</t>
  </si>
  <si>
    <t xml:space="preserve">Ported (Gatling Plasma)</t>
  </si>
  <si>
    <t xml:space="preserve">Reflex (Gatling Plasma)</t>
  </si>
  <si>
    <t xml:space="preserve">Beam Splitter (Gatling Plasma)</t>
  </si>
  <si>
    <t xml:space="preserve">Beam Focuser (Gatling Plasma)</t>
  </si>
  <si>
    <t xml:space="preserve">Tri-Barrel (Gauss Minigun)</t>
  </si>
  <si>
    <t xml:space="preserve">Penta-Barrel</t>
  </si>
  <si>
    <t xml:space="preserve">Penta Barrel</t>
  </si>
  <si>
    <t xml:space="preserve">Tesla Coil Capacitor</t>
  </si>
  <si>
    <t xml:space="preserve">Tesla Capacitor</t>
  </si>
  <si>
    <t xml:space="preserve">Tesla Coil Dynamo</t>
  </si>
  <si>
    <t xml:space="preserve">Tesla Dynamo</t>
  </si>
  <si>
    <t xml:space="preserve">High Speed Electrode</t>
  </si>
  <si>
    <t xml:space="preserve">Long (Plasma Caster)</t>
  </si>
  <si>
    <t xml:space="preserve">Compound</t>
  </si>
  <si>
    <t xml:space="preserve">Iron</t>
  </si>
  <si>
    <t xml:space="preserve">Glow</t>
  </si>
  <si>
    <t xml:space="preserve">Glow-Sighted</t>
  </si>
  <si>
    <t xml:space="preserve">Multiple Launch</t>
  </si>
  <si>
    <t xml:space="preserve">Peppered</t>
  </si>
  <si>
    <t xml:space="preserve">Electrified (Assaultron Blade, Auto Axe)</t>
  </si>
  <si>
    <t xml:space="preserve">Burning</t>
  </si>
  <si>
    <t xml:space="preserve">Poisoned</t>
  </si>
  <si>
    <t xml:space="preserve">Toxic</t>
  </si>
  <si>
    <t xml:space="preserve">Turbo</t>
  </si>
  <si>
    <t xml:space="preserve">Dual Bar</t>
  </si>
  <si>
    <t xml:space="preserve">Dual</t>
  </si>
  <si>
    <t xml:space="preserve">Bow Bar</t>
  </si>
  <si>
    <t xml:space="preserve">Long Bow Bar</t>
  </si>
  <si>
    <t xml:space="preserve">Liquid Nitrogen</t>
  </si>
  <si>
    <t xml:space="preserve">Sub-Zero</t>
  </si>
  <si>
    <t xml:space="preserve">Compressed Tubing</t>
  </si>
  <si>
    <t xml:space="preserve">Wide Diffusion</t>
  </si>
  <si>
    <t xml:space="preserve">Spray</t>
  </si>
  <si>
    <t xml:space="preserve">Aerosolizer</t>
  </si>
  <si>
    <t xml:space="preserve">Bladed Exhaust</t>
  </si>
  <si>
    <t xml:space="preserve">Battle</t>
  </si>
  <si>
    <t xml:space="preserve">Secure</t>
  </si>
  <si>
    <t xml:space="preserve">Powered</t>
  </si>
  <si>
    <t xml:space="preserve">Aerodynamic</t>
  </si>
  <si>
    <t xml:space="preserve">Shocking Coils</t>
  </si>
  <si>
    <t xml:space="preserve">Surging</t>
  </si>
  <si>
    <t xml:space="preserve">Snap</t>
  </si>
  <si>
    <t xml:space="preserve">Double Action</t>
  </si>
  <si>
    <t xml:space="preserve">3-Shot Chamber</t>
  </si>
  <si>
    <t xml:space="preserve">3-Shot</t>
  </si>
  <si>
    <t xml:space="preserve">6-Shot Chamber</t>
  </si>
  <si>
    <t xml:space="preserve">6-Shot</t>
  </si>
  <si>
    <t xml:space="preserve">Balanced</t>
  </si>
  <si>
    <t xml:space="preserve">Shotgun Receiver</t>
  </si>
  <si>
    <t xml:space="preserve">Shotgun</t>
  </si>
  <si>
    <t xml:space="preserve">Shock Mod</t>
  </si>
  <si>
    <t xml:space="preserve">Stun Mod</t>
  </si>
  <si>
    <t xml:space="preserve">SmGun</t>
  </si>
  <si>
    <t xml:space="preserve">Rate</t>
  </si>
  <si>
    <t xml:space="preserve">Ammo</t>
  </si>
  <si>
    <t xml:space="preserve">Receiver Mods</t>
  </si>
  <si>
    <t xml:space="preserve">Barrel Mods</t>
  </si>
  <si>
    <t xml:space="preserve">Grip/Stock Mods</t>
  </si>
  <si>
    <t xml:space="preserve">Magazine Mods</t>
  </si>
  <si>
    <t xml:space="preserve">Sight Mods</t>
  </si>
  <si>
    <t xml:space="preserve">Muzzle Mods</t>
  </si>
  <si>
    <t xml:space="preserve">6 CD</t>
  </si>
  <si>
    <t xml:space="preserve">CloseQuarters</t>
  </si>
  <si>
    <t xml:space="preserve">Hardened, Powerful, Advanced, .45-70 Receiver</t>
  </si>
  <si>
    <t xml:space="preserve">Snubnose, Bull</t>
  </si>
  <si>
    <t xml:space="preserve">Reflex, Short Scope, Recon</t>
  </si>
  <si>
    <t xml:space="preserve">4 CD</t>
  </si>
  <si>
    <t xml:space="preserve">CloseQuarters ,Reliable</t>
  </si>
  <si>
    <t xml:space="preserve">Calibrated, Hardened, Automatic, Hair Trigger, Powerful, Advanced</t>
  </si>
  <si>
    <t xml:space="preserve">Long, Ported</t>
  </si>
  <si>
    <t xml:space="preserve">Comfort, Sharpshooter's</t>
  </si>
  <si>
    <t xml:space="preserve">Large, Quick-Eject, Large Quick-Eject</t>
  </si>
  <si>
    <t xml:space="preserve">Reflex, Recon</t>
  </si>
  <si>
    <t xml:space="preserve">Compensator, Suppressor</t>
  </si>
  <si>
    <t xml:space="preserve">3 CD</t>
  </si>
  <si>
    <t xml:space="preserve">Grenade Machinegun</t>
  </si>
  <si>
    <t xml:space="preserve">5 CD</t>
  </si>
  <si>
    <t xml:space="preserve">Long, Ported, Vented</t>
  </si>
  <si>
    <t xml:space="preserve">Full, Marksman’s, Recoil-Compensating</t>
  </si>
  <si>
    <t xml:space="preserve">Reflex, Short Scope, Long Scope, Short Night Vision, Long Night Vision, Recon</t>
  </si>
  <si>
    <t xml:space="preserve">Calibrated, Hardened, Automatic, Hair Trigger, Powerful, Advanced, .38 Receiver, .308 Receiver, 12.7mm</t>
  </si>
  <si>
    <t xml:space="preserve">Bayonet, Compensator, Suppressor</t>
  </si>
  <si>
    <t xml:space="preserve">10 CD</t>
  </si>
  <si>
    <t xml:space="preserve">Recoil-Compensating</t>
  </si>
  <si>
    <t xml:space="preserve">Full Capacitors, Capacitor Boosting Coil</t>
  </si>
  <si>
    <t xml:space="preserve">Tuned, Calibrated, Hardened, Powerful, .38 Receiver, .50 Receiver</t>
  </si>
  <si>
    <t xml:space="preserve">Full, Marksman’s</t>
  </si>
  <si>
    <t xml:space="preserve">Bayonet, Suppressor</t>
  </si>
  <si>
    <t xml:space="preserve">Inaccurate ,Two-Handed</t>
  </si>
  <si>
    <t xml:space="preserve">Hardened, Hair Trigger, Powerful</t>
  </si>
  <si>
    <t xml:space="preserve">Short</t>
  </si>
  <si>
    <t xml:space="preserve">Full, Recoil-Compensating</t>
  </si>
  <si>
    <t xml:space="preserve">Reflex</t>
  </si>
  <si>
    <t xml:space="preserve">Compensator, Muzzle Brake, Suppressor</t>
  </si>
  <si>
    <t xml:space="preserve">Bayonet, Compensator, Muzzle Brake, Suppressor</t>
  </si>
  <si>
    <t xml:space="preserve">Spread ,Vicious</t>
  </si>
  <si>
    <t xml:space="preserve">Hardened, Hair Trigger, Powerful, Advanced</t>
  </si>
  <si>
    <t xml:space="preserve">Long, Sawed-off</t>
  </si>
  <si>
    <t xml:space="preserve">Full</t>
  </si>
  <si>
    <t xml:space="preserve">Muzzle Brake</t>
  </si>
  <si>
    <t xml:space="preserve">Calibrated, Hardened, Powerful, .38 Receiver, .50 Receiver</t>
  </si>
  <si>
    <t xml:space="preserve">Stub, Long, Ported, Finned</t>
  </si>
  <si>
    <t xml:space="preserve">Sharpshooter’s, Standard, Marksman’s, Recoil-Compensating</t>
  </si>
  <si>
    <t xml:space="preserve">Red Ryder</t>
  </si>
  <si>
    <t xml:space="preserve">CloseQuarters ,Unreliable</t>
  </si>
  <si>
    <t xml:space="preserve">Calibrated, Hardened, Hair Trigger, Powerful, .45 Receiver</t>
  </si>
  <si>
    <t xml:space="preserve">Long, Ported, Finned</t>
  </si>
  <si>
    <t xml:space="preserve">Calibrated, Hardened, Powerful, .38 Receiver, .308 Receiver</t>
  </si>
  <si>
    <t xml:space="preserve">Debilitating ,Two-Handed ,Unreliable</t>
  </si>
  <si>
    <t xml:space="preserve">Institute Laser Gun</t>
  </si>
  <si>
    <t xml:space="preserve">Stub, Long</t>
  </si>
  <si>
    <t xml:space="preserve">Marksman’s, Recoil-Compensating</t>
  </si>
  <si>
    <t xml:space="preserve">Automatic, Hardened, Powerful, Hair Trigger</t>
  </si>
  <si>
    <t xml:space="preserve">Reflex, Short Scope</t>
  </si>
  <si>
    <t xml:space="preserve">CloseQuarters, Reliable</t>
  </si>
  <si>
    <t xml:space="preserve">5.56</t>
  </si>
  <si>
    <t xml:space="preserve">Hardened, Powerful, Advanced</t>
  </si>
  <si>
    <t xml:space="preserve">8 CD</t>
  </si>
  <si>
    <t xml:space="preserve">12.7mm Receiver, Hardened, Powerful, Advanced, Hair Trigger</t>
  </si>
  <si>
    <t xml:space="preserve">1 CD</t>
  </si>
  <si>
    <t xml:space="preserve">Two-Handed, Reliable</t>
  </si>
  <si>
    <t xml:space="preserve">BBs</t>
  </si>
  <si>
    <t xml:space="preserve">Submachinegun</t>
  </si>
  <si>
    <t xml:space="preserve">9 CD</t>
  </si>
  <si>
    <t xml:space="preserve">CloseQuarters, Inaccurate</t>
  </si>
  <si>
    <t xml:space="preserve">.38 Receiver, Shotgun Receiver, Hair Trigger</t>
  </si>
  <si>
    <t xml:space="preserve">7 CD</t>
  </si>
  <si>
    <t xml:space="preserve">Reliable, Two-Handed</t>
  </si>
  <si>
    <t xml:space="preserve">.357 Receiver, Calibrated, Hardened, Powerful, Advanced</t>
  </si>
  <si>
    <t xml:space="preserve">Long, Ported, Sawed-Off</t>
  </si>
  <si>
    <t xml:space="preserve">Marksman's</t>
  </si>
  <si>
    <t xml:space="preserve">CloseQuarters,Reliable</t>
  </si>
  <si>
    <t xml:space="preserve">Hardened, Powerful, Advanced, Hair Trigger</t>
  </si>
  <si>
    <t xml:space="preserve">.357 Revolver</t>
  </si>
  <si>
    <t xml:space="preserve">.357/.38</t>
  </si>
  <si>
    <t xml:space="preserve">Anti-materiel Rifle</t>
  </si>
  <si>
    <t xml:space="preserve">Breaking, Piercing 1, Vicious</t>
  </si>
  <si>
    <t xml:space="preserve">Two-Handed, Accurate</t>
  </si>
  <si>
    <t xml:space="preserve">Ported, Vented</t>
  </si>
  <si>
    <t xml:space="preserve">Night-Vision</t>
  </si>
  <si>
    <t xml:space="preserve">Burst, Vicious</t>
  </si>
  <si>
    <t xml:space="preserve">Inaccurate, Two-Handed</t>
  </si>
  <si>
    <t xml:space="preserve">Hardened, Powerful</t>
  </si>
  <si>
    <t xml:space="preserve">Calibrated, Hardened, Powerful, Advanced</t>
  </si>
  <si>
    <t xml:space="preserve">Full, Marksman's</t>
  </si>
  <si>
    <t xml:space="preserve">Double Shotgun</t>
  </si>
  <si>
    <t xml:space="preserve">Lever-Action Shotgun</t>
  </si>
  <si>
    <t xml:space="preserve">.45 Autopistol</t>
  </si>
  <si>
    <t xml:space="preserve">Lever-Action Rifle</t>
  </si>
  <si>
    <t xml:space="preserve">Incinerator</t>
  </si>
  <si>
    <t xml:space="preserve">Missle Launcher</t>
  </si>
  <si>
    <t xml:space="preserve">12.7mm Submachinegun</t>
  </si>
  <si>
    <t xml:space="preserve">ENERGYWEAPON</t>
  </si>
  <si>
    <t xml:space="preserve">Effect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</si>
  <si>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</si>
  <si>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</si>
  <si>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</si>
  <si>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</si>
  <si>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</si>
  <si>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Capacitor</t>
  </si>
  <si>
    <t xml:space="preserve">Grip/Stock</t>
  </si>
  <si>
    <t xml:space="preserve">Sight</t>
  </si>
  <si>
    <t xml:space="preserve">CloseQuarters ,Inaccurate</t>
  </si>
  <si>
    <t xml:space="preserve">Fusion Cells</t>
  </si>
  <si>
    <t xml:space="preserve">Photon Exciter, Beta Wave Tuner, Boosted Capacitor, Photon Agitator</t>
  </si>
  <si>
    <t xml:space="preserve">Long, Automatic, Improved</t>
  </si>
  <si>
    <t xml:space="preserve">Beam Splitter, Beam Focuser, Gyro-Compensating Lens</t>
  </si>
  <si>
    <t xml:space="preserve">3-Crank, 4-Crank, 5-Crank, 6-Crank</t>
  </si>
  <si>
    <t xml:space="preserve">Long, Bracketed, Bracketed Long</t>
  </si>
  <si>
    <t xml:space="preserve">Long, Automatic, Sniper, Improved</t>
  </si>
  <si>
    <t xml:space="preserve">Sharpshooter’s, Standard, Marksman’s, Recoil Compensating</t>
  </si>
  <si>
    <t xml:space="preserve">Physical /Energy</t>
  </si>
  <si>
    <t xml:space="preserve">Plasma Cartridges</t>
  </si>
  <si>
    <t xml:space="preserve">Splitter, Automatic, Sniper, Flamer, Improved</t>
  </si>
  <si>
    <t xml:space="preserve">Standard, Marksman’s, Recoil Compensating</t>
  </si>
  <si>
    <t xml:space="preserve">Piercing 1 ,Stun</t>
  </si>
  <si>
    <t xml:space="preserve">Radiation</t>
  </si>
  <si>
    <t xml:space="preserve">Blast ,Inaccurate</t>
  </si>
  <si>
    <t xml:space="preserve">Gamma Rounds</t>
  </si>
  <si>
    <t xml:space="preserve">Electric Signal Carrier Antennae, Signal Repeater</t>
  </si>
  <si>
    <t xml:space="preserve">Alien Cells</t>
  </si>
  <si>
    <t xml:space="preserve">Beta Wave Tuner</t>
  </si>
  <si>
    <t xml:space="preserve">Sharpshooter's</t>
  </si>
  <si>
    <t xml:space="preserve">Beam Focuser</t>
  </si>
  <si>
    <t xml:space="preserve">Boosted Capacitor</t>
  </si>
  <si>
    <t xml:space="preserve">BIG GUN</t>
  </si>
  <si>
    <t xml:space="preserve">DAMAGEEFFECTS</t>
  </si>
  <si>
    <t xml:space="preserve">AMMO</t>
  </si>
  <si>
    <t xml:space="preserve">21 CD</t>
  </si>
  <si>
    <t xml:space="preserve">Breaking ,Radioactive ,Vicious</t>
  </si>
  <si>
    <t xml:space="preserve">Blast ,Inaccurate ,Two-Handed</t>
  </si>
  <si>
    <t xml:space="preserve">Mini-Nukes</t>
  </si>
  <si>
    <t xml:space="preserve">Burst ,Persistent ,Spread</t>
  </si>
  <si>
    <t xml:space="preserve">Debilitating ,Inaccurate ,Two-Handed</t>
  </si>
  <si>
    <t xml:space="preserve">Flamer Fuel</t>
  </si>
  <si>
    <t xml:space="preserve">Napalm, Long</t>
  </si>
  <si>
    <t xml:space="preserve">Large, Huge</t>
  </si>
  <si>
    <t xml:space="preserve">Compression, Vaporization</t>
  </si>
  <si>
    <t xml:space="preserve">Burst ,Piercing 1</t>
  </si>
  <si>
    <t xml:space="preserve">Gatling ,Inaccurate ,Two-Handed</t>
  </si>
  <si>
    <t xml:space="preserve">Fusion Cells/Fusion Cores</t>
  </si>
  <si>
    <t xml:space="preserve">Photon Exciter, Beta Wave Tuner, Boosted Capacitor, Photon Agitator, Charging</t>
  </si>
  <si>
    <t xml:space="preserve">Debilitating ,Two-Handed</t>
  </si>
  <si>
    <t xml:space="preserve">Anything</t>
  </si>
  <si>
    <t xml:space="preserve">Long, Recoil Compensating</t>
  </si>
  <si>
    <t xml:space="preserve">Gunner</t>
  </si>
  <si>
    <t xml:space="preserve">Electrification, Ignition</t>
  </si>
  <si>
    <t xml:space="preserve">Burst ,Spread</t>
  </si>
  <si>
    <t xml:space="preserve">Accelerated, Tri-Barrel</t>
  </si>
  <si>
    <t xml:space="preserve">11 CD</t>
  </si>
  <si>
    <t xml:space="preserve">Blast , TwoHanded</t>
  </si>
  <si>
    <t xml:space="preserve">Missiles</t>
  </si>
  <si>
    <t xml:space="preserve">Triple, Quad</t>
  </si>
  <si>
    <t xml:space="preserve">Scope, Night Vision, Targeting</t>
  </si>
  <si>
    <t xml:space="preserve">Bayonet, Stabilizer</t>
  </si>
  <si>
    <t xml:space="preserve">Burst, Piercing 1</t>
  </si>
  <si>
    <t xml:space="preserve">Inaccurate, Reliable, Two-Handed</t>
  </si>
  <si>
    <t xml:space="preserve">Burst, Breaking, Radioactive, Vicious</t>
  </si>
  <si>
    <t xml:space="preserve">Blast,Inaccurate, Two-Handed</t>
  </si>
  <si>
    <t xml:space="preserve">25mm Grenades</t>
  </si>
  <si>
    <t xml:space="preserve">MELEE WEAPON</t>
  </si>
  <si>
    <t xml:space="preserve">Mods</t>
  </si>
  <si>
    <t xml:space="preserve">2 CD</t>
  </si>
  <si>
    <t xml:space="preserve">Gold Rock</t>
  </si>
  <si>
    <t xml:space="preserve">Serrated, Electrified, Electrified Serrated, Stun Pack</t>
  </si>
  <si>
    <t xml:space="preserve">(Rate) CD</t>
  </si>
  <si>
    <t xml:space="preserve">Serrated, Stealth</t>
  </si>
  <si>
    <t xml:space="preserve">Curved, Extended</t>
  </si>
  <si>
    <t xml:space="preserve">Barbed, Spiked, Sharp, Chain-Wrapped, Bladed</t>
  </si>
  <si>
    <t xml:space="preserve">Spiked, Puncturing, Bladed</t>
  </si>
  <si>
    <t xml:space="preserve">Spiked, Heavy</t>
  </si>
  <si>
    <t xml:space="preserve">Hooked, Heavy, Puncturing, Extra Heavy</t>
  </si>
  <si>
    <t xml:space="preserve">Pool Cue</t>
  </si>
  <si>
    <t xml:space="preserve">Barbed, Sharp</t>
  </si>
  <si>
    <t xml:space="preserve">Spiked, Sharp</t>
  </si>
  <si>
    <t xml:space="preserve">Electrified, Stun Pack</t>
  </si>
  <si>
    <t xml:space="preserve">Puncturing, Heavy</t>
  </si>
  <si>
    <t xml:space="preserve">Heating Coil, Stun Pack</t>
  </si>
  <si>
    <t xml:space="preserve">Barbed, Spiked</t>
  </si>
  <si>
    <t xml:space="preserve">Physical/Energy</t>
  </si>
  <si>
    <t xml:space="preserve">Overcharged - +1 CD, Unreliable</t>
  </si>
  <si>
    <t xml:space="preserve">Alluminum Bat</t>
  </si>
  <si>
    <t xml:space="preserve">Uranium Rock</t>
  </si>
  <si>
    <t xml:space="preserve">Thrown ( C )</t>
  </si>
  <si>
    <t xml:space="preserve">Spiked, Puncturing, Lead-Lined</t>
  </si>
  <si>
    <t xml:space="preserve">&lt; 1</t>
  </si>
  <si>
    <t xml:space="preserve">Sharp, Spiked, Puncturing, Bladed</t>
  </si>
  <si>
    <t xml:space="preserve">Puncturing, Heating Coil</t>
  </si>
  <si>
    <t xml:space="preserve">Stun, Vicious</t>
  </si>
  <si>
    <t xml:space="preserve">THROWINGWEAPON</t>
  </si>
  <si>
    <t xml:space="preserve">Concealed ,Suppressed , Thrown ( C )</t>
  </si>
  <si>
    <t xml:space="preserve">Plastic Explosive</t>
  </si>
  <si>
    <t xml:space="preserve">Suppressed , Thrown ( C )</t>
  </si>
  <si>
    <t xml:space="preserve">Nuka Mine</t>
  </si>
  <si>
    <t xml:space="preserve">Suppressed , Thrown ( M )</t>
  </si>
  <si>
    <t xml:space="preserve">Piercing 1, Vicious</t>
  </si>
  <si>
    <t xml:space="preserve">Suppressed, Thrown, (M)</t>
  </si>
  <si>
    <t xml:space="preserve">Throwing Knife</t>
  </si>
  <si>
    <t xml:space="preserve">25mm APW</t>
  </si>
  <si>
    <t xml:space="preserve">EXPLOSIVE</t>
  </si>
  <si>
    <t xml:space="preserve">Blast , Thrown ( M )</t>
  </si>
  <si>
    <t xml:space="preserve">Breaker ,Radioactive ,Vicious</t>
  </si>
  <si>
    <t xml:space="preserve">Blast , Mine</t>
  </si>
  <si>
    <t xml:space="preserve">12 CD</t>
  </si>
  <si>
    <t xml:space="preserve">Breaker,Vicious</t>
  </si>
  <si>
    <t xml:space="preserve">Blast, Two-Handed</t>
  </si>
  <si>
    <t xml:space="preserve">Blast, Thrown ( M )</t>
  </si>
  <si>
    <t xml:space="preserve">wanderers</t>
  </si>
  <si>
    <t xml:space="preserve">prefix</t>
  </si>
  <si>
    <t xml:space="preserve">component</t>
  </si>
  <si>
    <t xml:space="preserve">effects</t>
  </si>
  <si>
    <t xml:space="preserve">req</t>
  </si>
  <si>
    <t xml:space="preserve">perk1</t>
  </si>
  <si>
    <t xml:space="preserve">pid1</t>
  </si>
  <si>
    <t xml:space="preserve">rank1</t>
  </si>
  <si>
    <t xml:space="preserve">perk2</t>
  </si>
  <si>
    <t xml:space="preserve">pid2</t>
  </si>
  <si>
    <t xml:space="preserve">rank2</t>
  </si>
  <si>
    <t xml:space="preserve">slot</t>
  </si>
  <si>
    <t xml:space="preserve">weapon_mods</t>
  </si>
  <si>
    <t xml:space="preserve">perks</t>
  </si>
  <si>
    <t xml:space="preserve">weapon_mod_perks</t>
  </si>
  <si>
    <t xml:space="preserve">weapon_slots</t>
  </si>
  <si>
    <t xml:space="preserve">dam_effects</t>
  </si>
  <si>
    <t xml:space="preserve">quals</t>
  </si>
  <si>
    <t xml:space="preserve">{“+1CD Dam”}</t>
  </si>
  <si>
    <t xml:space="preserve">{}</t>
  </si>
  <si>
    <t xml:space="preserve">gun nut</t>
  </si>
  <si>
    <t xml:space="preserve">{“+2CD Dam”}</t>
  </si>
  <si>
    <t xml:space="preserve">{“Gun Nut 1”}</t>
  </si>
  <si>
    <t xml:space="preserve">Gun Nut</t>
  </si>
  <si>
    <t xml:space="preserve">science!</t>
  </si>
  <si>
    <t xml:space="preserve">{“+3CD Dam”,”+1 Rate”}</t>
  </si>
  <si>
    <t xml:space="preserve">{“Gun Nut 2”}</t>
  </si>
  <si>
    <t xml:space="preserve">blacksmith</t>
  </si>
  <si>
    <t xml:space="preserve">{“Gain Vicious”}</t>
  </si>
  <si>
    <t xml:space="preserve">repair</t>
  </si>
  <si>
    <t xml:space="preserve">{“-1CD Dam”,“+2 Rate”,“Gain Burst”,“Gain Inaccurate”}</t>
  </si>
  <si>
    <t xml:space="preserve">Robotics Expert</t>
  </si>
  <si>
    <t xml:space="preserve">{“+1 Rate”}</t>
  </si>
  <si>
    <t xml:space="preserve">{“4CD Dam”,“Ammo = .38”}</t>
  </si>
  <si>
    <t xml:space="preserve">{“Gun Nut 4”}</t>
  </si>
  <si>
    <t xml:space="preserve">{“7CD Dam”,“Ammo = .308”}</t>
  </si>
  <si>
    <t xml:space="preserve">{“4CD Dam”,”+1 Rate”,“Ammo = .45”}</t>
  </si>
  <si>
    <t xml:space="preserve">{“8CD Dam”,”Gain Vicious”,“Ammo = .50”}</t>
  </si>
  <si>
    <t xml:space="preserve">{“+2 Rate”,”-1 Range”}</t>
  </si>
  <si>
    <t xml:space="preserve">{“7CD Dam”,”Gain Vicious”,“Ammo = 12.7mm”}</t>
  </si>
  <si>
    <t xml:space="preserve">{“4CD Dam”,”Gain Vicious”,”Lose Piercing 1”,“Ammo = .357”}</t>
  </si>
  <si>
    <t xml:space="preserve">{“Gun Nut 3”}</t>
  </si>
  <si>
    <t xml:space="preserve">{“4CD Dam”,”Lose Vicious”,”Gain Piercing 1”,“Ammo = .45-70 Govt”}</t>
  </si>
  <si>
    <t xml:space="preserve">{“Gain Inaccurate”}</t>
  </si>
  <si>
    <t xml:space="preserve">{“Gain Reliable”}</t>
  </si>
  <si>
    <t xml:space="preserve">{“+1 Range”}</t>
  </si>
  <si>
    <t xml:space="preserve">{“Lose Close-Quarters”,”+1 Range”}</t>
  </si>
  <si>
    <t xml:space="preserve">{“Lose Inaccurate”}</t>
  </si>
  <si>
    <t xml:space="preserve">{“+1 Range”,”+1 Rate”}</t>
  </si>
  <si>
    <t xml:space="preserve">{“+1 Range”,”+1 Rate”,”Gain Reliable”}</t>
  </si>
  <si>
    <t xml:space="preserve">{“Lose Two-Handed”,”Gain Close Quarters”}</t>
  </si>
  <si>
    <t xml:space="preserve">{“Gun Nut 3”,”Repair”}</t>
  </si>
  <si>
    <t xml:space="preserve">{“+1CD Dam”,”+1 Range”}</t>
  </si>
  <si>
    <t xml:space="preserve">{“Allows Muzzle mods”}</t>
  </si>
  <si>
    <t xml:space="preserve">{“-1CD Dam”,”Gain Spread”,”Gain Inaccurate”}</t>
  </si>
  <si>
    <t xml:space="preserve">{“-1CD Dam”,”Lose Close-Quarters”,”+1 Range”,”+1 Rate”}</t>
  </si>
  <si>
    <t xml:space="preserve">{“Science! 1”}</t>
  </si>
  <si>
    <t xml:space="preserve">Science!</t>
  </si>
  <si>
    <t xml:space="preserve">{“Lose Close-Quarters”,“+1 Range”,”Allows Muzzle mods”}</t>
  </si>
  <si>
    <t xml:space="preserve">{“+2CD Dam”,”Lose Close-Quarters”,”+1 Range”,”-1 Rate”}</t>
  </si>
  <si>
    <t xml:space="preserve">{“-2CD Dam”,”+2 Rate”,”Gain Burst”,”Gain Spread”,”Gain Inaccurate”,”-1 Range”}</t>
  </si>
  <si>
    <t xml:space="preserve">{“Science! 2”}</t>
  </si>
  <si>
    <t xml:space="preserve">{“+4CD Dam”,”-3 Rate”,”+1 Range”}</t>
  </si>
  <si>
    <t xml:space="preserve">{“Science! 4”}</t>
  </si>
  <si>
    <t xml:space="preserve">{“+1CD Dam”,”+1 Rate”,”-1 Range”}</t>
  </si>
  <si>
    <t xml:space="preserve">{“+2CD Dam”,”-2 Rate”}</t>
  </si>
  <si>
    <t xml:space="preserve">{“+2 Rate”}</t>
  </si>
  <si>
    <t xml:space="preserve">{“+1 Rate”,”Gain Unreliable”}</t>
  </si>
  <si>
    <t xml:space="preserve">{“Lose Inaccurate”,”Gain Piercing 1”}</t>
  </si>
  <si>
    <t xml:space="preserve">{“Gain Two-Handed”,”Lose Inaccurate”}</t>
  </si>
  <si>
    <t xml:space="preserve">{“Gain Piercing 1”,”Lose Close-Quarters”}</t>
  </si>
  <si>
    <t xml:space="preserve">{“Gain Two-Handed”,”Lose Inaccurate”,”Gain Accurate”,”Lose Close-Quarters”}</t>
  </si>
  <si>
    <t xml:space="preserve">{“Gain Two-Handed”,”Lose Inaccurate”,”+1 Rate”,”Lose Close-Quarters”}</t>
  </si>
  <si>
    <t xml:space="preserve">{“Gain Two-Handed”,”Lose Inaccurate”,”Lose Close-Quarters”}</t>
  </si>
  <si>
    <t xml:space="preserve">{“May re-roll hit location die”}</t>
  </si>
  <si>
    <t xml:space="preserve">{“Gain Accurate”}</t>
  </si>
  <si>
    <t xml:space="preserve">{“Gain Accurate”,”+1 Range”}</t>
  </si>
  <si>
    <t xml:space="preserve">{“Gain Accurate”,”Gain Night Vision”}</t>
  </si>
  <si>
    <t xml:space="preserve">{“Gain Accurate”,”Gain Night Vision”,”+1 Range”}</t>
  </si>
  <si>
    <t xml:space="preserve">{“Science! 3”}</t>
  </si>
  <si>
    <t xml:space="preserve">{“Gain Accurate”,”Gain Recon”}</t>
  </si>
  <si>
    <t xml:space="preserve">{“May re-roll hit location die”,”Lose Inaccurate”}</t>
  </si>
  <si>
    <t xml:space="preserve">{“Gun Nut 4”,”Science! 1”}</t>
  </si>
  <si>
    <t xml:space="preserve">{“When you Aim at a target, the target does not benefit form being in cover, and the bonus for aiming applies to the next attack on any subsequent turn during the scene”}</t>
  </si>
  <si>
    <t xml:space="preserve">{“Gun Nut 2”,”Science! 2”}</t>
  </si>
  <si>
    <t xml:space="preserve">{“Add Bayonet weapon”}</t>
  </si>
  <si>
    <t xml:space="preserve">{“Lose Inaccurate”,”+1 Rate”}</t>
  </si>
  <si>
    <t xml:space="preserve">{“Gain Suppressed”}</t>
  </si>
  <si>
    <t xml:space="preserve">{“-1CD Dam”,”Gain Spread”,”Gain Inaccurate”,”-1 Rate”,”-1 Range”}</t>
  </si>
  <si>
    <t xml:space="preserve">{“+1 Range”,”Gain Piercing 1”}</t>
  </si>
  <si>
    <t xml:space="preserve">{“+1 Rate”,”Lose Inaccurate”}</t>
  </si>
  <si>
    <t xml:space="preserve">{“7CD Dam”,”Dam Type = Energy”,”Gain Radioactive”}</t>
  </si>
  <si>
    <t xml:space="preserve">{“+2 Rate”,”Gain Burst”,”Lose Blast”}</t>
  </si>
  <si>
    <t xml:space="preserve">{“Gain Vicious”,”Dam Type = Energy”}</t>
  </si>
  <si>
    <t xml:space="preserve">{“Gun Nut 2”,”Science! 1”}</t>
  </si>
  <si>
    <t xml:space="preserve">{“Gain Persistent(Energy)”}</t>
  </si>
  <si>
    <t xml:space="preserve">{“Gun Nut 3”,”Science! 1”}</t>
  </si>
  <si>
    <t xml:space="preserve">{“Add Shredder Bayonet weapon”}</t>
  </si>
  <si>
    <t xml:space="preserve">{“Gain Piercing 1”}</t>
  </si>
  <si>
    <t xml:space="preserve">{“Gun Nut 3”,”Science! 2”}</t>
  </si>
  <si>
    <t xml:space="preserve">{“+1CD Dam”,”Gain Vicious”}</t>
  </si>
  <si>
    <t xml:space="preserve">{“Gun Nut 4”,”Science! 3”}</t>
  </si>
  <si>
    <t xml:space="preserve">{“Gain Persistent”}</t>
  </si>
  <si>
    <t xml:space="preserve">{“+1CD Dam”,”-1 Rate”}</t>
  </si>
  <si>
    <t xml:space="preserve">{“Science! 1"}</t>
  </si>
  <si>
    <t xml:space="preserve">{“Science! 2"}</t>
  </si>
  <si>
    <t xml:space="preserve">{“+1CD Dam”,”+1 Ammo/Atk”}</t>
  </si>
  <si>
    <t xml:space="preserve">{“+2CD Dam”,”+2 Ammo/Atk”}</t>
  </si>
  <si>
    <t xml:space="preserve">{“+3CD Dam”,”+3 Ammo/Atk”}</t>
  </si>
  <si>
    <t xml:space="preserve">{“+4CD Dam”,”+4 Ammo/Atk”}</t>
  </si>
  <si>
    <t xml:space="preserve">{“Gain Piercing 1”,”+1 Range”)</t>
  </si>
  <si>
    <t xml:space="preserve">{“Blacksmith 2”}</t>
  </si>
  <si>
    <t xml:space="preserve">Blacksmith</t>
  </si>
  <si>
    <t xml:space="preserve">{“+1CD Dam”,”Gain Persistent”}</t>
  </si>
  <si>
    <t xml:space="preserve">{“+2CD Dam”,”Gain Persistent”}</t>
  </si>
  <si>
    <t xml:space="preserve">{“+1CD Dam”,”Dam Type = Energy”}</t>
  </si>
  <si>
    <t xml:space="preserve">{“Blacksmith 2”,“Science! 1”}</t>
  </si>
  <si>
    <t xml:space="preserve">{“+1CD Dam”,”Dam Type = Energy”,”Gain Persistent(Physical)”}</t>
  </si>
  <si>
    <t xml:space="preserve">{“Blacksmith 3”,”Science! 1”}</t>
  </si>
  <si>
    <t xml:space="preserve">{“+2CD Dam”,”Dam Type = Energy”,”Gain Stun”}</t>
  </si>
  <si>
    <t xml:space="preserve">{“+1CD Dam”,”Gain Persistent”,”+2CD Dam on Sneak Attacks”}</t>
  </si>
  <si>
    <t xml:space="preserve">{“+1CD Dam”,”Spend 2AP on successful attack to disarm opponent”}</t>
  </si>
  <si>
    <t xml:space="preserve">{“Blacksmith 3”}</t>
  </si>
  <si>
    <t xml:space="preserve">{“+1CD Dam”,”Gain Piercing 1”}</t>
  </si>
  <si>
    <t xml:space="preserve">{“Blacksmith 1”}</t>
  </si>
  <si>
    <t xml:space="preserve">{“+2CD Dam”,”Gain Piercing 1”}</t>
  </si>
  <si>
    <t xml:space="preserve">{“+3CD Dam”}</t>
  </si>
  <si>
    <t xml:space="preserve">{“+2CD Dam”,”Dam Type = Energy”}</t>
  </si>
  <si>
    <t xml:space="preserve">{“+3CD Dam”,”Dam Type = Energy”,”Gain Stun”}</t>
  </si>
  <si>
    <t xml:space="preserve">{“+1CD Dam”,”Gain Unreliable”}</t>
  </si>
  <si>
    <t xml:space="preserve">{“+3 Rate”}</t>
  </si>
  <si>
    <t xml:space="preserve">{“3CD Dam”,”-1 Rate”,“Ammo =Fusion Cell”}</t>
  </si>
  <si>
    <t xml:space="preserve">{“Robotics Expert”}</t>
  </si>
  <si>
    <t xml:space="preserve">{“Robotics Expert”,”Science! 1”}</t>
  </si>
  <si>
    <t xml:space="preserve">{“Robotics Expert”,”Science! 2”}</t>
  </si>
  <si>
    <t xml:space="preserve">{“Robotics Expert”,”Science! 3”}</t>
  </si>
  <si>
    <t xml:space="preserve">{“+2CD Dam”,”Lose Blast”}</t>
  </si>
  <si>
    <t xml:space="preserve">{“+1 Rate”,”Gain Inaccurate”}</t>
  </si>
  <si>
    <t xml:space="preserve">{“+1 Range”,”Ammo=40mm Grenades”}</t>
  </si>
  <si>
    <t xml:space="preserve">{“+2CD Dam”,”+1 Range”,”-1 Rate”,”Lose Stun”,”Lose Unreliable”}</t>
  </si>
  <si>
    <t xml:space="preserve">{“2CD Dam”,”-1 Rate”,”Ammo = Fusion Cell”}</t>
  </si>
  <si>
    <t xml:space="preserve">{“Gain Vicious”,”Gain Persistent”}</t>
  </si>
  <si>
    <t xml:space="preserve">{“Gain Spread”,”-1 Range”}</t>
  </si>
  <si>
    <t xml:space="preserve">{“-1CD Dam”,+2 Rate”,”Gain Piercing 1”,”Gain Inaccurate”}</t>
  </si>
  <si>
    <t xml:space="preserve">{“+2 Rate”,”Gain Inaccurate”}</t>
  </si>
  <si>
    <t xml:space="preserve">{“-1CD Dam”,”+3 Rate”,”Gain Inaccurate”}</t>
  </si>
  <si>
    <t xml:space="preserve">{“+2CD Dam”,”Gain Vicious”}</t>
  </si>
  <si>
    <t xml:space="preserve">{“+1CD Dam”,”+2 Rate”,”Gain Inaccurate”}</t>
  </si>
  <si>
    <t xml:space="preserve">{“+2 Rate”,”Gain Piercing 1”,”Gain Inaccurate”}</t>
  </si>
  <si>
    <t xml:space="preserve">{“3CD Dam”,”+1 Rate”,”Ammo = 9mm”}</t>
  </si>
  <si>
    <t xml:space="preserve">{“+1CD Dam”,”Lose Close Quarters”,”+1 Range”}</t>
  </si>
  <si>
    <t xml:space="preserve">{“Gain Burst”,”Gain Inaccurate”,”Lose Close Quarters”,”+1 Range”,”+1 Rate”}</t>
  </si>
  <si>
    <t xml:space="preserve">{“+3CD Dam”,”Lose Close Quarters”,”+1 Range”,”-1 Rate”}</t>
  </si>
  <si>
    <t xml:space="preserve">{“Gain Spread”,”Gain Inaccurate”}</t>
  </si>
  <si>
    <t xml:space="preserve">{“Gain Spread”,”-1 Rate”,”-1 Range”}</t>
  </si>
  <si>
    <t xml:space="preserve">{“+1 Range”,”Gain Accurate”}</t>
  </si>
  <si>
    <t xml:space="preserve">{“+2 Rate”,”Lose Inaccurate”}</t>
  </si>
  <si>
    <t xml:space="preserve">{“4CD Dam”,”+2 Rate”,”Ammo = 25mm Grenade”}</t>
  </si>
  <si>
    <t xml:space="preserve">{“Lose Recoil (6)”}</t>
  </si>
  <si>
    <t xml:space="preserve">{“Add Large Bayonet weapon”}</t>
  </si>
  <si>
    <t xml:space="preserve">{“Gain Spread”}</t>
  </si>
  <si>
    <t xml:space="preserve">{“-1CD Dam”,”-1 Range”,”+2 Rate”}</t>
  </si>
  <si>
    <t xml:space="preserve">{“Energy Damage”}</t>
  </si>
  <si>
    <t xml:space="preserve">{“Energy Damage”,”+1 Rate”}</t>
  </si>
  <si>
    <t xml:space="preserve">{“Gain Surge”}</t>
  </si>
  <si>
    <t xml:space="preserve">{“+1CD Dam”,”-1 Rate”,”Lose Recoil (6)”}</t>
  </si>
  <si>
    <t xml:space="preserve">{“+1 Rate”,”Lose Slow-Load”}</t>
  </si>
  <si>
    <t xml:space="preserve">{“-1CD Dam”,”Gain Ammo-Hungry (3)”,”Gain Spread”}</t>
  </si>
  <si>
    <t xml:space="preserve">{“Dam Type = Energy”,”Gain Persistent”}</t>
  </si>
  <si>
    <t xml:space="preserve">{“Gain Persistent (Poison)”}</t>
  </si>
  <si>
    <t xml:space="preserve">{“Double CD for AP spent to increase damage”}</t>
  </si>
  <si>
    <t xml:space="preserve">{“Gain Burst”,”Gain Unreliable”}</t>
  </si>
  <si>
    <t xml:space="preserve">{“Gain Spread”,”Gain Unreliable”}</t>
  </si>
  <si>
    <t xml:space="preserve">{“+1CD Dam”,”Gain Close Quarters”}</t>
  </si>
  <si>
    <t xml:space="preserve">{“Lose Unreliable”}</t>
  </si>
  <si>
    <t xml:space="preserve">{“+2CD Dam”,”Both Physical and Energy”}</t>
  </si>
  <si>
    <t xml:space="preserve">{“+3 Rate”,”Gain Unreliable”}</t>
  </si>
  <si>
    <t xml:space="preserve">{“Gain Accurate”,”Gain Reliable”}</t>
  </si>
  <si>
    <t xml:space="preserve">{"5CD Dam","Gain Spread","Gain Unreliable","Gain Slow Load"}</t>
  </si>
  <si>
    <t xml:space="preserve">{“+3CD Dam”,”Gain Stun”,”Dam Type = Energy”}</t>
  </si>
  <si>
    <t xml:space="preserve">('.44 Pistol</t>
  </si>
  <si>
    <t xml:space="preserve">smallGuns</t>
  </si>
  <si>
    <t xml:space="preserve">{"Vicious"}</t>
  </si>
  <si>
    <t xml:space="preserve">{"CloseQuarters"}</t>
  </si>
  <si>
    <t xml:space="preserve">{"Hardened","Powerful","Advanced",".45-70 Receiver","Snubnose","Bull","Comfort Grip","Reflex","Short Scope","Recon"}')</t>
  </si>
  <si>
    <t xml:space="preserve">('10mm Pistol</t>
  </si>
  <si>
    <t xml:space="preserve">{"CloseQuarters","Reliable"}</t>
  </si>
  <si>
    <t xml:space="preserve">('Flare Gun</t>
  </si>
  <si>
    <t xml:space="preserve">{"Reliable"}</t>
  </si>
  <si>
    <t xml:space="preserve">('Assault Rifle</t>
  </si>
  <si>
    <t xml:space="preserve">{"Burst"}</t>
  </si>
  <si>
    <t xml:space="preserve">{"Two-Handed"}</t>
  </si>
  <si>
    <t xml:space="preserve">('Combat Rifle</t>
  </si>
  <si>
    <t xml:space="preserve">('Gauss Rifle</t>
  </si>
  <si>
    <t xml:space="preserve">{"Piercing 1"}</t>
  </si>
  <si>
    <t xml:space="preserve">('Hunting Rifle</t>
  </si>
  <si>
    <t xml:space="preserve">('Submachine Gun</t>
  </si>
  <si>
    <t xml:space="preserve">{"Inaccurate","Two-Handed"}</t>
  </si>
  <si>
    <t xml:space="preserve">('Combat Shotgun</t>
  </si>
  <si>
    <t xml:space="preserve">{"Spread"}</t>
  </si>
  <si>
    <t xml:space="preserve">('Double-Barrel Shotgun</t>
  </si>
  <si>
    <t xml:space="preserve">{"Spread","Vicious"}</t>
  </si>
  <si>
    <t xml:space="preserve">('Pipe Bolt-Action</t>
  </si>
  <si>
    <t xml:space="preserve">{"Unreliable"}</t>
  </si>
  <si>
    <t xml:space="preserve">('Pipe Gun</t>
  </si>
  <si>
    <t xml:space="preserve">{"CloseQuarters","Unreliable"}</t>
  </si>
  <si>
    <t xml:space="preserve">('Pipe Revolver</t>
  </si>
  <si>
    <t xml:space="preserve">('Railway Rifle</t>
  </si>
  <si>
    <t xml:space="preserve">{"Breaking"}</t>
  </si>
  <si>
    <t xml:space="preserve">{"Debilitating","Two-Handed","Unreliable"}</t>
  </si>
  <si>
    <t xml:space="preserve">('Syringer</t>
  </si>
  <si>
    <t xml:space="preserve">('9mm Pistol</t>
  </si>
  <si>
    <t xml:space="preserve">('5.56mm Pistol</t>
  </si>
  <si>
    <t xml:space="preserve">('14mm Pistol</t>
  </si>
  <si>
    <t xml:space="preserve">('Red Ryder BB Gun</t>
  </si>
  <si>
    <t xml:space="preserve">{"Two-Handed","Reliable"}</t>
  </si>
  <si>
    <t xml:space="preserve">('Gauss Pistol</t>
  </si>
  <si>
    <t xml:space="preserve">('Zip Gun</t>
  </si>
  <si>
    <t xml:space="preserve">{"CloseQuarters","Inaccurate"}</t>
  </si>
  <si>
    <t xml:space="preserve">('Lever-action Rifle</t>
  </si>
  <si>
    <t xml:space="preserve">{"Reliable","Two-Handed"}</t>
  </si>
  <si>
    <t xml:space="preserve">('.45 Auto Pistol</t>
  </si>
  <si>
    <t xml:space="preserve">{"CloseQuarters,Reliable"}</t>
  </si>
  <si>
    <t xml:space="preserve">('.357 Revolver</t>
  </si>
  <si>
    <t xml:space="preserve">('Anti-materiel Rifle</t>
  </si>
  <si>
    <t xml:space="preserve">{"Breaking","Piercing 1","Vicious"}</t>
  </si>
  <si>
    <t xml:space="preserve">{"Two-Handed","Accurate"}</t>
  </si>
  <si>
    <t xml:space="preserve">('12.7mm SMG</t>
  </si>
  <si>
    <t xml:space="preserve">{"Burst","Vicious"}</t>
  </si>
  <si>
    <t xml:space="preserve">('Lever-action Shotgun</t>
  </si>
  <si>
    <t xml:space="preserve">('Institute Laser</t>
  </si>
  <si>
    <t xml:space="preserve">energyWeapons</t>
  </si>
  <si>
    <t xml:space="preserve">('Laser Musket</t>
  </si>
  <si>
    <t xml:space="preserve">('Laser Gun</t>
  </si>
  <si>
    <t xml:space="preserve">('Plasma Gun</t>
  </si>
  <si>
    <t xml:space="preserve">('Gamma Gun</t>
  </si>
  <si>
    <t xml:space="preserve">{"Piercing 1","Stun"}</t>
  </si>
  <si>
    <t xml:space="preserve">{"Blast","Inaccurate"}</t>
  </si>
  <si>
    <t xml:space="preserve">('Alien Blaster</t>
  </si>
  <si>
    <t xml:space="preserve">('Pulse Gun</t>
  </si>
  <si>
    <t xml:space="preserve">('Fat Man</t>
  </si>
  <si>
    <t xml:space="preserve">bigGuns</t>
  </si>
  <si>
    <t xml:space="preserve">{"Breaking","Radioactive","Vicious"}</t>
  </si>
  <si>
    <t xml:space="preserve">{"Blast","Inaccurate","Two-Handed"}</t>
  </si>
  <si>
    <t xml:space="preserve">('Flamer</t>
  </si>
  <si>
    <t xml:space="preserve">{"Burst","Persistent","Spread"}</t>
  </si>
  <si>
    <t xml:space="preserve">{"Debilitating","Inaccurate","Two-Handed"}</t>
  </si>
  <si>
    <t xml:space="preserve">('Gatling Laser</t>
  </si>
  <si>
    <t xml:space="preserve">{"Burst","Piercing 1"}</t>
  </si>
  <si>
    <t xml:space="preserve">{"Gatling","Inaccurate","Two-Handed"}</t>
  </si>
  <si>
    <t xml:space="preserve">('Heavy Incinerator</t>
  </si>
  <si>
    <t xml:space="preserve">{"Debilitating","Two-Handed"}</t>
  </si>
  <si>
    <t xml:space="preserve">('Junk Jet</t>
  </si>
  <si>
    <t xml:space="preserve">('Minigun</t>
  </si>
  <si>
    <t xml:space="preserve">{"Burst","Spread"}</t>
  </si>
  <si>
    <t xml:space="preserve">('Missile Launcher</t>
  </si>
  <si>
    <t xml:space="preserve">{"Blast","TwoHanded"}</t>
  </si>
  <si>
    <t xml:space="preserve">('M60</t>
  </si>
  <si>
    <t xml:space="preserve">{"Inaccurate","Reliable","Two-Handed"}</t>
  </si>
  <si>
    <t xml:space="preserve">('Experimental MIRV</t>
  </si>
  <si>
    <t xml:space="preserve">{"Burst","Breaking","Radioactive","Vicious"}</t>
  </si>
  <si>
    <t xml:space="preserve">{"Blast,Inaccurate","Two-Handed"}</t>
  </si>
  <si>
    <t xml:space="preserve">('Grenade Machinegun</t>
  </si>
  <si>
    <t xml:space="preserve">('SMMG</t>
  </si>
  <si>
    <t xml:space="preserve">('Gun Bash ( 1H )</t>
  </si>
  <si>
    <t xml:space="preserve">meleeWeapons</t>
  </si>
  <si>
    <t xml:space="preserve">{"Stun"}</t>
  </si>
  <si>
    <t xml:space="preserve">('Gun Bash</t>
  </si>
  <si>
    <t xml:space="preserve">('Bayonet</t>
  </si>
  <si>
    <t xml:space="preserve">('Shredder Bayonet</t>
  </si>
  <si>
    <t xml:space="preserve">(Rate)</t>
  </si>
  <si>
    <t xml:space="preserve">('Sword</t>
  </si>
  <si>
    <t xml:space="preserve">{"Parry"}</t>
  </si>
  <si>
    <t xml:space="preserve">('Combat Knife</t>
  </si>
  <si>
    <t xml:space="preserve">('Machete</t>
  </si>
  <si>
    <t xml:space="preserve">('Ripper</t>
  </si>
  <si>
    <t xml:space="preserve">('Shishkebab</t>
  </si>
  <si>
    <t xml:space="preserve">('Switchblade</t>
  </si>
  <si>
    <t xml:space="preserve">{"Concealed"}</t>
  </si>
  <si>
    <t xml:space="preserve">('Baseball Bat</t>
  </si>
  <si>
    <t xml:space="preserve">('AluminumBaseball Bat</t>
  </si>
  <si>
    <t xml:space="preserve">('Board</t>
  </si>
  <si>
    <t xml:space="preserve">('Lead Pipe</t>
  </si>
  <si>
    <t xml:space="preserve">('Pipe Wrench</t>
  </si>
  <si>
    <t xml:space="preserve">('Pool cue</t>
  </si>
  <si>
    <t xml:space="preserve">('Rolling Pin</t>
  </si>
  <si>
    <t xml:space="preserve">('Baton</t>
  </si>
  <si>
    <t xml:space="preserve">('Sledgehammer</t>
  </si>
  <si>
    <t xml:space="preserve">('Super Sledge</t>
  </si>
  <si>
    <t xml:space="preserve">('Tire Iron</t>
  </si>
  <si>
    <t xml:space="preserve">('Walking Cane</t>
  </si>
  <si>
    <t xml:space="preserve">('Cattle Prod</t>
  </si>
  <si>
    <t xml:space="preserve">('Crowbar</t>
  </si>
  <si>
    <t xml:space="preserve">('Shovel</t>
  </si>
  <si>
    <t xml:space="preserve">('Unarmed Strike</t>
  </si>
  <si>
    <t xml:space="preserve">unarmed</t>
  </si>
  <si>
    <t xml:space="preserve">('Handy Rock</t>
  </si>
  <si>
    <t xml:space="preserve">{"Thrown ( C )"}</t>
  </si>
  <si>
    <t xml:space="preserve">('Boxing Glove</t>
  </si>
  <si>
    <t xml:space="preserve">('Deathclaw Gauntlet</t>
  </si>
  <si>
    <t xml:space="preserve">('Knuckles</t>
  </si>
  <si>
    <t xml:space="preserve">('Power Fist</t>
  </si>
  <si>
    <t xml:space="preserve">('Handy Rock - Au/U</t>
  </si>
  <si>
    <t xml:space="preserve">{"Stun","Vicious"}</t>
  </si>
  <si>
    <t xml:space="preserve">('Ballistic Fist</t>
  </si>
  <si>
    <t xml:space="preserve">('Mantis Gauntlet</t>
  </si>
  <si>
    <t xml:space="preserve">{"Persist"}</t>
  </si>
  <si>
    <t xml:space="preserve">('Yao Guai Gauntlet</t>
  </si>
  <si>
    <t xml:space="preserve">('Throwing Knives</t>
  </si>
  <si>
    <t xml:space="preserve">throwing</t>
  </si>
  <si>
    <t xml:space="preserve">T</t>
  </si>
  <si>
    <t xml:space="preserve">{"Concealed","Suppressed","Thrown ( C )"}</t>
  </si>
  <si>
    <t xml:space="preserve">('Tomahawk</t>
  </si>
  <si>
    <t xml:space="preserve">{"Suppressed","Thrown ( C )"}</t>
  </si>
  <si>
    <t xml:space="preserve">('Javelin</t>
  </si>
  <si>
    <t xml:space="preserve">{"Suppressed","Thrown ( M )"}</t>
  </si>
  <si>
    <t xml:space="preserve">('Spear</t>
  </si>
  <si>
    <t xml:space="preserve">{"Piercing 1","Vicious"}</t>
  </si>
  <si>
    <t xml:space="preserve">{"Suppressed","Thrown","(M)"}</t>
  </si>
  <si>
    <t xml:space="preserve">('Baseball Grenade</t>
  </si>
  <si>
    <t xml:space="preserve">explosives</t>
  </si>
  <si>
    <t xml:space="preserve">{"Blast","Thrown ( M )"}</t>
  </si>
  <si>
    <t xml:space="preserve">('Frag Grenade</t>
  </si>
  <si>
    <t xml:space="preserve">('Molotov Cocktail</t>
  </si>
  <si>
    <t xml:space="preserve">{"Persistent"}</t>
  </si>
  <si>
    <t xml:space="preserve">('Nuka Grenade</t>
  </si>
  <si>
    <t xml:space="preserve">{"Breaker","Radioactive","Vicious"}</t>
  </si>
  <si>
    <t xml:space="preserve">('Plasma Grenade</t>
  </si>
  <si>
    <t xml:space="preserve">('Pulse Grenade</t>
  </si>
  <si>
    <t xml:space="preserve">('Bottlecap Mine</t>
  </si>
  <si>
    <t xml:space="preserve">{"Blast","Mine"}</t>
  </si>
  <si>
    <t xml:space="preserve">('Frag Mine</t>
  </si>
  <si>
    <t xml:space="preserve">('Nuke Mine</t>
  </si>
  <si>
    <t xml:space="preserve">('Plasma Mine</t>
  </si>
  <si>
    <t xml:space="preserve">('Pulse Mine</t>
  </si>
  <si>
    <t xml:space="preserve">('Plastic Explosive</t>
  </si>
  <si>
    <t xml:space="preserve">{"Breaker,Vicious"}</t>
  </si>
  <si>
    <t xml:space="preserve">{"Blast"}</t>
  </si>
  <si>
    <t xml:space="preserve">('Detonator</t>
  </si>
  <si>
    <t xml:space="preserve">('40mm Grenade Launcher</t>
  </si>
  <si>
    <t xml:space="preserve">{"Blast","Two-Handed"}</t>
  </si>
  <si>
    <t xml:space="preserve">('25mm Grenade APW</t>
  </si>
  <si>
    <t xml:space="preserve">('Dynamite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</si>
</sst>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8"/>
      <color rgb="FF000000"/>
      <name val="Verdana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FFFFD7"/>
        <bgColor rgb="FFF6F9D4"/>
      </patternFill>
    </fill>
    <fill>
      <patternFill patternType="solid">
        <fgColor rgb="FFFFF5CE"/>
        <bgColor rgb="FFFFF2CC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F7D1D5"/>
        <bgColor rgb="FFFFD7D7"/>
      </patternFill>
    </fill>
    <fill>
      <patternFill patternType="solid">
        <fgColor rgb="FFE0C2CD"/>
        <bgColor rgb="FFF7D1D5"/>
      </patternFill>
    </fill>
    <fill>
      <patternFill patternType="solid">
        <fgColor rgb="FFDEDCE6"/>
        <bgColor rgb="FFDDDDDD"/>
      </patternFill>
    </fill>
    <fill>
      <patternFill patternType="solid">
        <fgColor rgb="FFDEE6EF"/>
        <bgColor rgb="FFDEE7E5"/>
      </patternFill>
    </fill>
    <fill>
      <patternFill patternType="solid">
        <fgColor rgb="FFDEE7E5"/>
        <bgColor rgb="FFDEE6EF"/>
      </patternFill>
    </fill>
    <fill>
      <patternFill patternType="solid">
        <fgColor rgb="FFDDE8CB"/>
        <bgColor rgb="FFDEE7E5"/>
      </patternFill>
    </fill>
    <fill>
      <patternFill patternType="solid">
        <fgColor rgb="FFF6F9D4"/>
        <bgColor rgb="FFFFF5CE"/>
      </patternFill>
    </fill>
    <fill>
      <patternFill patternType="solid">
        <fgColor rgb="FFDDDDDD"/>
        <bgColor rgb="FFDEDCE6"/>
      </patternFill>
    </fill>
    <fill>
      <patternFill patternType="solid">
        <fgColor rgb="FFFFFFA6"/>
        <bgColor rgb="FFFFF5CE"/>
      </patternFill>
    </fill>
    <fill>
      <patternFill patternType="solid">
        <fgColor rgb="FFFFE994"/>
        <bgColor rgb="FFFFE699"/>
      </patternFill>
    </fill>
    <fill>
      <patternFill patternType="solid">
        <fgColor rgb="FF77BC65"/>
        <bgColor rgb="FFA9D18E"/>
      </patternFill>
    </fill>
    <fill>
      <patternFill patternType="solid">
        <fgColor rgb="FFDEEBF7"/>
        <bgColor rgb="FFDEE6EF"/>
      </patternFill>
    </fill>
    <fill>
      <patternFill patternType="solid">
        <fgColor rgb="FFFFE699"/>
        <bgColor rgb="FFFFE994"/>
      </patternFill>
    </fill>
    <fill>
      <patternFill patternType="solid">
        <fgColor rgb="FFFFF2CC"/>
        <bgColor rgb="FFFFF5CE"/>
      </patternFill>
    </fill>
    <fill>
      <patternFill patternType="solid">
        <fgColor rgb="FFBDD7EE"/>
        <bgColor rgb="FFDEDCE6"/>
      </patternFill>
    </fill>
    <fill>
      <patternFill patternType="solid">
        <fgColor rgb="FFFFFF00"/>
        <bgColor rgb="FFFFD966"/>
      </patternFill>
    </fill>
    <fill>
      <patternFill patternType="solid">
        <fgColor rgb="FFFFBF00"/>
        <bgColor rgb="FFFFD966"/>
      </patternFill>
    </fill>
    <fill>
      <patternFill patternType="solid">
        <fgColor rgb="FFFF8000"/>
        <bgColor rgb="FFFFBF00"/>
      </patternFill>
    </fill>
    <fill>
      <patternFill patternType="solid">
        <fgColor rgb="FFFF4000"/>
        <bgColor rgb="FFFF0000"/>
      </patternFill>
    </fill>
    <fill>
      <patternFill patternType="solid">
        <fgColor rgb="FFFF0000"/>
        <bgColor rgb="FFBF0041"/>
      </patternFill>
    </fill>
    <fill>
      <patternFill patternType="solid">
        <fgColor rgb="FFBF0041"/>
        <bgColor rgb="FF800080"/>
      </patternFill>
    </fill>
    <fill>
      <patternFill patternType="solid">
        <fgColor rgb="FF800080"/>
        <bgColor rgb="FF660066"/>
      </patternFill>
    </fill>
    <fill>
      <patternFill patternType="solid">
        <fgColor rgb="FFA9D18E"/>
        <bgColor rgb="FFBFBFBF"/>
      </patternFill>
    </fill>
    <fill>
      <patternFill patternType="solid">
        <fgColor rgb="FFFFD966"/>
        <bgColor rgb="FFFFE994"/>
      </patternFill>
    </fill>
    <fill>
      <patternFill patternType="solid">
        <fgColor rgb="FF8497B0"/>
        <bgColor rgb="FF999999"/>
      </patternFill>
    </fill>
    <fill>
      <patternFill patternType="solid">
        <fgColor rgb="FFF4B183"/>
        <bgColor rgb="FFE0C2CD"/>
      </patternFill>
    </fill>
    <fill>
      <patternFill patternType="solid">
        <fgColor rgb="FF9DC3E6"/>
        <bgColor rgb="FF8FAADC"/>
      </patternFill>
    </fill>
    <fill>
      <patternFill patternType="solid">
        <fgColor rgb="FF8FAADC"/>
        <bgColor rgb="FF9DC3E6"/>
      </patternFill>
    </fill>
    <fill>
      <patternFill patternType="solid">
        <fgColor rgb="FFBFBFBF"/>
        <bgColor rgb="FFE0C2CD"/>
      </patternFill>
    </fill>
    <fill>
      <patternFill patternType="solid">
        <fgColor rgb="FF999999"/>
        <bgColor rgb="FF8497B0"/>
      </patternFill>
    </fill>
  </fills>
  <borders count="1">
    <border diagonalUp="false" diagonalDown="false">
      <left/>
      <right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  <cellStyle name="Untitled6" xfId="25"/>
    <cellStyle name="Untitled7" xfId="26"/>
    <cellStyle name="Untitled8" xfId="27"/>
    <cellStyle name="Untitled9" xfId="28"/>
    <cellStyle name="Untitled10" xfId="29"/>
    <cellStyle name="Untitled11" xfId="30"/>
    <cellStyle name="Untitled12" xfId="31"/>
    <cellStyle name="Untitled13" xfId="32"/>
    <cellStyle name="Untitled14" xfId="33"/>
    <cellStyle name="Untitled15" xfId="34"/>
    <cellStyle name="Untitled16" xfId="35"/>
  </cellStyles>
  <dxfs count="43">
    <dxf>
      <fill>
        <patternFill patternType="solid">
          <fgColor rgb="FFBDD7EE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D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5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BB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8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7D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7D1D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0C2CD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DCE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6E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7E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DE8CB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6F9D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DDDDD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A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E99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77BC65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8497B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DEDCE6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DEE7E5"/>
        </patternFill>
      </fill>
    </dxf>
    <dxf>
      <fill>
        <patternFill patternType="solid">
          <fgColor rgb="FFE0C2CD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FFE994"/>
        </patternFill>
      </fill>
    </dxf>
    <dxf>
      <fill>
        <patternFill patternType="solid">
          <fgColor rgb="FFFFF5CE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FFFFD7"/>
        </patternFill>
      </fill>
    </dxf>
  </dxfs>
  <colors>
    <indexedColors>
      <rgbColor rgb="FF000000"/>
      <rgbColor rgb="FFFFFFFF"/>
      <rgbColor rgb="FFFF0000"/>
      <rgbColor rgb="FFFFE994"/>
      <rgbColor rgb="FF0000FF"/>
      <rgbColor rgb="FFFFFF00"/>
      <rgbColor rgb="FFFF00FF"/>
      <rgbColor rgb="FFDEE7E5"/>
      <rgbColor rgb="FF800000"/>
      <rgbColor rgb="FF008000"/>
      <rgbColor rgb="FF000080"/>
      <rgbColor rgb="FFFFE699"/>
      <rgbColor rgb="FF800080"/>
      <rgbColor rgb="FF008080"/>
      <rgbColor rgb="FFBFBFBF"/>
      <rgbColor rgb="FF8497B0"/>
      <rgbColor rgb="FF8FAADC"/>
      <rgbColor rgb="FFFFD8CE"/>
      <rgbColor rgb="FFFFFFD7"/>
      <rgbColor rgb="FFDEEBF7"/>
      <rgbColor rgb="FF660066"/>
      <rgbColor rgb="FFF7D1D5"/>
      <rgbColor rgb="FF0066CC"/>
      <rgbColor rgb="FFBDD7EE"/>
      <rgbColor rgb="FF000080"/>
      <rgbColor rgb="FFFF00FF"/>
      <rgbColor rgb="FFFFD966"/>
      <rgbColor rgb="FFF6F9D4"/>
      <rgbColor rgb="FFBF0041"/>
      <rgbColor rgb="FF800000"/>
      <rgbColor rgb="FF008080"/>
      <rgbColor rgb="FF0000FF"/>
      <rgbColor rgb="FFFFD7D7"/>
      <rgbColor rgb="FFDEE6EF"/>
      <rgbColor rgb="FFDDE8CB"/>
      <rgbColor rgb="FFFFFFA6"/>
      <rgbColor rgb="FF9DC3E6"/>
      <rgbColor rgb="FFF4B183"/>
      <rgbColor rgb="FFE0C2CD"/>
      <rgbColor rgb="FFFFDBB6"/>
      <rgbColor rgb="FFFFF2CC"/>
      <rgbColor rgb="FFA9D18E"/>
      <rgbColor rgb="FF77BC65"/>
      <rgbColor rgb="FFFFBF00"/>
      <rgbColor rgb="FFFF8000"/>
      <rgbColor rgb="FFFF4000"/>
      <rgbColor rgb="FFDEDCE6"/>
      <rgbColor rgb="FF999999"/>
      <rgbColor rgb="FF003366"/>
      <rgbColor rgb="FFDDDDDD"/>
      <rgbColor rgb="FF003300"/>
      <rgbColor rgb="FF333300"/>
      <rgbColor rgb="FF993300"/>
      <rgbColor rgb="FFFFF5C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A129" activeCellId="0" sqref="A12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2" width="15.57"/>
    <col collapsed="false" customWidth="true" hidden="false" outlineLevel="0" max="3" min="3" style="1" width="13.48"/>
    <col collapsed="false" customWidth="true" hidden="false" outlineLevel="0" max="4" min="4" style="1" width="7.14"/>
    <col collapsed="false" customWidth="true" hidden="false" outlineLevel="0" max="5" min="5" style="1" width="6.57"/>
    <col collapsed="false" customWidth="true" hidden="false" outlineLevel="0" max="6" min="6" style="1" width="5.71"/>
    <col collapsed="false" customWidth="true" hidden="false" outlineLevel="0" max="7" min="7" style="3" width="9.51"/>
    <col collapsed="false" customWidth="true" hidden="false" outlineLevel="0" max="8" min="8" style="3" width="15"/>
    <col collapsed="false" customWidth="true" hidden="true" outlineLevel="0" max="9" min="9" style="3" width="6.86"/>
    <col collapsed="false" customWidth="true" hidden="true" outlineLevel="0" max="10" min="10" style="3" width="18"/>
    <col collapsed="false" customWidth="true" hidden="true" outlineLevel="0" max="11" min="11" style="3" width="16.14"/>
    <col collapsed="false" customWidth="true" hidden="true" outlineLevel="0" max="12" min="12" style="3" width="6.43"/>
    <col collapsed="false" customWidth="true" hidden="true" outlineLevel="0" max="13" min="13" style="3" width="12.29"/>
    <col collapsed="false" customWidth="true" hidden="true" outlineLevel="0" max="14" min="14" style="3" width="7.43"/>
    <col collapsed="false" customWidth="true" hidden="true" outlineLevel="0" max="15" min="15" style="3" width="4.86"/>
    <col collapsed="false" customWidth="true" hidden="true" outlineLevel="0" max="16" min="16" style="3" width="6.14"/>
    <col collapsed="false" customWidth="true" hidden="false" outlineLevel="0" max="17" min="17" style="3" width="29.99"/>
    <col collapsed="false" customWidth="false" hidden="false" outlineLevel="0" max="19" min="18" style="3" width="8.54"/>
    <col collapsed="false" customWidth="true" hidden="false" outlineLevel="0" max="21" min="21" style="2" width="11.43"/>
    <col collapsed="false" customWidth="true" hidden="false" outlineLevel="0" max="22" min="22" style="3" width="4.43"/>
    <col collapsed="false" customWidth="true" hidden="false" outlineLevel="0" max="23" min="23" style="3" width="4.71"/>
    <col collapsed="false" customWidth="true" hidden="false" outlineLevel="0" max="24" min="24" style="3" width="10.86"/>
    <col collapsed="false" customWidth="true" hidden="false" outlineLevel="0" max="25" min="25" style="3" width="7.14"/>
    <col collapsed="false" customWidth="true" hidden="false" outlineLevel="0" max="26" min="26" style="3" width="12"/>
    <col collapsed="false" customWidth="true" hidden="false" outlineLevel="0" max="27" min="27" style="3" width="26.86"/>
    <col collapsed="false" customWidth="true" hidden="false" outlineLevel="0" max="32" min="32" style="3" width="10.86"/>
  </cols>
  <sheetData>
    <row r="1" customFormat="false" ht="13.8" hidden="false" customHeight="false" outlineLevel="0" collapsed="false">
      <c r="A1" s="4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/>
      <c r="AE1" s="2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/>
      <c r="AM1" s="2" t="s">
        <v>18</v>
      </c>
      <c r="AN1" s="3" t="s">
        <v>19</v>
      </c>
      <c r="AO1" s="3" t="s">
        <v>20</v>
      </c>
      <c r="AP1" s="3" t="s">
        <v>21</v>
      </c>
      <c r="AR1" s="5" t="s">
        <v>18</v>
      </c>
      <c r="AS1" s="6" t="s">
        <v>22</v>
      </c>
      <c r="AT1" s="6" t="s">
        <v>23</v>
      </c>
    </row>
    <row r="2" customFormat="false" ht="13.8" hidden="false" customHeight="false" outlineLevel="0" collapsed="false">
      <c r="A2" s="7" t="n">
        <v>1</v>
      </c>
      <c r="B2" s="8" t="s">
        <v>24</v>
      </c>
      <c r="C2" s="7" t="s">
        <v>25</v>
      </c>
      <c r="D2" s="7" t="s">
        <v>26</v>
      </c>
      <c r="E2" s="7" t="n">
        <v>1</v>
      </c>
      <c r="F2" s="7" t="n">
        <v>0</v>
      </c>
      <c r="G2" s="3" t="str">
        <f aca="false">_xlfn.CONCAT(B2,",",C2,",",D2,",",E2,",",F2)</f>
        <v>.38,10+5 CD,&lt;1,1,0</v>
      </c>
      <c r="H2" s="3" t="n">
        <f aca="false">A2</f>
        <v>1</v>
      </c>
      <c r="Q2" s="3" t="s">
        <v>27</v>
      </c>
      <c r="R2" s="3" t="n">
        <f aca="false">INDEX(A$2:B$135,MATCH(Q2,B$2:B$135,0),1)</f>
        <v>36</v>
      </c>
      <c r="S2" s="3" t="str">
        <f aca="false">_xlfn.CONCAT("('",H2,"','",R2,"'),")</f>
        <v>('1','36'),</v>
      </c>
      <c r="T2" s="9" t="s">
        <v>28</v>
      </c>
      <c r="U2" s="10" t="s">
        <v>29</v>
      </c>
      <c r="V2" s="10" t="s">
        <v>30</v>
      </c>
      <c r="W2" s="10" t="s">
        <v>31</v>
      </c>
      <c r="X2" s="10" t="s">
        <v>32</v>
      </c>
      <c r="Y2" s="9" t="s">
        <v>32</v>
      </c>
      <c r="Z2" s="10" t="s">
        <v>32</v>
      </c>
      <c r="AA2" s="10" t="s">
        <v>33</v>
      </c>
      <c r="AB2" s="10" t="n">
        <v>2</v>
      </c>
      <c r="AC2" s="10" t="s">
        <v>34</v>
      </c>
      <c r="AE2" s="10" t="s">
        <v>35</v>
      </c>
      <c r="AF2" s="10" t="n">
        <v>2</v>
      </c>
      <c r="AG2" s="10" t="n">
        <v>2</v>
      </c>
      <c r="AH2" s="10" t="s">
        <v>36</v>
      </c>
      <c r="AI2" s="10" t="n">
        <f aca="false">IF(AF2=AG2,INDEX(2d20!A:B,MATCH(ammo!AF2,2d20!A:A,0),2),SUM(INDEX(2d20!A:B,MATCH(ammo!AF2,2d20!A:A,0),2),INDEX(2d20!A:B,MATCH(ammo!AG2,2d20!A:A,0),2)))</f>
        <v>0.25</v>
      </c>
      <c r="AJ2" s="10" t="n">
        <f aca="false">IFERROR(IF(ISNUMBER(FIND("x",AH2)),(LEFT(AH2,FIND("+",AH2)-1)+MID(AH2,FIND("+",AH2)+1,1)*5/6)*10,LEFT(AH2,FIND("+",AH2)-1)+MID(AH2,FIND("+",AH2)+1,1)*5/6),AH2)</f>
        <v>3.83333333333333</v>
      </c>
      <c r="AK2" s="10" t="str">
        <f aca="false">IF(AF2=AG2,CONCATENATE(AF2,"  ",AE2,"  (",AH2,")"),CONCATENATE(AF2,"-",AG2,"  ",AE2,"  (",AH2,")"))</f>
        <v>2  Alien Cell  (3+1 CD)</v>
      </c>
      <c r="AM2" s="10" t="s">
        <v>37</v>
      </c>
      <c r="AN2" s="10" t="n">
        <v>2</v>
      </c>
      <c r="AO2" s="10" t="n">
        <v>4</v>
      </c>
      <c r="AP2" s="10" t="s">
        <v>38</v>
      </c>
      <c r="AR2" s="10" t="s">
        <v>35</v>
      </c>
      <c r="AS2" s="10" t="n">
        <v>0.25</v>
      </c>
      <c r="AT2" s="10" t="n">
        <v>3.83333333333333</v>
      </c>
    </row>
    <row r="3" customFormat="false" ht="13.8" hidden="false" customHeight="false" outlineLevel="0" collapsed="false">
      <c r="A3" s="11" t="n">
        <v>2</v>
      </c>
      <c r="B3" s="12" t="s">
        <v>39</v>
      </c>
      <c r="C3" s="11" t="s">
        <v>40</v>
      </c>
      <c r="D3" s="11" t="s">
        <v>26</v>
      </c>
      <c r="E3" s="11" t="n">
        <v>2</v>
      </c>
      <c r="F3" s="11" t="n">
        <v>0</v>
      </c>
      <c r="G3" s="3" t="str">
        <f aca="false">_xlfn.CONCAT(B3,",",C3,",",D3,",",E3,",",F3)</f>
        <v>10mm,8+4 CD,&lt;1,2,0</v>
      </c>
      <c r="H3" s="3" t="n">
        <f aca="false">A3</f>
        <v>2</v>
      </c>
      <c r="R3" s="3" t="e">
        <f aca="false">INDEX(A$2:B$135,MATCH(Q3,B$2:B$135,0),1)</f>
        <v>#N/A</v>
      </c>
      <c r="S3" s="3" t="e">
        <f aca="false">_xlfn.CONCAT("('",H3,"','",R3,"'),")</f>
        <v>#N/A</v>
      </c>
      <c r="T3" s="13" t="s">
        <v>41</v>
      </c>
      <c r="U3" s="14" t="s">
        <v>32</v>
      </c>
      <c r="V3" s="15" t="s">
        <v>42</v>
      </c>
      <c r="W3" s="14" t="s">
        <v>31</v>
      </c>
      <c r="X3" s="14" t="s">
        <v>32</v>
      </c>
      <c r="Y3" s="13" t="s">
        <v>32</v>
      </c>
      <c r="Z3" s="14" t="s">
        <v>32</v>
      </c>
      <c r="AA3" s="15" t="s">
        <v>33</v>
      </c>
      <c r="AB3" s="14" t="n">
        <v>3</v>
      </c>
      <c r="AC3" s="14" t="s">
        <v>43</v>
      </c>
      <c r="AE3" s="14" t="s">
        <v>37</v>
      </c>
      <c r="AF3" s="14" t="n">
        <v>3</v>
      </c>
      <c r="AG3" s="14" t="n">
        <v>4</v>
      </c>
      <c r="AH3" s="14" t="s">
        <v>38</v>
      </c>
      <c r="AI3" s="14" t="n">
        <f aca="false">IF(AF3=AG3,INDEX(2d20!A:B,MATCH(ammo!AF3,2d20!A:A,0),2),SUM(INDEX(2d20!A:B,MATCH(ammo!AF3,2d20!A:A,0),2),INDEX(2d20!A:B,MATCH(ammo!AG3,2d20!A:A,0),2)))</f>
        <v>1.25</v>
      </c>
      <c r="AJ3" s="14" t="n">
        <f aca="false">IFERROR(IF(ISNUMBER(FIND("x",AH3)),(LEFT(AH3,FIND("+",AH3)-1)+MID(AH3,FIND("+",AH3)+1,1)*5/6)*10,LEFT(AH3,FIND("+",AH3)-1)+MID(AH3,FIND("+",AH3)+1,1)*5/6),AH3)</f>
        <v>8.5</v>
      </c>
      <c r="AK3" s="14" t="str">
        <f aca="false">IF(AF3=AG3,CONCATENATE(AF3,"  ",AE3,"  (",AH3,")"),CONCATENATE(AF3,"-",AG3,"  ",AE3,"  (",AH3,")"))</f>
        <v>3-4  2mm EC  (6+3 CD)</v>
      </c>
      <c r="AM3" s="14" t="s">
        <v>44</v>
      </c>
      <c r="AN3" s="14" t="n">
        <v>5</v>
      </c>
      <c r="AO3" s="14" t="n">
        <v>6</v>
      </c>
      <c r="AP3" s="14" t="s">
        <v>25</v>
      </c>
      <c r="AR3" s="10" t="s">
        <v>45</v>
      </c>
      <c r="AS3" s="10" t="n">
        <v>0.75</v>
      </c>
      <c r="AT3" s="10" t="n">
        <v>5.66666666666667</v>
      </c>
    </row>
    <row r="4" customFormat="false" ht="13.8" hidden="false" customHeight="false" outlineLevel="0" collapsed="false">
      <c r="A4" s="7" t="n">
        <v>3</v>
      </c>
      <c r="B4" s="8" t="s">
        <v>46</v>
      </c>
      <c r="C4" s="7" t="s">
        <v>38</v>
      </c>
      <c r="D4" s="7" t="s">
        <v>26</v>
      </c>
      <c r="E4" s="7" t="n">
        <v>3</v>
      </c>
      <c r="F4" s="7" t="n">
        <v>1</v>
      </c>
      <c r="G4" s="3" t="str">
        <f aca="false">_xlfn.CONCAT(B4,",",C4,",",D4,",",E4,",",F4)</f>
        <v>.308,6+3 CD,&lt;1,3,1</v>
      </c>
      <c r="H4" s="3" t="n">
        <f aca="false">A4</f>
        <v>3</v>
      </c>
      <c r="R4" s="3" t="e">
        <f aca="false">INDEX(A$2:B$135,MATCH(Q4,B$2:B$135,0),1)</f>
        <v>#N/A</v>
      </c>
      <c r="S4" s="3" t="e">
        <f aca="false">_xlfn.CONCAT("('",H4,"','",R4,"'),")</f>
        <v>#N/A</v>
      </c>
      <c r="T4" s="9" t="s">
        <v>47</v>
      </c>
      <c r="U4" s="10" t="s">
        <v>32</v>
      </c>
      <c r="V4" s="10" t="s">
        <v>48</v>
      </c>
      <c r="W4" s="10" t="s">
        <v>31</v>
      </c>
      <c r="X4" s="10" t="s">
        <v>32</v>
      </c>
      <c r="Y4" s="9" t="s">
        <v>49</v>
      </c>
      <c r="Z4" s="10" t="s">
        <v>32</v>
      </c>
      <c r="AA4" s="10" t="s">
        <v>50</v>
      </c>
      <c r="AB4" s="10" t="n">
        <v>2</v>
      </c>
      <c r="AC4" s="10" t="s">
        <v>34</v>
      </c>
      <c r="AE4" s="10" t="s">
        <v>44</v>
      </c>
      <c r="AF4" s="10" t="n">
        <v>5</v>
      </c>
      <c r="AG4" s="10" t="n">
        <v>6</v>
      </c>
      <c r="AH4" s="10" t="s">
        <v>25</v>
      </c>
      <c r="AI4" s="10" t="n">
        <f aca="false">IF(AF4=AG4,INDEX(2d20!A:B,MATCH(ammo!AF4,2d20!A:A,0),2),SUM(INDEX(2d20!A:B,MATCH(ammo!AF4,2d20!A:A,0),2),INDEX(2d20!A:B,MATCH(ammo!AG4,2d20!A:A,0),2)))</f>
        <v>2.25</v>
      </c>
      <c r="AJ4" s="10" t="n">
        <f aca="false">IFERROR(IF(ISNUMBER(FIND("x",AH4)),(LEFT(AH4,FIND("+",AH4)-1)+MID(AH4,FIND("+",AH4)+1,1)*5/6)*10,LEFT(AH4,FIND("+",AH4)-1)+MID(AH4,FIND("+",AH4)+1,1)*5/6),AH4)</f>
        <v>14.1666666666667</v>
      </c>
      <c r="AK4" s="10" t="str">
        <f aca="false">IF(AF4=AG4,CONCATENATE(AF4,"  ",AE4,"  (",AH4,")"),CONCATENATE(AF4,"-",AG4,"  ",AE4,"  (",AH4,")"))</f>
        <v>5-6  Plasma Cart  (10+5 CD)</v>
      </c>
      <c r="AM4" s="10" t="s">
        <v>51</v>
      </c>
      <c r="AN4" s="10" t="n">
        <v>7</v>
      </c>
      <c r="AO4" s="10" t="n">
        <v>8</v>
      </c>
      <c r="AP4" s="10" t="n">
        <v>1</v>
      </c>
      <c r="AR4" s="14" t="s">
        <v>52</v>
      </c>
      <c r="AS4" s="14" t="n">
        <v>0.75</v>
      </c>
      <c r="AT4" s="14" t="n">
        <v>1.83333333333333</v>
      </c>
    </row>
    <row r="5" customFormat="false" ht="13.8" hidden="false" customHeight="false" outlineLevel="0" collapsed="false">
      <c r="A5" s="11" t="n">
        <v>4</v>
      </c>
      <c r="B5" s="12" t="s">
        <v>53</v>
      </c>
      <c r="C5" s="11" t="s">
        <v>54</v>
      </c>
      <c r="D5" s="11" t="s">
        <v>26</v>
      </c>
      <c r="E5" s="11" t="n">
        <v>1</v>
      </c>
      <c r="F5" s="11" t="n">
        <v>1</v>
      </c>
      <c r="G5" s="3" t="str">
        <f aca="false">_xlfn.CONCAT(B5,",",C5,",",D5,",",E5,",",F5)</f>
        <v>Flare,2+1 CD,&lt;1,1,1</v>
      </c>
      <c r="H5" s="3" t="n">
        <f aca="false">A5</f>
        <v>4</v>
      </c>
      <c r="R5" s="3" t="e">
        <f aca="false">INDEX(A$2:B$135,MATCH(Q5,B$2:B$135,0),1)</f>
        <v>#N/A</v>
      </c>
      <c r="S5" s="3" t="e">
        <f aca="false">_xlfn.CONCAT("('",H5,"','",R5,"'),")</f>
        <v>#N/A</v>
      </c>
      <c r="T5" s="13" t="s">
        <v>55</v>
      </c>
      <c r="U5" s="14" t="s">
        <v>56</v>
      </c>
      <c r="V5" s="15" t="s">
        <v>48</v>
      </c>
      <c r="W5" s="14" t="s">
        <v>31</v>
      </c>
      <c r="X5" s="14" t="s">
        <v>32</v>
      </c>
      <c r="Y5" s="13" t="s">
        <v>32</v>
      </c>
      <c r="Z5" s="14" t="s">
        <v>32</v>
      </c>
      <c r="AA5" s="15" t="s">
        <v>50</v>
      </c>
      <c r="AB5" s="14" t="n">
        <v>2</v>
      </c>
      <c r="AC5" s="14" t="s">
        <v>34</v>
      </c>
      <c r="AE5" s="14" t="s">
        <v>57</v>
      </c>
      <c r="AF5" s="14" t="n">
        <v>7</v>
      </c>
      <c r="AG5" s="14" t="n">
        <v>7</v>
      </c>
      <c r="AH5" s="14" t="s">
        <v>58</v>
      </c>
      <c r="AI5" s="14" t="n">
        <f aca="false">IF(AF5=AG5,INDEX(2d20!A:B,MATCH(ammo!AF5,2d20!A:A,0),2),SUM(INDEX(2d20!A:B,MATCH(ammo!AF5,2d20!A:A,0),2),INDEX(2d20!A:B,MATCH(ammo!AG5,2d20!A:A,0),2)))</f>
        <v>1.5</v>
      </c>
      <c r="AJ5" s="14" t="n">
        <f aca="false">IFERROR(IF(ISNUMBER(FIND("x",AH5)),(LEFT(AH5,FIND("+",AH5)-1)+MID(AH5,FIND("+",AH5)+1,1)*5/6)*10,LEFT(AH5,FIND("+",AH5)-1)+MID(AH5,FIND("+",AH5)+1,1)*5/6),AH5)</f>
        <v>5.66666666666667</v>
      </c>
      <c r="AK5" s="14" t="str">
        <f aca="false">IF(AF5=AG5,CONCATENATE(AF5,"  ",AE5,"  (",AH5,")"),CONCATENATE(AF5,"-",AG5,"  ",AE5,"  (",AH5,")"))</f>
        <v>7  12.7mm  (4+2 CD)</v>
      </c>
      <c r="AM5" s="14" t="s">
        <v>59</v>
      </c>
      <c r="AN5" s="14" t="n">
        <v>9</v>
      </c>
      <c r="AO5" s="14" t="n">
        <v>10</v>
      </c>
      <c r="AP5" s="14" t="s">
        <v>60</v>
      </c>
      <c r="AR5" s="14" t="s">
        <v>61</v>
      </c>
      <c r="AS5" s="14" t="n">
        <v>1</v>
      </c>
      <c r="AT5" s="14" t="n">
        <v>2.83333333333333</v>
      </c>
    </row>
    <row r="6" customFormat="false" ht="13.8" hidden="false" customHeight="false" outlineLevel="0" collapsed="false">
      <c r="A6" s="7" t="n">
        <v>5</v>
      </c>
      <c r="B6" s="8" t="s">
        <v>62</v>
      </c>
      <c r="C6" s="7" t="s">
        <v>38</v>
      </c>
      <c r="D6" s="7" t="s">
        <v>26</v>
      </c>
      <c r="E6" s="7" t="n">
        <v>3</v>
      </c>
      <c r="F6" s="7" t="n">
        <v>1</v>
      </c>
      <c r="G6" s="3" t="str">
        <f aca="false">_xlfn.CONCAT(B6,",",C6,",",D6,",",E6,",",F6)</f>
        <v>ShotgunShell,6+3 CD,&lt;1,3,1</v>
      </c>
      <c r="H6" s="3" t="n">
        <f aca="false">A6</f>
        <v>5</v>
      </c>
      <c r="R6" s="3" t="e">
        <f aca="false">INDEX(A$2:B$135,MATCH(Q6,B$2:B$135,0),1)</f>
        <v>#N/A</v>
      </c>
      <c r="S6" s="3" t="e">
        <f aca="false">_xlfn.CONCAT("('",H6,"','",R6,"'),")</f>
        <v>#N/A</v>
      </c>
      <c r="T6" s="9" t="s">
        <v>63</v>
      </c>
      <c r="U6" s="10" t="s">
        <v>56</v>
      </c>
      <c r="V6" s="10" t="s">
        <v>64</v>
      </c>
      <c r="W6" s="10" t="s">
        <v>31</v>
      </c>
      <c r="X6" s="10" t="s">
        <v>32</v>
      </c>
      <c r="Y6" s="9" t="s">
        <v>65</v>
      </c>
      <c r="Z6" s="10" t="s">
        <v>32</v>
      </c>
      <c r="AA6" s="10" t="s">
        <v>50</v>
      </c>
      <c r="AB6" s="10" t="n">
        <v>2</v>
      </c>
      <c r="AC6" s="10" t="s">
        <v>66</v>
      </c>
      <c r="AE6" s="10" t="s">
        <v>51</v>
      </c>
      <c r="AF6" s="10" t="n">
        <v>8</v>
      </c>
      <c r="AG6" s="10" t="n">
        <v>8</v>
      </c>
      <c r="AH6" s="10" t="n">
        <v>1</v>
      </c>
      <c r="AI6" s="10" t="n">
        <f aca="false">IF(AF6=AG6,INDEX(2d20!A:B,MATCH(ammo!AF6,2d20!A:A,0),2),SUM(INDEX(2d20!A:B,MATCH(ammo!AF6,2d20!A:A,0),2),INDEX(2d20!A:B,MATCH(ammo!AG6,2d20!A:A,0),2)))</f>
        <v>1.75</v>
      </c>
      <c r="AJ6" s="10" t="n">
        <f aca="false">IFERROR(IF(ISNUMBER(FIND("x",AH6)),(LEFT(AH6,FIND("+",AH6)-1)+MID(AH6,FIND("+",AH6)+1,1)*5/6)*10,LEFT(AH6,FIND("+",AH6)-1)+MID(AH6,FIND("+",AH6)+1,1)*5/6),AH6)</f>
        <v>1</v>
      </c>
      <c r="AK6" s="10" t="str">
        <f aca="false">IF(AF6=AG6,CONCATENATE(AF6,"  ",AE6,"  (",AH6,")"),CONCATENATE(AF6,"-",AG6,"  ",AE6,"  (",AH6,")"))</f>
        <v>8  Fusion Core  (1)</v>
      </c>
      <c r="AM6" s="10" t="s">
        <v>67</v>
      </c>
      <c r="AN6" s="10" t="n">
        <v>11</v>
      </c>
      <c r="AO6" s="10" t="n">
        <v>12</v>
      </c>
      <c r="AP6" s="10" t="s">
        <v>58</v>
      </c>
      <c r="AR6" s="14" t="s">
        <v>37</v>
      </c>
      <c r="AS6" s="14" t="n">
        <v>1.25</v>
      </c>
      <c r="AT6" s="14" t="n">
        <v>8.5</v>
      </c>
    </row>
    <row r="7" customFormat="false" ht="13.8" hidden="false" customHeight="false" outlineLevel="0" collapsed="false">
      <c r="A7" s="11" t="n">
        <v>6</v>
      </c>
      <c r="B7" s="12" t="s">
        <v>68</v>
      </c>
      <c r="C7" s="11" t="s">
        <v>40</v>
      </c>
      <c r="D7" s="11" t="s">
        <v>26</v>
      </c>
      <c r="E7" s="11" t="n">
        <v>3</v>
      </c>
      <c r="F7" s="11" t="n">
        <v>2</v>
      </c>
      <c r="G7" s="3" t="str">
        <f aca="false">_xlfn.CONCAT(B7,",",C7,",",D7,",",E7,",",F7)</f>
        <v>.45,8+4 CD,&lt;1,3,2</v>
      </c>
      <c r="H7" s="3" t="n">
        <f aca="false">A7</f>
        <v>6</v>
      </c>
      <c r="R7" s="3" t="e">
        <f aca="false">INDEX(A$2:B$135,MATCH(Q7,B$2:B$135,0),1)</f>
        <v>#N/A</v>
      </c>
      <c r="S7" s="3" t="e">
        <f aca="false">_xlfn.CONCAT("('",H7,"','",R7,"'),")</f>
        <v>#N/A</v>
      </c>
      <c r="T7" s="13" t="s">
        <v>69</v>
      </c>
      <c r="U7" s="14" t="s">
        <v>32</v>
      </c>
      <c r="V7" s="15" t="s">
        <v>70</v>
      </c>
      <c r="W7" s="14" t="s">
        <v>31</v>
      </c>
      <c r="X7" s="14" t="s">
        <v>32</v>
      </c>
      <c r="Y7" s="13" t="s">
        <v>71</v>
      </c>
      <c r="Z7" s="14" t="s">
        <v>32</v>
      </c>
      <c r="AA7" s="15" t="s">
        <v>72</v>
      </c>
      <c r="AB7" s="14" t="n">
        <v>4</v>
      </c>
      <c r="AC7" s="14" t="s">
        <v>67</v>
      </c>
      <c r="AE7" s="14" t="s">
        <v>59</v>
      </c>
      <c r="AF7" s="14" t="n">
        <v>9</v>
      </c>
      <c r="AG7" s="14" t="n">
        <v>10</v>
      </c>
      <c r="AH7" s="14" t="s">
        <v>60</v>
      </c>
      <c r="AI7" s="14" t="n">
        <f aca="false">IF(AF7=AG7,INDEX(2d20!A:B,MATCH(ammo!AF7,2d20!A:A,0),2),SUM(INDEX(2d20!A:B,MATCH(ammo!AF7,2d20!A:A,0),2),INDEX(2d20!A:B,MATCH(ammo!AG7,2d20!A:A,0),2)))</f>
        <v>4.25</v>
      </c>
      <c r="AJ7" s="14" t="n">
        <f aca="false">IFERROR(IF(ISNUMBER(FIND("x",AH7)),(LEFT(AH7,FIND("+",AH7)-1)+MID(AH7,FIND("+",AH7)+1,1)*5/6)*10,LEFT(AH7,FIND("+",AH7)-1)+MID(AH7,FIND("+",AH7)+1,1)*5/6),AH7)</f>
        <v>170</v>
      </c>
      <c r="AK7" s="14" t="str">
        <f aca="false">IF(AF7=AG7,CONCATENATE(AF7,"  ",AE7,"  (",AH7,")"),CONCATENATE(AF7,"-",AG7,"  ",AE7,"  (",AH7,")"))</f>
        <v>9-10  5mm  (12+6 CDx10)</v>
      </c>
      <c r="AM7" s="14" t="s">
        <v>73</v>
      </c>
      <c r="AN7" s="14" t="n">
        <v>13</v>
      </c>
      <c r="AO7" s="14" t="n">
        <v>14</v>
      </c>
      <c r="AP7" s="14" t="s">
        <v>58</v>
      </c>
      <c r="AR7" s="10" t="s">
        <v>74</v>
      </c>
      <c r="AS7" s="10" t="n">
        <v>1.25</v>
      </c>
      <c r="AT7" s="10" t="n">
        <v>2.83333333333333</v>
      </c>
    </row>
    <row r="8" customFormat="false" ht="13.8" hidden="false" customHeight="false" outlineLevel="0" collapsed="false">
      <c r="A8" s="7" t="n">
        <v>7</v>
      </c>
      <c r="B8" s="8" t="s">
        <v>75</v>
      </c>
      <c r="C8" s="7" t="s">
        <v>76</v>
      </c>
      <c r="D8" s="7" t="s">
        <v>26</v>
      </c>
      <c r="E8" s="7" t="n">
        <v>1</v>
      </c>
      <c r="F8" s="7" t="n">
        <v>2</v>
      </c>
      <c r="G8" s="3" t="str">
        <f aca="false">_xlfn.CONCAT(B8,",",C8,",",D8,",",E8,",",F8)</f>
        <v>FlamerFuel,12+6 CD,&lt;1,1,2</v>
      </c>
      <c r="H8" s="3" t="n">
        <f aca="false">A8</f>
        <v>7</v>
      </c>
      <c r="R8" s="3" t="e">
        <f aca="false">INDEX(A$2:B$135,MATCH(Q8,B$2:B$135,0),1)</f>
        <v>#N/A</v>
      </c>
      <c r="S8" s="3" t="e">
        <f aca="false">_xlfn.CONCAT("('",H8,"','",R8,"'),")</f>
        <v>#N/A</v>
      </c>
      <c r="T8" s="9" t="s">
        <v>77</v>
      </c>
      <c r="U8" s="10" t="s">
        <v>32</v>
      </c>
      <c r="V8" s="10" t="s">
        <v>78</v>
      </c>
      <c r="W8" s="10" t="s">
        <v>79</v>
      </c>
      <c r="X8" s="10" t="s">
        <v>32</v>
      </c>
      <c r="Y8" s="9" t="s">
        <v>32</v>
      </c>
      <c r="Z8" s="10" t="s">
        <v>32</v>
      </c>
      <c r="AA8" s="10" t="s">
        <v>33</v>
      </c>
      <c r="AB8" s="10" t="n">
        <v>4</v>
      </c>
      <c r="AC8" s="10" t="s">
        <v>67</v>
      </c>
      <c r="AE8" s="10" t="s">
        <v>67</v>
      </c>
      <c r="AF8" s="10" t="n">
        <v>11</v>
      </c>
      <c r="AG8" s="10" t="n">
        <v>11</v>
      </c>
      <c r="AH8" s="10" t="s">
        <v>58</v>
      </c>
      <c r="AI8" s="10" t="n">
        <f aca="false">IF(AF8=AG8,INDEX(2d20!A:B,MATCH(ammo!AF8,2d20!A:A,0),2),SUM(INDEX(2d20!A:B,MATCH(ammo!AF8,2d20!A:A,0),2),INDEX(2d20!A:B,MATCH(ammo!AG8,2d20!A:A,0),2)))</f>
        <v>2.5</v>
      </c>
      <c r="AJ8" s="10" t="n">
        <f aca="false">IFERROR(IF(ISNUMBER(FIND("x",AH8)),(LEFT(AH8,FIND("+",AH8)-1)+MID(AH8,FIND("+",AH8)+1,1)*5/6)*10,LEFT(AH8,FIND("+",AH8)-1)+MID(AH8,FIND("+",AH8)+1,1)*5/6),AH8)</f>
        <v>5.66666666666667</v>
      </c>
      <c r="AK8" s="10" t="str">
        <f aca="false">IF(AF8=AG8,CONCATENATE(AF8,"  ",AE8,"  (",AH8,")"),CONCATENATE(AF8,"-",AG8,"  ",AE8,"  (",AH8,")"))</f>
        <v>11  .50  (4+2 CD)</v>
      </c>
      <c r="AM8" s="10" t="s">
        <v>80</v>
      </c>
      <c r="AN8" s="10" t="n">
        <v>15</v>
      </c>
      <c r="AO8" s="10" t="n">
        <v>15</v>
      </c>
      <c r="AP8" s="10" t="s">
        <v>58</v>
      </c>
      <c r="AR8" s="14" t="s">
        <v>57</v>
      </c>
      <c r="AS8" s="14" t="n">
        <v>1.5</v>
      </c>
      <c r="AT8" s="14" t="n">
        <v>5.66666666666667</v>
      </c>
    </row>
    <row r="9" customFormat="false" ht="13.8" hidden="false" customHeight="false" outlineLevel="0" collapsed="false">
      <c r="A9" s="11" t="n">
        <v>8</v>
      </c>
      <c r="B9" s="12" t="s">
        <v>81</v>
      </c>
      <c r="C9" s="11" t="s">
        <v>82</v>
      </c>
      <c r="D9" s="11" t="s">
        <v>26</v>
      </c>
      <c r="E9" s="11" t="n">
        <v>3</v>
      </c>
      <c r="F9" s="11" t="n">
        <v>2</v>
      </c>
      <c r="G9" s="3" t="str">
        <f aca="false">_xlfn.CONCAT(B9,",",C9,",",D9,",",E9,",",F9)</f>
        <v>FusionCell,14+7 CD,&lt;1,3,2</v>
      </c>
      <c r="H9" s="3" t="n">
        <f aca="false">A9</f>
        <v>8</v>
      </c>
      <c r="R9" s="3" t="e">
        <f aca="false">INDEX(A$2:B$135,MATCH(Q9,B$2:B$135,0),1)</f>
        <v>#N/A</v>
      </c>
      <c r="S9" s="3" t="e">
        <f aca="false">_xlfn.CONCAT("('",H9,"','",R9,"'),")</f>
        <v>#N/A</v>
      </c>
      <c r="T9" s="13" t="s">
        <v>83</v>
      </c>
      <c r="U9" s="14" t="s">
        <v>32</v>
      </c>
      <c r="V9" s="15" t="s">
        <v>32</v>
      </c>
      <c r="W9" s="14" t="s">
        <v>31</v>
      </c>
      <c r="X9" s="14" t="s">
        <v>32</v>
      </c>
      <c r="Y9" s="13" t="s">
        <v>65</v>
      </c>
      <c r="Z9" s="14" t="s">
        <v>32</v>
      </c>
      <c r="AA9" s="15" t="s">
        <v>84</v>
      </c>
      <c r="AB9" s="14" t="n">
        <v>1</v>
      </c>
      <c r="AC9" s="14" t="s">
        <v>34</v>
      </c>
      <c r="AE9" s="14" t="s">
        <v>85</v>
      </c>
      <c r="AF9" s="14" t="n">
        <v>12</v>
      </c>
      <c r="AG9" s="14" t="n">
        <v>12</v>
      </c>
      <c r="AH9" s="14" t="s">
        <v>38</v>
      </c>
      <c r="AI9" s="14" t="n">
        <f aca="false">IF(AF9=AG9,INDEX(2d20!A:B,MATCH(ammo!AF9,2d20!A:A,0),2),SUM(INDEX(2d20!A:B,MATCH(ammo!AF9,2d20!A:A,0),2),INDEX(2d20!A:B,MATCH(ammo!AG9,2d20!A:A,0),2)))</f>
        <v>2.75</v>
      </c>
      <c r="AJ9" s="14" t="n">
        <f aca="false">IFERROR(IF(ISNUMBER(FIND("x",AH9)),(LEFT(AH9,FIND("+",AH9)-1)+MID(AH9,FIND("+",AH9)+1,1)*5/6)*10,LEFT(AH9,FIND("+",AH9)-1)+MID(AH9,FIND("+",AH9)+1,1)*5/6),AH9)</f>
        <v>8.5</v>
      </c>
      <c r="AK9" s="14" t="str">
        <f aca="false">IF(AF9=AG9,CONCATENATE(AF9,"  ",AE9,"  (",AH9,")"),CONCATENATE(AF9,"-",AG9,"  ",AE9,"  (",AH9,")"))</f>
        <v>12  45-70 Gov't  (6+3 CD)</v>
      </c>
      <c r="AM9" s="14" t="s">
        <v>86</v>
      </c>
      <c r="AN9" s="14" t="n">
        <v>16</v>
      </c>
      <c r="AO9" s="14" t="n">
        <v>17</v>
      </c>
      <c r="AP9" s="14" t="s">
        <v>76</v>
      </c>
      <c r="AR9" s="10" t="s">
        <v>51</v>
      </c>
      <c r="AS9" s="10" t="n">
        <v>1.75</v>
      </c>
      <c r="AT9" s="10" t="n">
        <v>1</v>
      </c>
    </row>
    <row r="10" customFormat="false" ht="13.8" hidden="false" customHeight="false" outlineLevel="0" collapsed="false">
      <c r="A10" s="7" t="n">
        <v>9</v>
      </c>
      <c r="B10" s="8" t="s">
        <v>87</v>
      </c>
      <c r="C10" s="7" t="s">
        <v>58</v>
      </c>
      <c r="D10" s="7" t="s">
        <v>26</v>
      </c>
      <c r="E10" s="7" t="n">
        <v>10</v>
      </c>
      <c r="F10" s="7" t="n">
        <v>2</v>
      </c>
      <c r="G10" s="3" t="str">
        <f aca="false">_xlfn.CONCAT(B10,",",C10,",",D10,",",E10,",",F10)</f>
        <v>GammaRound,4+2 CD,&lt;1,10,2</v>
      </c>
      <c r="H10" s="3" t="n">
        <f aca="false">A10</f>
        <v>9</v>
      </c>
      <c r="R10" s="3" t="e">
        <f aca="false">INDEX(A$2:B$135,MATCH(Q10,B$2:B$135,0),1)</f>
        <v>#N/A</v>
      </c>
      <c r="S10" s="3" t="e">
        <f aca="false">_xlfn.CONCAT("('",H10,"','",R10,"'),")</f>
        <v>#N/A</v>
      </c>
      <c r="T10" s="9" t="s">
        <v>88</v>
      </c>
      <c r="U10" s="10" t="s">
        <v>29</v>
      </c>
      <c r="V10" s="10" t="s">
        <v>32</v>
      </c>
      <c r="W10" s="10" t="s">
        <v>31</v>
      </c>
      <c r="X10" s="10" t="s">
        <v>32</v>
      </c>
      <c r="Y10" s="9" t="s">
        <v>89</v>
      </c>
      <c r="Z10" s="10" t="s">
        <v>32</v>
      </c>
      <c r="AA10" s="10" t="s">
        <v>90</v>
      </c>
      <c r="AB10" s="10" t="n">
        <v>0</v>
      </c>
      <c r="AC10" s="10" t="s">
        <v>34</v>
      </c>
      <c r="AE10" s="10" t="s">
        <v>73</v>
      </c>
      <c r="AF10" s="10" t="n">
        <v>13</v>
      </c>
      <c r="AG10" s="10" t="n">
        <v>14</v>
      </c>
      <c r="AH10" s="10" t="s">
        <v>58</v>
      </c>
      <c r="AI10" s="10" t="n">
        <f aca="false">IF(AF10=AG10,INDEX(2d20!A:B,MATCH(ammo!AF10,2d20!A:A,0),2),SUM(INDEX(2d20!A:B,MATCH(ammo!AF10,2d20!A:A,0),2),INDEX(2d20!A:B,MATCH(ammo!AG10,2d20!A:A,0),2)))</f>
        <v>6.25</v>
      </c>
      <c r="AJ10" s="10" t="n">
        <f aca="false">IFERROR(IF(ISNUMBER(FIND("x",AH10)),(LEFT(AH10,FIND("+",AH10)-1)+MID(AH10,FIND("+",AH10)+1,1)*5/6)*10,LEFT(AH10,FIND("+",AH10)-1)+MID(AH10,FIND("+",AH10)+1,1)*5/6),AH10)</f>
        <v>5.66666666666667</v>
      </c>
      <c r="AK10" s="10" t="str">
        <f aca="false">IF(AF10=AG10,CONCATENATE(AF10,"  ",AE10,"  (",AH10,")"),CONCATENATE(AF10,"-",AG10,"  ",AE10,"  (",AH10,")"))</f>
        <v>13-14  Syringes  (4+2 CD)</v>
      </c>
      <c r="AM10" s="10" t="s">
        <v>68</v>
      </c>
      <c r="AN10" s="10" t="n">
        <v>18</v>
      </c>
      <c r="AO10" s="10" t="n">
        <v>19</v>
      </c>
      <c r="AP10" s="10" t="s">
        <v>91</v>
      </c>
      <c r="AR10" s="10" t="s">
        <v>44</v>
      </c>
      <c r="AS10" s="10" t="n">
        <v>2.25</v>
      </c>
      <c r="AT10" s="10" t="n">
        <v>14.1666666666667</v>
      </c>
    </row>
    <row r="11" customFormat="false" ht="13.8" hidden="false" customHeight="false" outlineLevel="0" collapsed="false">
      <c r="A11" s="11" t="n">
        <v>10</v>
      </c>
      <c r="B11" s="12" t="s">
        <v>92</v>
      </c>
      <c r="C11" s="11" t="s">
        <v>38</v>
      </c>
      <c r="D11" s="11" t="s">
        <v>26</v>
      </c>
      <c r="E11" s="11" t="n">
        <v>1</v>
      </c>
      <c r="F11" s="11" t="n">
        <v>2</v>
      </c>
      <c r="G11" s="3" t="str">
        <f aca="false">_xlfn.CONCAT(B11,",",C11,",",D11,",",E11,",",F11)</f>
        <v>RailwaySpike,6+3 CD,&lt;1,1,2</v>
      </c>
      <c r="H11" s="3" t="n">
        <f aca="false">A11</f>
        <v>10</v>
      </c>
      <c r="R11" s="3" t="e">
        <f aca="false">INDEX(A$2:B$135,MATCH(Q11,B$2:B$135,0),1)</f>
        <v>#N/A</v>
      </c>
      <c r="S11" s="3" t="e">
        <f aca="false">_xlfn.CONCAT("('",H11,"','",R11,"'),")</f>
        <v>#N/A</v>
      </c>
      <c r="T11" s="13" t="s">
        <v>93</v>
      </c>
      <c r="U11" s="14" t="s">
        <v>94</v>
      </c>
      <c r="V11" s="15" t="s">
        <v>95</v>
      </c>
      <c r="W11" s="14" t="s">
        <v>31</v>
      </c>
      <c r="X11" s="14" t="s">
        <v>32</v>
      </c>
      <c r="Y11" s="13" t="s">
        <v>32</v>
      </c>
      <c r="Z11" s="14" t="s">
        <v>32</v>
      </c>
      <c r="AA11" s="15" t="s">
        <v>96</v>
      </c>
      <c r="AB11" s="14" t="n">
        <v>2</v>
      </c>
      <c r="AC11" s="14" t="s">
        <v>97</v>
      </c>
      <c r="AE11" s="14" t="s">
        <v>80</v>
      </c>
      <c r="AF11" s="14" t="n">
        <v>15</v>
      </c>
      <c r="AG11" s="14" t="n">
        <v>15</v>
      </c>
      <c r="AH11" s="14" t="s">
        <v>58</v>
      </c>
      <c r="AI11" s="14" t="n">
        <f aca="false">IF(AF11=AG11,INDEX(2d20!A:B,MATCH(ammo!AF11,2d20!A:A,0),2),SUM(INDEX(2d20!A:B,MATCH(ammo!AF11,2d20!A:A,0),2),INDEX(2d20!A:B,MATCH(ammo!AG11,2d20!A:A,0),2)))</f>
        <v>3.5</v>
      </c>
      <c r="AJ11" s="14" t="n">
        <f aca="false">IFERROR(IF(ISNUMBER(FIND("x",AH11)),(LEFT(AH11,FIND("+",AH11)-1)+MID(AH11,FIND("+",AH11)+1,1)*5/6)*10,LEFT(AH11,FIND("+",AH11)-1)+MID(AH11,FIND("+",AH11)+1,1)*5/6),AH11)</f>
        <v>5.66666666666667</v>
      </c>
      <c r="AK11" s="14" t="str">
        <f aca="false">IF(AF11=AG11,CONCATENATE(AF11,"  ",AE11,"  (",AH11,")"),CONCATENATE(AF11,"-",AG11,"  ",AE11,"  (",AH11,")"))</f>
        <v>15  Gamma  (4+2 CD)</v>
      </c>
      <c r="AM11" s="14" t="s">
        <v>39</v>
      </c>
      <c r="AN11" s="14" t="n">
        <v>20</v>
      </c>
      <c r="AO11" s="14" t="n">
        <v>21</v>
      </c>
      <c r="AP11" s="14" t="s">
        <v>40</v>
      </c>
      <c r="AR11" s="10" t="s">
        <v>67</v>
      </c>
      <c r="AS11" s="10" t="n">
        <v>2.5</v>
      </c>
      <c r="AT11" s="10" t="n">
        <v>5.66666666666667</v>
      </c>
    </row>
    <row r="12" customFormat="false" ht="13.8" hidden="false" customHeight="false" outlineLevel="0" collapsed="false">
      <c r="A12" s="7" t="n">
        <v>11</v>
      </c>
      <c r="B12" s="8" t="s">
        <v>98</v>
      </c>
      <c r="C12" s="7" t="s">
        <v>58</v>
      </c>
      <c r="D12" s="7" t="s">
        <v>26</v>
      </c>
      <c r="E12" s="7" t="n">
        <v>0</v>
      </c>
      <c r="F12" s="7" t="n">
        <v>2</v>
      </c>
      <c r="G12" s="3" t="str">
        <f aca="false">_xlfn.CONCAT(B12,",",C12,",",D12,",",E12,",",F12)</f>
        <v>Syringe,4+2 CD,&lt;1,0,2</v>
      </c>
      <c r="H12" s="3" t="n">
        <f aca="false">A12</f>
        <v>11</v>
      </c>
      <c r="R12" s="3" t="e">
        <f aca="false">INDEX(A$2:B$135,MATCH(Q12,B$2:B$135,0),1)</f>
        <v>#N/A</v>
      </c>
      <c r="S12" s="3" t="e">
        <f aca="false">_xlfn.CONCAT("('",H12,"','",R12,"'),")</f>
        <v>#N/A</v>
      </c>
      <c r="T12" s="13"/>
      <c r="U12" s="14"/>
      <c r="V12" s="15"/>
      <c r="W12" s="14"/>
      <c r="X12" s="14"/>
      <c r="Y12" s="13"/>
      <c r="Z12" s="14"/>
      <c r="AA12" s="15"/>
      <c r="AB12" s="14"/>
      <c r="AC12" s="14"/>
      <c r="AE12" s="14"/>
      <c r="AF12" s="14"/>
      <c r="AG12" s="14"/>
      <c r="AH12" s="14"/>
      <c r="AI12" s="14"/>
      <c r="AJ12" s="14"/>
      <c r="AK12" s="14"/>
      <c r="AM12" s="14"/>
      <c r="AN12" s="14"/>
      <c r="AO12" s="14"/>
      <c r="AP12" s="14"/>
      <c r="AR12" s="10"/>
      <c r="AS12" s="10"/>
      <c r="AT12" s="10"/>
    </row>
    <row r="13" customFormat="false" ht="13.8" hidden="false" customHeight="false" outlineLevel="0" collapsed="false">
      <c r="A13" s="11" t="n">
        <v>12</v>
      </c>
      <c r="B13" s="12" t="s">
        <v>99</v>
      </c>
      <c r="C13" s="11" t="s">
        <v>58</v>
      </c>
      <c r="D13" s="11" t="s">
        <v>26</v>
      </c>
      <c r="E13" s="11" t="n">
        <v>50</v>
      </c>
      <c r="F13" s="11" t="n">
        <v>2</v>
      </c>
      <c r="G13" s="3" t="str">
        <f aca="false">_xlfn.CONCAT(B13,",",C13,",",D13,",",E13,",",F13)</f>
        <v>Berserk,4+2 CD,&lt;1,50,2</v>
      </c>
      <c r="H13" s="3" t="n">
        <f aca="false">A13</f>
        <v>12</v>
      </c>
      <c r="Q13" s="3" t="s">
        <v>98</v>
      </c>
      <c r="R13" s="3" t="n">
        <f aca="false">INDEX(A$2:B$135,MATCH(Q13,B$2:B$135,0),1)</f>
        <v>11</v>
      </c>
      <c r="S13" s="3" t="str">
        <f aca="false">_xlfn.CONCAT("('",H13,"','",R13,"'),")</f>
        <v>('12','11'),</v>
      </c>
      <c r="T13" s="13"/>
      <c r="U13" s="14"/>
      <c r="V13" s="15"/>
      <c r="W13" s="14"/>
      <c r="X13" s="14"/>
      <c r="Y13" s="13"/>
      <c r="Z13" s="14"/>
      <c r="AA13" s="15"/>
      <c r="AB13" s="14"/>
      <c r="AC13" s="14"/>
      <c r="AE13" s="14"/>
      <c r="AF13" s="14"/>
      <c r="AG13" s="14"/>
      <c r="AH13" s="14"/>
      <c r="AI13" s="14"/>
      <c r="AJ13" s="14"/>
      <c r="AK13" s="14"/>
      <c r="AM13" s="14"/>
      <c r="AN13" s="14"/>
      <c r="AO13" s="14"/>
      <c r="AP13" s="14"/>
      <c r="AR13" s="10"/>
      <c r="AS13" s="10"/>
      <c r="AT13" s="10"/>
    </row>
    <row r="14" customFormat="false" ht="13.8" hidden="false" customHeight="false" outlineLevel="0" collapsed="false">
      <c r="A14" s="7" t="n">
        <v>13</v>
      </c>
      <c r="B14" s="8" t="s">
        <v>100</v>
      </c>
      <c r="C14" s="7" t="s">
        <v>58</v>
      </c>
      <c r="D14" s="7" t="s">
        <v>26</v>
      </c>
      <c r="E14" s="7" t="n">
        <v>17</v>
      </c>
      <c r="F14" s="7" t="n">
        <v>2</v>
      </c>
      <c r="G14" s="3" t="str">
        <f aca="false">_xlfn.CONCAT(B14,",",C14,",",D14,",",E14,",",F14)</f>
        <v>Bleed-Out,4+2 CD,&lt;1,17,2</v>
      </c>
      <c r="H14" s="3" t="n">
        <f aca="false">A14</f>
        <v>13</v>
      </c>
      <c r="Q14" s="3" t="s">
        <v>98</v>
      </c>
      <c r="R14" s="3" t="n">
        <f aca="false">INDEX(A$2:B$135,MATCH(Q14,B$2:B$135,0),1)</f>
        <v>11</v>
      </c>
      <c r="S14" s="3" t="str">
        <f aca="false">_xlfn.CONCAT("('",H14,"','",R14,"'),")</f>
        <v>('13','11'),</v>
      </c>
      <c r="T14" s="13"/>
      <c r="U14" s="14"/>
      <c r="V14" s="15"/>
      <c r="W14" s="14"/>
      <c r="X14" s="14"/>
      <c r="Y14" s="13"/>
      <c r="Z14" s="14"/>
      <c r="AA14" s="15"/>
      <c r="AB14" s="14"/>
      <c r="AC14" s="14"/>
      <c r="AE14" s="14"/>
      <c r="AF14" s="14"/>
      <c r="AG14" s="14"/>
      <c r="AH14" s="14"/>
      <c r="AI14" s="14"/>
      <c r="AJ14" s="14"/>
      <c r="AK14" s="14"/>
      <c r="AM14" s="14"/>
      <c r="AN14" s="14"/>
      <c r="AO14" s="14"/>
      <c r="AP14" s="14"/>
      <c r="AR14" s="10"/>
      <c r="AS14" s="10"/>
      <c r="AT14" s="10"/>
    </row>
    <row r="15" customFormat="false" ht="13.8" hidden="false" customHeight="false" outlineLevel="0" collapsed="false">
      <c r="A15" s="11" t="n">
        <v>14</v>
      </c>
      <c r="B15" s="12" t="s">
        <v>101</v>
      </c>
      <c r="C15" s="11" t="s">
        <v>58</v>
      </c>
      <c r="D15" s="11" t="s">
        <v>26</v>
      </c>
      <c r="E15" s="11" t="n">
        <v>10</v>
      </c>
      <c r="F15" s="11" t="n">
        <v>2</v>
      </c>
      <c r="G15" s="3" t="str">
        <f aca="false">_xlfn.CONCAT(B15,",",C15,",",D15,",",E15,",",F15)</f>
        <v>Bloatfly Larva,4+2 CD,&lt;1,10,2</v>
      </c>
      <c r="H15" s="3" t="n">
        <f aca="false">A15</f>
        <v>14</v>
      </c>
      <c r="Q15" s="3" t="s">
        <v>98</v>
      </c>
      <c r="R15" s="3" t="n">
        <f aca="false">INDEX(A$2:B$135,MATCH(Q15,B$2:B$135,0),1)</f>
        <v>11</v>
      </c>
      <c r="S15" s="3" t="str">
        <f aca="false">_xlfn.CONCAT("('",H15,"','",R15,"'),")</f>
        <v>('14','11'),</v>
      </c>
      <c r="T15" s="13"/>
      <c r="U15" s="14"/>
      <c r="V15" s="15"/>
      <c r="W15" s="14"/>
      <c r="X15" s="14"/>
      <c r="Y15" s="13"/>
      <c r="Z15" s="14"/>
      <c r="AA15" s="15"/>
      <c r="AB15" s="14"/>
      <c r="AC15" s="14"/>
      <c r="AE15" s="14"/>
      <c r="AF15" s="14"/>
      <c r="AG15" s="14"/>
      <c r="AH15" s="14"/>
      <c r="AI15" s="14"/>
      <c r="AJ15" s="14"/>
      <c r="AK15" s="14"/>
      <c r="AM15" s="14"/>
      <c r="AN15" s="14"/>
      <c r="AO15" s="14"/>
      <c r="AP15" s="14"/>
      <c r="AR15" s="10"/>
      <c r="AS15" s="10"/>
      <c r="AT15" s="10"/>
    </row>
    <row r="16" customFormat="false" ht="13.8" hidden="false" customHeight="false" outlineLevel="0" collapsed="false">
      <c r="A16" s="7" t="n">
        <v>15</v>
      </c>
      <c r="B16" s="8" t="s">
        <v>102</v>
      </c>
      <c r="C16" s="7" t="s">
        <v>58</v>
      </c>
      <c r="D16" s="7" t="s">
        <v>26</v>
      </c>
      <c r="E16" s="7" t="n">
        <v>60</v>
      </c>
      <c r="F16" s="7" t="n">
        <v>2</v>
      </c>
      <c r="G16" s="3" t="str">
        <f aca="false">_xlfn.CONCAT(B16,",",C16,",",D16,",",E16,",",F16)</f>
        <v>Endangerol,4+2 CD,&lt;1,60,2</v>
      </c>
      <c r="H16" s="3" t="n">
        <f aca="false">A16</f>
        <v>15</v>
      </c>
      <c r="Q16" s="3" t="s">
        <v>98</v>
      </c>
      <c r="R16" s="3" t="n">
        <f aca="false">INDEX(A$2:B$135,MATCH(Q16,B$2:B$135,0),1)</f>
        <v>11</v>
      </c>
      <c r="S16" s="3" t="str">
        <f aca="false">_xlfn.CONCAT("('",H16,"','",R16,"'),")</f>
        <v>('15','11'),</v>
      </c>
      <c r="T16" s="13"/>
      <c r="U16" s="14"/>
      <c r="V16" s="15"/>
      <c r="W16" s="14"/>
      <c r="X16" s="14"/>
      <c r="Y16" s="13"/>
      <c r="Z16" s="14"/>
      <c r="AA16" s="15"/>
      <c r="AB16" s="14"/>
      <c r="AC16" s="14"/>
      <c r="AE16" s="14"/>
      <c r="AF16" s="14"/>
      <c r="AG16" s="14"/>
      <c r="AH16" s="14"/>
      <c r="AI16" s="14"/>
      <c r="AJ16" s="14"/>
      <c r="AK16" s="14"/>
      <c r="AM16" s="14"/>
      <c r="AN16" s="14"/>
      <c r="AO16" s="14"/>
      <c r="AP16" s="14"/>
      <c r="AR16" s="10"/>
      <c r="AS16" s="10"/>
      <c r="AT16" s="10"/>
    </row>
    <row r="17" customFormat="false" ht="13.8" hidden="false" customHeight="false" outlineLevel="0" collapsed="false">
      <c r="A17" s="11" t="n">
        <v>16</v>
      </c>
      <c r="B17" s="12" t="s">
        <v>103</v>
      </c>
      <c r="C17" s="11" t="s">
        <v>58</v>
      </c>
      <c r="D17" s="11" t="s">
        <v>26</v>
      </c>
      <c r="E17" s="11" t="n">
        <v>40</v>
      </c>
      <c r="F17" s="11" t="n">
        <v>2</v>
      </c>
      <c r="G17" s="3" t="str">
        <f aca="false">_xlfn.CONCAT(B17,",",C17,",",D17,",",E17,",",F17)</f>
        <v>Lock Joint,4+2 CD,&lt;1,40,2</v>
      </c>
      <c r="H17" s="3" t="n">
        <f aca="false">A17</f>
        <v>16</v>
      </c>
      <c r="Q17" s="3" t="s">
        <v>98</v>
      </c>
      <c r="R17" s="3" t="n">
        <f aca="false">INDEX(A$2:B$135,MATCH(Q17,B$2:B$135,0),1)</f>
        <v>11</v>
      </c>
      <c r="S17" s="3" t="str">
        <f aca="false">_xlfn.CONCAT("('",H17,"','",R17,"'),")</f>
        <v>('16','11'),</v>
      </c>
      <c r="T17" s="13"/>
      <c r="U17" s="14"/>
      <c r="V17" s="15"/>
      <c r="W17" s="14"/>
      <c r="X17" s="14"/>
      <c r="Y17" s="13"/>
      <c r="Z17" s="14"/>
      <c r="AA17" s="15"/>
      <c r="AB17" s="14"/>
      <c r="AC17" s="14"/>
      <c r="AE17" s="14"/>
      <c r="AF17" s="14"/>
      <c r="AG17" s="14"/>
      <c r="AH17" s="14"/>
      <c r="AI17" s="14"/>
      <c r="AJ17" s="14"/>
      <c r="AK17" s="14"/>
      <c r="AM17" s="14"/>
      <c r="AN17" s="14"/>
      <c r="AO17" s="14"/>
      <c r="AP17" s="14"/>
      <c r="AR17" s="10"/>
      <c r="AS17" s="10"/>
      <c r="AT17" s="10"/>
    </row>
    <row r="18" customFormat="false" ht="13.8" hidden="false" customHeight="false" outlineLevel="0" collapsed="false">
      <c r="A18" s="7" t="n">
        <v>17</v>
      </c>
      <c r="B18" s="8" t="s">
        <v>104</v>
      </c>
      <c r="C18" s="7" t="s">
        <v>58</v>
      </c>
      <c r="D18" s="7" t="s">
        <v>26</v>
      </c>
      <c r="E18" s="7" t="n">
        <v>73</v>
      </c>
      <c r="F18" s="7" t="n">
        <v>2</v>
      </c>
      <c r="G18" s="3" t="str">
        <f aca="false">_xlfn.CONCAT(B18,",",C18,",",D18,",",E18,",",F18)</f>
        <v>Mind Cloud,4+2 CD,&lt;1,73,2</v>
      </c>
      <c r="H18" s="3" t="n">
        <f aca="false">A18</f>
        <v>17</v>
      </c>
      <c r="Q18" s="3" t="s">
        <v>98</v>
      </c>
      <c r="R18" s="3" t="n">
        <f aca="false">INDEX(A$2:B$135,MATCH(Q18,B$2:B$135,0),1)</f>
        <v>11</v>
      </c>
      <c r="S18" s="3" t="str">
        <f aca="false">_xlfn.CONCAT("('",H18,"','",R18,"'),")</f>
        <v>('17','11'),</v>
      </c>
      <c r="T18" s="13"/>
      <c r="U18" s="14"/>
      <c r="V18" s="15"/>
      <c r="W18" s="14"/>
      <c r="X18" s="14"/>
      <c r="Y18" s="13"/>
      <c r="Z18" s="14"/>
      <c r="AA18" s="15"/>
      <c r="AB18" s="14"/>
      <c r="AC18" s="14"/>
      <c r="AE18" s="14"/>
      <c r="AF18" s="14"/>
      <c r="AG18" s="14"/>
      <c r="AH18" s="14"/>
      <c r="AI18" s="14"/>
      <c r="AJ18" s="14"/>
      <c r="AK18" s="14"/>
      <c r="AM18" s="14"/>
      <c r="AN18" s="14"/>
      <c r="AO18" s="14"/>
      <c r="AP18" s="14"/>
      <c r="AR18" s="10"/>
      <c r="AS18" s="10"/>
      <c r="AT18" s="10"/>
    </row>
    <row r="19" customFormat="false" ht="13.8" hidden="false" customHeight="false" outlineLevel="0" collapsed="false">
      <c r="A19" s="11" t="n">
        <v>18</v>
      </c>
      <c r="B19" s="12" t="s">
        <v>105</v>
      </c>
      <c r="C19" s="11" t="s">
        <v>58</v>
      </c>
      <c r="D19" s="11" t="s">
        <v>26</v>
      </c>
      <c r="E19" s="11" t="n">
        <v>39</v>
      </c>
      <c r="F19" s="11" t="n">
        <v>2</v>
      </c>
      <c r="G19" s="3" t="str">
        <f aca="false">_xlfn.CONCAT(B19,",",C19,",",D19,",",E19,",",F19)</f>
        <v>Pax,4+2 CD,&lt;1,39,2</v>
      </c>
      <c r="H19" s="3" t="n">
        <f aca="false">A19</f>
        <v>18</v>
      </c>
      <c r="Q19" s="3" t="s">
        <v>98</v>
      </c>
      <c r="R19" s="3" t="n">
        <f aca="false">INDEX(A$2:B$135,MATCH(Q19,B$2:B$135,0),1)</f>
        <v>11</v>
      </c>
      <c r="S19" s="3" t="str">
        <f aca="false">_xlfn.CONCAT("('",H19,"','",R19,"'),")</f>
        <v>('18','11'),</v>
      </c>
      <c r="T19" s="13"/>
      <c r="U19" s="14"/>
      <c r="V19" s="15"/>
      <c r="W19" s="14"/>
      <c r="X19" s="14"/>
      <c r="Y19" s="13"/>
      <c r="Z19" s="14"/>
      <c r="AA19" s="15"/>
      <c r="AB19" s="14"/>
      <c r="AC19" s="14"/>
      <c r="AE19" s="14"/>
      <c r="AF19" s="14"/>
      <c r="AG19" s="14"/>
      <c r="AH19" s="14"/>
      <c r="AI19" s="14"/>
      <c r="AJ19" s="14"/>
      <c r="AK19" s="14"/>
      <c r="AM19" s="14"/>
      <c r="AN19" s="14"/>
      <c r="AO19" s="14"/>
      <c r="AP19" s="14"/>
      <c r="AR19" s="10"/>
      <c r="AS19" s="10"/>
      <c r="AT19" s="10"/>
    </row>
    <row r="20" customFormat="false" ht="13.8" hidden="false" customHeight="false" outlineLevel="0" collapsed="false">
      <c r="A20" s="7" t="n">
        <v>19</v>
      </c>
      <c r="B20" s="8" t="s">
        <v>106</v>
      </c>
      <c r="C20" s="7" t="s">
        <v>58</v>
      </c>
      <c r="D20" s="7" t="s">
        <v>26</v>
      </c>
      <c r="E20" s="7" t="n">
        <v>65</v>
      </c>
      <c r="F20" s="7" t="n">
        <v>2</v>
      </c>
      <c r="G20" s="3" t="str">
        <f aca="false">_xlfn.CONCAT(B20,",",C20,",",D20,",",E20,",",F20)</f>
        <v>Radscorpion Venom,4+2 CD,&lt;1,65,2</v>
      </c>
      <c r="H20" s="3" t="n">
        <f aca="false">A20</f>
        <v>19</v>
      </c>
      <c r="Q20" s="3" t="s">
        <v>98</v>
      </c>
      <c r="R20" s="3" t="n">
        <f aca="false">INDEX(A$2:B$135,MATCH(Q20,B$2:B$135,0),1)</f>
        <v>11</v>
      </c>
      <c r="S20" s="3" t="str">
        <f aca="false">_xlfn.CONCAT("('",H20,"','",R20,"'),")</f>
        <v>('19','11'),</v>
      </c>
      <c r="T20" s="9" t="s">
        <v>107</v>
      </c>
      <c r="U20" s="10" t="s">
        <v>56</v>
      </c>
      <c r="V20" s="10" t="s">
        <v>64</v>
      </c>
      <c r="W20" s="10" t="s">
        <v>31</v>
      </c>
      <c r="X20" s="10" t="s">
        <v>32</v>
      </c>
      <c r="Y20" s="9" t="s">
        <v>32</v>
      </c>
      <c r="Z20" s="10" t="s">
        <v>32</v>
      </c>
      <c r="AA20" s="10" t="s">
        <v>50</v>
      </c>
      <c r="AB20" s="10" t="n">
        <v>3</v>
      </c>
      <c r="AC20" s="10" t="s">
        <v>97</v>
      </c>
      <c r="AE20" s="10" t="s">
        <v>86</v>
      </c>
      <c r="AF20" s="10" t="n">
        <v>16</v>
      </c>
      <c r="AG20" s="10" t="n">
        <v>16</v>
      </c>
      <c r="AH20" s="10" t="s">
        <v>76</v>
      </c>
      <c r="AI20" s="10" t="n">
        <f aca="false">IF(AF20=AG20,INDEX(2d20!A:B,MATCH(ammo!AF20,2d20!A:A,0),2),SUM(INDEX(2d20!A:B,MATCH(ammo!AF20,2d20!A:A,0),2),INDEX(2d20!A:B,MATCH(ammo!AG20,2d20!A:A,0),2)))</f>
        <v>3.75</v>
      </c>
      <c r="AJ20" s="10" t="n">
        <f aca="false">IFERROR(IF(ISNUMBER(FIND("x",AH20)),(LEFT(AH20,FIND("+",AH20)-1)+MID(AH20,FIND("+",AH20)+1,1)*5/6)*10,LEFT(AH20,FIND("+",AH20)-1)+MID(AH20,FIND("+",AH20)+1,1)*5/6),AH20)</f>
        <v>17</v>
      </c>
      <c r="AK20" s="10" t="str">
        <f aca="false">IF(AF20=AG20,CONCATENATE(AF20,"  ",AE20,"  (",AH20,")"),CONCATENATE(AF20,"-",AG20,"  ",AE20,"  (",AH20,")"))</f>
        <v>16  Fuel  (12+6 CD)</v>
      </c>
      <c r="AM20" s="10" t="s">
        <v>24</v>
      </c>
      <c r="AN20" s="10" t="n">
        <v>22</v>
      </c>
      <c r="AO20" s="10" t="n">
        <v>23</v>
      </c>
      <c r="AP20" s="10" t="s">
        <v>25</v>
      </c>
      <c r="AR20" s="14" t="s">
        <v>108</v>
      </c>
      <c r="AS20" s="14" t="n">
        <v>2.5</v>
      </c>
      <c r="AT20" s="14" t="n">
        <v>8.5</v>
      </c>
    </row>
    <row r="21" customFormat="false" ht="13.8" hidden="false" customHeight="false" outlineLevel="0" collapsed="false">
      <c r="A21" s="11" t="n">
        <v>20</v>
      </c>
      <c r="B21" s="12" t="s">
        <v>109</v>
      </c>
      <c r="C21" s="11" t="s">
        <v>58</v>
      </c>
      <c r="D21" s="11" t="s">
        <v>26</v>
      </c>
      <c r="E21" s="11" t="n">
        <v>55</v>
      </c>
      <c r="F21" s="11" t="n">
        <v>2</v>
      </c>
      <c r="G21" s="3" t="str">
        <f aca="false">_xlfn.CONCAT(B21,",",C21,",",D21,",",E21,",",F21)</f>
        <v>Yellow Belly,4+2 CD,&lt;1,55,2</v>
      </c>
      <c r="H21" s="3" t="n">
        <f aca="false">A21</f>
        <v>20</v>
      </c>
      <c r="Q21" s="3" t="s">
        <v>98</v>
      </c>
      <c r="R21" s="3" t="n">
        <f aca="false">INDEX(A$2:B$135,MATCH(Q21,B$2:B$135,0),1)</f>
        <v>11</v>
      </c>
      <c r="S21" s="3" t="str">
        <f aca="false">_xlfn.CONCAT("('",H21,"','",R21,"'),")</f>
        <v>('20','11'),</v>
      </c>
      <c r="T21" s="13" t="s">
        <v>110</v>
      </c>
      <c r="U21" s="14" t="s">
        <v>56</v>
      </c>
      <c r="V21" s="15" t="s">
        <v>111</v>
      </c>
      <c r="W21" s="14" t="s">
        <v>31</v>
      </c>
      <c r="X21" s="14" t="s">
        <v>112</v>
      </c>
      <c r="Y21" s="13" t="s">
        <v>113</v>
      </c>
      <c r="Z21" s="14" t="s">
        <v>32</v>
      </c>
      <c r="AA21" s="15" t="s">
        <v>50</v>
      </c>
      <c r="AB21" s="14" t="n">
        <v>2</v>
      </c>
      <c r="AC21" s="14" t="s">
        <v>97</v>
      </c>
      <c r="AE21" s="14" t="s">
        <v>114</v>
      </c>
      <c r="AF21" s="14" t="n">
        <v>17</v>
      </c>
      <c r="AG21" s="14" t="n">
        <v>17</v>
      </c>
      <c r="AH21" s="14" t="s">
        <v>38</v>
      </c>
      <c r="AI21" s="14" t="n">
        <f aca="false">IF(AF21=AG21,INDEX(2d20!A:B,MATCH(ammo!AF21,2d20!A:A,0),2),SUM(INDEX(2d20!A:B,MATCH(ammo!AF21,2d20!A:A,0),2),INDEX(2d20!A:B,MATCH(ammo!AG21,2d20!A:A,0),2)))</f>
        <v>4</v>
      </c>
      <c r="AJ21" s="14" t="n">
        <f aca="false">IFERROR(IF(ISNUMBER(FIND("x",AH21)),(LEFT(AH21,FIND("+",AH21)-1)+MID(AH21,FIND("+",AH21)+1,1)*5/6)*10,LEFT(AH21,FIND("+",AH21)-1)+MID(AH21,FIND("+",AH21)+1,1)*5/6),AH21)</f>
        <v>8.5</v>
      </c>
      <c r="AK21" s="14" t="str">
        <f aca="false">IF(AF21=AG21,CONCATENATE(AF21,"  ",AE21,"  (",AH21,")"),CONCATENATE(AF21,"-",AG21,"  ",AE21,"  (",AH21,")"))</f>
        <v>17  .357  (6+3 CD)</v>
      </c>
      <c r="AM21" s="14" t="s">
        <v>53</v>
      </c>
      <c r="AN21" s="14" t="n">
        <v>24</v>
      </c>
      <c r="AO21" s="14" t="n">
        <v>24</v>
      </c>
      <c r="AP21" s="14" t="s">
        <v>54</v>
      </c>
      <c r="AR21" s="14" t="s">
        <v>85</v>
      </c>
      <c r="AS21" s="14" t="n">
        <v>2.75</v>
      </c>
      <c r="AT21" s="14" t="n">
        <v>8.5</v>
      </c>
    </row>
    <row r="22" customFormat="false" ht="13.8" hidden="false" customHeight="false" outlineLevel="0" collapsed="false">
      <c r="A22" s="7" t="n">
        <v>21</v>
      </c>
      <c r="B22" s="8" t="s">
        <v>115</v>
      </c>
      <c r="C22" s="7" t="s">
        <v>58</v>
      </c>
      <c r="D22" s="7" t="s">
        <v>26</v>
      </c>
      <c r="E22" s="7" t="n">
        <v>3</v>
      </c>
      <c r="F22" s="7" t="n">
        <v>3</v>
      </c>
      <c r="G22" s="3" t="str">
        <f aca="false">_xlfn.CONCAT(B22,",",C22,",",D22,",",E22,",",F22)</f>
        <v>.44Magnum,4+2 CD,&lt;1,3,3</v>
      </c>
      <c r="H22" s="3" t="n">
        <f aca="false">A22</f>
        <v>21</v>
      </c>
      <c r="R22" s="3" t="e">
        <f aca="false">INDEX(A$2:B$135,MATCH(Q22,B$2:B$135,0),1)</f>
        <v>#N/A</v>
      </c>
      <c r="S22" s="3" t="e">
        <f aca="false">_xlfn.CONCAT("('",H22,"','",R22,"'),")</f>
        <v>#N/A</v>
      </c>
      <c r="T22" s="9" t="s">
        <v>116</v>
      </c>
      <c r="U22" s="10" t="s">
        <v>29</v>
      </c>
      <c r="V22" s="10" t="s">
        <v>30</v>
      </c>
      <c r="W22" s="10" t="s">
        <v>31</v>
      </c>
      <c r="X22" s="10" t="s">
        <v>32</v>
      </c>
      <c r="Y22" s="9" t="s">
        <v>32</v>
      </c>
      <c r="Z22" s="10" t="s">
        <v>32</v>
      </c>
      <c r="AA22" s="10" t="s">
        <v>50</v>
      </c>
      <c r="AB22" s="10" t="n">
        <v>3</v>
      </c>
      <c r="AC22" s="10" t="s">
        <v>97</v>
      </c>
      <c r="AE22" s="10" t="s">
        <v>68</v>
      </c>
      <c r="AF22" s="10" t="n">
        <v>18</v>
      </c>
      <c r="AG22" s="10" t="n">
        <v>19</v>
      </c>
      <c r="AH22" s="10" t="s">
        <v>91</v>
      </c>
      <c r="AI22" s="10" t="n">
        <f aca="false">IF(AF22=AG22,INDEX(2d20!A:B,MATCH(ammo!AF22,2d20!A:A,0),2),SUM(INDEX(2d20!A:B,MATCH(ammo!AF22,2d20!A:A,0),2),INDEX(2d20!A:B,MATCH(ammo!AG22,2d20!A:A,0),2)))</f>
        <v>8.75</v>
      </c>
      <c r="AJ22" s="10" t="n">
        <f aca="false">IFERROR(IF(ISNUMBER(FIND("x",AH22)),(LEFT(AH22,FIND("+",AH22)-1)+MID(AH22,FIND("+",AH22)+1,1)*5/6)*10,LEFT(AH22,FIND("+",AH22)-1)+MID(AH22,FIND("+",AH22)+1,1)*5/6),AH22)</f>
        <v>12.3333333333333</v>
      </c>
      <c r="AK22" s="10" t="str">
        <f aca="false">IF(AF22=AG22,CONCATENATE(AF22,"  ",AE22,"  (",AH22,")"),CONCATENATE(AF22,"-",AG22,"  ",AE22,"  (",AH22,")"))</f>
        <v>18-19  .45  (9+4 CD)</v>
      </c>
      <c r="AM22" s="10" t="s">
        <v>46</v>
      </c>
      <c r="AN22" s="10" t="n">
        <v>25</v>
      </c>
      <c r="AO22" s="10" t="n">
        <v>25</v>
      </c>
      <c r="AP22" s="10" t="s">
        <v>38</v>
      </c>
      <c r="AR22" s="10" t="s">
        <v>117</v>
      </c>
      <c r="AS22" s="10" t="n">
        <v>2.75</v>
      </c>
      <c r="AT22" s="10" t="n">
        <v>8.33333333333333</v>
      </c>
    </row>
    <row r="23" customFormat="false" ht="13.8" hidden="false" customHeight="false" outlineLevel="0" collapsed="false">
      <c r="A23" s="11" t="n">
        <v>22</v>
      </c>
      <c r="B23" s="12" t="s">
        <v>67</v>
      </c>
      <c r="C23" s="11" t="s">
        <v>58</v>
      </c>
      <c r="D23" s="11" t="s">
        <v>26</v>
      </c>
      <c r="E23" s="11" t="n">
        <v>4</v>
      </c>
      <c r="F23" s="11" t="n">
        <v>3</v>
      </c>
      <c r="G23" s="3" t="str">
        <f aca="false">_xlfn.CONCAT(B23,",",C23,",",D23,",",E23,",",F23)</f>
        <v>.50,4+2 CD,&lt;1,4,3</v>
      </c>
      <c r="H23" s="3" t="n">
        <f aca="false">A23</f>
        <v>22</v>
      </c>
      <c r="R23" s="3" t="e">
        <f aca="false">INDEX(A$2:B$135,MATCH(Q23,B$2:B$135,0),1)</f>
        <v>#N/A</v>
      </c>
      <c r="S23" s="3" t="e">
        <f aca="false">_xlfn.CONCAT("('",H23,"','",R23,"'),")</f>
        <v>#N/A</v>
      </c>
      <c r="T23" s="13" t="s">
        <v>118</v>
      </c>
      <c r="U23" s="14" t="s">
        <v>119</v>
      </c>
      <c r="V23" s="15" t="s">
        <v>111</v>
      </c>
      <c r="W23" s="14" t="s">
        <v>120</v>
      </c>
      <c r="X23" s="14" t="s">
        <v>112</v>
      </c>
      <c r="Y23" s="13" t="s">
        <v>113</v>
      </c>
      <c r="Z23" s="14" t="s">
        <v>32</v>
      </c>
      <c r="AA23" s="15" t="s">
        <v>33</v>
      </c>
      <c r="AB23" s="14" t="n">
        <v>3</v>
      </c>
      <c r="AC23" s="14" t="s">
        <v>97</v>
      </c>
      <c r="AE23" s="14" t="s">
        <v>39</v>
      </c>
      <c r="AF23" s="14" t="n">
        <v>20</v>
      </c>
      <c r="AG23" s="14" t="n">
        <v>21</v>
      </c>
      <c r="AH23" s="14" t="s">
        <v>40</v>
      </c>
      <c r="AI23" s="14" t="n">
        <f aca="false">IF(AF23=AG23,INDEX(2d20!A:B,MATCH(ammo!AF23,2d20!A:A,0),2),SUM(INDEX(2d20!A:B,MATCH(ammo!AF23,2d20!A:A,0),2),INDEX(2d20!A:B,MATCH(ammo!AG23,2d20!A:A,0),2)))</f>
        <v>9.75</v>
      </c>
      <c r="AJ23" s="14" t="n">
        <f aca="false">IFERROR(IF(ISNUMBER(FIND("x",AH23)),(LEFT(AH23,FIND("+",AH23)-1)+MID(AH23,FIND("+",AH23)+1,1)*5/6)*10,LEFT(AH23,FIND("+",AH23)-1)+MID(AH23,FIND("+",AH23)+1,1)*5/6),AH23)</f>
        <v>11.3333333333333</v>
      </c>
      <c r="AK23" s="14" t="str">
        <f aca="false">IF(AF23=AG23,CONCATENATE(AF23,"  ",AE23,"  (",AH23,")"),CONCATENATE(AF23,"-",AG23,"  ",AE23,"  (",AH23,")"))</f>
        <v>20-21  10mm  (8+4 CD)</v>
      </c>
      <c r="AM23" s="14" t="s">
        <v>121</v>
      </c>
      <c r="AN23" s="14" t="n">
        <v>26</v>
      </c>
      <c r="AO23" s="14" t="n">
        <v>27</v>
      </c>
      <c r="AP23" s="14" t="s">
        <v>38</v>
      </c>
      <c r="AR23" s="14" t="s">
        <v>122</v>
      </c>
      <c r="AS23" s="14" t="n">
        <v>3.25</v>
      </c>
      <c r="AT23" s="14" t="n">
        <v>11.3333333333333</v>
      </c>
    </row>
    <row r="24" customFormat="false" ht="13.8" hidden="false" customHeight="false" outlineLevel="0" collapsed="false">
      <c r="A24" s="7" t="n">
        <v>23</v>
      </c>
      <c r="B24" s="8" t="s">
        <v>122</v>
      </c>
      <c r="C24" s="7" t="s">
        <v>40</v>
      </c>
      <c r="D24" s="7" t="s">
        <v>26</v>
      </c>
      <c r="E24" s="7" t="n">
        <v>2</v>
      </c>
      <c r="F24" s="7" t="n">
        <v>3</v>
      </c>
      <c r="G24" s="3" t="str">
        <f aca="false">_xlfn.CONCAT(B24,",",C24,",",D24,",",E24,",",F24)</f>
        <v>5.56mm,8+4 CD,&lt;1,2,3</v>
      </c>
      <c r="H24" s="3" t="n">
        <f aca="false">A24</f>
        <v>23</v>
      </c>
      <c r="R24" s="3" t="e">
        <f aca="false">INDEX(A$2:B$135,MATCH(Q24,B$2:B$135,0),1)</f>
        <v>#N/A</v>
      </c>
      <c r="S24" s="3" t="e">
        <f aca="false">_xlfn.CONCAT("('",H24,"','",R24,"'),")</f>
        <v>#N/A</v>
      </c>
      <c r="T24" s="9" t="s">
        <v>123</v>
      </c>
      <c r="U24" s="10" t="s">
        <v>29</v>
      </c>
      <c r="V24" s="10" t="s">
        <v>78</v>
      </c>
      <c r="W24" s="10" t="s">
        <v>79</v>
      </c>
      <c r="X24" s="10" t="s">
        <v>32</v>
      </c>
      <c r="Y24" s="9" t="s">
        <v>32</v>
      </c>
      <c r="Z24" s="10" t="s">
        <v>32</v>
      </c>
      <c r="AA24" s="10" t="s">
        <v>33</v>
      </c>
      <c r="AB24" s="10" t="n">
        <v>3</v>
      </c>
      <c r="AC24" s="10" t="s">
        <v>97</v>
      </c>
      <c r="AE24" s="10" t="s">
        <v>24</v>
      </c>
      <c r="AF24" s="10" t="n">
        <v>22</v>
      </c>
      <c r="AG24" s="10" t="n">
        <v>23</v>
      </c>
      <c r="AH24" s="10" t="s">
        <v>25</v>
      </c>
      <c r="AI24" s="10" t="n">
        <f aca="false">IF(AF24=AG24,INDEX(2d20!A:B,MATCH(ammo!AF24,2d20!A:A,0),2),SUM(INDEX(2d20!A:B,MATCH(ammo!AF24,2d20!A:A,0),2),INDEX(2d20!A:B,MATCH(ammo!AG24,2d20!A:A,0),2)))</f>
        <v>9.25</v>
      </c>
      <c r="AJ24" s="10" t="n">
        <f aca="false">IFERROR(IF(ISNUMBER(FIND("x",AH24)),(LEFT(AH24,FIND("+",AH24)-1)+MID(AH24,FIND("+",AH24)+1,1)*5/6)*10,LEFT(AH24,FIND("+",AH24)-1)+MID(AH24,FIND("+",AH24)+1,1)*5/6),AH24)</f>
        <v>14.1666666666667</v>
      </c>
      <c r="AK24" s="10" t="str">
        <f aca="false">IF(AF24=AG24,CONCATENATE(AF24,"  ",AE24,"  (",AH24,")"),CONCATENATE(AF24,"-",AG24,"  ",AE24,"  (",AH24,")"))</f>
        <v>22-23  .38  (10+5 CD)</v>
      </c>
      <c r="AM24" s="10" t="s">
        <v>124</v>
      </c>
      <c r="AN24" s="10" t="n">
        <v>28</v>
      </c>
      <c r="AO24" s="10" t="n">
        <v>29</v>
      </c>
      <c r="AP24" s="10" t="s">
        <v>82</v>
      </c>
      <c r="AR24" s="14" t="s">
        <v>80</v>
      </c>
      <c r="AS24" s="14" t="n">
        <v>3.5</v>
      </c>
      <c r="AT24" s="14" t="n">
        <v>5.66666666666667</v>
      </c>
    </row>
    <row r="25" customFormat="false" ht="13.8" hidden="false" customHeight="false" outlineLevel="0" collapsed="false">
      <c r="A25" s="11" t="n">
        <v>24</v>
      </c>
      <c r="B25" s="12" t="s">
        <v>59</v>
      </c>
      <c r="C25" s="11" t="s">
        <v>125</v>
      </c>
      <c r="D25" s="11" t="s">
        <v>26</v>
      </c>
      <c r="E25" s="11" t="n">
        <v>1</v>
      </c>
      <c r="F25" s="11" t="n">
        <v>3</v>
      </c>
      <c r="G25" s="3" t="str">
        <f aca="false">_xlfn.CONCAT(B25,",",C25,",",D25,",",E25,",",F25)</f>
        <v>5mm,10x(12+6 CD),&lt;1,1,3</v>
      </c>
      <c r="H25" s="3" t="n">
        <f aca="false">A25</f>
        <v>24</v>
      </c>
      <c r="R25" s="3" t="e">
        <f aca="false">INDEX(A$2:B$135,MATCH(Q25,B$2:B$135,0),1)</f>
        <v>#N/A</v>
      </c>
      <c r="S25" s="3" t="e">
        <f aca="false">_xlfn.CONCAT("('",H25,"','",R25,"'),")</f>
        <v>#N/A</v>
      </c>
      <c r="T25" s="13" t="s">
        <v>126</v>
      </c>
      <c r="U25" s="14" t="s">
        <v>56</v>
      </c>
      <c r="V25" s="15" t="s">
        <v>32</v>
      </c>
      <c r="W25" s="14" t="s">
        <v>31</v>
      </c>
      <c r="X25" s="14" t="s">
        <v>32</v>
      </c>
      <c r="Y25" s="13" t="s">
        <v>32</v>
      </c>
      <c r="Z25" s="14" t="s">
        <v>32</v>
      </c>
      <c r="AA25" s="15" t="s">
        <v>50</v>
      </c>
      <c r="AB25" s="14" t="n">
        <v>3</v>
      </c>
      <c r="AC25" s="14" t="s">
        <v>127</v>
      </c>
      <c r="AE25" s="14" t="s">
        <v>53</v>
      </c>
      <c r="AF25" s="14" t="n">
        <v>24</v>
      </c>
      <c r="AG25" s="14" t="n">
        <v>24</v>
      </c>
      <c r="AH25" s="14" t="s">
        <v>54</v>
      </c>
      <c r="AI25" s="14" t="n">
        <f aca="false">IF(AF25=AG25,INDEX(2d20!A:B,MATCH(ammo!AF25,2d20!A:A,0),2),SUM(INDEX(2d20!A:B,MATCH(ammo!AF25,2d20!A:A,0),2),INDEX(2d20!A:B,MATCH(ammo!AG25,2d20!A:A,0),2)))</f>
        <v>4.25</v>
      </c>
      <c r="AJ25" s="14" t="n">
        <f aca="false">IFERROR(IF(ISNUMBER(FIND("x",AH25)),(LEFT(AH25,FIND("+",AH25)-1)+MID(AH25,FIND("+",AH25)+1,1)*5/6)*10,LEFT(AH25,FIND("+",AH25)-1)+MID(AH25,FIND("+",AH25)+1,1)*5/6),AH25)</f>
        <v>2.83333333333333</v>
      </c>
      <c r="AK25" s="14" t="str">
        <f aca="false">IF(AF25=AG25,CONCATENATE(AF25,"  ",AE25,"  (",AH25,")"),CONCATENATE(AF25,"-",AG25,"  ",AE25,"  (",AH25,")"))</f>
        <v>24  Flare  (2+1 CD)</v>
      </c>
      <c r="AM25" s="14" t="s">
        <v>108</v>
      </c>
      <c r="AN25" s="14" t="n">
        <v>30</v>
      </c>
      <c r="AO25" s="14" t="n">
        <v>31</v>
      </c>
      <c r="AP25" s="14" t="s">
        <v>38</v>
      </c>
      <c r="AR25" s="10" t="s">
        <v>121</v>
      </c>
      <c r="AS25" s="10" t="n">
        <v>3.5</v>
      </c>
      <c r="AT25" s="10" t="n">
        <v>8.5</v>
      </c>
    </row>
    <row r="26" customFormat="false" ht="13.8" hidden="false" customHeight="false" outlineLevel="0" collapsed="false">
      <c r="A26" s="7" t="n">
        <v>25</v>
      </c>
      <c r="B26" s="8" t="s">
        <v>128</v>
      </c>
      <c r="C26" s="7" t="n">
        <v>1</v>
      </c>
      <c r="D26" s="7" t="n">
        <v>4</v>
      </c>
      <c r="E26" s="7" t="n">
        <v>200</v>
      </c>
      <c r="F26" s="7" t="n">
        <v>3</v>
      </c>
      <c r="G26" s="3" t="str">
        <f aca="false">_xlfn.CONCAT(B26,",",C26,",",D26,",",E26,",",F26)</f>
        <v>FusionCore,1,4,200,3</v>
      </c>
      <c r="H26" s="3" t="n">
        <f aca="false">A26</f>
        <v>25</v>
      </c>
      <c r="R26" s="3" t="e">
        <f aca="false">INDEX(A$2:B$135,MATCH(Q26,B$2:B$135,0),1)</f>
        <v>#N/A</v>
      </c>
      <c r="S26" s="3" t="e">
        <f aca="false">_xlfn.CONCAT("('",H26,"','",R26,"'),")</f>
        <v>#N/A</v>
      </c>
      <c r="T26" s="9" t="s">
        <v>129</v>
      </c>
      <c r="U26" s="10" t="s">
        <v>130</v>
      </c>
      <c r="V26" s="10" t="s">
        <v>32</v>
      </c>
      <c r="W26" s="10" t="s">
        <v>79</v>
      </c>
      <c r="X26" s="10" t="s">
        <v>32</v>
      </c>
      <c r="Y26" s="9" t="s">
        <v>32</v>
      </c>
      <c r="Z26" s="10" t="s">
        <v>32</v>
      </c>
      <c r="AA26" s="10" t="s">
        <v>33</v>
      </c>
      <c r="AB26" s="10" t="n">
        <v>4</v>
      </c>
      <c r="AC26" s="10" t="s">
        <v>131</v>
      </c>
      <c r="AE26" s="10" t="s">
        <v>46</v>
      </c>
      <c r="AF26" s="10" t="n">
        <v>25</v>
      </c>
      <c r="AG26" s="10" t="n">
        <v>25</v>
      </c>
      <c r="AH26" s="10" t="s">
        <v>38</v>
      </c>
      <c r="AI26" s="10" t="n">
        <f aca="false">IF(AF26=AG26,INDEX(2d20!A:B,MATCH(ammo!AF26,2d20!A:A,0),2),SUM(INDEX(2d20!A:B,MATCH(ammo!AF26,2d20!A:A,0),2),INDEX(2d20!A:B,MATCH(ammo!AG26,2d20!A:A,0),2)))</f>
        <v>4</v>
      </c>
      <c r="AJ26" s="10" t="n">
        <f aca="false">IFERROR(IF(ISNUMBER(FIND("x",AH26)),(LEFT(AH26,FIND("+",AH26)-1)+MID(AH26,FIND("+",AH26)+1,1)*5/6)*10,LEFT(AH26,FIND("+",AH26)-1)+MID(AH26,FIND("+",AH26)+1,1)*5/6),AH26)</f>
        <v>8.5</v>
      </c>
      <c r="AK26" s="10" t="str">
        <f aca="false">IF(AF26=AG26,CONCATENATE(AF26,"  ",AE26,"  (",AH26,")"),CONCATENATE(AF26,"-",AG26,"  ",AE26,"  (",AH26,")"))</f>
        <v>25  .308  (6+3 CD)</v>
      </c>
      <c r="AM26" s="10" t="s">
        <v>132</v>
      </c>
      <c r="AN26" s="10" t="n">
        <v>32</v>
      </c>
      <c r="AO26" s="10" t="n">
        <v>33</v>
      </c>
      <c r="AP26" s="10" t="s">
        <v>58</v>
      </c>
      <c r="AR26" s="10" t="s">
        <v>86</v>
      </c>
      <c r="AS26" s="10" t="n">
        <v>3.75</v>
      </c>
      <c r="AT26" s="10" t="n">
        <v>17</v>
      </c>
    </row>
    <row r="27" customFormat="false" ht="13.8" hidden="false" customHeight="false" outlineLevel="0" collapsed="false">
      <c r="A27" s="11" t="n">
        <v>26</v>
      </c>
      <c r="B27" s="12" t="s">
        <v>61</v>
      </c>
      <c r="C27" s="11" t="s">
        <v>54</v>
      </c>
      <c r="D27" s="11" t="n">
        <v>7</v>
      </c>
      <c r="E27" s="11" t="n">
        <v>25</v>
      </c>
      <c r="F27" s="11" t="n">
        <v>3</v>
      </c>
      <c r="G27" s="3" t="str">
        <f aca="false">_xlfn.CONCAT(B27,",",C27,",",D27,",",E27,",",F27)</f>
        <v>Missile,2+1 CD,7,25,3</v>
      </c>
      <c r="H27" s="3" t="n">
        <f aca="false">A27</f>
        <v>26</v>
      </c>
      <c r="R27" s="3" t="e">
        <f aca="false">INDEX(A$2:B$135,MATCH(Q27,B$2:B$135,0),1)</f>
        <v>#N/A</v>
      </c>
      <c r="S27" s="3" t="e">
        <f aca="false">_xlfn.CONCAT("('",H27,"','",R27,"'),")</f>
        <v>#N/A</v>
      </c>
      <c r="T27" s="13" t="s">
        <v>133</v>
      </c>
      <c r="U27" s="14" t="s">
        <v>134</v>
      </c>
      <c r="V27" s="15" t="s">
        <v>32</v>
      </c>
      <c r="W27" s="14" t="s">
        <v>79</v>
      </c>
      <c r="X27" s="14" t="s">
        <v>32</v>
      </c>
      <c r="Y27" s="13" t="s">
        <v>32</v>
      </c>
      <c r="Z27" s="14" t="s">
        <v>32</v>
      </c>
      <c r="AA27" s="15" t="s">
        <v>33</v>
      </c>
      <c r="AB27" s="14" t="n">
        <v>4</v>
      </c>
      <c r="AC27" s="14" t="s">
        <v>131</v>
      </c>
      <c r="AE27" s="14" t="s">
        <v>135</v>
      </c>
      <c r="AF27" s="14" t="n">
        <v>26</v>
      </c>
      <c r="AG27" s="14" t="n">
        <v>26</v>
      </c>
      <c r="AH27" s="14" t="s">
        <v>136</v>
      </c>
      <c r="AI27" s="14" t="n">
        <f aca="false">IF(AF27=AG27,INDEX(2d20!A:B,MATCH(ammo!AF27,2d20!A:A,0),2),SUM(INDEX(2d20!A:B,MATCH(ammo!AF27,2d20!A:A,0),2),INDEX(2d20!A:B,MATCH(ammo!AG27,2d20!A:A,0),2)))</f>
        <v>3.75</v>
      </c>
      <c r="AJ27" s="14" t="n">
        <f aca="false">IFERROR(IF(ISNUMBER(FIND("x",AH27)),(LEFT(AH27,FIND("+",AH27)-1)+MID(AH27,FIND("+",AH27)+1,1)*5/6)*10,LEFT(AH27,FIND("+",AH27)-1)+MID(AH27,FIND("+",AH27)+1,1)*5/6),AH27)</f>
        <v>13.3333333333333</v>
      </c>
      <c r="AK27" s="14" t="str">
        <f aca="false">IF(AF27=AG27,CONCATENATE(AF27,"  ",AE27,"  (",AH27,")"),CONCATENATE(AF27,"-",AG27,"  ",AE27,"  (",AH27,")"))</f>
        <v>26  9mm  (10+4 CD)</v>
      </c>
      <c r="AM27" s="14" t="s">
        <v>122</v>
      </c>
      <c r="AN27" s="14" t="n">
        <v>34</v>
      </c>
      <c r="AO27" s="14" t="n">
        <v>35</v>
      </c>
      <c r="AP27" s="14" t="s">
        <v>40</v>
      </c>
      <c r="AR27" s="14" t="s">
        <v>135</v>
      </c>
      <c r="AS27" s="14" t="n">
        <v>3.75</v>
      </c>
      <c r="AT27" s="14" t="n">
        <v>13.3333333333333</v>
      </c>
    </row>
    <row r="28" customFormat="false" ht="13.8" hidden="false" customHeight="false" outlineLevel="0" collapsed="false">
      <c r="A28" s="7" t="n">
        <v>27</v>
      </c>
      <c r="B28" s="8" t="s">
        <v>137</v>
      </c>
      <c r="C28" s="7" t="s">
        <v>25</v>
      </c>
      <c r="D28" s="7" t="s">
        <v>26</v>
      </c>
      <c r="E28" s="7" t="n">
        <v>5</v>
      </c>
      <c r="F28" s="7" t="n">
        <v>4</v>
      </c>
      <c r="G28" s="3" t="str">
        <f aca="false">_xlfn.CONCAT(B28,",",C28,",",D28,",",E28,",",F28)</f>
        <v>PlasmaCartridge,10+5 CD,&lt;1,5,4</v>
      </c>
      <c r="H28" s="3" t="n">
        <f aca="false">A28</f>
        <v>27</v>
      </c>
      <c r="R28" s="3" t="e">
        <f aca="false">INDEX(A$2:B$135,MATCH(Q28,B$2:B$135,0),1)</f>
        <v>#N/A</v>
      </c>
      <c r="S28" s="3" t="e">
        <f aca="false">_xlfn.CONCAT("('",H28,"','",R28,"'),")</f>
        <v>#N/A</v>
      </c>
      <c r="T28" s="9" t="s">
        <v>77</v>
      </c>
      <c r="U28" s="10" t="s">
        <v>29</v>
      </c>
      <c r="V28" s="10" t="s">
        <v>78</v>
      </c>
      <c r="W28" s="10" t="s">
        <v>79</v>
      </c>
      <c r="X28" s="10" t="s">
        <v>32</v>
      </c>
      <c r="Y28" s="9" t="s">
        <v>32</v>
      </c>
      <c r="Z28" s="10" t="s">
        <v>32</v>
      </c>
      <c r="AA28" s="10" t="s">
        <v>50</v>
      </c>
      <c r="AB28" s="10" t="n">
        <v>3</v>
      </c>
      <c r="AC28" s="10" t="s">
        <v>131</v>
      </c>
      <c r="AE28" s="10" t="s">
        <v>121</v>
      </c>
      <c r="AF28" s="10" t="n">
        <v>27</v>
      </c>
      <c r="AG28" s="10" t="n">
        <v>27</v>
      </c>
      <c r="AH28" s="10" t="s">
        <v>38</v>
      </c>
      <c r="AI28" s="10" t="n">
        <f aca="false">IF(AF28=AG28,INDEX(2d20!A:B,MATCH(ammo!AF28,2d20!A:A,0),2),SUM(INDEX(2d20!A:B,MATCH(ammo!AF28,2d20!A:A,0),2),INDEX(2d20!A:B,MATCH(ammo!AG28,2d20!A:A,0),2)))</f>
        <v>3.5</v>
      </c>
      <c r="AJ28" s="10" t="n">
        <f aca="false">IFERROR(IF(ISNUMBER(FIND("x",AH28)),(LEFT(AH28,FIND("+",AH28)-1)+MID(AH28,FIND("+",AH28)+1,1)*5/6)*10,LEFT(AH28,FIND("+",AH28)-1)+MID(AH28,FIND("+",AH28)+1,1)*5/6),AH28)</f>
        <v>8.5</v>
      </c>
      <c r="AK28" s="10" t="str">
        <f aca="false">IF(AF28=AG28,CONCATENATE(AF28,"  ",AE28,"  (",AH28,")"),CONCATENATE(AF28,"-",AG28,"  ",AE28,"  (",AH28,")"))</f>
        <v>27  Shells  (6+3 CD)</v>
      </c>
      <c r="AM28" s="10" t="s">
        <v>61</v>
      </c>
      <c r="AN28" s="10" t="n">
        <v>36</v>
      </c>
      <c r="AO28" s="10" t="n">
        <v>37</v>
      </c>
      <c r="AP28" s="10" t="s">
        <v>54</v>
      </c>
      <c r="AR28" s="14" t="s">
        <v>114</v>
      </c>
      <c r="AS28" s="14" t="n">
        <v>4</v>
      </c>
      <c r="AT28" s="14" t="n">
        <v>8.5</v>
      </c>
    </row>
    <row r="29" customFormat="false" ht="13.8" hidden="false" customHeight="false" outlineLevel="0" collapsed="false">
      <c r="A29" s="11" t="n">
        <v>28</v>
      </c>
      <c r="B29" s="12" t="s">
        <v>138</v>
      </c>
      <c r="C29" s="11" t="s">
        <v>38</v>
      </c>
      <c r="D29" s="11" t="s">
        <v>26</v>
      </c>
      <c r="E29" s="11" t="n">
        <v>10</v>
      </c>
      <c r="F29" s="11" t="n">
        <v>5</v>
      </c>
      <c r="G29" s="3" t="str">
        <f aca="false">_xlfn.CONCAT(B29,",",C29,",",D29,",",E29,",",F29)</f>
        <v>2mmEC,6+3 CD,&lt;1,10,5</v>
      </c>
      <c r="H29" s="3" t="n">
        <f aca="false">A29</f>
        <v>28</v>
      </c>
      <c r="R29" s="3" t="e">
        <f aca="false">INDEX(A$2:B$135,MATCH(Q29,B$2:B$135,0),1)</f>
        <v>#N/A</v>
      </c>
      <c r="S29" s="3" t="e">
        <f aca="false">_xlfn.CONCAT("('",H29,"','",R29,"'),")</f>
        <v>#N/A</v>
      </c>
      <c r="T29" s="13" t="s">
        <v>139</v>
      </c>
      <c r="U29" s="14" t="s">
        <v>32</v>
      </c>
      <c r="V29" s="15" t="s">
        <v>32</v>
      </c>
      <c r="W29" s="14" t="s">
        <v>32</v>
      </c>
      <c r="X29" s="14" t="s">
        <v>32</v>
      </c>
      <c r="Y29" s="13" t="s">
        <v>65</v>
      </c>
      <c r="Z29" s="14" t="s">
        <v>32</v>
      </c>
      <c r="AA29" s="15" t="s">
        <v>90</v>
      </c>
      <c r="AB29" s="14" t="n">
        <v>1</v>
      </c>
      <c r="AC29" s="14" t="s">
        <v>140</v>
      </c>
      <c r="AE29" s="14" t="s">
        <v>124</v>
      </c>
      <c r="AF29" s="14" t="n">
        <v>28</v>
      </c>
      <c r="AG29" s="14" t="n">
        <v>29</v>
      </c>
      <c r="AH29" s="14" t="s">
        <v>82</v>
      </c>
      <c r="AI29" s="14" t="n">
        <f aca="false">IF(AF29=AG29,INDEX(2d20!A:B,MATCH(ammo!AF29,2d20!A:A,0),2),SUM(INDEX(2d20!A:B,MATCH(ammo!AF29,2d20!A:A,0),2),INDEX(2d20!A:B,MATCH(ammo!AG29,2d20!A:A,0),2)))</f>
        <v>6.25</v>
      </c>
      <c r="AJ29" s="14" t="n">
        <f aca="false">IFERROR(IF(ISNUMBER(FIND("x",AH29)),(LEFT(AH29,FIND("+",AH29)-1)+MID(AH29,FIND("+",AH29)+1,1)*5/6)*10,LEFT(AH29,FIND("+",AH29)-1)+MID(AH29,FIND("+",AH29)+1,1)*5/6),AH29)</f>
        <v>19.8333333333333</v>
      </c>
      <c r="AK29" s="14" t="str">
        <f aca="false">IF(AF29=AG29,CONCATENATE(AF29,"  ",AE29,"  (",AH29,")"),CONCATENATE(AF29,"-",AG29,"  ",AE29,"  (",AH29,")"))</f>
        <v>28-29  Fusion Cell  (14+7 CD)</v>
      </c>
      <c r="AM29" s="14" t="s">
        <v>52</v>
      </c>
      <c r="AN29" s="14" t="n">
        <v>38</v>
      </c>
      <c r="AO29" s="14" t="n">
        <v>40</v>
      </c>
      <c r="AP29" s="14" t="s">
        <v>141</v>
      </c>
      <c r="AR29" s="10" t="s">
        <v>46</v>
      </c>
      <c r="AS29" s="10" t="n">
        <v>4</v>
      </c>
      <c r="AT29" s="10" t="n">
        <v>8.5</v>
      </c>
    </row>
    <row r="30" customFormat="false" ht="13.8" hidden="false" customHeight="false" outlineLevel="0" collapsed="false">
      <c r="A30" s="7" t="n">
        <v>29</v>
      </c>
      <c r="B30" s="8" t="s">
        <v>142</v>
      </c>
      <c r="C30" s="7" t="s">
        <v>141</v>
      </c>
      <c r="D30" s="7" t="n">
        <v>12</v>
      </c>
      <c r="E30" s="7" t="n">
        <v>100</v>
      </c>
      <c r="F30" s="7" t="n">
        <v>6</v>
      </c>
      <c r="G30" s="3" t="str">
        <f aca="false">_xlfn.CONCAT(B30,",",C30,",",D30,",",E30,",",F30)</f>
        <v>Mini-Nuke,1+1 CD,12,100,6</v>
      </c>
      <c r="H30" s="3" t="n">
        <f aca="false">A30</f>
        <v>29</v>
      </c>
      <c r="R30" s="3" t="e">
        <f aca="false">INDEX(A$2:B$135,MATCH(Q30,B$2:B$135,0),1)</f>
        <v>#N/A</v>
      </c>
      <c r="S30" s="3" t="e">
        <f aca="false">_xlfn.CONCAT("('",H30,"','",R30,"'),")</f>
        <v>#N/A</v>
      </c>
      <c r="T30" s="9" t="s">
        <v>143</v>
      </c>
      <c r="U30" s="10" t="s">
        <v>144</v>
      </c>
      <c r="V30" s="10" t="s">
        <v>32</v>
      </c>
      <c r="W30" s="10" t="s">
        <v>79</v>
      </c>
      <c r="X30" s="10" t="s">
        <v>32</v>
      </c>
      <c r="Y30" s="9" t="s">
        <v>65</v>
      </c>
      <c r="Z30" s="10" t="s">
        <v>32</v>
      </c>
      <c r="AA30" s="10" t="s">
        <v>50</v>
      </c>
      <c r="AB30" s="10" t="n">
        <v>3</v>
      </c>
      <c r="AC30" s="10" t="s">
        <v>145</v>
      </c>
      <c r="AE30" s="10" t="s">
        <v>117</v>
      </c>
      <c r="AF30" s="10" t="n">
        <v>30</v>
      </c>
      <c r="AG30" s="10" t="n">
        <v>30</v>
      </c>
      <c r="AH30" s="10" t="s">
        <v>146</v>
      </c>
      <c r="AI30" s="10" t="n">
        <f aca="false">IF(AF30=AG30,INDEX(2d20!A:B,MATCH(ammo!AF30,2d20!A:A,0),2),SUM(INDEX(2d20!A:B,MATCH(ammo!AF30,2d20!A:A,0),2),INDEX(2d20!A:B,MATCH(ammo!AG30,2d20!A:A,0),2)))</f>
        <v>2.75</v>
      </c>
      <c r="AJ30" s="10" t="n">
        <f aca="false">IFERROR(IF(ISNUMBER(FIND("x",AH30)),(LEFT(AH30,FIND("+",AH30)-1)+MID(AH30,FIND("+",AH30)+1,1)*5/6)*10,LEFT(AH30,FIND("+",AH30)-1)+MID(AH30,FIND("+",AH30)+1,1)*5/6),AH30)</f>
        <v>8.33333333333333</v>
      </c>
      <c r="AK30" s="10" t="str">
        <f aca="false">IF(AF30=AG30,CONCATENATE(AF30,"  ",AE30,"  (",AH30,")"),CONCATENATE(AF30,"-",AG30,"  ",AE30,"  (",AH30,")"))</f>
        <v>30  25mm  (5+4 CD)</v>
      </c>
      <c r="AP30" s="3"/>
      <c r="AR30" s="14" t="s">
        <v>59</v>
      </c>
      <c r="AS30" s="14" t="n">
        <v>4.25</v>
      </c>
      <c r="AT30" s="14" t="n">
        <v>170</v>
      </c>
    </row>
    <row r="31" customFormat="false" ht="13.8" hidden="false" customHeight="false" outlineLevel="0" collapsed="false">
      <c r="A31" s="11" t="n">
        <v>30</v>
      </c>
      <c r="B31" s="12" t="s">
        <v>147</v>
      </c>
      <c r="C31" s="11" t="s">
        <v>148</v>
      </c>
      <c r="D31" s="11" t="s">
        <v>26</v>
      </c>
      <c r="E31" s="11" t="n">
        <v>2</v>
      </c>
      <c r="F31" s="11" t="n">
        <v>3</v>
      </c>
      <c r="G31" s="3" t="str">
        <f aca="false">_xlfn.CONCAT(B31,",",C31,",",D31,",",E31,",",F31)</f>
        <v>Acid Concentrate,2+3 CD,&lt;1,2,3</v>
      </c>
      <c r="H31" s="3" t="n">
        <f aca="false">A31</f>
        <v>30</v>
      </c>
      <c r="R31" s="3" t="e">
        <f aca="false">INDEX(A$2:B$135,MATCH(Q31,B$2:B$135,0),1)</f>
        <v>#N/A</v>
      </c>
      <c r="S31" s="3" t="e">
        <f aca="false">_xlfn.CONCAT("('",H31,"','",R31,"'),")</f>
        <v>#N/A</v>
      </c>
      <c r="T31" s="13" t="s">
        <v>24</v>
      </c>
      <c r="U31" s="14" t="s">
        <v>29</v>
      </c>
      <c r="V31" s="15" t="s">
        <v>32</v>
      </c>
      <c r="W31" s="14" t="s">
        <v>31</v>
      </c>
      <c r="X31" s="14" t="s">
        <v>32</v>
      </c>
      <c r="Y31" s="13" t="s">
        <v>149</v>
      </c>
      <c r="Z31" s="14" t="s">
        <v>32</v>
      </c>
      <c r="AA31" s="15" t="s">
        <v>32</v>
      </c>
      <c r="AB31" s="14" t="n">
        <v>0</v>
      </c>
      <c r="AC31" s="14" t="s">
        <v>150</v>
      </c>
      <c r="AE31" s="14" t="s">
        <v>108</v>
      </c>
      <c r="AF31" s="14" t="n">
        <v>31</v>
      </c>
      <c r="AG31" s="14" t="n">
        <v>31</v>
      </c>
      <c r="AH31" s="14" t="s">
        <v>38</v>
      </c>
      <c r="AI31" s="14" t="n">
        <f aca="false">IF(AF31=AG31,INDEX(2d20!A:B,MATCH(ammo!AF31,2d20!A:A,0),2),SUM(INDEX(2d20!A:B,MATCH(ammo!AF31,2d20!A:A,0),2),INDEX(2d20!A:B,MATCH(ammo!AG31,2d20!A:A,0),2)))</f>
        <v>2.5</v>
      </c>
      <c r="AJ31" s="14" t="n">
        <f aca="false">IFERROR(IF(ISNUMBER(FIND("x",AH31)),(LEFT(AH31,FIND("+",AH31)-1)+MID(AH31,FIND("+",AH31)+1,1)*5/6)*10,LEFT(AH31,FIND("+",AH31)-1)+MID(AH31,FIND("+",AH31)+1,1)*5/6),AH31)</f>
        <v>8.5</v>
      </c>
      <c r="AK31" s="14" t="str">
        <f aca="false">IF(AF31=AG31,CONCATENATE(AF31,"  ",AE31,"  (",AH31,")"),CONCATENATE(AF31,"-",AG31,"  ",AE31,"  (",AH31,")"))</f>
        <v>31  Spike  (6+3 CD)</v>
      </c>
      <c r="AP31" s="3"/>
      <c r="AR31" s="14" t="s">
        <v>53</v>
      </c>
      <c r="AS31" s="14" t="n">
        <v>4.25</v>
      </c>
      <c r="AT31" s="14" t="n">
        <v>2.83333333333333</v>
      </c>
    </row>
    <row r="32" customFormat="false" ht="13.8" hidden="false" customHeight="false" outlineLevel="0" collapsed="false">
      <c r="A32" s="7" t="n">
        <v>31</v>
      </c>
      <c r="B32" s="8" t="s">
        <v>151</v>
      </c>
      <c r="C32" s="7" t="s">
        <v>36</v>
      </c>
      <c r="D32" s="7" t="s">
        <v>26</v>
      </c>
      <c r="E32" s="7" t="n">
        <v>1</v>
      </c>
      <c r="F32" s="7" t="n">
        <v>6</v>
      </c>
      <c r="G32" s="3" t="str">
        <f aca="false">_xlfn.CONCAT(B32,",",C32,",",D32,",",E32,",",F32)</f>
        <v>Alien Blaster Round,3+1 CD,&lt;1,1,6</v>
      </c>
      <c r="H32" s="3" t="n">
        <f aca="false">A32</f>
        <v>31</v>
      </c>
      <c r="R32" s="3" t="e">
        <f aca="false">INDEX(A$2:B$135,MATCH(Q32,B$2:B$135,0),1)</f>
        <v>#N/A</v>
      </c>
      <c r="S32" s="3" t="e">
        <f aca="false">_xlfn.CONCAT("('",H32,"','",R32,"'),")</f>
        <v>#N/A</v>
      </c>
      <c r="T32" s="9" t="s">
        <v>152</v>
      </c>
      <c r="U32" s="16" t="s">
        <v>29</v>
      </c>
      <c r="V32" s="10" t="s">
        <v>32</v>
      </c>
      <c r="W32" s="10" t="s">
        <v>31</v>
      </c>
      <c r="X32" s="10" t="s">
        <v>32</v>
      </c>
      <c r="Y32" s="9" t="s">
        <v>149</v>
      </c>
      <c r="Z32" s="10" t="s">
        <v>32</v>
      </c>
      <c r="AA32" s="10" t="s">
        <v>32</v>
      </c>
      <c r="AB32" s="10" t="n">
        <v>2</v>
      </c>
      <c r="AC32" s="9" t="s">
        <v>122</v>
      </c>
      <c r="AE32" s="10" t="s">
        <v>132</v>
      </c>
      <c r="AF32" s="10" t="n">
        <v>32</v>
      </c>
      <c r="AG32" s="10" t="n">
        <v>33</v>
      </c>
      <c r="AH32" s="10" t="s">
        <v>58</v>
      </c>
      <c r="AI32" s="10" t="n">
        <f aca="false">IF(AF32=AG32,INDEX(2d20!A:B,MATCH(ammo!AF32,2d20!A:A,0),2),SUM(INDEX(2d20!A:B,MATCH(ammo!AF32,2d20!A:A,0),2),INDEX(2d20!A:B,MATCH(ammo!AG32,2d20!A:A,0),2)))</f>
        <v>4.25</v>
      </c>
      <c r="AJ32" s="10" t="n">
        <f aca="false">IFERROR(IF(ISNUMBER(FIND("x",AH32)),(LEFT(AH32,FIND("+",AH32)-1)+MID(AH32,FIND("+",AH32)+1,1)*5/6)*10,LEFT(AH32,FIND("+",AH32)-1)+MID(AH32,FIND("+",AH32)+1,1)*5/6),AH32)</f>
        <v>5.66666666666667</v>
      </c>
      <c r="AK32" s="10" t="str">
        <f aca="false">IF(AF32=AG32,CONCATENATE(AF32,"  ",AE32,"  (",AH32,")"),CONCATENATE(AF32,"-",AG32,"  ",AE32,"  (",AH32,")"))</f>
        <v>32-33  .44  (4+2 CD)</v>
      </c>
      <c r="AP32" s="3"/>
      <c r="AR32" s="10" t="s">
        <v>132</v>
      </c>
      <c r="AS32" s="10" t="n">
        <v>4.25</v>
      </c>
      <c r="AT32" s="10" t="n">
        <v>5.66666666666667</v>
      </c>
    </row>
    <row r="33" customFormat="false" ht="13.8" hidden="false" customHeight="false" outlineLevel="0" collapsed="false">
      <c r="A33" s="11" t="n">
        <v>32</v>
      </c>
      <c r="B33" s="12" t="s">
        <v>153</v>
      </c>
      <c r="C33" s="11" t="s">
        <v>154</v>
      </c>
      <c r="D33" s="11" t="n">
        <v>4</v>
      </c>
      <c r="E33" s="11" t="n">
        <v>8</v>
      </c>
      <c r="F33" s="11" t="n">
        <v>5</v>
      </c>
      <c r="G33" s="3" t="str">
        <f aca="false">_xlfn.CONCAT(B33,",",C33,",",D33,",",E33,",",F33)</f>
        <v>Cannonball,1+2 CD,4,8,5</v>
      </c>
      <c r="H33" s="3" t="n">
        <f aca="false">A33</f>
        <v>32</v>
      </c>
      <c r="R33" s="3" t="e">
        <f aca="false">INDEX(A$2:B$135,MATCH(Q33,B$2:B$135,0),1)</f>
        <v>#N/A</v>
      </c>
      <c r="S33" s="3" t="e">
        <f aca="false">_xlfn.CONCAT("('",H33,"','",R33,"'),")</f>
        <v>#N/A</v>
      </c>
      <c r="T33" s="3"/>
      <c r="U33" s="3"/>
      <c r="AB33" s="3"/>
      <c r="AC33" s="3"/>
      <c r="AE33" s="14" t="s">
        <v>122</v>
      </c>
      <c r="AF33" s="14" t="n">
        <v>34</v>
      </c>
      <c r="AG33" s="14" t="n">
        <v>35</v>
      </c>
      <c r="AH33" s="14" t="s">
        <v>40</v>
      </c>
      <c r="AI33" s="14" t="n">
        <f aca="false">IF(AF33=AG33,INDEX(2d20!A:B,MATCH(ammo!AF33,2d20!A:A,0),2),SUM(INDEX(2d20!A:B,MATCH(ammo!AF33,2d20!A:A,0),2),INDEX(2d20!A:B,MATCH(ammo!AG33,2d20!A:A,0),2)))</f>
        <v>3.25</v>
      </c>
      <c r="AJ33" s="14" t="n">
        <f aca="false">IFERROR(IF(ISNUMBER(FIND("x",AH33)),(LEFT(AH33,FIND("+",AH33)-1)+MID(AH33,FIND("+",AH33)+1,1)*5/6)*10,LEFT(AH33,FIND("+",AH33)-1)+MID(AH33,FIND("+",AH33)+1,1)*5/6),AH33)</f>
        <v>11.3333333333333</v>
      </c>
      <c r="AK33" s="14" t="str">
        <f aca="false">IF(AF33=AG33,CONCATENATE(AF33,"  ",AE33,"  (",AH33,")"),CONCATENATE(AF33,"-",AG33,"  ",AE33,"  (",AH33,")"))</f>
        <v>34-35  5.56mm  (8+4 CD)</v>
      </c>
      <c r="AP33" s="3"/>
      <c r="AR33" s="10" t="s">
        <v>73</v>
      </c>
      <c r="AS33" s="10" t="n">
        <v>6.25</v>
      </c>
      <c r="AT33" s="10" t="n">
        <v>5.66666666666667</v>
      </c>
    </row>
    <row r="34" customFormat="false" ht="13.8" hidden="false" customHeight="false" outlineLevel="0" collapsed="false">
      <c r="A34" s="7" t="n">
        <v>33</v>
      </c>
      <c r="B34" s="8" t="s">
        <v>155</v>
      </c>
      <c r="C34" s="7" t="s">
        <v>156</v>
      </c>
      <c r="D34" s="7" t="s">
        <v>26</v>
      </c>
      <c r="E34" s="7" t="n">
        <v>10</v>
      </c>
      <c r="F34" s="7" t="n">
        <v>5</v>
      </c>
      <c r="G34" s="3" t="str">
        <f aca="false">_xlfn.CONCAT(B34,",",C34,",",D34,",",E34,",",F34)</f>
        <v>Cryo Cell,4+3 CD,&lt;1,10,5</v>
      </c>
      <c r="H34" s="3" t="n">
        <f aca="false">A34</f>
        <v>33</v>
      </c>
      <c r="R34" s="3" t="e">
        <f aca="false">INDEX(A$2:B$135,MATCH(Q34,B$2:B$135,0),1)</f>
        <v>#N/A</v>
      </c>
      <c r="S34" s="3" t="e">
        <f aca="false">_xlfn.CONCAT("('",H34,"','",R34,"'),")</f>
        <v>#N/A</v>
      </c>
      <c r="T34" s="3"/>
      <c r="U34" s="3"/>
      <c r="AB34" s="3"/>
      <c r="AC34" s="3"/>
      <c r="AE34" s="10" t="s">
        <v>74</v>
      </c>
      <c r="AF34" s="10" t="n">
        <v>36</v>
      </c>
      <c r="AG34" s="10" t="n">
        <v>36</v>
      </c>
      <c r="AH34" s="10" t="s">
        <v>54</v>
      </c>
      <c r="AI34" s="10" t="n">
        <f aca="false">IF(AF34=AG34,INDEX(2d20!A:B,MATCH(ammo!AF34,2d20!A:A,0),2),SUM(INDEX(2d20!A:B,MATCH(ammo!AF34,2d20!A:A,0),2),INDEX(2d20!A:B,MATCH(ammo!AG34,2d20!A:A,0),2)))</f>
        <v>1.25</v>
      </c>
      <c r="AJ34" s="10" t="n">
        <f aca="false">IFERROR(IF(ISNUMBER(FIND("x",AH34)),(LEFT(AH34,FIND("+",AH34)-1)+MID(AH34,FIND("+",AH34)+1,1)*5/6)*10,LEFT(AH34,FIND("+",AH34)-1)+MID(AH34,FIND("+",AH34)+1,1)*5/6),AH34)</f>
        <v>2.83333333333333</v>
      </c>
      <c r="AK34" s="10" t="str">
        <f aca="false">IF(AF34=AG34,CONCATENATE(AF34,"  ",AE34,"  (",AH34,")"),CONCATENATE(AF34,"-",AG34,"  ",AE34,"  (",AH34,")"))</f>
        <v>36  40mm  (2+1 CD)</v>
      </c>
      <c r="AP34" s="3"/>
      <c r="AR34" s="14" t="s">
        <v>124</v>
      </c>
      <c r="AS34" s="14" t="n">
        <v>6.25</v>
      </c>
      <c r="AT34" s="14" t="n">
        <v>19.8333333333333</v>
      </c>
    </row>
    <row r="35" customFormat="false" ht="13.8" hidden="false" customHeight="false" outlineLevel="0" collapsed="false">
      <c r="A35" s="11" t="n">
        <v>34</v>
      </c>
      <c r="B35" s="12" t="s">
        <v>157</v>
      </c>
      <c r="C35" s="11" t="s">
        <v>54</v>
      </c>
      <c r="D35" s="11" t="s">
        <v>26</v>
      </c>
      <c r="E35" s="11" t="n">
        <v>2</v>
      </c>
      <c r="F35" s="11" t="n">
        <v>4</v>
      </c>
      <c r="G35" s="3" t="str">
        <f aca="false">_xlfn.CONCAT(B35,",",C35,",",D35,",",E35,",",F35)</f>
        <v>Gas Grenade,2+1 CD,&lt;1,2,4</v>
      </c>
      <c r="H35" s="3" t="n">
        <f aca="false">A35</f>
        <v>34</v>
      </c>
      <c r="R35" s="3" t="e">
        <f aca="false">INDEX(A$2:B$135,MATCH(Q35,B$2:B$135,0),1)</f>
        <v>#N/A</v>
      </c>
      <c r="S35" s="3" t="e">
        <f aca="false">_xlfn.CONCAT("('",H35,"','",R35,"'),")</f>
        <v>#N/A</v>
      </c>
      <c r="T35" s="3"/>
      <c r="U35" s="3"/>
      <c r="AB35" s="3"/>
      <c r="AC35" s="3"/>
      <c r="AE35" s="14" t="s">
        <v>61</v>
      </c>
      <c r="AF35" s="14" t="n">
        <v>37</v>
      </c>
      <c r="AG35" s="14" t="n">
        <v>37</v>
      </c>
      <c r="AH35" s="14" t="s">
        <v>54</v>
      </c>
      <c r="AI35" s="14" t="n">
        <f aca="false">IF(AF35=AG35,INDEX(2d20!A:B,MATCH(ammo!AF35,2d20!A:A,0),2),SUM(INDEX(2d20!A:B,MATCH(ammo!AF35,2d20!A:A,0),2),INDEX(2d20!A:B,MATCH(ammo!AG35,2d20!A:A,0),2)))</f>
        <v>1</v>
      </c>
      <c r="AJ35" s="14" t="n">
        <f aca="false">IFERROR(IF(ISNUMBER(FIND("x",AH35)),(LEFT(AH35,FIND("+",AH35)-1)+MID(AH35,FIND("+",AH35)+1,1)*5/6)*10,LEFT(AH35,FIND("+",AH35)-1)+MID(AH35,FIND("+",AH35)+1,1)*5/6),AH35)</f>
        <v>2.83333333333333</v>
      </c>
      <c r="AK35" s="14" t="str">
        <f aca="false">IF(AF35=AG35,CONCATENATE(AF35,"  ",AE35,"  (",AH35,")"),CONCATENATE(AF35,"-",AG35,"  ",AE35,"  (",AH35,")"))</f>
        <v>37  Missile  (2+1 CD)</v>
      </c>
      <c r="AP35" s="3"/>
      <c r="AR35" s="10" t="s">
        <v>68</v>
      </c>
      <c r="AS35" s="10" t="n">
        <v>8.75</v>
      </c>
      <c r="AT35" s="10" t="n">
        <v>12.3333333333333</v>
      </c>
    </row>
    <row r="36" customFormat="false" ht="13.8" hidden="false" customHeight="false" outlineLevel="0" collapsed="false">
      <c r="A36" s="7" t="n">
        <v>35</v>
      </c>
      <c r="B36" s="8" t="s">
        <v>158</v>
      </c>
      <c r="C36" s="7" t="s">
        <v>54</v>
      </c>
      <c r="D36" s="7" t="s">
        <v>26</v>
      </c>
      <c r="E36" s="7" t="n">
        <v>3</v>
      </c>
      <c r="F36" s="7" t="n">
        <v>4</v>
      </c>
      <c r="G36" s="3" t="str">
        <f aca="false">_xlfn.CONCAT(B36,",",C36,",",D36,",",E36,",",F36)</f>
        <v>Harpoon,2+1 CD,&lt;1,3,4</v>
      </c>
      <c r="H36" s="3" t="n">
        <f aca="false">A36</f>
        <v>35</v>
      </c>
      <c r="R36" s="3" t="e">
        <f aca="false">INDEX(A$2:B$135,MATCH(Q36,B$2:B$135,0),1)</f>
        <v>#N/A</v>
      </c>
      <c r="S36" s="3" t="e">
        <f aca="false">_xlfn.CONCAT("('",H36,"','",R36,"'),")</f>
        <v>#N/A</v>
      </c>
      <c r="T36" s="3"/>
      <c r="U36" s="3"/>
      <c r="AB36" s="3"/>
      <c r="AC36" s="3"/>
      <c r="AE36" s="10" t="s">
        <v>45</v>
      </c>
      <c r="AF36" s="10" t="n">
        <v>38</v>
      </c>
      <c r="AG36" s="10" t="n">
        <v>38</v>
      </c>
      <c r="AH36" s="10" t="s">
        <v>58</v>
      </c>
      <c r="AI36" s="10" t="n">
        <f aca="false">IF(AF36=AG36,INDEX(2d20!A:B,MATCH(ammo!AF36,2d20!A:A,0),2),SUM(INDEX(2d20!A:B,MATCH(ammo!AF36,2d20!A:A,0),2),INDEX(2d20!A:B,MATCH(ammo!AG36,2d20!A:A,0),2)))</f>
        <v>0.75</v>
      </c>
      <c r="AJ36" s="10" t="n">
        <f aca="false">IFERROR(IF(ISNUMBER(FIND("x",AH36)),(LEFT(AH36,FIND("+",AH36)-1)+MID(AH36,FIND("+",AH36)+1,1)*5/6)*10,LEFT(AH36,FIND("+",AH36)-1)+MID(AH36,FIND("+",AH36)+1,1)*5/6),AH36)</f>
        <v>5.66666666666667</v>
      </c>
      <c r="AK36" s="10" t="str">
        <f aca="false">IF(AF36=AG36,CONCATENATE(AF36,"  ",AE36,"  (",AH36,")"),CONCATENATE(AF36,"-",AG36,"  ",AE36,"  (",AH36,")"))</f>
        <v>38  14mm  (4+2 CD)</v>
      </c>
      <c r="AP36" s="3"/>
      <c r="AR36" s="10" t="s">
        <v>24</v>
      </c>
      <c r="AS36" s="10" t="n">
        <v>9.25</v>
      </c>
      <c r="AT36" s="10" t="n">
        <v>14.1666666666667</v>
      </c>
    </row>
    <row r="37" customFormat="false" ht="13.8" hidden="false" customHeight="false" outlineLevel="0" collapsed="false">
      <c r="A37" s="11" t="n">
        <v>36</v>
      </c>
      <c r="B37" s="12" t="s">
        <v>27</v>
      </c>
      <c r="C37" s="11" t="s">
        <v>38</v>
      </c>
      <c r="D37" s="11" t="s">
        <v>26</v>
      </c>
      <c r="E37" s="11" t="n">
        <v>2</v>
      </c>
      <c r="F37" s="11" t="n">
        <v>1</v>
      </c>
      <c r="G37" s="3" t="str">
        <f aca="false">_xlfn.CONCAT(B37,",",C37,",",D37,",",E37,",",F37)</f>
        <v>.357 Magnum,6+3 CD,&lt;1,2,1</v>
      </c>
      <c r="H37" s="3" t="n">
        <f aca="false">A37</f>
        <v>36</v>
      </c>
      <c r="R37" s="3" t="e">
        <f aca="false">INDEX(A$2:B$135,MATCH(Q37,B$2:B$135,0),1)</f>
        <v>#N/A</v>
      </c>
      <c r="S37" s="3" t="e">
        <f aca="false">_xlfn.CONCAT("('",H37,"','",R37,"'),")</f>
        <v>#N/A</v>
      </c>
      <c r="T37" s="3"/>
      <c r="U37" s="3"/>
      <c r="AB37" s="3"/>
      <c r="AC37" s="3"/>
      <c r="AE37" s="14" t="s">
        <v>52</v>
      </c>
      <c r="AF37" s="14" t="n">
        <v>39</v>
      </c>
      <c r="AG37" s="14" t="n">
        <v>40</v>
      </c>
      <c r="AH37" s="14" t="s">
        <v>141</v>
      </c>
      <c r="AI37" s="14" t="n">
        <f aca="false">IF(AF37=AG37,INDEX(2d20!A:B,MATCH(ammo!AF37,2d20!A:A,0),2),SUM(INDEX(2d20!A:B,MATCH(ammo!AF37,2d20!A:A,0),2),INDEX(2d20!A:B,MATCH(ammo!AG37,2d20!A:A,0),2)))</f>
        <v>0.75</v>
      </c>
      <c r="AJ37" s="14" t="n">
        <f aca="false">IFERROR(IF(ISNUMBER(FIND("x",AH37)),(LEFT(AH37,FIND("+",AH37)-1)+MID(AH37,FIND("+",AH37)+1,1)*5/6)*10,LEFT(AH37,FIND("+",AH37)-1)+MID(AH37,FIND("+",AH37)+1,1)*5/6),AH37)</f>
        <v>1.83333333333333</v>
      </c>
      <c r="AK37" s="14" t="str">
        <f aca="false">IF(AF37=AG37,CONCATENATE(AF37,"  ",AE37,"  (",AH37,")"),CONCATENATE(AF37,"-",AG37,"  ",AE37,"  (",AH37,")"))</f>
        <v>39-40  MiniNuke  (1+1 CD)</v>
      </c>
      <c r="AP37" s="3"/>
      <c r="AR37" s="14" t="s">
        <v>39</v>
      </c>
      <c r="AS37" s="14" t="n">
        <v>9.75</v>
      </c>
      <c r="AT37" s="14" t="n">
        <v>11.3333333333333</v>
      </c>
    </row>
    <row r="38" customFormat="false" ht="13.8" hidden="false" customHeight="false" outlineLevel="0" collapsed="false">
      <c r="A38" s="7" t="n">
        <v>37</v>
      </c>
      <c r="B38" s="8" t="s">
        <v>57</v>
      </c>
      <c r="C38" s="7" t="s">
        <v>38</v>
      </c>
      <c r="D38" s="7" t="s">
        <v>26</v>
      </c>
      <c r="E38" s="7" t="n">
        <v>2</v>
      </c>
      <c r="F38" s="7" t="n">
        <v>2</v>
      </c>
      <c r="G38" s="3" t="str">
        <f aca="false">_xlfn.CONCAT(B38,",",C38,",",D38,",",E38,",",F38)</f>
        <v>12.7mm,6+3 CD,&lt;1,2,2</v>
      </c>
      <c r="H38" s="3" t="n">
        <f aca="false">A38</f>
        <v>37</v>
      </c>
      <c r="R38" s="3" t="e">
        <f aca="false">INDEX(A$2:B$135,MATCH(Q38,B$2:B$135,0),1)</f>
        <v>#N/A</v>
      </c>
      <c r="S38" s="3" t="e">
        <f aca="false">_xlfn.CONCAT("('",H38,"','",R38,"'),")</f>
        <v>#N/A</v>
      </c>
    </row>
    <row r="39" customFormat="false" ht="13.8" hidden="false" customHeight="false" outlineLevel="0" collapsed="false">
      <c r="A39" s="11" t="n">
        <v>38</v>
      </c>
      <c r="B39" s="12" t="s">
        <v>135</v>
      </c>
      <c r="C39" s="11" t="s">
        <v>25</v>
      </c>
      <c r="D39" s="11" t="s">
        <v>26</v>
      </c>
      <c r="E39" s="11" t="n">
        <v>1</v>
      </c>
      <c r="F39" s="11" t="n">
        <v>0</v>
      </c>
      <c r="G39" s="3" t="str">
        <f aca="false">_xlfn.CONCAT(B39,",",C39,",",D39,",",E39,",",F39)</f>
        <v>9mm,10+5 CD,&lt;1,1,0</v>
      </c>
      <c r="H39" s="3" t="n">
        <f aca="false">A39</f>
        <v>38</v>
      </c>
      <c r="R39" s="3" t="e">
        <f aca="false">INDEX(A$2:B$135,MATCH(Q39,B$2:B$135,0),1)</f>
        <v>#N/A</v>
      </c>
      <c r="S39" s="3" t="e">
        <f aca="false">_xlfn.CONCAT("('",H39,"','",R39,"'),")</f>
        <v>#N/A</v>
      </c>
    </row>
    <row r="40" customFormat="false" ht="13.8" hidden="false" customHeight="false" outlineLevel="0" collapsed="false">
      <c r="A40" s="7" t="n">
        <v>39</v>
      </c>
      <c r="B40" s="8" t="s">
        <v>159</v>
      </c>
      <c r="C40" s="7" t="s">
        <v>58</v>
      </c>
      <c r="D40" s="7" t="s">
        <v>26</v>
      </c>
      <c r="E40" s="7" t="n">
        <v>1</v>
      </c>
      <c r="F40" s="7" t="n">
        <v>3</v>
      </c>
      <c r="G40" s="3" t="str">
        <f aca="false">_xlfn.CONCAT(B40,",",C40,",",D40,",",E40,",",F40)</f>
        <v>.50 Ball,4+2 CD,&lt;1,1,3</v>
      </c>
      <c r="H40" s="3" t="n">
        <f aca="false">A40</f>
        <v>39</v>
      </c>
      <c r="R40" s="3" t="e">
        <f aca="false">INDEX(A$2:B$135,MATCH(Q40,B$2:B$135,0),1)</f>
        <v>#N/A</v>
      </c>
      <c r="S40" s="3" t="e">
        <f aca="false">_xlfn.CONCAT("('",H40,"','",R40,"'),")</f>
        <v>#N/A</v>
      </c>
    </row>
    <row r="41" customFormat="false" ht="13.8" hidden="false" customHeight="false" outlineLevel="0" collapsed="false">
      <c r="A41" s="11" t="n">
        <v>40</v>
      </c>
      <c r="B41" s="12" t="s">
        <v>160</v>
      </c>
      <c r="C41" s="11" t="s">
        <v>54</v>
      </c>
      <c r="D41" s="11" t="s">
        <v>26</v>
      </c>
      <c r="E41" s="11" t="n">
        <v>8</v>
      </c>
      <c r="F41" s="11" t="n">
        <v>4</v>
      </c>
      <c r="G41" s="3" t="str">
        <f aca="false">_xlfn.CONCAT(B41,",",C41,",",D41,",",E41,",",F41)</f>
        <v>25mm Grenade,2+1 CD,&lt;1,8,4</v>
      </c>
      <c r="H41" s="3" t="n">
        <f aca="false">A41</f>
        <v>40</v>
      </c>
      <c r="R41" s="3" t="e">
        <f aca="false">INDEX(A$2:B$135,MATCH(Q41,B$2:B$135,0),1)</f>
        <v>#N/A</v>
      </c>
      <c r="S41" s="3" t="e">
        <f aca="false">_xlfn.CONCAT("('",H41,"','",R41,"'),")</f>
        <v>#N/A</v>
      </c>
    </row>
    <row r="42" customFormat="false" ht="13.8" hidden="false" customHeight="false" outlineLevel="0" collapsed="false">
      <c r="A42" s="7" t="n">
        <v>41</v>
      </c>
      <c r="B42" s="8" t="s">
        <v>161</v>
      </c>
      <c r="C42" s="7" t="s">
        <v>54</v>
      </c>
      <c r="D42" s="7" t="s">
        <v>26</v>
      </c>
      <c r="E42" s="7" t="n">
        <v>20</v>
      </c>
      <c r="F42" s="7" t="n">
        <v>4</v>
      </c>
      <c r="G42" s="3" t="str">
        <f aca="false">_xlfn.CONCAT(B42,",",C42,",",D42,",",E42,",",F42)</f>
        <v>40mm grenade round,2+1 CD,&lt;1,20,4</v>
      </c>
      <c r="H42" s="3" t="n">
        <f aca="false">A42</f>
        <v>41</v>
      </c>
      <c r="R42" s="3" t="e">
        <f aca="false">INDEX(A$2:B$135,MATCH(Q42,B$2:B$135,0),1)</f>
        <v>#N/A</v>
      </c>
      <c r="S42" s="3" t="e">
        <f aca="false">_xlfn.CONCAT("('",H42,"','",R42,"'),")</f>
        <v>#N/A</v>
      </c>
      <c r="T42" s="3" t="n">
        <v>5</v>
      </c>
      <c r="U42" s="3" t="n">
        <v>2</v>
      </c>
      <c r="V42" s="2" t="s">
        <v>162</v>
      </c>
      <c r="W42" s="3" t="n">
        <v>4</v>
      </c>
      <c r="X42" s="3" t="n">
        <v>8</v>
      </c>
      <c r="Y42" s="3" t="n">
        <v>20</v>
      </c>
      <c r="Z42" s="3" t="n">
        <v>25</v>
      </c>
    </row>
    <row r="43" customFormat="false" ht="13.8" hidden="false" customHeight="false" outlineLevel="0" collapsed="false">
      <c r="A43" s="11" t="n">
        <v>42</v>
      </c>
      <c r="B43" s="12" t="s">
        <v>163</v>
      </c>
      <c r="C43" s="11" t="s">
        <v>58</v>
      </c>
      <c r="D43" s="11" t="s">
        <v>26</v>
      </c>
      <c r="E43" s="11" t="n">
        <v>5</v>
      </c>
      <c r="F43" s="11" t="n">
        <v>5</v>
      </c>
      <c r="G43" s="3" t="str">
        <f aca="false">_xlfn.CONCAT(B43,",",C43,",",D43,",",E43,",",F43)</f>
        <v>Alien Power Cells,4+2 CD,&lt;1,5,5</v>
      </c>
      <c r="H43" s="3" t="n">
        <f aca="false">A43</f>
        <v>42</v>
      </c>
      <c r="I43" s="3" t="n">
        <v>2.25</v>
      </c>
      <c r="R43" s="3" t="e">
        <f aca="false">INDEX(A$2:B$135,MATCH(Q43,B$2:B$135,0),1)</f>
        <v>#N/A</v>
      </c>
      <c r="S43" s="3" t="e">
        <f aca="false">_xlfn.CONCAT("('",H43,"','",R43,"'),")</f>
        <v>#N/A</v>
      </c>
      <c r="T43" s="17" t="n">
        <f aca="false">T$42*$I43</f>
        <v>11.25</v>
      </c>
      <c r="U43" s="18" t="n">
        <f aca="false">U$42*$I43</f>
        <v>4.5</v>
      </c>
      <c r="V43" s="19" t="n">
        <f aca="false">V$42*$I43</f>
        <v>6.75</v>
      </c>
      <c r="W43" s="20" t="n">
        <f aca="false">W$42*$I43</f>
        <v>9</v>
      </c>
      <c r="X43" s="21" t="n">
        <f aca="false">X$42*$I43</f>
        <v>18</v>
      </c>
      <c r="Y43" s="22" t="n">
        <f aca="false">Y$42*$I43</f>
        <v>45</v>
      </c>
      <c r="Z43" s="23" t="n">
        <f aca="false">Z$42*$I43</f>
        <v>56.25</v>
      </c>
    </row>
    <row r="44" customFormat="false" ht="13.8" hidden="false" customHeight="false" outlineLevel="0" collapsed="false">
      <c r="A44" s="7" t="n">
        <v>43</v>
      </c>
      <c r="B44" s="8" t="s">
        <v>164</v>
      </c>
      <c r="C44" s="7" t="s">
        <v>36</v>
      </c>
      <c r="D44" s="7" t="s">
        <v>26</v>
      </c>
      <c r="E44" s="7" t="n">
        <v>10</v>
      </c>
      <c r="F44" s="7" t="n">
        <v>6</v>
      </c>
      <c r="G44" s="3" t="str">
        <f aca="false">_xlfn.CONCAT(B44,",",C44,",",D44,",",E44,",",F44)</f>
        <v>Alien Power Module,3+1 CD,&lt;1,10,6</v>
      </c>
      <c r="H44" s="3" t="n">
        <f aca="false">A44</f>
        <v>43</v>
      </c>
      <c r="I44" s="3" t="n">
        <v>1.25</v>
      </c>
      <c r="R44" s="3" t="e">
        <f aca="false">INDEX(A$2:B$135,MATCH(Q44,B$2:B$135,0),1)</f>
        <v>#N/A</v>
      </c>
      <c r="S44" s="3" t="e">
        <f aca="false">_xlfn.CONCAT("('",H44,"','",R44,"'),")</f>
        <v>#N/A</v>
      </c>
      <c r="T44" s="17" t="n">
        <f aca="false">T$42*$I44</f>
        <v>6.25</v>
      </c>
      <c r="U44" s="18" t="n">
        <f aca="false">U$42*$I44</f>
        <v>2.5</v>
      </c>
      <c r="V44" s="19" t="n">
        <f aca="false">V$42*$I44</f>
        <v>3.75</v>
      </c>
      <c r="W44" s="20" t="n">
        <f aca="false">W$42*$I44</f>
        <v>5</v>
      </c>
      <c r="X44" s="21" t="n">
        <f aca="false">X$42*$I44</f>
        <v>10</v>
      </c>
      <c r="Y44" s="22" t="n">
        <f aca="false">Y$42*$I44</f>
        <v>25</v>
      </c>
      <c r="Z44" s="23" t="n">
        <f aca="false">Z$42*$I44</f>
        <v>31.25</v>
      </c>
    </row>
    <row r="45" customFormat="false" ht="13.8" hidden="false" customHeight="false" outlineLevel="0" collapsed="false">
      <c r="A45" s="11" t="n">
        <v>44</v>
      </c>
      <c r="B45" s="12" t="s">
        <v>165</v>
      </c>
      <c r="C45" s="11" t="s">
        <v>166</v>
      </c>
      <c r="D45" s="11" t="s">
        <v>26</v>
      </c>
      <c r="E45" s="11" t="n">
        <v>2</v>
      </c>
      <c r="F45" s="11" t="n">
        <v>1</v>
      </c>
      <c r="G45" s="3" t="str">
        <f aca="false">_xlfn.CONCAT(B45,",",C45,",",D45,",",E45,",",F45)</f>
        <v>Arrow,6+4 CD,&lt;1,2,1</v>
      </c>
      <c r="H45" s="3" t="n">
        <f aca="false">A45</f>
        <v>44</v>
      </c>
      <c r="I45" s="3" t="n">
        <v>7</v>
      </c>
      <c r="R45" s="3" t="e">
        <f aca="false">INDEX(A$2:B$135,MATCH(Q45,B$2:B$135,0),1)</f>
        <v>#N/A</v>
      </c>
      <c r="S45" s="3" t="e">
        <f aca="false">_xlfn.CONCAT("('",H45,"','",R45,"'),")</f>
        <v>#N/A</v>
      </c>
      <c r="T45" s="17" t="n">
        <f aca="false">T$42*$I45</f>
        <v>35</v>
      </c>
      <c r="U45" s="18" t="n">
        <f aca="false">U$42*$I45</f>
        <v>14</v>
      </c>
      <c r="V45" s="19" t="n">
        <f aca="false">V$42*$I45</f>
        <v>21</v>
      </c>
      <c r="W45" s="20" t="n">
        <f aca="false">W$42*$I45</f>
        <v>28</v>
      </c>
      <c r="X45" s="21" t="n">
        <f aca="false">X$42*$I45</f>
        <v>56</v>
      </c>
      <c r="Y45" s="22" t="n">
        <f aca="false">Y$42*$I45</f>
        <v>140</v>
      </c>
      <c r="Z45" s="23" t="n">
        <f aca="false">Z$42*$I45</f>
        <v>175</v>
      </c>
    </row>
    <row r="46" customFormat="false" ht="13.8" hidden="false" customHeight="false" outlineLevel="0" collapsed="false">
      <c r="A46" s="7" t="n">
        <v>45</v>
      </c>
      <c r="B46" s="8" t="s">
        <v>167</v>
      </c>
      <c r="C46" s="7" t="s">
        <v>166</v>
      </c>
      <c r="D46" s="7" t="s">
        <v>26</v>
      </c>
      <c r="E46" s="7" t="n">
        <v>10</v>
      </c>
      <c r="F46" s="7" t="n">
        <v>4</v>
      </c>
      <c r="G46" s="3" t="str">
        <f aca="false">_xlfn.CONCAT(B46,",",C46,",",D46,",",E46,",",F46)</f>
        <v>Cryo Arrow,6+4 CD,&lt;1,10,4</v>
      </c>
      <c r="H46" s="3" t="n">
        <f aca="false">A46</f>
        <v>45</v>
      </c>
      <c r="I46" s="3" t="n">
        <v>3</v>
      </c>
      <c r="Q46" s="3" t="s">
        <v>165</v>
      </c>
      <c r="R46" s="3" t="n">
        <f aca="false">INDEX(A$2:B$135,MATCH(Q46,B$2:B$135,0),1)</f>
        <v>44</v>
      </c>
      <c r="S46" s="3" t="str">
        <f aca="false">_xlfn.CONCAT("('",H46,"','",R46,"'),")</f>
        <v>('45','44'),</v>
      </c>
      <c r="T46" s="17" t="n">
        <f aca="false">T$42*$I46</f>
        <v>15</v>
      </c>
      <c r="U46" s="18" t="n">
        <f aca="false">U$42*$I46</f>
        <v>6</v>
      </c>
      <c r="V46" s="19" t="n">
        <f aca="false">V$42*$I46</f>
        <v>9</v>
      </c>
      <c r="W46" s="20" t="n">
        <f aca="false">W$42*$I46</f>
        <v>12</v>
      </c>
      <c r="X46" s="21" t="n">
        <f aca="false">X$42*$I46</f>
        <v>24</v>
      </c>
      <c r="Y46" s="22" t="n">
        <f aca="false">Y$42*$I46</f>
        <v>60</v>
      </c>
      <c r="Z46" s="23" t="n">
        <f aca="false">Z$42*$I46</f>
        <v>75</v>
      </c>
    </row>
    <row r="47" customFormat="false" ht="13.8" hidden="false" customHeight="false" outlineLevel="0" collapsed="false">
      <c r="A47" s="11" t="n">
        <v>46</v>
      </c>
      <c r="B47" s="12" t="s">
        <v>168</v>
      </c>
      <c r="C47" s="11" t="s">
        <v>166</v>
      </c>
      <c r="D47" s="11" t="s">
        <v>26</v>
      </c>
      <c r="E47" s="11" t="n">
        <v>8</v>
      </c>
      <c r="F47" s="11" t="n">
        <v>3</v>
      </c>
      <c r="G47" s="3" t="str">
        <f aca="false">_xlfn.CONCAT(B47,",",C47,",",D47,",",E47,",",F47)</f>
        <v>Explosive Arrow,6+4 CD,&lt;1,8,3</v>
      </c>
      <c r="H47" s="3" t="n">
        <f aca="false">A47</f>
        <v>46</v>
      </c>
      <c r="I47" s="3" t="n">
        <v>0.4</v>
      </c>
      <c r="Q47" s="3" t="s">
        <v>165</v>
      </c>
      <c r="R47" s="3" t="n">
        <f aca="false">INDEX(A$2:B$135,MATCH(Q47,B$2:B$135,0),1)</f>
        <v>44</v>
      </c>
      <c r="S47" s="3" t="str">
        <f aca="false">_xlfn.CONCAT("('",H47,"','",R47,"'),")</f>
        <v>('46','44'),</v>
      </c>
      <c r="T47" s="17" t="n">
        <f aca="false">T$42*$I47</f>
        <v>2</v>
      </c>
      <c r="U47" s="18" t="n">
        <f aca="false">U$42*$I47</f>
        <v>0.8</v>
      </c>
      <c r="V47" s="19" t="n">
        <f aca="false">V$42*$I47</f>
        <v>1.2</v>
      </c>
      <c r="W47" s="20" t="n">
        <f aca="false">W$42*$I47</f>
        <v>1.6</v>
      </c>
      <c r="X47" s="21" t="n">
        <f aca="false">X$42*$I47</f>
        <v>3.2</v>
      </c>
      <c r="Y47" s="22" t="n">
        <f aca="false">Y$42*$I47</f>
        <v>8</v>
      </c>
      <c r="Z47" s="23" t="n">
        <f aca="false">Z$42*$I47</f>
        <v>10</v>
      </c>
    </row>
    <row r="48" customFormat="false" ht="13.8" hidden="false" customHeight="false" outlineLevel="0" collapsed="false">
      <c r="A48" s="7" t="n">
        <v>47</v>
      </c>
      <c r="B48" s="8" t="s">
        <v>169</v>
      </c>
      <c r="C48" s="7" t="s">
        <v>166</v>
      </c>
      <c r="D48" s="7" t="s">
        <v>26</v>
      </c>
      <c r="E48" s="7" t="n">
        <v>4</v>
      </c>
      <c r="F48" s="7" t="n">
        <v>2</v>
      </c>
      <c r="G48" s="3" t="str">
        <f aca="false">_xlfn.CONCAT(B48,",",C48,",",D48,",",E48,",",F48)</f>
        <v>Flaming Arrow,6+4 CD,&lt;1,4,2</v>
      </c>
      <c r="H48" s="3" t="n">
        <f aca="false">A48</f>
        <v>47</v>
      </c>
      <c r="I48" s="3" t="n">
        <v>0.2</v>
      </c>
      <c r="Q48" s="3" t="s">
        <v>165</v>
      </c>
      <c r="R48" s="3" t="n">
        <f aca="false">INDEX(A$2:B$135,MATCH(Q48,B$2:B$135,0),1)</f>
        <v>44</v>
      </c>
      <c r="S48" s="3" t="str">
        <f aca="false">_xlfn.CONCAT("('",H48,"','",R48,"'),")</f>
        <v>('47','44'),</v>
      </c>
      <c r="T48" s="17" t="n">
        <f aca="false">T$42*$I48</f>
        <v>1</v>
      </c>
      <c r="U48" s="18" t="n">
        <f aca="false">U$42*$I48</f>
        <v>0.4</v>
      </c>
      <c r="V48" s="19" t="n">
        <f aca="false">V$42*$I48</f>
        <v>0.6</v>
      </c>
      <c r="W48" s="20" t="n">
        <f aca="false">W$42*$I48</f>
        <v>0.8</v>
      </c>
      <c r="X48" s="21" t="n">
        <f aca="false">X$42*$I48</f>
        <v>1.6</v>
      </c>
      <c r="Y48" s="22" t="n">
        <f aca="false">Y$42*$I48</f>
        <v>4</v>
      </c>
      <c r="Z48" s="23" t="n">
        <f aca="false">Z$42*$I48</f>
        <v>5</v>
      </c>
    </row>
    <row r="49" customFormat="false" ht="13.8" hidden="false" customHeight="false" outlineLevel="0" collapsed="false">
      <c r="A49" s="11" t="n">
        <v>48</v>
      </c>
      <c r="B49" s="12" t="s">
        <v>170</v>
      </c>
      <c r="C49" s="11" t="s">
        <v>166</v>
      </c>
      <c r="D49" s="11" t="s">
        <v>26</v>
      </c>
      <c r="E49" s="11" t="n">
        <v>6</v>
      </c>
      <c r="F49" s="11" t="n">
        <v>2</v>
      </c>
      <c r="G49" s="3" t="str">
        <f aca="false">_xlfn.CONCAT(B49,",",C49,",",D49,",",E49,",",F49)</f>
        <v>Serrated Arrow,6+4 CD,&lt;1,6,2</v>
      </c>
      <c r="H49" s="3" t="n">
        <f aca="false">A49</f>
        <v>48</v>
      </c>
      <c r="I49" s="3" t="n">
        <v>1.5</v>
      </c>
      <c r="Q49" s="3" t="s">
        <v>165</v>
      </c>
      <c r="R49" s="3" t="n">
        <f aca="false">INDEX(A$2:B$135,MATCH(Q49,B$2:B$135,0),1)</f>
        <v>44</v>
      </c>
      <c r="S49" s="3" t="str">
        <f aca="false">_xlfn.CONCAT("('",H49,"','",R49,"'),")</f>
        <v>('48','44'),</v>
      </c>
      <c r="T49" s="17" t="n">
        <f aca="false">T$42*$I49</f>
        <v>7.5</v>
      </c>
      <c r="U49" s="18" t="n">
        <f aca="false">U$42*$I49</f>
        <v>3</v>
      </c>
      <c r="V49" s="19" t="n">
        <f aca="false">V$42*$I49</f>
        <v>4.5</v>
      </c>
      <c r="W49" s="20" t="n">
        <f aca="false">W$42*$I49</f>
        <v>6</v>
      </c>
      <c r="X49" s="21" t="n">
        <f aca="false">X$42*$I49</f>
        <v>12</v>
      </c>
      <c r="Y49" s="22" t="n">
        <f aca="false">Y$42*$I49</f>
        <v>30</v>
      </c>
      <c r="Z49" s="23" t="n">
        <f aca="false">Z$42*$I49</f>
        <v>37.5</v>
      </c>
    </row>
    <row r="50" customFormat="false" ht="13.8" hidden="false" customHeight="false" outlineLevel="0" collapsed="false">
      <c r="A50" s="7" t="n">
        <v>49</v>
      </c>
      <c r="B50" s="8" t="s">
        <v>171</v>
      </c>
      <c r="C50" s="7" t="s">
        <v>166</v>
      </c>
      <c r="D50" s="7" t="s">
        <v>26</v>
      </c>
      <c r="E50" s="7" t="n">
        <v>11</v>
      </c>
      <c r="F50" s="7" t="n">
        <v>5</v>
      </c>
      <c r="G50" s="3" t="str">
        <f aca="false">_xlfn.CONCAT(B50,",",C50,",",D50,",",E50,",",F50)</f>
        <v>Plasma Arrow,6+4 CD,&lt;1,11,5</v>
      </c>
      <c r="H50" s="3" t="n">
        <f aca="false">A50</f>
        <v>49</v>
      </c>
      <c r="I50" s="3" t="n">
        <v>20</v>
      </c>
      <c r="Q50" s="3" t="s">
        <v>165</v>
      </c>
      <c r="R50" s="3" t="n">
        <f aca="false">INDEX(A$2:B$135,MATCH(Q50,B$2:B$135,0),1)</f>
        <v>44</v>
      </c>
      <c r="S50" s="3" t="str">
        <f aca="false">_xlfn.CONCAT("('",H50,"','",R50,"'),")</f>
        <v>('49','44'),</v>
      </c>
      <c r="T50" s="17" t="n">
        <f aca="false">T$42*$I50</f>
        <v>100</v>
      </c>
      <c r="U50" s="18" t="n">
        <f aca="false">U$42*$I50</f>
        <v>40</v>
      </c>
      <c r="V50" s="19" t="n">
        <f aca="false">V$42*$I50</f>
        <v>60</v>
      </c>
      <c r="W50" s="20" t="n">
        <f aca="false">W$42*$I50</f>
        <v>80</v>
      </c>
      <c r="X50" s="21" t="n">
        <f aca="false">X$42*$I50</f>
        <v>160</v>
      </c>
      <c r="Y50" s="22" t="n">
        <f aca="false">Y$42*$I50</f>
        <v>400</v>
      </c>
      <c r="Z50" s="23" t="n">
        <f aca="false">Z$42*$I50</f>
        <v>500</v>
      </c>
    </row>
    <row r="51" customFormat="false" ht="13.8" hidden="false" customHeight="false" outlineLevel="0" collapsed="false">
      <c r="A51" s="11" t="n">
        <v>50</v>
      </c>
      <c r="B51" s="12" t="s">
        <v>172</v>
      </c>
      <c r="C51" s="11" t="s">
        <v>166</v>
      </c>
      <c r="D51" s="11" t="s">
        <v>26</v>
      </c>
      <c r="E51" s="11" t="n">
        <v>5</v>
      </c>
      <c r="F51" s="11" t="n">
        <v>2</v>
      </c>
      <c r="G51" s="3" t="str">
        <f aca="false">_xlfn.CONCAT(B51,",",C51,",",D51,",",E51,",",F51)</f>
        <v>Poison Arrow,6+4 CD,&lt;1,5,2</v>
      </c>
      <c r="H51" s="3" t="n">
        <f aca="false">A51</f>
        <v>50</v>
      </c>
      <c r="I51" s="3" t="n">
        <v>2.5</v>
      </c>
      <c r="Q51" s="3" t="s">
        <v>165</v>
      </c>
      <c r="R51" s="3" t="n">
        <f aca="false">INDEX(A$2:B$135,MATCH(Q51,B$2:B$135,0),1)</f>
        <v>44</v>
      </c>
      <c r="S51" s="3" t="str">
        <f aca="false">_xlfn.CONCAT("('",H51,"','",R51,"'),")</f>
        <v>('50','44'),</v>
      </c>
      <c r="T51" s="17" t="n">
        <f aca="false">T$42*$I51</f>
        <v>12.5</v>
      </c>
      <c r="U51" s="18" t="n">
        <f aca="false">U$42*$I51</f>
        <v>5</v>
      </c>
      <c r="V51" s="19" t="n">
        <f aca="false">V$42*$I51</f>
        <v>7.5</v>
      </c>
      <c r="W51" s="20" t="n">
        <f aca="false">W$42*$I51</f>
        <v>10</v>
      </c>
      <c r="X51" s="21" t="n">
        <f aca="false">X$42*$I51</f>
        <v>20</v>
      </c>
      <c r="Y51" s="22" t="n">
        <f aca="false">Y$42*$I51</f>
        <v>50</v>
      </c>
      <c r="Z51" s="23" t="n">
        <f aca="false">Z$42*$I51</f>
        <v>62.5</v>
      </c>
    </row>
    <row r="52" customFormat="false" ht="13.8" hidden="false" customHeight="false" outlineLevel="0" collapsed="false">
      <c r="A52" s="7" t="n">
        <v>51</v>
      </c>
      <c r="B52" s="8" t="s">
        <v>173</v>
      </c>
      <c r="C52" s="7" t="s">
        <v>174</v>
      </c>
      <c r="D52" s="7" t="s">
        <v>26</v>
      </c>
      <c r="E52" s="7" t="n">
        <v>3</v>
      </c>
      <c r="F52" s="7" t="n">
        <v>2</v>
      </c>
      <c r="G52" s="3" t="str">
        <f aca="false">_xlfn.CONCAT(B52,",",C52,",",D52,",",E52,",",F52)</f>
        <v>Crossbow Bolt,4+4 CD,&lt;1,3,2</v>
      </c>
      <c r="H52" s="3" t="n">
        <f aca="false">A52</f>
        <v>51</v>
      </c>
      <c r="I52" s="3" t="n">
        <f aca="false">5/3</f>
        <v>1.66666666666667</v>
      </c>
      <c r="R52" s="3" t="e">
        <f aca="false">INDEX(A$2:B$135,MATCH(Q52,B$2:B$135,0),1)</f>
        <v>#N/A</v>
      </c>
      <c r="S52" s="3" t="e">
        <f aca="false">_xlfn.CONCAT("('",H52,"','",R52,"'),")</f>
        <v>#N/A</v>
      </c>
      <c r="T52" s="17" t="n">
        <f aca="false">T$42*$I52</f>
        <v>8.33333333333333</v>
      </c>
      <c r="U52" s="18" t="n">
        <f aca="false">U$42*$I52</f>
        <v>3.33333333333333</v>
      </c>
      <c r="V52" s="19" t="n">
        <f aca="false">V$42*$I52</f>
        <v>5</v>
      </c>
      <c r="W52" s="20" t="n">
        <f aca="false">W$42*$I52</f>
        <v>6.66666666666667</v>
      </c>
      <c r="X52" s="21" t="n">
        <f aca="false">X$42*$I52</f>
        <v>13.3333333333333</v>
      </c>
      <c r="Y52" s="22" t="n">
        <f aca="false">Y$42*$I52</f>
        <v>33.3333333333333</v>
      </c>
      <c r="Z52" s="23" t="n">
        <f aca="false">Z$42*$I52</f>
        <v>41.6666666666667</v>
      </c>
    </row>
    <row r="53" customFormat="false" ht="13.8" hidden="false" customHeight="false" outlineLevel="0" collapsed="false">
      <c r="A53" s="11" t="n">
        <v>52</v>
      </c>
      <c r="B53" s="12" t="s">
        <v>175</v>
      </c>
      <c r="C53" s="11" t="s">
        <v>174</v>
      </c>
      <c r="D53" s="11" t="s">
        <v>26</v>
      </c>
      <c r="E53" s="11" t="n">
        <v>11</v>
      </c>
      <c r="F53" s="11" t="n">
        <v>5</v>
      </c>
      <c r="G53" s="3" t="str">
        <f aca="false">_xlfn.CONCAT(B53,",",C53,",",D53,",",E53,",",F53)</f>
        <v>Cryo Bolt,4+4 CD,&lt;1,11,5</v>
      </c>
      <c r="H53" s="3" t="n">
        <f aca="false">A53</f>
        <v>52</v>
      </c>
      <c r="Q53" s="3" t="s">
        <v>173</v>
      </c>
      <c r="R53" s="3" t="n">
        <f aca="false">INDEX(A$2:B$135,MATCH(Q53,B$2:B$135,0),1)</f>
        <v>51</v>
      </c>
      <c r="S53" s="3" t="str">
        <f aca="false">_xlfn.CONCAT("('",H53,"','",R53,"'),")</f>
        <v>('52','51'),</v>
      </c>
    </row>
    <row r="54" customFormat="false" ht="13.8" hidden="false" customHeight="false" outlineLevel="0" collapsed="false">
      <c r="A54" s="7" t="n">
        <v>53</v>
      </c>
      <c r="B54" s="8" t="s">
        <v>176</v>
      </c>
      <c r="C54" s="7" t="s">
        <v>174</v>
      </c>
      <c r="D54" s="7" t="s">
        <v>26</v>
      </c>
      <c r="E54" s="7" t="n">
        <v>9</v>
      </c>
      <c r="F54" s="7" t="n">
        <v>4</v>
      </c>
      <c r="G54" s="3" t="str">
        <f aca="false">_xlfn.CONCAT(B54,",",C54,",",D54,",",E54,",",F54)</f>
        <v>Explosive Bolt,4+4 CD,&lt;1,9,4</v>
      </c>
      <c r="H54" s="3" t="n">
        <f aca="false">A54</f>
        <v>53</v>
      </c>
      <c r="Q54" s="3" t="s">
        <v>173</v>
      </c>
      <c r="R54" s="3" t="n">
        <f aca="false">INDEX(A$2:B$135,MATCH(Q54,B$2:B$135,0),1)</f>
        <v>51</v>
      </c>
      <c r="S54" s="3" t="str">
        <f aca="false">_xlfn.CONCAT("('",H54,"','",R54,"'),")</f>
        <v>('53','51'),</v>
      </c>
    </row>
    <row r="55" customFormat="false" ht="13.8" hidden="false" customHeight="false" outlineLevel="0" collapsed="false">
      <c r="A55" s="11" t="n">
        <v>54</v>
      </c>
      <c r="B55" s="12" t="s">
        <v>177</v>
      </c>
      <c r="C55" s="11" t="s">
        <v>174</v>
      </c>
      <c r="D55" s="11" t="s">
        <v>26</v>
      </c>
      <c r="E55" s="11" t="n">
        <v>5</v>
      </c>
      <c r="F55" s="11" t="n">
        <v>3</v>
      </c>
      <c r="G55" s="3" t="str">
        <f aca="false">_xlfn.CONCAT(B55,",",C55,",",D55,",",E55,",",F55)</f>
        <v>Flaming Bolt,4+4 CD,&lt;1,5,3</v>
      </c>
      <c r="H55" s="3" t="n">
        <f aca="false">A55</f>
        <v>54</v>
      </c>
      <c r="Q55" s="3" t="s">
        <v>173</v>
      </c>
      <c r="R55" s="3" t="n">
        <f aca="false">INDEX(A$2:B$135,MATCH(Q55,B$2:B$135,0),1)</f>
        <v>51</v>
      </c>
      <c r="S55" s="3" t="str">
        <f aca="false">_xlfn.CONCAT("('",H55,"','",R55,"'),")</f>
        <v>('54','51'),</v>
      </c>
    </row>
    <row r="56" customFormat="false" ht="13.8" hidden="false" customHeight="false" outlineLevel="0" collapsed="false">
      <c r="A56" s="7" t="n">
        <v>55</v>
      </c>
      <c r="B56" s="8" t="s">
        <v>178</v>
      </c>
      <c r="C56" s="7" t="s">
        <v>174</v>
      </c>
      <c r="D56" s="7" t="s">
        <v>26</v>
      </c>
      <c r="E56" s="7" t="n">
        <v>7</v>
      </c>
      <c r="F56" s="7" t="n">
        <v>3</v>
      </c>
      <c r="G56" s="3" t="str">
        <f aca="false">_xlfn.CONCAT(B56,",",C56,",",D56,",",E56,",",F56)</f>
        <v>Serrated Bolt,4+4 CD,&lt;1,7,3</v>
      </c>
      <c r="H56" s="3" t="n">
        <f aca="false">A56</f>
        <v>55</v>
      </c>
      <c r="Q56" s="3" t="s">
        <v>173</v>
      </c>
      <c r="R56" s="3" t="n">
        <f aca="false">INDEX(A$2:B$135,MATCH(Q56,B$2:B$135,0),1)</f>
        <v>51</v>
      </c>
      <c r="S56" s="3" t="str">
        <f aca="false">_xlfn.CONCAT("('",H56,"','",R56,"'),")</f>
        <v>('55','51'),</v>
      </c>
    </row>
    <row r="57" customFormat="false" ht="13.8" hidden="false" customHeight="false" outlineLevel="0" collapsed="false">
      <c r="A57" s="11" t="n">
        <v>56</v>
      </c>
      <c r="B57" s="12" t="s">
        <v>179</v>
      </c>
      <c r="C57" s="11" t="s">
        <v>174</v>
      </c>
      <c r="D57" s="11" t="s">
        <v>26</v>
      </c>
      <c r="E57" s="11" t="n">
        <v>12</v>
      </c>
      <c r="F57" s="11" t="n">
        <v>6</v>
      </c>
      <c r="G57" s="3" t="str">
        <f aca="false">_xlfn.CONCAT(B57,",",C57,",",D57,",",E57,",",F57)</f>
        <v>Plasma Bolt,4+4 CD,&lt;1,12,6</v>
      </c>
      <c r="H57" s="3" t="n">
        <f aca="false">A57</f>
        <v>56</v>
      </c>
      <c r="Q57" s="3" t="s">
        <v>173</v>
      </c>
      <c r="R57" s="3" t="n">
        <f aca="false">INDEX(A$2:B$135,MATCH(Q57,B$2:B$135,0),1)</f>
        <v>51</v>
      </c>
      <c r="S57" s="3" t="str">
        <f aca="false">_xlfn.CONCAT("('",H57,"','",R57,"'),")</f>
        <v>('56','51'),</v>
      </c>
    </row>
    <row r="58" customFormat="false" ht="13.8" hidden="false" customHeight="false" outlineLevel="0" collapsed="false">
      <c r="A58" s="7" t="n">
        <v>57</v>
      </c>
      <c r="B58" s="8" t="s">
        <v>180</v>
      </c>
      <c r="C58" s="7" t="s">
        <v>174</v>
      </c>
      <c r="D58" s="7" t="s">
        <v>26</v>
      </c>
      <c r="E58" s="7" t="n">
        <v>6</v>
      </c>
      <c r="F58" s="7" t="n">
        <v>3</v>
      </c>
      <c r="G58" s="3" t="str">
        <f aca="false">_xlfn.CONCAT(B58,",",C58,",",D58,",",E58,",",F58)</f>
        <v>Poison Bolt,4+4 CD,&lt;1,6,3</v>
      </c>
      <c r="H58" s="3" t="n">
        <f aca="false">A58</f>
        <v>57</v>
      </c>
      <c r="Q58" s="3" t="s">
        <v>173</v>
      </c>
      <c r="R58" s="3" t="n">
        <f aca="false">INDEX(A$2:B$135,MATCH(Q58,B$2:B$135,0),1)</f>
        <v>51</v>
      </c>
      <c r="S58" s="3" t="str">
        <f aca="false">_xlfn.CONCAT("('",H58,"','",R58,"'),")</f>
        <v>('57','51'),</v>
      </c>
    </row>
    <row r="59" customFormat="false" ht="13.8" hidden="false" customHeight="false" outlineLevel="0" collapsed="false">
      <c r="A59" s="11" t="n">
        <v>58</v>
      </c>
      <c r="B59" s="12" t="s">
        <v>181</v>
      </c>
      <c r="C59" s="11" t="n">
        <v>1</v>
      </c>
      <c r="D59" s="11" t="n">
        <v>4</v>
      </c>
      <c r="E59" s="11" t="n">
        <v>200</v>
      </c>
      <c r="F59" s="11" t="n">
        <v>5</v>
      </c>
      <c r="G59" s="3" t="str">
        <f aca="false">_xlfn.CONCAT(B59,",",C59,",",D59,",",E59,",",F59)</f>
        <v>Plasma Core,1,4,200,5</v>
      </c>
      <c r="H59" s="3" t="n">
        <f aca="false">A59</f>
        <v>58</v>
      </c>
      <c r="Q59" s="3" t="s">
        <v>173</v>
      </c>
      <c r="R59" s="3" t="n">
        <f aca="false">INDEX(A$2:B$135,MATCH(Q59,B$2:B$135,0),1)</f>
        <v>51</v>
      </c>
      <c r="S59" s="3" t="str">
        <f aca="false">_xlfn.CONCAT("('",H59,"','",R59,"'),")</f>
        <v>('58','51'),</v>
      </c>
    </row>
    <row r="60" customFormat="false" ht="13.8" hidden="false" customHeight="false" outlineLevel="0" collapsed="false">
      <c r="A60" s="7" t="n">
        <v>59</v>
      </c>
      <c r="B60" s="8" t="s">
        <v>182</v>
      </c>
      <c r="C60" s="7" t="s">
        <v>58</v>
      </c>
      <c r="D60" s="7" t="s">
        <v>26</v>
      </c>
      <c r="E60" s="7" t="n">
        <v>75</v>
      </c>
      <c r="F60" s="7" t="n">
        <v>2</v>
      </c>
      <c r="G60" s="3" t="str">
        <f aca="false">_xlfn.CONCAT(B60,",",C60,",",D60,",",E60,",",F60)</f>
        <v>Cazadores Sting,4+2 CD,&lt;1,75,2</v>
      </c>
      <c r="H60" s="3" t="n">
        <f aca="false">A60</f>
        <v>59</v>
      </c>
      <c r="Q60" s="3" t="s">
        <v>98</v>
      </c>
      <c r="R60" s="3" t="n">
        <f aca="false">INDEX(A$2:B$135,MATCH(Q60,B$2:B$135,0),1)</f>
        <v>11</v>
      </c>
      <c r="S60" s="3" t="str">
        <f aca="false">_xlfn.CONCAT("('",H60,"','",R60,"'),")</f>
        <v>('59','11'),</v>
      </c>
    </row>
    <row r="61" customFormat="false" ht="13.8" hidden="false" customHeight="false" outlineLevel="0" collapsed="false">
      <c r="A61" s="24" t="s">
        <v>183</v>
      </c>
      <c r="B61" s="9" t="s">
        <v>184</v>
      </c>
      <c r="C61" s="10" t="s">
        <v>40</v>
      </c>
      <c r="D61" s="10" t="s">
        <v>26</v>
      </c>
      <c r="E61" s="10" t="n">
        <v>2</v>
      </c>
      <c r="F61" s="10" t="n">
        <v>1</v>
      </c>
      <c r="G61" s="3" t="str">
        <f aca="false">_xlfn.CONCAT(B61,",",C61,",",D61,",",E61,",",F61)</f>
        <v>.38 SWC,8+4 CD,&lt;1,2,1</v>
      </c>
      <c r="H61" s="3" t="str">
        <f aca="false">A61</f>
        <v>60</v>
      </c>
      <c r="Q61" s="3" t="s">
        <v>24</v>
      </c>
      <c r="R61" s="3" t="n">
        <f aca="false">INDEX(A$2:B$135,MATCH(Q61,B$2:B$135,0),1)</f>
        <v>1</v>
      </c>
      <c r="S61" s="3" t="str">
        <f aca="false">_xlfn.CONCAT("('",H61,"','",R61,"'),")</f>
        <v>('60','1'),</v>
      </c>
      <c r="T61" s="3" t="s">
        <v>185</v>
      </c>
    </row>
    <row r="62" customFormat="false" ht="13.8" hidden="false" customHeight="false" outlineLevel="0" collapsed="false">
      <c r="A62" s="25" t="s">
        <v>186</v>
      </c>
      <c r="B62" s="13" t="s">
        <v>187</v>
      </c>
      <c r="C62" s="14" t="s">
        <v>58</v>
      </c>
      <c r="D62" s="14" t="s">
        <v>26</v>
      </c>
      <c r="E62" s="14" t="n">
        <v>5</v>
      </c>
      <c r="F62" s="14" t="n">
        <v>2</v>
      </c>
      <c r="G62" s="3" t="str">
        <f aca="false">_xlfn.CONCAT(B62,",",C62,",",D62,",",E62,",",F62)</f>
        <v>10mm AP,4+2 CD,&lt;1,5,2</v>
      </c>
      <c r="H62" s="3" t="str">
        <f aca="false">A62</f>
        <v>61</v>
      </c>
      <c r="Q62" s="3" t="s">
        <v>39</v>
      </c>
      <c r="R62" s="3" t="n">
        <f aca="false">INDEX(A$2:B$135,MATCH(Q62,B$2:B$135,0),1)</f>
        <v>2</v>
      </c>
      <c r="S62" s="3" t="str">
        <f aca="false">_xlfn.CONCAT("('",H62,"','",R62,"'),")</f>
        <v>('61','2'),</v>
      </c>
    </row>
    <row r="63" customFormat="false" ht="13.8" hidden="false" customHeight="false" outlineLevel="0" collapsed="false">
      <c r="A63" s="24" t="s">
        <v>188</v>
      </c>
      <c r="B63" s="9" t="s">
        <v>189</v>
      </c>
      <c r="C63" s="10" t="s">
        <v>58</v>
      </c>
      <c r="D63" s="10" t="s">
        <v>26</v>
      </c>
      <c r="E63" s="10" t="n">
        <v>4</v>
      </c>
      <c r="F63" s="10" t="n">
        <v>2</v>
      </c>
      <c r="G63" s="3" t="str">
        <f aca="false">_xlfn.CONCAT(B63,",",C63,",",D63,",",E63,",",F63)</f>
        <v>10mm HP,4+2 CD,&lt;1,4,2</v>
      </c>
      <c r="H63" s="3" t="str">
        <f aca="false">A63</f>
        <v>62</v>
      </c>
      <c r="Q63" s="3" t="s">
        <v>39</v>
      </c>
      <c r="R63" s="3" t="n">
        <f aca="false">INDEX(A$2:B$135,MATCH(Q63,B$2:B$135,0),1)</f>
        <v>2</v>
      </c>
      <c r="S63" s="3" t="str">
        <f aca="false">_xlfn.CONCAT("('",H63,"','",R63,"'),")</f>
        <v>('62','2'),</v>
      </c>
    </row>
    <row r="64" customFormat="false" ht="13.8" hidden="false" customHeight="false" outlineLevel="0" collapsed="false">
      <c r="A64" s="25" t="s">
        <v>190</v>
      </c>
      <c r="B64" s="13" t="s">
        <v>191</v>
      </c>
      <c r="C64" s="14" t="s">
        <v>38</v>
      </c>
      <c r="D64" s="14" t="s">
        <v>26</v>
      </c>
      <c r="E64" s="14" t="s">
        <v>162</v>
      </c>
      <c r="F64" s="14" t="s">
        <v>192</v>
      </c>
      <c r="G64" s="3" t="str">
        <f aca="false">_xlfn.CONCAT(B64,",",C64,",",D64,",",E64,",",F64)</f>
        <v>10mm JSP,6+3 CD,&lt;1,3,1</v>
      </c>
      <c r="H64" s="3" t="str">
        <f aca="false">A64</f>
        <v>63</v>
      </c>
      <c r="Q64" s="3" t="s">
        <v>39</v>
      </c>
      <c r="R64" s="3" t="n">
        <f aca="false">INDEX(A$2:B$135,MATCH(Q64,B$2:B$135,0),1)</f>
        <v>2</v>
      </c>
      <c r="S64" s="3" t="str">
        <f aca="false">_xlfn.CONCAT("('",H64,"','",R64,"'),")</f>
        <v>('63','2'),</v>
      </c>
    </row>
    <row r="65" customFormat="false" ht="13.8" hidden="false" customHeight="false" outlineLevel="0" collapsed="false">
      <c r="A65" s="24" t="s">
        <v>193</v>
      </c>
      <c r="B65" s="9" t="s">
        <v>194</v>
      </c>
      <c r="C65" s="10" t="s">
        <v>82</v>
      </c>
      <c r="D65" s="10" t="s">
        <v>26</v>
      </c>
      <c r="E65" s="10" t="s">
        <v>195</v>
      </c>
      <c r="F65" s="10" t="s">
        <v>195</v>
      </c>
      <c r="G65" s="3" t="str">
        <f aca="false">_xlfn.CONCAT(B65,",",C65,",",D65,",",E65,",",F65)</f>
        <v>10mm Junk,14+7 CD,&lt;1,0,0</v>
      </c>
      <c r="H65" s="3" t="str">
        <f aca="false">A65</f>
        <v>64</v>
      </c>
      <c r="Q65" s="3" t="s">
        <v>39</v>
      </c>
      <c r="R65" s="3" t="n">
        <f aca="false">INDEX(A$2:B$135,MATCH(Q65,B$2:B$135,0),1)</f>
        <v>2</v>
      </c>
      <c r="S65" s="3" t="str">
        <f aca="false">_xlfn.CONCAT("('",H65,"','",R65,"'),")</f>
        <v>('64','2'),</v>
      </c>
    </row>
    <row r="66" customFormat="false" ht="13.8" hidden="false" customHeight="false" outlineLevel="0" collapsed="false">
      <c r="A66" s="25" t="s">
        <v>196</v>
      </c>
      <c r="B66" s="13" t="s">
        <v>197</v>
      </c>
      <c r="C66" s="14" t="s">
        <v>58</v>
      </c>
      <c r="D66" s="14" t="s">
        <v>26</v>
      </c>
      <c r="E66" s="14" t="s">
        <v>198</v>
      </c>
      <c r="F66" s="14" t="s">
        <v>199</v>
      </c>
      <c r="G66" s="3" t="str">
        <f aca="false">_xlfn.CONCAT(B66,",",C66,",",D66,",",E66,",",F66)</f>
        <v>10mm P+,4+2 CD,&lt;1,4,2</v>
      </c>
      <c r="H66" s="3" t="str">
        <f aca="false">A66</f>
        <v>65</v>
      </c>
      <c r="Q66" s="3" t="s">
        <v>39</v>
      </c>
      <c r="R66" s="3" t="n">
        <f aca="false">INDEX(A$2:B$135,MATCH(Q66,B$2:B$135,0),1)</f>
        <v>2</v>
      </c>
      <c r="S66" s="3" t="str">
        <f aca="false">_xlfn.CONCAT("('",H66,"','",R66,"'),")</f>
        <v>('65','2'),</v>
      </c>
    </row>
    <row r="67" customFormat="false" ht="13.8" hidden="false" customHeight="false" outlineLevel="0" collapsed="false">
      <c r="A67" s="24" t="s">
        <v>200</v>
      </c>
      <c r="B67" s="9" t="s">
        <v>201</v>
      </c>
      <c r="C67" s="10" t="s">
        <v>76</v>
      </c>
      <c r="D67" s="10" t="s">
        <v>26</v>
      </c>
      <c r="E67" s="10" t="s">
        <v>192</v>
      </c>
      <c r="F67" s="10" t="s">
        <v>195</v>
      </c>
      <c r="G67" s="3" t="str">
        <f aca="false">_xlfn.CONCAT(B67,",",C67,",",D67,",",E67,",",F67)</f>
        <v>10mm Surplus,12+6 CD,&lt;1,1,0</v>
      </c>
      <c r="H67" s="3" t="str">
        <f aca="false">A67</f>
        <v>66</v>
      </c>
      <c r="Q67" s="3" t="s">
        <v>39</v>
      </c>
      <c r="R67" s="3" t="n">
        <f aca="false">INDEX(A$2:B$135,MATCH(Q67,B$2:B$135,0),1)</f>
        <v>2</v>
      </c>
      <c r="S67" s="3" t="str">
        <f aca="false">_xlfn.CONCAT("('",H67,"','",R67,"'),")</f>
        <v>('66','2'),</v>
      </c>
    </row>
    <row r="68" customFormat="false" ht="13.8" hidden="false" customHeight="false" outlineLevel="0" collapsed="false">
      <c r="A68" s="25" t="s">
        <v>202</v>
      </c>
      <c r="B68" s="13" t="s">
        <v>203</v>
      </c>
      <c r="C68" s="14" t="s">
        <v>36</v>
      </c>
      <c r="D68" s="14" t="s">
        <v>26</v>
      </c>
      <c r="E68" s="14" t="s">
        <v>204</v>
      </c>
      <c r="F68" s="14" t="s">
        <v>162</v>
      </c>
      <c r="G68" s="3" t="str">
        <f aca="false">_xlfn.CONCAT(B68,",",C68,",",D68,",",E68,",",F68)</f>
        <v>.308 AP,3+1 CD,&lt;1,7,3</v>
      </c>
      <c r="H68" s="3" t="str">
        <f aca="false">A68</f>
        <v>67</v>
      </c>
      <c r="Q68" s="3" t="s">
        <v>46</v>
      </c>
      <c r="R68" s="3" t="n">
        <f aca="false">INDEX(A$2:B$135,MATCH(Q68,B$2:B$135,0),1)</f>
        <v>3</v>
      </c>
      <c r="S68" s="3" t="str">
        <f aca="false">_xlfn.CONCAT("('",H68,"','",R68,"'),")</f>
        <v>('67','3'),</v>
      </c>
    </row>
    <row r="69" customFormat="false" ht="13.8" hidden="false" customHeight="false" outlineLevel="0" collapsed="false">
      <c r="A69" s="24" t="s">
        <v>205</v>
      </c>
      <c r="B69" s="9" t="s">
        <v>206</v>
      </c>
      <c r="C69" s="10" t="s">
        <v>36</v>
      </c>
      <c r="D69" s="10" t="s">
        <v>26</v>
      </c>
      <c r="E69" s="10" t="s">
        <v>204</v>
      </c>
      <c r="F69" s="10" t="s">
        <v>162</v>
      </c>
      <c r="G69" s="3" t="str">
        <f aca="false">_xlfn.CONCAT(B69,",",C69,",",D69,",",E69,",",F69)</f>
        <v>.308 HP,3+1 CD,&lt;1,7,3</v>
      </c>
      <c r="H69" s="3" t="str">
        <f aca="false">A69</f>
        <v>68</v>
      </c>
      <c r="Q69" s="3" t="s">
        <v>46</v>
      </c>
      <c r="R69" s="3" t="n">
        <f aca="false">INDEX(A$2:B$135,MATCH(Q69,B$2:B$135,0),1)</f>
        <v>3</v>
      </c>
      <c r="S69" s="3" t="str">
        <f aca="false">_xlfn.CONCAT("('",H69,"','",R69,"'),")</f>
        <v>('68','3'),</v>
      </c>
    </row>
    <row r="70" customFormat="false" ht="13.8" hidden="false" customHeight="false" outlineLevel="0" collapsed="false">
      <c r="A70" s="25" t="s">
        <v>207</v>
      </c>
      <c r="B70" s="13" t="s">
        <v>208</v>
      </c>
      <c r="C70" s="14" t="s">
        <v>58</v>
      </c>
      <c r="D70" s="14" t="s">
        <v>26</v>
      </c>
      <c r="E70" s="14" t="s">
        <v>198</v>
      </c>
      <c r="F70" s="14" t="s">
        <v>199</v>
      </c>
      <c r="G70" s="3" t="str">
        <f aca="false">_xlfn.CONCAT(B70,",",C70,",",D70,",",E70,",",F70)</f>
        <v>.308 JSP,4+2 CD,&lt;1,4,2</v>
      </c>
      <c r="H70" s="3" t="str">
        <f aca="false">A70</f>
        <v>69</v>
      </c>
      <c r="Q70" s="3" t="s">
        <v>46</v>
      </c>
      <c r="R70" s="3" t="n">
        <f aca="false">INDEX(A$2:B$135,MATCH(Q70,B$2:B$135,0),1)</f>
        <v>3</v>
      </c>
      <c r="S70" s="3" t="str">
        <f aca="false">_xlfn.CONCAT("('",H70,"','",R70,"'),")</f>
        <v>('69','3'),</v>
      </c>
    </row>
    <row r="71" customFormat="false" ht="13.8" hidden="false" customHeight="false" outlineLevel="0" collapsed="false">
      <c r="A71" s="24" t="s">
        <v>209</v>
      </c>
      <c r="B71" s="9" t="s">
        <v>210</v>
      </c>
      <c r="C71" s="10" t="s">
        <v>25</v>
      </c>
      <c r="D71" s="10" t="s">
        <v>26</v>
      </c>
      <c r="E71" s="10" t="s">
        <v>192</v>
      </c>
      <c r="F71" s="10" t="s">
        <v>195</v>
      </c>
      <c r="G71" s="3" t="str">
        <f aca="false">_xlfn.CONCAT(B71,",",C71,",",D71,",",E71,",",F71)</f>
        <v>.308 Junk,10+5 CD,&lt;1,1,0</v>
      </c>
      <c r="H71" s="3" t="str">
        <f aca="false">A71</f>
        <v>70</v>
      </c>
      <c r="Q71" s="3" t="s">
        <v>46</v>
      </c>
      <c r="R71" s="3" t="n">
        <f aca="false">INDEX(A$2:B$135,MATCH(Q71,B$2:B$135,0),1)</f>
        <v>3</v>
      </c>
      <c r="S71" s="3" t="str">
        <f aca="false">_xlfn.CONCAT("('",H71,"','",R71,"'),")</f>
        <v>('70','3'),</v>
      </c>
    </row>
    <row r="72" customFormat="false" ht="13.8" hidden="false" customHeight="false" outlineLevel="0" collapsed="false">
      <c r="A72" s="25" t="s">
        <v>211</v>
      </c>
      <c r="B72" s="13" t="s">
        <v>212</v>
      </c>
      <c r="C72" s="14" t="s">
        <v>40</v>
      </c>
      <c r="D72" s="14" t="s">
        <v>26</v>
      </c>
      <c r="E72" s="14" t="s">
        <v>192</v>
      </c>
      <c r="F72" s="14" t="s">
        <v>192</v>
      </c>
      <c r="G72" s="3" t="str">
        <f aca="false">_xlfn.CONCAT(B72,",",C72,",",D72,",",E72,",",F72)</f>
        <v>.308 Surplus,8+4 CD,&lt;1,1,1</v>
      </c>
      <c r="H72" s="3" t="str">
        <f aca="false">A72</f>
        <v>71</v>
      </c>
      <c r="Q72" s="3" t="s">
        <v>46</v>
      </c>
      <c r="R72" s="3" t="n">
        <f aca="false">INDEX(A$2:B$135,MATCH(Q72,B$2:B$135,0),1)</f>
        <v>3</v>
      </c>
      <c r="S72" s="3" t="str">
        <f aca="false">_xlfn.CONCAT("('",H72,"','",R72,"'),")</f>
        <v>('71','3'),</v>
      </c>
    </row>
    <row r="73" customFormat="false" ht="13.8" hidden="false" customHeight="false" outlineLevel="0" collapsed="false">
      <c r="A73" s="24" t="s">
        <v>213</v>
      </c>
      <c r="B73" s="9" t="s">
        <v>93</v>
      </c>
      <c r="C73" s="10" t="s">
        <v>36</v>
      </c>
      <c r="D73" s="10" t="s">
        <v>26</v>
      </c>
      <c r="E73" s="10" t="s">
        <v>214</v>
      </c>
      <c r="F73" s="10" t="s">
        <v>199</v>
      </c>
      <c r="G73" s="3" t="str">
        <f aca="false">_xlfn.CONCAT(B73,",",C73,",",D73,",",E73,",",F73)</f>
        <v>Bean Bag,3+1 CD,&lt;1,5,2</v>
      </c>
      <c r="H73" s="3" t="str">
        <f aca="false">A73</f>
        <v>72</v>
      </c>
      <c r="Q73" s="3" t="s">
        <v>62</v>
      </c>
      <c r="R73" s="3" t="n">
        <f aca="false">INDEX(A$2:B$135,MATCH(Q73,B$2:B$135,0),1)</f>
        <v>5</v>
      </c>
      <c r="S73" s="3" t="str">
        <f aca="false">_xlfn.CONCAT("('",H73,"','",R73,"'),")</f>
        <v>('72','5'),</v>
      </c>
    </row>
    <row r="74" customFormat="false" ht="13.8" hidden="false" customHeight="false" outlineLevel="0" collapsed="false">
      <c r="A74" s="25" t="s">
        <v>215</v>
      </c>
      <c r="B74" s="13" t="s">
        <v>107</v>
      </c>
      <c r="C74" s="14" t="s">
        <v>141</v>
      </c>
      <c r="D74" s="14" t="s">
        <v>26</v>
      </c>
      <c r="E74" s="14" t="s">
        <v>183</v>
      </c>
      <c r="F74" s="14" t="s">
        <v>214</v>
      </c>
      <c r="G74" s="3" t="str">
        <f aca="false">_xlfn.CONCAT(B74,",",C74,",",D74,",",E74,",",F74)</f>
        <v>Coin shot,1+1 CD,&lt;1,60,5</v>
      </c>
      <c r="H74" s="3" t="str">
        <f aca="false">A74</f>
        <v>73</v>
      </c>
      <c r="Q74" s="3" t="s">
        <v>62</v>
      </c>
      <c r="R74" s="3" t="n">
        <f aca="false">INDEX(A$2:B$135,MATCH(Q74,B$2:B$135,0),1)</f>
        <v>5</v>
      </c>
      <c r="S74" s="3" t="str">
        <f aca="false">_xlfn.CONCAT("('",H74,"','",R74,"'),")</f>
        <v>('73','5'),</v>
      </c>
    </row>
    <row r="75" customFormat="false" ht="13.8" hidden="false" customHeight="false" outlineLevel="0" collapsed="false">
      <c r="A75" s="24" t="s">
        <v>216</v>
      </c>
      <c r="B75" s="9" t="s">
        <v>217</v>
      </c>
      <c r="C75" s="10" t="s">
        <v>58</v>
      </c>
      <c r="D75" s="10" t="s">
        <v>26</v>
      </c>
      <c r="E75" s="10" t="s">
        <v>162</v>
      </c>
      <c r="F75" s="10" t="s">
        <v>199</v>
      </c>
      <c r="G75" s="3" t="str">
        <f aca="false">_xlfn.CONCAT(B75,",",C75,",",D75,",",E75,",",F75)</f>
        <v>Dragon’s Breath,4+2 CD,&lt;1,3,2</v>
      </c>
      <c r="H75" s="3" t="str">
        <f aca="false">A75</f>
        <v>74</v>
      </c>
      <c r="Q75" s="3" t="s">
        <v>62</v>
      </c>
      <c r="R75" s="3" t="n">
        <f aca="false">INDEX(A$2:B$135,MATCH(Q75,B$2:B$135,0),1)</f>
        <v>5</v>
      </c>
      <c r="S75" s="3" t="str">
        <f aca="false">_xlfn.CONCAT("('",H75,"','",R75,"'),")</f>
        <v>('74','5'),</v>
      </c>
    </row>
    <row r="76" customFormat="false" ht="13.8" hidden="false" customHeight="false" outlineLevel="0" collapsed="false">
      <c r="A76" s="25" t="s">
        <v>218</v>
      </c>
      <c r="B76" s="13" t="s">
        <v>116</v>
      </c>
      <c r="C76" s="14" t="s">
        <v>36</v>
      </c>
      <c r="D76" s="14" t="s">
        <v>26</v>
      </c>
      <c r="E76" s="14" t="s">
        <v>214</v>
      </c>
      <c r="F76" s="14" t="s">
        <v>199</v>
      </c>
      <c r="G76" s="3" t="str">
        <f aca="false">_xlfn.CONCAT(B76,",",C76,",",D76,",",E76,",",F76)</f>
        <v>Flechette,3+1 CD,&lt;1,5,2</v>
      </c>
      <c r="H76" s="3" t="str">
        <f aca="false">A76</f>
        <v>75</v>
      </c>
      <c r="Q76" s="3" t="s">
        <v>62</v>
      </c>
      <c r="R76" s="3" t="n">
        <f aca="false">INDEX(A$2:B$135,MATCH(Q76,B$2:B$135,0),1)</f>
        <v>5</v>
      </c>
      <c r="S76" s="3" t="str">
        <f aca="false">_xlfn.CONCAT("('",H76,"','",R76,"'),")</f>
        <v>('75','5'),</v>
      </c>
    </row>
    <row r="77" customFormat="false" ht="13.8" hidden="false" customHeight="false" outlineLevel="0" collapsed="false">
      <c r="A77" s="24" t="s">
        <v>219</v>
      </c>
      <c r="B77" s="9" t="s">
        <v>118</v>
      </c>
      <c r="C77" s="10" t="s">
        <v>58</v>
      </c>
      <c r="D77" s="10" t="s">
        <v>26</v>
      </c>
      <c r="E77" s="10" t="s">
        <v>162</v>
      </c>
      <c r="F77" s="10" t="s">
        <v>199</v>
      </c>
      <c r="G77" s="3" t="str">
        <f aca="false">_xlfn.CONCAT(B77,",",C77,",",D77,",",E77,",",F77)</f>
        <v>Pulse Slug,4+2 CD,&lt;1,3,2</v>
      </c>
      <c r="H77" s="3" t="str">
        <f aca="false">A77</f>
        <v>76</v>
      </c>
      <c r="Q77" s="3" t="s">
        <v>62</v>
      </c>
      <c r="R77" s="3" t="n">
        <f aca="false">INDEX(A$2:B$135,MATCH(Q77,B$2:B$135,0),1)</f>
        <v>5</v>
      </c>
      <c r="S77" s="3" t="str">
        <f aca="false">_xlfn.CONCAT("('",H77,"','",R77,"'),")</f>
        <v>('76','5'),</v>
      </c>
    </row>
    <row r="78" customFormat="false" ht="13.8" hidden="false" customHeight="false" outlineLevel="0" collapsed="false">
      <c r="A78" s="25" t="s">
        <v>220</v>
      </c>
      <c r="B78" s="13" t="s">
        <v>110</v>
      </c>
      <c r="C78" s="14" t="s">
        <v>58</v>
      </c>
      <c r="D78" s="14" t="s">
        <v>26</v>
      </c>
      <c r="E78" s="14" t="s">
        <v>162</v>
      </c>
      <c r="F78" s="14" t="s">
        <v>199</v>
      </c>
      <c r="G78" s="3" t="str">
        <f aca="false">_xlfn.CONCAT(B78,",",C78,",",D78,",",E78,",",F78)</f>
        <v>Slug,4+2 CD,&lt;1,3,2</v>
      </c>
      <c r="H78" s="3" t="str">
        <f aca="false">A78</f>
        <v>77</v>
      </c>
      <c r="Q78" s="3" t="s">
        <v>62</v>
      </c>
      <c r="R78" s="3" t="n">
        <f aca="false">INDEX(A$2:B$135,MATCH(Q78,B$2:B$135,0),1)</f>
        <v>5</v>
      </c>
      <c r="S78" s="3" t="str">
        <f aca="false">_xlfn.CONCAT("('",H78,"','",R78,"'),")</f>
        <v>('77','5'),</v>
      </c>
    </row>
    <row r="79" customFormat="false" ht="13.8" hidden="false" customHeight="false" outlineLevel="0" collapsed="false">
      <c r="A79" s="24" t="s">
        <v>221</v>
      </c>
      <c r="B79" s="9" t="s">
        <v>222</v>
      </c>
      <c r="C79" s="10" t="s">
        <v>58</v>
      </c>
      <c r="D79" s="10" t="s">
        <v>26</v>
      </c>
      <c r="E79" s="10" t="s">
        <v>204</v>
      </c>
      <c r="F79" s="10" t="s">
        <v>198</v>
      </c>
      <c r="G79" s="3" t="str">
        <f aca="false">_xlfn.CONCAT(B79,",",C79,",",D79,",",E79,",",F79)</f>
        <v>.45 AP,4+2 CD,&lt;1,7,4</v>
      </c>
      <c r="H79" s="3" t="str">
        <f aca="false">A79</f>
        <v>78</v>
      </c>
      <c r="Q79" s="3" t="s">
        <v>68</v>
      </c>
      <c r="R79" s="3" t="n">
        <f aca="false">INDEX(A$2:B$135,MATCH(Q79,B$2:B$135,0),1)</f>
        <v>6</v>
      </c>
      <c r="S79" s="3" t="str">
        <f aca="false">_xlfn.CONCAT("('",H79,"','",R79,"'),")</f>
        <v>('78','6'),</v>
      </c>
    </row>
    <row r="80" customFormat="false" ht="13.8" hidden="false" customHeight="false" outlineLevel="0" collapsed="false">
      <c r="A80" s="25" t="s">
        <v>223</v>
      </c>
      <c r="B80" s="13" t="s">
        <v>224</v>
      </c>
      <c r="C80" s="14" t="s">
        <v>58</v>
      </c>
      <c r="D80" s="14" t="s">
        <v>26</v>
      </c>
      <c r="E80" s="14" t="s">
        <v>204</v>
      </c>
      <c r="F80" s="14" t="s">
        <v>198</v>
      </c>
      <c r="G80" s="3" t="str">
        <f aca="false">_xlfn.CONCAT(B80,",",C80,",",D80,",",E80,",",F80)</f>
        <v>.45 HP,4+2 CD,&lt;1,7,4</v>
      </c>
      <c r="H80" s="3" t="str">
        <f aca="false">A80</f>
        <v>79</v>
      </c>
      <c r="Q80" s="3" t="s">
        <v>68</v>
      </c>
      <c r="R80" s="3" t="n">
        <f aca="false">INDEX(A$2:B$135,MATCH(Q80,B$2:B$135,0),1)</f>
        <v>6</v>
      </c>
      <c r="S80" s="3" t="str">
        <f aca="false">_xlfn.CONCAT("('",H80,"','",R80,"'),")</f>
        <v>('79','6'),</v>
      </c>
    </row>
    <row r="81" customFormat="false" ht="13.8" hidden="false" customHeight="false" outlineLevel="0" collapsed="false">
      <c r="A81" s="24" t="s">
        <v>225</v>
      </c>
      <c r="B81" s="9" t="s">
        <v>226</v>
      </c>
      <c r="C81" s="10" t="s">
        <v>38</v>
      </c>
      <c r="D81" s="10" t="s">
        <v>26</v>
      </c>
      <c r="E81" s="10" t="s">
        <v>198</v>
      </c>
      <c r="F81" s="10" t="s">
        <v>162</v>
      </c>
      <c r="G81" s="3" t="str">
        <f aca="false">_xlfn.CONCAT(B81,",",C81,",",D81,",",E81,",",F81)</f>
        <v>.45 JSP,6+3 CD,&lt;1,4,3</v>
      </c>
      <c r="H81" s="3" t="str">
        <f aca="false">A81</f>
        <v>80</v>
      </c>
      <c r="Q81" s="3" t="s">
        <v>68</v>
      </c>
      <c r="R81" s="3" t="n">
        <f aca="false">INDEX(A$2:B$135,MATCH(Q81,B$2:B$135,0),1)</f>
        <v>6</v>
      </c>
      <c r="S81" s="3" t="str">
        <f aca="false">_xlfn.CONCAT("('",H81,"','",R81,"'),")</f>
        <v>('80','6'),</v>
      </c>
    </row>
    <row r="82" customFormat="false" ht="13.8" hidden="false" customHeight="false" outlineLevel="0" collapsed="false">
      <c r="A82" s="25" t="s">
        <v>227</v>
      </c>
      <c r="B82" s="13" t="s">
        <v>228</v>
      </c>
      <c r="C82" s="14" t="s">
        <v>76</v>
      </c>
      <c r="D82" s="14" t="s">
        <v>26</v>
      </c>
      <c r="E82" s="14" t="s">
        <v>195</v>
      </c>
      <c r="F82" s="14" t="s">
        <v>192</v>
      </c>
      <c r="G82" s="3" t="str">
        <f aca="false">_xlfn.CONCAT(B82,",",C82,",",D82,",",E82,",",F82)</f>
        <v>.45 Junk,12+6 CD,&lt;1,0,1</v>
      </c>
      <c r="H82" s="3" t="str">
        <f aca="false">A82</f>
        <v>81</v>
      </c>
      <c r="Q82" s="3" t="s">
        <v>68</v>
      </c>
      <c r="R82" s="3" t="n">
        <f aca="false">INDEX(A$2:B$135,MATCH(Q82,B$2:B$135,0),1)</f>
        <v>6</v>
      </c>
      <c r="S82" s="3" t="str">
        <f aca="false">_xlfn.CONCAT("('",H82,"','",R82,"'),")</f>
        <v>('81','6'),</v>
      </c>
    </row>
    <row r="83" customFormat="false" ht="13.8" hidden="false" customHeight="false" outlineLevel="0" collapsed="false">
      <c r="A83" s="24" t="s">
        <v>229</v>
      </c>
      <c r="B83" s="9" t="s">
        <v>230</v>
      </c>
      <c r="C83" s="10" t="s">
        <v>58</v>
      </c>
      <c r="D83" s="10" t="s">
        <v>26</v>
      </c>
      <c r="E83" s="10" t="s">
        <v>204</v>
      </c>
      <c r="F83" s="10" t="s">
        <v>198</v>
      </c>
      <c r="G83" s="3" t="str">
        <f aca="false">_xlfn.CONCAT(B83,",",C83,",",D83,",",E83,",",F83)</f>
        <v>.45 P+,4+2 CD,&lt;1,7,4</v>
      </c>
      <c r="H83" s="3" t="str">
        <f aca="false">A83</f>
        <v>82</v>
      </c>
      <c r="Q83" s="3" t="s">
        <v>68</v>
      </c>
      <c r="R83" s="3" t="n">
        <f aca="false">INDEX(A$2:B$135,MATCH(Q83,B$2:B$135,0),1)</f>
        <v>6</v>
      </c>
      <c r="S83" s="3" t="str">
        <f aca="false">_xlfn.CONCAT("('",H83,"','",R83,"'),")</f>
        <v>('82','6'),</v>
      </c>
    </row>
    <row r="84" customFormat="false" ht="13.8" hidden="false" customHeight="false" outlineLevel="0" collapsed="false">
      <c r="A84" s="25" t="s">
        <v>231</v>
      </c>
      <c r="B84" s="13" t="s">
        <v>232</v>
      </c>
      <c r="C84" s="14" t="s">
        <v>25</v>
      </c>
      <c r="D84" s="14" t="s">
        <v>26</v>
      </c>
      <c r="E84" s="14" t="s">
        <v>192</v>
      </c>
      <c r="F84" s="14" t="s">
        <v>199</v>
      </c>
      <c r="G84" s="3" t="str">
        <f aca="false">_xlfn.CONCAT(B84,",",C84,",",D84,",",E84,",",F84)</f>
        <v>.45 Surplus,10+5 CD,&lt;1,1,2</v>
      </c>
      <c r="H84" s="3" t="str">
        <f aca="false">A84</f>
        <v>83</v>
      </c>
      <c r="Q84" s="3" t="s">
        <v>68</v>
      </c>
      <c r="R84" s="3" t="n">
        <f aca="false">INDEX(A$2:B$135,MATCH(Q84,B$2:B$135,0),1)</f>
        <v>6</v>
      </c>
      <c r="S84" s="3" t="str">
        <f aca="false">_xlfn.CONCAT("('",H84,"','",R84,"'),")</f>
        <v>('83','6'),</v>
      </c>
    </row>
    <row r="85" customFormat="false" ht="13.8" hidden="false" customHeight="false" outlineLevel="0" collapsed="false">
      <c r="A85" s="24" t="s">
        <v>233</v>
      </c>
      <c r="B85" s="9" t="s">
        <v>234</v>
      </c>
      <c r="C85" s="10" t="s">
        <v>235</v>
      </c>
      <c r="D85" s="10" t="s">
        <v>26</v>
      </c>
      <c r="E85" s="10" t="s">
        <v>195</v>
      </c>
      <c r="F85" s="10" t="s">
        <v>195</v>
      </c>
      <c r="G85" s="3" t="str">
        <f aca="false">_xlfn.CONCAT(B85,",",C85,",",D85,",",E85,",",F85)</f>
        <v>Homemade Fuel,16+8 CD,&lt;1,0,0</v>
      </c>
      <c r="H85" s="3" t="str">
        <f aca="false">A85</f>
        <v>84</v>
      </c>
      <c r="Q85" s="3" t="s">
        <v>75</v>
      </c>
      <c r="R85" s="3" t="n">
        <f aca="false">INDEX(A$2:B$135,MATCH(Q85,B$2:B$135,0),1)</f>
        <v>7</v>
      </c>
      <c r="S85" s="3" t="str">
        <f aca="false">_xlfn.CONCAT("('",H85,"','",R85,"'),")</f>
        <v>('84','7'),</v>
      </c>
    </row>
    <row r="86" customFormat="false" ht="13.8" hidden="false" customHeight="false" outlineLevel="0" collapsed="false">
      <c r="A86" s="25" t="s">
        <v>236</v>
      </c>
      <c r="B86" s="13" t="s">
        <v>237</v>
      </c>
      <c r="C86" s="14" t="s">
        <v>25</v>
      </c>
      <c r="D86" s="14" t="s">
        <v>26</v>
      </c>
      <c r="E86" s="14" t="s">
        <v>214</v>
      </c>
      <c r="F86" s="14" t="s">
        <v>162</v>
      </c>
      <c r="G86" s="3" t="str">
        <f aca="false">_xlfn.CONCAT(B86,",",C86,",",D86,",",E86,",",F86)</f>
        <v>Overcharged Cell,10+5 CD,&lt;1,5,3</v>
      </c>
      <c r="H86" s="3" t="str">
        <f aca="false">A86</f>
        <v>85</v>
      </c>
      <c r="Q86" s="3" t="s">
        <v>81</v>
      </c>
      <c r="R86" s="3" t="n">
        <f aca="false">INDEX(A$2:B$135,MATCH(Q86,B$2:B$135,0),1)</f>
        <v>8</v>
      </c>
      <c r="S86" s="3" t="str">
        <f aca="false">_xlfn.CONCAT("('",H86,"','",R86,"'),")</f>
        <v>('85','8'),</v>
      </c>
    </row>
    <row r="87" customFormat="false" ht="13.8" hidden="false" customHeight="false" outlineLevel="0" collapsed="false">
      <c r="A87" s="24" t="s">
        <v>238</v>
      </c>
      <c r="B87" s="9" t="s">
        <v>239</v>
      </c>
      <c r="C87" s="10" t="s">
        <v>36</v>
      </c>
      <c r="D87" s="10" t="s">
        <v>26</v>
      </c>
      <c r="E87" s="10" t="s">
        <v>198</v>
      </c>
      <c r="F87" s="10" t="s">
        <v>198</v>
      </c>
      <c r="G87" s="3" t="str">
        <f aca="false">_xlfn.CONCAT(B87,",",C87,",",D87,",",E87,",",F87)</f>
        <v>.44 SWC,3+1 CD,&lt;1,4,4</v>
      </c>
      <c r="H87" s="3" t="str">
        <f aca="false">A87</f>
        <v>86</v>
      </c>
      <c r="Q87" s="3" t="s">
        <v>115</v>
      </c>
      <c r="R87" s="3" t="n">
        <f aca="false">INDEX(A$2:B$135,MATCH(Q87,B$2:B$135,0),1)</f>
        <v>21</v>
      </c>
      <c r="S87" s="3" t="str">
        <f aca="false">_xlfn.CONCAT("('",H87,"','",R87,"'),")</f>
        <v>('86','21'),</v>
      </c>
    </row>
    <row r="88" customFormat="false" ht="13.8" hidden="false" customHeight="false" outlineLevel="0" collapsed="false">
      <c r="A88" s="25" t="s">
        <v>240</v>
      </c>
      <c r="B88" s="13" t="s">
        <v>241</v>
      </c>
      <c r="C88" s="14" t="s">
        <v>54</v>
      </c>
      <c r="D88" s="14" t="s">
        <v>26</v>
      </c>
      <c r="E88" s="14" t="s">
        <v>242</v>
      </c>
      <c r="F88" s="14" t="s">
        <v>214</v>
      </c>
      <c r="G88" s="3" t="str">
        <f aca="false">_xlfn.CONCAT(B88,",",C88,",",D88,",",E88,",",F88)</f>
        <v>.50 AP,2+1 CD,&lt;1,9,5</v>
      </c>
      <c r="H88" s="3" t="str">
        <f aca="false">A88</f>
        <v>87</v>
      </c>
      <c r="Q88" s="3" t="s">
        <v>67</v>
      </c>
      <c r="R88" s="3" t="n">
        <f aca="false">INDEX(A$2:B$135,MATCH(Q88,B$2:B$135,0),1)</f>
        <v>22</v>
      </c>
      <c r="S88" s="3" t="str">
        <f aca="false">_xlfn.CONCAT("('",H88,"','",R88,"'),")</f>
        <v>('87','22'),</v>
      </c>
    </row>
    <row r="89" customFormat="false" ht="13.8" hidden="false" customHeight="false" outlineLevel="0" collapsed="false">
      <c r="A89" s="24" t="s">
        <v>243</v>
      </c>
      <c r="B89" s="9" t="s">
        <v>244</v>
      </c>
      <c r="C89" s="10" t="s">
        <v>141</v>
      </c>
      <c r="D89" s="10" t="s">
        <v>26</v>
      </c>
      <c r="E89" s="10" t="s">
        <v>245</v>
      </c>
      <c r="F89" s="10" t="s">
        <v>246</v>
      </c>
      <c r="G89" s="3" t="str">
        <f aca="false">_xlfn.CONCAT(B89,",",C89,",",D89,",",E89,",",F89)</f>
        <v>.50 Explosive,1+1 CD,&lt;1,28,6</v>
      </c>
      <c r="H89" s="3" t="str">
        <f aca="false">A89</f>
        <v>88</v>
      </c>
      <c r="Q89" s="3" t="s">
        <v>67</v>
      </c>
      <c r="R89" s="3" t="n">
        <f aca="false">INDEX(A$2:B$135,MATCH(Q89,B$2:B$135,0),1)</f>
        <v>22</v>
      </c>
      <c r="S89" s="3" t="str">
        <f aca="false">_xlfn.CONCAT("('",H89,"','",R89,"'),")</f>
        <v>('88','22'),</v>
      </c>
    </row>
    <row r="90" customFormat="false" ht="13.8" hidden="false" customHeight="false" outlineLevel="0" collapsed="false">
      <c r="A90" s="25" t="s">
        <v>247</v>
      </c>
      <c r="B90" s="13" t="s">
        <v>248</v>
      </c>
      <c r="C90" s="14" t="s">
        <v>54</v>
      </c>
      <c r="D90" s="14" t="s">
        <v>26</v>
      </c>
      <c r="E90" s="14" t="s">
        <v>242</v>
      </c>
      <c r="F90" s="14" t="s">
        <v>214</v>
      </c>
      <c r="G90" s="3" t="str">
        <f aca="false">_xlfn.CONCAT(B90,",",C90,",",D90,",",E90,",",F90)</f>
        <v>.50 HP,2+1 CD,&lt;1,9,5</v>
      </c>
      <c r="H90" s="3" t="str">
        <f aca="false">A90</f>
        <v>89</v>
      </c>
      <c r="Q90" s="3" t="s">
        <v>67</v>
      </c>
      <c r="R90" s="3" t="n">
        <f aca="false">INDEX(A$2:B$135,MATCH(Q90,B$2:B$135,0),1)</f>
        <v>22</v>
      </c>
      <c r="S90" s="3" t="str">
        <f aca="false">_xlfn.CONCAT("('",H90,"','",R90,"'),")</f>
        <v>('89','22'),</v>
      </c>
    </row>
    <row r="91" customFormat="false" ht="13.8" hidden="false" customHeight="false" outlineLevel="0" collapsed="false">
      <c r="A91" s="24" t="s">
        <v>249</v>
      </c>
      <c r="B91" s="9" t="s">
        <v>250</v>
      </c>
      <c r="C91" s="10" t="s">
        <v>141</v>
      </c>
      <c r="D91" s="10" t="s">
        <v>26</v>
      </c>
      <c r="E91" s="10" t="s">
        <v>251</v>
      </c>
      <c r="F91" s="10" t="s">
        <v>214</v>
      </c>
      <c r="G91" s="3" t="str">
        <f aca="false">_xlfn.CONCAT(B91,",",C91,",",D91,",",E91,",",F91)</f>
        <v>.50 Incendiary,1+1 CD,&lt;1,12,5</v>
      </c>
      <c r="H91" s="3" t="str">
        <f aca="false">A91</f>
        <v>90</v>
      </c>
      <c r="Q91" s="3" t="s">
        <v>67</v>
      </c>
      <c r="R91" s="3" t="n">
        <f aca="false">INDEX(A$2:B$135,MATCH(Q91,B$2:B$135,0),1)</f>
        <v>22</v>
      </c>
      <c r="S91" s="3" t="str">
        <f aca="false">_xlfn.CONCAT("('",H91,"','",R91,"'),")</f>
        <v>('90','22'),</v>
      </c>
    </row>
    <row r="92" customFormat="false" ht="13.8" hidden="false" customHeight="false" outlineLevel="0" collapsed="false">
      <c r="A92" s="25" t="s">
        <v>252</v>
      </c>
      <c r="B92" s="13" t="s">
        <v>253</v>
      </c>
      <c r="C92" s="14" t="s">
        <v>36</v>
      </c>
      <c r="D92" s="14" t="s">
        <v>26</v>
      </c>
      <c r="E92" s="14" t="s">
        <v>214</v>
      </c>
      <c r="F92" s="14" t="s">
        <v>198</v>
      </c>
      <c r="G92" s="3" t="str">
        <f aca="false">_xlfn.CONCAT(B92,",",C92,",",D92,",",E92,",",F92)</f>
        <v>.50 JSP,3+1 CD,&lt;1,5,4</v>
      </c>
      <c r="H92" s="3" t="str">
        <f aca="false">A92</f>
        <v>91</v>
      </c>
      <c r="Q92" s="3" t="s">
        <v>67</v>
      </c>
      <c r="R92" s="3" t="n">
        <f aca="false">INDEX(A$2:B$135,MATCH(Q92,B$2:B$135,0),1)</f>
        <v>22</v>
      </c>
      <c r="S92" s="3" t="str">
        <f aca="false">_xlfn.CONCAT("('",H92,"','",R92,"'),")</f>
        <v>('91','22'),</v>
      </c>
    </row>
    <row r="93" customFormat="false" ht="13.8" hidden="false" customHeight="false" outlineLevel="0" collapsed="false">
      <c r="A93" s="24" t="s">
        <v>254</v>
      </c>
      <c r="B93" s="9" t="s">
        <v>255</v>
      </c>
      <c r="C93" s="10" t="s">
        <v>40</v>
      </c>
      <c r="D93" s="10" t="s">
        <v>26</v>
      </c>
      <c r="E93" s="10" t="s">
        <v>192</v>
      </c>
      <c r="F93" s="10" t="s">
        <v>199</v>
      </c>
      <c r="G93" s="3" t="str">
        <f aca="false">_xlfn.CONCAT(B93,",",C93,",",D93,",",E93,",",F93)</f>
        <v>.50 Junk,8+4 CD,&lt;1,1,2</v>
      </c>
      <c r="H93" s="3" t="str">
        <f aca="false">A93</f>
        <v>92</v>
      </c>
      <c r="Q93" s="3" t="s">
        <v>67</v>
      </c>
      <c r="R93" s="3" t="n">
        <f aca="false">INDEX(A$2:B$135,MATCH(Q93,B$2:B$135,0),1)</f>
        <v>22</v>
      </c>
      <c r="S93" s="3" t="str">
        <f aca="false">_xlfn.CONCAT("('",H93,"','",R93,"'),")</f>
        <v>('92','22'),</v>
      </c>
    </row>
    <row r="94" customFormat="false" ht="13.8" hidden="false" customHeight="false" outlineLevel="0" collapsed="false">
      <c r="A94" s="25" t="s">
        <v>256</v>
      </c>
      <c r="B94" s="13" t="s">
        <v>257</v>
      </c>
      <c r="C94" s="14" t="s">
        <v>38</v>
      </c>
      <c r="D94" s="14" t="s">
        <v>26</v>
      </c>
      <c r="E94" s="14" t="s">
        <v>199</v>
      </c>
      <c r="F94" s="14" t="s">
        <v>162</v>
      </c>
      <c r="G94" s="3" t="str">
        <f aca="false">_xlfn.CONCAT(B94,",",C94,",",D94,",",E94,",",F94)</f>
        <v>.50 Surplus,6+3 CD,&lt;1,2,3</v>
      </c>
      <c r="H94" s="3" t="str">
        <f aca="false">A94</f>
        <v>93</v>
      </c>
      <c r="Q94" s="3" t="s">
        <v>67</v>
      </c>
      <c r="R94" s="3" t="n">
        <f aca="false">INDEX(A$2:B$135,MATCH(Q94,B$2:B$135,0),1)</f>
        <v>22</v>
      </c>
      <c r="S94" s="3" t="str">
        <f aca="false">_xlfn.CONCAT("('",H94,"','",R94,"'),")</f>
        <v>('93','22'),</v>
      </c>
    </row>
    <row r="95" customFormat="false" ht="13.8" hidden="false" customHeight="false" outlineLevel="0" collapsed="false">
      <c r="A95" s="24" t="s">
        <v>258</v>
      </c>
      <c r="B95" s="9" t="s">
        <v>259</v>
      </c>
      <c r="C95" s="10" t="s">
        <v>58</v>
      </c>
      <c r="D95" s="10" t="s">
        <v>26</v>
      </c>
      <c r="E95" s="10" t="s">
        <v>214</v>
      </c>
      <c r="F95" s="10" t="s">
        <v>214</v>
      </c>
      <c r="G95" s="3" t="str">
        <f aca="false">_xlfn.CONCAT(B95,",",C95,",",D95,",",E95,",",F95)</f>
        <v>5.56mm AP,4+2 CD,&lt;1,5,5</v>
      </c>
      <c r="H95" s="3" t="str">
        <f aca="false">A95</f>
        <v>94</v>
      </c>
      <c r="Q95" s="3" t="s">
        <v>122</v>
      </c>
      <c r="R95" s="3" t="n">
        <f aca="false">INDEX(A$2:B$135,MATCH(Q95,B$2:B$135,0),1)</f>
        <v>23</v>
      </c>
      <c r="S95" s="3" t="str">
        <f aca="false">_xlfn.CONCAT("('",H95,"','",R95,"'),")</f>
        <v>('94','23'),</v>
      </c>
    </row>
    <row r="96" customFormat="false" ht="13.8" hidden="false" customHeight="false" outlineLevel="0" collapsed="false">
      <c r="A96" s="25" t="s">
        <v>260</v>
      </c>
      <c r="B96" s="13" t="s">
        <v>261</v>
      </c>
      <c r="C96" s="14" t="s">
        <v>58</v>
      </c>
      <c r="D96" s="14" t="s">
        <v>26</v>
      </c>
      <c r="E96" s="14" t="s">
        <v>198</v>
      </c>
      <c r="F96" s="14" t="s">
        <v>214</v>
      </c>
      <c r="G96" s="3" t="str">
        <f aca="false">_xlfn.CONCAT(B96,",",C96,",",D96,",",E96,",",F96)</f>
        <v>5.56mm HP,4+2 CD,&lt;1,4,5</v>
      </c>
      <c r="H96" s="3" t="str">
        <f aca="false">A96</f>
        <v>95</v>
      </c>
      <c r="Q96" s="3" t="s">
        <v>122</v>
      </c>
      <c r="R96" s="3" t="n">
        <f aca="false">INDEX(A$2:B$135,MATCH(Q96,B$2:B$135,0),1)</f>
        <v>23</v>
      </c>
      <c r="S96" s="3" t="str">
        <f aca="false">_xlfn.CONCAT("('",H96,"','",R96,"'),")</f>
        <v>('95','23'),</v>
      </c>
    </row>
    <row r="97" customFormat="false" ht="13.8" hidden="false" customHeight="false" outlineLevel="0" collapsed="false">
      <c r="A97" s="24" t="s">
        <v>262</v>
      </c>
      <c r="B97" s="9" t="s">
        <v>263</v>
      </c>
      <c r="C97" s="10" t="s">
        <v>38</v>
      </c>
      <c r="D97" s="10" t="s">
        <v>26</v>
      </c>
      <c r="E97" s="10" t="s">
        <v>162</v>
      </c>
      <c r="F97" s="10" t="s">
        <v>198</v>
      </c>
      <c r="G97" s="3" t="str">
        <f aca="false">_xlfn.CONCAT(B97,",",C97,",",D97,",",E97,",",F97)</f>
        <v>5.56mm JSP,6+3 CD,&lt;1,3,4</v>
      </c>
      <c r="H97" s="3" t="str">
        <f aca="false">A97</f>
        <v>96</v>
      </c>
      <c r="Q97" s="3" t="s">
        <v>122</v>
      </c>
      <c r="R97" s="3" t="n">
        <f aca="false">INDEX(A$2:B$135,MATCH(Q97,B$2:B$135,0),1)</f>
        <v>23</v>
      </c>
      <c r="S97" s="3" t="str">
        <f aca="false">_xlfn.CONCAT("('",H97,"','",R97,"'),")</f>
        <v>('96','23'),</v>
      </c>
    </row>
    <row r="98" customFormat="false" ht="13.8" hidden="false" customHeight="false" outlineLevel="0" collapsed="false">
      <c r="A98" s="25" t="s">
        <v>264</v>
      </c>
      <c r="B98" s="13" t="s">
        <v>265</v>
      </c>
      <c r="C98" s="14" t="s">
        <v>76</v>
      </c>
      <c r="D98" s="14" t="s">
        <v>26</v>
      </c>
      <c r="E98" s="14" t="s">
        <v>195</v>
      </c>
      <c r="F98" s="14" t="s">
        <v>192</v>
      </c>
      <c r="G98" s="3" t="str">
        <f aca="false">_xlfn.CONCAT(B98,",",C98,",",D98,",",E98,",",F98)</f>
        <v>5.56mm Junk,12+6 CD,&lt;1,0,1</v>
      </c>
      <c r="H98" s="3" t="str">
        <f aca="false">A98</f>
        <v>97</v>
      </c>
      <c r="Q98" s="3" t="s">
        <v>122</v>
      </c>
      <c r="R98" s="3" t="n">
        <f aca="false">INDEX(A$2:B$135,MATCH(Q98,B$2:B$135,0),1)</f>
        <v>23</v>
      </c>
      <c r="S98" s="3" t="str">
        <f aca="false">_xlfn.CONCAT("('",H98,"','",R98,"'),")</f>
        <v>('97','23'),</v>
      </c>
    </row>
    <row r="99" customFormat="false" ht="13.8" hidden="false" customHeight="false" outlineLevel="0" collapsed="false">
      <c r="A99" s="24" t="s">
        <v>266</v>
      </c>
      <c r="B99" s="9" t="s">
        <v>267</v>
      </c>
      <c r="C99" s="10" t="s">
        <v>25</v>
      </c>
      <c r="D99" s="10" t="s">
        <v>26</v>
      </c>
      <c r="E99" s="10" t="s">
        <v>192</v>
      </c>
      <c r="F99" s="10" t="s">
        <v>162</v>
      </c>
      <c r="G99" s="3" t="str">
        <f aca="false">_xlfn.CONCAT(B99,",",C99,",",D99,",",E99,",",F99)</f>
        <v>5.56mm Surplus,10+5 CD,&lt;1,1,3</v>
      </c>
      <c r="H99" s="3" t="str">
        <f aca="false">A99</f>
        <v>98</v>
      </c>
      <c r="Q99" s="3" t="s">
        <v>122</v>
      </c>
      <c r="R99" s="3" t="n">
        <f aca="false">INDEX(A$2:B$135,MATCH(Q99,B$2:B$135,0),1)</f>
        <v>23</v>
      </c>
      <c r="S99" s="3" t="str">
        <f aca="false">_xlfn.CONCAT("('",H99,"','",R99,"'),")</f>
        <v>('98','23'),</v>
      </c>
    </row>
    <row r="100" customFormat="false" ht="13.8" hidden="false" customHeight="false" outlineLevel="0" collapsed="false">
      <c r="A100" s="25" t="s">
        <v>268</v>
      </c>
      <c r="B100" s="13" t="s">
        <v>152</v>
      </c>
      <c r="C100" s="14" t="s">
        <v>25</v>
      </c>
      <c r="D100" s="14" t="s">
        <v>26</v>
      </c>
      <c r="E100" s="14" t="s">
        <v>192</v>
      </c>
      <c r="F100" s="14" t="s">
        <v>199</v>
      </c>
      <c r="G100" s="3" t="str">
        <f aca="false">_xlfn.CONCAT(B100,",",C100,",",D100,",",E100,",",F100)</f>
        <v>.223,10+5 CD,&lt;1,1,2</v>
      </c>
      <c r="H100" s="3" t="str">
        <f aca="false">A100</f>
        <v>99</v>
      </c>
      <c r="Q100" s="3" t="s">
        <v>122</v>
      </c>
      <c r="R100" s="3" t="n">
        <f aca="false">INDEX(A$2:B$135,MATCH(Q100,B$2:B$135,0),1)</f>
        <v>23</v>
      </c>
      <c r="S100" s="3" t="str">
        <f aca="false">_xlfn.CONCAT("('",H100,"','",R100,"'),")</f>
        <v>('99','23'),</v>
      </c>
    </row>
    <row r="101" customFormat="false" ht="13.8" hidden="false" customHeight="false" outlineLevel="0" collapsed="false">
      <c r="A101" s="24" t="s">
        <v>269</v>
      </c>
      <c r="B101" s="9" t="s">
        <v>270</v>
      </c>
      <c r="C101" s="10" t="s">
        <v>271</v>
      </c>
      <c r="D101" s="10" t="s">
        <v>26</v>
      </c>
      <c r="E101" s="10" t="s">
        <v>162</v>
      </c>
      <c r="F101" s="10" t="s">
        <v>214</v>
      </c>
      <c r="G101" s="3" t="str">
        <f aca="false">_xlfn.CONCAT(B101,",",C101,",",D101,",",E101,",",F101)</f>
        <v>5mm AP,10x(8+4 CD),&lt;1,3,5</v>
      </c>
      <c r="H101" s="3" t="str">
        <f aca="false">A101</f>
        <v>100</v>
      </c>
      <c r="Q101" s="3" t="s">
        <v>59</v>
      </c>
      <c r="R101" s="3" t="n">
        <f aca="false">INDEX(A$2:B$135,MATCH(Q101,B$2:B$135,0),1)</f>
        <v>24</v>
      </c>
      <c r="S101" s="3" t="str">
        <f aca="false">_xlfn.CONCAT("('",H101,"','",R101,"'),")</f>
        <v>('100','24'),</v>
      </c>
    </row>
    <row r="102" customFormat="false" ht="13.8" hidden="false" customHeight="false" outlineLevel="0" collapsed="false">
      <c r="A102" s="25" t="s">
        <v>272</v>
      </c>
      <c r="B102" s="13" t="s">
        <v>273</v>
      </c>
      <c r="C102" s="14" t="s">
        <v>271</v>
      </c>
      <c r="D102" s="14" t="s">
        <v>26</v>
      </c>
      <c r="E102" s="14" t="s">
        <v>199</v>
      </c>
      <c r="F102" s="14" t="s">
        <v>214</v>
      </c>
      <c r="G102" s="3" t="str">
        <f aca="false">_xlfn.CONCAT(B102,",",C102,",",D102,",",E102,",",F102)</f>
        <v>5mm HP,10x(8+4 CD),&lt;1,2,5</v>
      </c>
      <c r="H102" s="3" t="str">
        <f aca="false">A102</f>
        <v>101</v>
      </c>
      <c r="Q102" s="3" t="s">
        <v>59</v>
      </c>
      <c r="R102" s="3" t="n">
        <f aca="false">INDEX(A$2:B$135,MATCH(Q102,B$2:B$135,0),1)</f>
        <v>24</v>
      </c>
      <c r="S102" s="3" t="str">
        <f aca="false">_xlfn.CONCAT("('",H102,"','",R102,"'),")</f>
        <v>('101','24'),</v>
      </c>
    </row>
    <row r="103" customFormat="false" ht="13.8" hidden="false" customHeight="false" outlineLevel="0" collapsed="false">
      <c r="A103" s="24" t="s">
        <v>274</v>
      </c>
      <c r="B103" s="9" t="s">
        <v>275</v>
      </c>
      <c r="C103" s="10" t="s">
        <v>276</v>
      </c>
      <c r="D103" s="10" t="s">
        <v>26</v>
      </c>
      <c r="E103" s="10" t="s">
        <v>199</v>
      </c>
      <c r="F103" s="10" t="s">
        <v>198</v>
      </c>
      <c r="G103" s="3" t="str">
        <f aca="false">_xlfn.CONCAT(B103,",",C103,",",D103,",",E103,",",F103)</f>
        <v>5mm JSP,10x(10+5 CD),&lt;1,2,4</v>
      </c>
      <c r="H103" s="3" t="str">
        <f aca="false">A103</f>
        <v>102</v>
      </c>
      <c r="Q103" s="3" t="s">
        <v>59</v>
      </c>
      <c r="R103" s="3" t="n">
        <f aca="false">INDEX(A$2:B$135,MATCH(Q103,B$2:B$135,0),1)</f>
        <v>24</v>
      </c>
      <c r="S103" s="3" t="str">
        <f aca="false">_xlfn.CONCAT("('",H103,"','",R103,"'),")</f>
        <v>('102','24'),</v>
      </c>
    </row>
    <row r="104" customFormat="false" ht="13.8" hidden="false" customHeight="false" outlineLevel="0" collapsed="false">
      <c r="A104" s="25" t="s">
        <v>277</v>
      </c>
      <c r="B104" s="13" t="s">
        <v>278</v>
      </c>
      <c r="C104" s="14" t="s">
        <v>279</v>
      </c>
      <c r="D104" s="14" t="s">
        <v>26</v>
      </c>
      <c r="E104" s="14" t="s">
        <v>195</v>
      </c>
      <c r="F104" s="14" t="s">
        <v>192</v>
      </c>
      <c r="G104" s="3" t="str">
        <f aca="false">_xlfn.CONCAT(B104,",",C104,",",D104,",",E104,",",F104)</f>
        <v>5mm Junk,10x(16+8 CD),&lt;1,0,1</v>
      </c>
      <c r="H104" s="3" t="str">
        <f aca="false">A104</f>
        <v>103</v>
      </c>
      <c r="Q104" s="3" t="s">
        <v>59</v>
      </c>
      <c r="R104" s="3" t="n">
        <f aca="false">INDEX(A$2:B$135,MATCH(Q104,B$2:B$135,0),1)</f>
        <v>24</v>
      </c>
      <c r="S104" s="3" t="str">
        <f aca="false">_xlfn.CONCAT("('",H104,"','",R104,"'),")</f>
        <v>('103','24'),</v>
      </c>
    </row>
    <row r="105" customFormat="false" ht="13.8" hidden="false" customHeight="false" outlineLevel="0" collapsed="false">
      <c r="A105" s="24" t="s">
        <v>280</v>
      </c>
      <c r="B105" s="9" t="s">
        <v>281</v>
      </c>
      <c r="C105" s="10" t="s">
        <v>282</v>
      </c>
      <c r="D105" s="10" t="s">
        <v>26</v>
      </c>
      <c r="E105" s="10" t="s">
        <v>195</v>
      </c>
      <c r="F105" s="10" t="s">
        <v>162</v>
      </c>
      <c r="G105" s="3" t="str">
        <f aca="false">_xlfn.CONCAT(B105,",",C105,",",D105,",",E105,",",F105)</f>
        <v>5mm Surplus,10x(14+7 CD),&lt;1,0,3</v>
      </c>
      <c r="H105" s="3" t="str">
        <f aca="false">A105</f>
        <v>104</v>
      </c>
      <c r="Q105" s="3" t="s">
        <v>59</v>
      </c>
      <c r="R105" s="3" t="n">
        <f aca="false">INDEX(A$2:B$135,MATCH(Q105,B$2:B$135,0),1)</f>
        <v>24</v>
      </c>
      <c r="S105" s="3" t="str">
        <f aca="false">_xlfn.CONCAT("('",H105,"','",R105,"'),")</f>
        <v>('104','24'),</v>
      </c>
    </row>
    <row r="106" customFormat="false" ht="13.8" hidden="false" customHeight="false" outlineLevel="0" collapsed="false">
      <c r="A106" s="25" t="s">
        <v>283</v>
      </c>
      <c r="B106" s="13" t="s">
        <v>284</v>
      </c>
      <c r="C106" s="14" t="s">
        <v>141</v>
      </c>
      <c r="D106" s="14" t="s">
        <v>204</v>
      </c>
      <c r="E106" s="14" t="s">
        <v>285</v>
      </c>
      <c r="F106" s="14" t="s">
        <v>214</v>
      </c>
      <c r="G106" s="3" t="str">
        <f aca="false">_xlfn.CONCAT(B106,",",C106,",",D106,",",E106,",",F106)</f>
        <v>HE Missile,1+1 CD,7,175,5</v>
      </c>
      <c r="H106" s="3" t="str">
        <f aca="false">A106</f>
        <v>105</v>
      </c>
      <c r="Q106" s="3" t="s">
        <v>61</v>
      </c>
      <c r="R106" s="3" t="n">
        <f aca="false">INDEX(A$2:B$135,MATCH(Q106,B$2:B$135,0),1)</f>
        <v>26</v>
      </c>
      <c r="S106" s="3" t="str">
        <f aca="false">_xlfn.CONCAT("('",H106,"','",R106,"'),")</f>
        <v>('105','26'),</v>
      </c>
    </row>
    <row r="107" customFormat="false" ht="13.8" hidden="false" customHeight="false" outlineLevel="0" collapsed="false">
      <c r="A107" s="24" t="s">
        <v>286</v>
      </c>
      <c r="B107" s="9" t="s">
        <v>287</v>
      </c>
      <c r="C107" s="10" t="s">
        <v>58</v>
      </c>
      <c r="D107" s="10" t="s">
        <v>26</v>
      </c>
      <c r="E107" s="10" t="s">
        <v>162</v>
      </c>
      <c r="F107" s="10" t="s">
        <v>199</v>
      </c>
      <c r="G107" s="3" t="str">
        <f aca="false">_xlfn.CONCAT(B107,",",C107,",",D107,",",E107,",",F107)</f>
        <v>.357 SWC,4+2 CD,&lt;1,3,2</v>
      </c>
      <c r="H107" s="3" t="str">
        <f aca="false">A107</f>
        <v>106</v>
      </c>
      <c r="Q107" s="3" t="s">
        <v>27</v>
      </c>
      <c r="R107" s="3" t="n">
        <f aca="false">INDEX(A$2:B$135,MATCH(Q107,B$2:B$135,0),1)</f>
        <v>36</v>
      </c>
      <c r="S107" s="3" t="str">
        <f aca="false">_xlfn.CONCAT("('",H107,"','",R107,"'),")</f>
        <v>('106','36'),</v>
      </c>
    </row>
    <row r="108" customFormat="false" ht="13.8" hidden="false" customHeight="false" outlineLevel="0" collapsed="false">
      <c r="A108" s="25" t="s">
        <v>288</v>
      </c>
      <c r="B108" s="13" t="s">
        <v>289</v>
      </c>
      <c r="C108" s="14" t="s">
        <v>36</v>
      </c>
      <c r="D108" s="14" t="s">
        <v>26</v>
      </c>
      <c r="E108" s="14" t="s">
        <v>214</v>
      </c>
      <c r="F108" s="14" t="s">
        <v>198</v>
      </c>
      <c r="G108" s="3" t="str">
        <f aca="false">_xlfn.CONCAT(B108,",",C108,",",D108,",",E108,",",F108)</f>
        <v>12.7mm AP,3+1 CD,&lt;1,5,4</v>
      </c>
      <c r="H108" s="3" t="str">
        <f aca="false">A108</f>
        <v>107</v>
      </c>
      <c r="Q108" s="3" t="s">
        <v>57</v>
      </c>
      <c r="R108" s="3" t="n">
        <f aca="false">INDEX(A$2:B$135,MATCH(Q108,B$2:B$135,0),1)</f>
        <v>37</v>
      </c>
      <c r="S108" s="3" t="str">
        <f aca="false">_xlfn.CONCAT("('",H108,"','",R108,"'),")</f>
        <v>('107','37'),</v>
      </c>
    </row>
    <row r="109" customFormat="false" ht="13.8" hidden="false" customHeight="false" outlineLevel="0" collapsed="false">
      <c r="A109" s="24" t="s">
        <v>290</v>
      </c>
      <c r="B109" s="9" t="s">
        <v>291</v>
      </c>
      <c r="C109" s="10" t="s">
        <v>36</v>
      </c>
      <c r="D109" s="10" t="s">
        <v>26</v>
      </c>
      <c r="E109" s="10" t="s">
        <v>214</v>
      </c>
      <c r="F109" s="10" t="s">
        <v>198</v>
      </c>
      <c r="G109" s="3" t="str">
        <f aca="false">_xlfn.CONCAT(B109,",",C109,",",D109,",",E109,",",F109)</f>
        <v>12.7mm HP,3+1 CD,&lt;1,5,4</v>
      </c>
      <c r="H109" s="3" t="str">
        <f aca="false">A109</f>
        <v>108</v>
      </c>
      <c r="Q109" s="3" t="s">
        <v>57</v>
      </c>
      <c r="R109" s="3" t="n">
        <f aca="false">INDEX(A$2:B$135,MATCH(Q109,B$2:B$135,0),1)</f>
        <v>37</v>
      </c>
      <c r="S109" s="3" t="str">
        <f aca="false">_xlfn.CONCAT("('",H109,"','",R109,"'),")</f>
        <v>('108','37'),</v>
      </c>
    </row>
    <row r="110" customFormat="false" ht="13.8" hidden="false" customHeight="false" outlineLevel="0" collapsed="false">
      <c r="A110" s="25" t="s">
        <v>292</v>
      </c>
      <c r="B110" s="13" t="s">
        <v>293</v>
      </c>
      <c r="C110" s="14" t="s">
        <v>58</v>
      </c>
      <c r="D110" s="14" t="s">
        <v>26</v>
      </c>
      <c r="E110" s="14" t="s">
        <v>162</v>
      </c>
      <c r="F110" s="14" t="s">
        <v>162</v>
      </c>
      <c r="G110" s="3" t="str">
        <f aca="false">_xlfn.CONCAT(B110,",",C110,",",D110,",",E110,",",F110)</f>
        <v>12.7mm JSP,4+2 CD,&lt;1,3,3</v>
      </c>
      <c r="H110" s="3" t="str">
        <f aca="false">A110</f>
        <v>109</v>
      </c>
      <c r="Q110" s="3" t="s">
        <v>57</v>
      </c>
      <c r="R110" s="3" t="n">
        <f aca="false">INDEX(A$2:B$135,MATCH(Q110,B$2:B$135,0),1)</f>
        <v>37</v>
      </c>
      <c r="S110" s="3" t="str">
        <f aca="false">_xlfn.CONCAT("('",H110,"','",R110,"'),")</f>
        <v>('109','37'),</v>
      </c>
    </row>
    <row r="111" customFormat="false" ht="13.8" hidden="false" customHeight="false" outlineLevel="0" collapsed="false">
      <c r="A111" s="24" t="s">
        <v>294</v>
      </c>
      <c r="B111" s="9" t="s">
        <v>295</v>
      </c>
      <c r="C111" s="10" t="s">
        <v>25</v>
      </c>
      <c r="D111" s="10" t="s">
        <v>26</v>
      </c>
      <c r="E111" s="10" t="s">
        <v>195</v>
      </c>
      <c r="F111" s="10" t="s">
        <v>192</v>
      </c>
      <c r="G111" s="3" t="str">
        <f aca="false">_xlfn.CONCAT(B111,",",C111,",",D111,",",E111,",",F111)</f>
        <v>12.7mm Junk,10+5 CD,&lt;1,0,1</v>
      </c>
      <c r="H111" s="3" t="str">
        <f aca="false">A111</f>
        <v>110</v>
      </c>
      <c r="Q111" s="3" t="s">
        <v>57</v>
      </c>
      <c r="R111" s="3" t="n">
        <f aca="false">INDEX(A$2:B$135,MATCH(Q111,B$2:B$135,0),1)</f>
        <v>37</v>
      </c>
      <c r="S111" s="3" t="str">
        <f aca="false">_xlfn.CONCAT("('",H111,"','",R111,"'),")</f>
        <v>('110','37'),</v>
      </c>
    </row>
    <row r="112" customFormat="false" ht="13.8" hidden="false" customHeight="false" outlineLevel="0" collapsed="false">
      <c r="A112" s="25" t="s">
        <v>296</v>
      </c>
      <c r="B112" s="13" t="s">
        <v>297</v>
      </c>
      <c r="C112" s="14" t="s">
        <v>40</v>
      </c>
      <c r="D112" s="14" t="s">
        <v>26</v>
      </c>
      <c r="E112" s="14" t="s">
        <v>192</v>
      </c>
      <c r="F112" s="14" t="s">
        <v>199</v>
      </c>
      <c r="G112" s="3" t="str">
        <f aca="false">_xlfn.CONCAT(B112,",",C112,",",D112,",",E112,",",F112)</f>
        <v>12.7mm Surplus,8+4 CD,&lt;1,1,2</v>
      </c>
      <c r="H112" s="3" t="str">
        <f aca="false">A112</f>
        <v>111</v>
      </c>
      <c r="Q112" s="3" t="s">
        <v>57</v>
      </c>
      <c r="R112" s="3" t="n">
        <f aca="false">INDEX(A$2:B$135,MATCH(Q112,B$2:B$135,0),1)</f>
        <v>37</v>
      </c>
      <c r="S112" s="3" t="str">
        <f aca="false">_xlfn.CONCAT("('",H112,"','",R112,"'),")</f>
        <v>('111','37'),</v>
      </c>
    </row>
    <row r="113" customFormat="false" ht="13.8" hidden="false" customHeight="false" outlineLevel="0" collapsed="false">
      <c r="A113" s="24" t="s">
        <v>298</v>
      </c>
      <c r="B113" s="9" t="s">
        <v>299</v>
      </c>
      <c r="C113" s="10" t="s">
        <v>38</v>
      </c>
      <c r="D113" s="10" t="s">
        <v>26</v>
      </c>
      <c r="E113" s="10" t="s">
        <v>162</v>
      </c>
      <c r="F113" s="10" t="s">
        <v>199</v>
      </c>
      <c r="G113" s="3" t="str">
        <f aca="false">_xlfn.CONCAT(B113,",",C113,",",D113,",",E113,",",F113)</f>
        <v>9mm AP,6+3 CD,&lt;1,3,2</v>
      </c>
      <c r="H113" s="3" t="str">
        <f aca="false">A113</f>
        <v>112</v>
      </c>
      <c r="Q113" s="3" t="s">
        <v>135</v>
      </c>
      <c r="R113" s="3" t="n">
        <f aca="false">INDEX(A$2:B$135,MATCH(Q113,B$2:B$135,0),1)</f>
        <v>38</v>
      </c>
      <c r="S113" s="3" t="str">
        <f aca="false">_xlfn.CONCAT("('",H113,"','",R113,"'),")</f>
        <v>('112','38'),</v>
      </c>
    </row>
    <row r="114" customFormat="false" ht="13.8" hidden="false" customHeight="false" outlineLevel="0" collapsed="false">
      <c r="A114" s="25" t="s">
        <v>300</v>
      </c>
      <c r="B114" s="13" t="s">
        <v>301</v>
      </c>
      <c r="C114" s="14" t="s">
        <v>38</v>
      </c>
      <c r="D114" s="14" t="s">
        <v>26</v>
      </c>
      <c r="E114" s="14" t="s">
        <v>199</v>
      </c>
      <c r="F114" s="14" t="s">
        <v>199</v>
      </c>
      <c r="G114" s="3" t="str">
        <f aca="false">_xlfn.CONCAT(B114,",",C114,",",D114,",",E114,",",F114)</f>
        <v>9mm HP,6+3 CD,&lt;1,2,2</v>
      </c>
      <c r="H114" s="3" t="str">
        <f aca="false">A114</f>
        <v>113</v>
      </c>
      <c r="Q114" s="3" t="s">
        <v>135</v>
      </c>
      <c r="R114" s="3" t="n">
        <f aca="false">INDEX(A$2:B$135,MATCH(Q114,B$2:B$135,0),1)</f>
        <v>38</v>
      </c>
      <c r="S114" s="3" t="str">
        <f aca="false">_xlfn.CONCAT("('",H114,"','",R114,"'),")</f>
        <v>('113','38'),</v>
      </c>
    </row>
    <row r="115" customFormat="false" ht="13.8" hidden="false" customHeight="false" outlineLevel="0" collapsed="false">
      <c r="A115" s="24" t="s">
        <v>302</v>
      </c>
      <c r="B115" s="9" t="s">
        <v>303</v>
      </c>
      <c r="C115" s="10" t="s">
        <v>40</v>
      </c>
      <c r="D115" s="10" t="s">
        <v>26</v>
      </c>
      <c r="E115" s="10" t="s">
        <v>199</v>
      </c>
      <c r="F115" s="10" t="s">
        <v>192</v>
      </c>
      <c r="G115" s="3" t="str">
        <f aca="false">_xlfn.CONCAT(B115,",",C115,",",D115,",",E115,",",F115)</f>
        <v>9mm JSP,8+4 CD,&lt;1,2,1</v>
      </c>
      <c r="H115" s="3" t="str">
        <f aca="false">A115</f>
        <v>114</v>
      </c>
      <c r="Q115" s="3" t="s">
        <v>135</v>
      </c>
      <c r="R115" s="3" t="n">
        <f aca="false">INDEX(A$2:B$135,MATCH(Q115,B$2:B$135,0),1)</f>
        <v>38</v>
      </c>
      <c r="S115" s="3" t="str">
        <f aca="false">_xlfn.CONCAT("('",H115,"','",R115,"'),")</f>
        <v>('114','38'),</v>
      </c>
    </row>
    <row r="116" customFormat="false" ht="13.8" hidden="false" customHeight="false" outlineLevel="0" collapsed="false">
      <c r="A116" s="25" t="s">
        <v>304</v>
      </c>
      <c r="B116" s="13" t="s">
        <v>305</v>
      </c>
      <c r="C116" s="14" t="s">
        <v>82</v>
      </c>
      <c r="D116" s="14" t="s">
        <v>26</v>
      </c>
      <c r="E116" s="14" t="s">
        <v>195</v>
      </c>
      <c r="F116" s="14" t="s">
        <v>195</v>
      </c>
      <c r="G116" s="3" t="str">
        <f aca="false">_xlfn.CONCAT(B116,",",C116,",",D116,",",E116,",",F116)</f>
        <v>9mm Junk,14+7 CD,&lt;1,0,0</v>
      </c>
      <c r="H116" s="3" t="str">
        <f aca="false">A116</f>
        <v>115</v>
      </c>
      <c r="Q116" s="3" t="s">
        <v>135</v>
      </c>
      <c r="R116" s="3" t="n">
        <f aca="false">INDEX(A$2:B$135,MATCH(Q116,B$2:B$135,0),1)</f>
        <v>38</v>
      </c>
      <c r="S116" s="3" t="str">
        <f aca="false">_xlfn.CONCAT("('",H116,"','",R116,"'),")</f>
        <v>('115','38'),</v>
      </c>
    </row>
    <row r="117" customFormat="false" ht="13.8" hidden="false" customHeight="false" outlineLevel="0" collapsed="false">
      <c r="A117" s="24" t="s">
        <v>306</v>
      </c>
      <c r="B117" s="9" t="s">
        <v>307</v>
      </c>
      <c r="C117" s="10" t="s">
        <v>38</v>
      </c>
      <c r="D117" s="10" t="s">
        <v>26</v>
      </c>
      <c r="E117" s="10" t="s">
        <v>199</v>
      </c>
      <c r="F117" s="10" t="s">
        <v>199</v>
      </c>
      <c r="G117" s="3" t="str">
        <f aca="false">_xlfn.CONCAT(B117,",",C117,",",D117,",",E117,",",F117)</f>
        <v>9mm P+,6+3 CD,&lt;1,2,2</v>
      </c>
      <c r="H117" s="3" t="str">
        <f aca="false">A117</f>
        <v>116</v>
      </c>
      <c r="Q117" s="3" t="s">
        <v>135</v>
      </c>
      <c r="R117" s="3" t="n">
        <f aca="false">INDEX(A$2:B$135,MATCH(Q117,B$2:B$135,0),1)</f>
        <v>38</v>
      </c>
      <c r="S117" s="3" t="str">
        <f aca="false">_xlfn.CONCAT("('",H117,"','",R117,"'),")</f>
        <v>('116','38'),</v>
      </c>
    </row>
    <row r="118" customFormat="false" ht="13.8" hidden="false" customHeight="false" outlineLevel="0" collapsed="false">
      <c r="A118" s="25" t="s">
        <v>308</v>
      </c>
      <c r="B118" s="13" t="s">
        <v>309</v>
      </c>
      <c r="C118" s="14" t="s">
        <v>76</v>
      </c>
      <c r="D118" s="14" t="s">
        <v>26</v>
      </c>
      <c r="E118" s="14" t="s">
        <v>195</v>
      </c>
      <c r="F118" s="14" t="s">
        <v>195</v>
      </c>
      <c r="G118" s="3" t="str">
        <f aca="false">_xlfn.CONCAT(B118,",",C118,",",D118,",",E118,",",F118)</f>
        <v>9mm Surplus,12+6 CD,&lt;1,0,0</v>
      </c>
      <c r="H118" s="3" t="str">
        <f aca="false">A118</f>
        <v>117</v>
      </c>
      <c r="Q118" s="3" t="s">
        <v>135</v>
      </c>
      <c r="R118" s="3" t="n">
        <f aca="false">INDEX(A$2:B$135,MATCH(Q118,B$2:B$135,0),1)</f>
        <v>38</v>
      </c>
      <c r="S118" s="3" t="str">
        <f aca="false">_xlfn.CONCAT("('",H118,"','",R118,"'),")</f>
        <v>('117','38'),</v>
      </c>
    </row>
    <row r="119" customFormat="false" ht="13.8" hidden="false" customHeight="false" outlineLevel="0" collapsed="false">
      <c r="A119" s="24" t="s">
        <v>310</v>
      </c>
      <c r="B119" s="9" t="s">
        <v>311</v>
      </c>
      <c r="C119" s="10" t="s">
        <v>192</v>
      </c>
      <c r="D119" s="10" t="s">
        <v>26</v>
      </c>
      <c r="E119" s="10" t="s">
        <v>312</v>
      </c>
      <c r="F119" s="10" t="s">
        <v>246</v>
      </c>
      <c r="G119" s="3" t="str">
        <f aca="false">_xlfn.CONCAT(B119,",",C119,",",D119,",",E119,",",F119)</f>
        <v>25mm HE Grenade,1,&lt;1,20,6</v>
      </c>
      <c r="H119" s="3" t="str">
        <f aca="false">A119</f>
        <v>118</v>
      </c>
      <c r="Q119" s="3" t="s">
        <v>160</v>
      </c>
      <c r="R119" s="3" t="n">
        <f aca="false">INDEX(A$2:B$135,MATCH(Q119,B$2:B$135,0),1)</f>
        <v>40</v>
      </c>
      <c r="S119" s="3" t="str">
        <f aca="false">_xlfn.CONCAT("('",H119,"','",R119,"'),")</f>
        <v>('118','40'),</v>
      </c>
    </row>
    <row r="120" customFormat="false" ht="13.8" hidden="false" customHeight="false" outlineLevel="0" collapsed="false">
      <c r="A120" s="25" t="s">
        <v>313</v>
      </c>
      <c r="B120" s="13" t="s">
        <v>314</v>
      </c>
      <c r="C120" s="14" t="s">
        <v>141</v>
      </c>
      <c r="D120" s="14" t="s">
        <v>26</v>
      </c>
      <c r="E120" s="14" t="s">
        <v>251</v>
      </c>
      <c r="F120" s="14" t="s">
        <v>214</v>
      </c>
      <c r="G120" s="3" t="str">
        <f aca="false">_xlfn.CONCAT(B120,",",C120,",",D120,",",E120,",",F120)</f>
        <v>25mm Incendiary Grenade,1+1 CD,&lt;1,12,5</v>
      </c>
      <c r="H120" s="3" t="str">
        <f aca="false">A120</f>
        <v>119</v>
      </c>
      <c r="Q120" s="3" t="s">
        <v>160</v>
      </c>
      <c r="R120" s="3" t="n">
        <f aca="false">INDEX(A$2:B$135,MATCH(Q120,B$2:B$135,0),1)</f>
        <v>40</v>
      </c>
      <c r="S120" s="3" t="str">
        <f aca="false">_xlfn.CONCAT("('",H120,"','",R120,"'),")</f>
        <v>('119','40'),</v>
      </c>
    </row>
    <row r="121" customFormat="false" ht="13.8" hidden="false" customHeight="false" outlineLevel="0" collapsed="false">
      <c r="A121" s="24" t="s">
        <v>315</v>
      </c>
      <c r="B121" s="9" t="s">
        <v>316</v>
      </c>
      <c r="C121" s="10" t="s">
        <v>141</v>
      </c>
      <c r="D121" s="10" t="s">
        <v>26</v>
      </c>
      <c r="E121" s="10" t="s">
        <v>317</v>
      </c>
      <c r="F121" s="10" t="s">
        <v>214</v>
      </c>
      <c r="G121" s="3" t="str">
        <f aca="false">_xlfn.CONCAT(B121,",",C121,",",D121,",",E121,",",F121)</f>
        <v>25mm Plasma Grenade,1+1 CD,&lt;1,8,5</v>
      </c>
      <c r="H121" s="3" t="str">
        <f aca="false">A121</f>
        <v>120</v>
      </c>
      <c r="Q121" s="3" t="s">
        <v>160</v>
      </c>
      <c r="R121" s="3" t="n">
        <f aca="false">INDEX(A$2:B$135,MATCH(Q121,B$2:B$135,0),1)</f>
        <v>40</v>
      </c>
      <c r="S121" s="3" t="str">
        <f aca="false">_xlfn.CONCAT("('",H121,"','",R121,"'),")</f>
        <v>('120','40'),</v>
      </c>
    </row>
    <row r="122" customFormat="false" ht="13.8" hidden="false" customHeight="false" outlineLevel="0" collapsed="false">
      <c r="A122" s="25" t="s">
        <v>318</v>
      </c>
      <c r="B122" s="13" t="s">
        <v>319</v>
      </c>
      <c r="C122" s="14" t="s">
        <v>141</v>
      </c>
      <c r="D122" s="14" t="s">
        <v>26</v>
      </c>
      <c r="E122" s="14" t="s">
        <v>317</v>
      </c>
      <c r="F122" s="14" t="s">
        <v>214</v>
      </c>
      <c r="G122" s="3" t="str">
        <f aca="false">_xlfn.CONCAT(B122,",",C122,",",D122,",",E122,",",F122)</f>
        <v>25mm Pulse Grenade,1+1 CD,&lt;1,8,5</v>
      </c>
      <c r="H122" s="3" t="str">
        <f aca="false">A122</f>
        <v>121</v>
      </c>
      <c r="Q122" s="3" t="s">
        <v>160</v>
      </c>
      <c r="R122" s="3" t="n">
        <f aca="false">INDEX(A$2:B$135,MATCH(Q122,B$2:B$135,0),1)</f>
        <v>40</v>
      </c>
      <c r="S122" s="3" t="str">
        <f aca="false">_xlfn.CONCAT("('",H122,"','",R122,"'),")</f>
        <v>('121','40'),</v>
      </c>
    </row>
    <row r="123" customFormat="false" ht="13.8" hidden="false" customHeight="false" outlineLevel="0" collapsed="false">
      <c r="A123" s="24" t="s">
        <v>320</v>
      </c>
      <c r="B123" s="9" t="s">
        <v>321</v>
      </c>
      <c r="C123" s="10" t="s">
        <v>192</v>
      </c>
      <c r="D123" s="10" t="s">
        <v>26</v>
      </c>
      <c r="E123" s="10" t="s">
        <v>322</v>
      </c>
      <c r="F123" s="10" t="s">
        <v>246</v>
      </c>
      <c r="G123" s="3" t="str">
        <f aca="false">_xlfn.CONCAT(B123,",",C123,",",D123,",",E123,",",F123)</f>
        <v>40mm HE Grenade,1,&lt;1,50,6</v>
      </c>
      <c r="H123" s="3" t="str">
        <f aca="false">A123</f>
        <v>122</v>
      </c>
      <c r="Q123" s="3" t="s">
        <v>161</v>
      </c>
      <c r="R123" s="3" t="n">
        <f aca="false">INDEX(A$2:B$135,MATCH(Q123,B$2:B$135,0),1)</f>
        <v>41</v>
      </c>
      <c r="S123" s="3" t="str">
        <f aca="false">_xlfn.CONCAT("('",H123,"','",R123,"'),")</f>
        <v>('122','41'),</v>
      </c>
    </row>
    <row r="124" customFormat="false" ht="13.8" hidden="false" customHeight="false" outlineLevel="0" collapsed="false">
      <c r="A124" s="25" t="s">
        <v>323</v>
      </c>
      <c r="B124" s="13" t="s">
        <v>324</v>
      </c>
      <c r="C124" s="14" t="s">
        <v>141</v>
      </c>
      <c r="D124" s="14" t="s">
        <v>26</v>
      </c>
      <c r="E124" s="14" t="s">
        <v>325</v>
      </c>
      <c r="F124" s="14" t="s">
        <v>214</v>
      </c>
      <c r="G124" s="3" t="str">
        <f aca="false">_xlfn.CONCAT(B124,",",C124,",",D124,",",E124,",",F124)</f>
        <v>40mm Incendiary Grenade,1+1 CD,&lt;1,30,5</v>
      </c>
      <c r="H124" s="3" t="str">
        <f aca="false">A124</f>
        <v>123</v>
      </c>
      <c r="Q124" s="3" t="s">
        <v>161</v>
      </c>
      <c r="R124" s="3" t="n">
        <f aca="false">INDEX(A$2:B$135,MATCH(Q124,B$2:B$135,0),1)</f>
        <v>41</v>
      </c>
      <c r="S124" s="3" t="str">
        <f aca="false">_xlfn.CONCAT("('",H124,"','",R124,"'),")</f>
        <v>('123','41'),</v>
      </c>
    </row>
    <row r="125" customFormat="false" ht="13.8" hidden="false" customHeight="false" outlineLevel="0" collapsed="false">
      <c r="A125" s="24" t="s">
        <v>326</v>
      </c>
      <c r="B125" s="9" t="s">
        <v>327</v>
      </c>
      <c r="C125" s="10" t="s">
        <v>141</v>
      </c>
      <c r="D125" s="10" t="s">
        <v>26</v>
      </c>
      <c r="E125" s="10" t="s">
        <v>312</v>
      </c>
      <c r="F125" s="10" t="s">
        <v>214</v>
      </c>
      <c r="G125" s="3" t="str">
        <f aca="false">_xlfn.CONCAT(B125,",",C125,",",D125,",",E125,",",F125)</f>
        <v>40mm Plasma Grenade,1+1 CD,&lt;1,20,5</v>
      </c>
      <c r="H125" s="3" t="str">
        <f aca="false">A125</f>
        <v>124</v>
      </c>
      <c r="Q125" s="3" t="s">
        <v>161</v>
      </c>
      <c r="R125" s="3" t="n">
        <f aca="false">INDEX(A$2:B$135,MATCH(Q125,B$2:B$135,0),1)</f>
        <v>41</v>
      </c>
      <c r="S125" s="3" t="str">
        <f aca="false">_xlfn.CONCAT("('",H125,"','",R125,"'),")</f>
        <v>('124','41'),</v>
      </c>
    </row>
    <row r="126" customFormat="false" ht="13.8" hidden="false" customHeight="false" outlineLevel="0" collapsed="false">
      <c r="A126" s="25" t="s">
        <v>328</v>
      </c>
      <c r="B126" s="13" t="s">
        <v>329</v>
      </c>
      <c r="C126" s="14" t="s">
        <v>141</v>
      </c>
      <c r="D126" s="14" t="s">
        <v>26</v>
      </c>
      <c r="E126" s="14" t="s">
        <v>312</v>
      </c>
      <c r="F126" s="14" t="s">
        <v>214</v>
      </c>
      <c r="G126" s="3" t="str">
        <f aca="false">_xlfn.CONCAT(B126,",",C126,",",D126,",",E126,",",F126)</f>
        <v>40mm Pulse Grenade,1+1 CD,&lt;1,20,5</v>
      </c>
      <c r="H126" s="3" t="str">
        <f aca="false">A126</f>
        <v>125</v>
      </c>
      <c r="Q126" s="3" t="s">
        <v>161</v>
      </c>
      <c r="R126" s="3" t="n">
        <f aca="false">INDEX(A$2:B$135,MATCH(Q126,B$2:B$135,0),1)</f>
        <v>41</v>
      </c>
      <c r="S126" s="3" t="str">
        <f aca="false">_xlfn.CONCAT("('",H126,"','",R126,"'),")</f>
        <v>('125','41'),</v>
      </c>
    </row>
    <row r="127" customFormat="false" ht="13.8" hidden="false" customHeight="false" outlineLevel="0" collapsed="false">
      <c r="A127" s="24" t="s">
        <v>330</v>
      </c>
      <c r="B127" s="9" t="s">
        <v>331</v>
      </c>
      <c r="C127" s="10" t="s">
        <v>38</v>
      </c>
      <c r="D127" s="10" t="s">
        <v>26</v>
      </c>
      <c r="E127" s="10" t="n">
        <v>3</v>
      </c>
      <c r="F127" s="10" t="n">
        <v>1</v>
      </c>
      <c r="G127" s="3" t="str">
        <f aca="false">_xlfn.CONCAT(B127,",",C127,",",D127,",",E127,",",F127)</f>
        <v>.45-70 Gov't,6+3 CD,&lt;1,3,1</v>
      </c>
      <c r="H127" s="3" t="str">
        <f aca="false">A127</f>
        <v>126</v>
      </c>
      <c r="R127" s="3" t="e">
        <f aca="false">INDEX(A$2:B$135,MATCH(Q127,B$2:B$135,0),1)</f>
        <v>#N/A</v>
      </c>
      <c r="S127" s="3" t="e">
        <f aca="false">_xlfn.CONCAT("('",H127,"','",R127,"'),")</f>
        <v>#N/A</v>
      </c>
    </row>
    <row r="128" customFormat="false" ht="13.8" hidden="false" customHeight="false" outlineLevel="0" collapsed="false">
      <c r="A128" s="25" t="s">
        <v>332</v>
      </c>
      <c r="B128" s="13" t="s">
        <v>333</v>
      </c>
      <c r="C128" s="14" t="s">
        <v>58</v>
      </c>
      <c r="D128" s="14" t="s">
        <v>26</v>
      </c>
      <c r="E128" s="14" t="s">
        <v>198</v>
      </c>
      <c r="F128" s="14" t="s">
        <v>199</v>
      </c>
      <c r="G128" s="3" t="str">
        <f aca="false">_xlfn.CONCAT(B128,",",C128,",",D128,",",E128,",",F128)</f>
        <v>.45-70 SWC,4+2 CD,&lt;1,4,2</v>
      </c>
      <c r="H128" s="3" t="str">
        <f aca="false">A128</f>
        <v>127</v>
      </c>
      <c r="Q128" s="3" t="s">
        <v>331</v>
      </c>
      <c r="R128" s="3" t="str">
        <f aca="false">INDEX(A$2:B$135,MATCH(Q128,B$2:B$135,0),1)</f>
        <v>126</v>
      </c>
      <c r="S128" s="3" t="str">
        <f aca="false">_xlfn.CONCAT("('",H128,"','",R128,"'),")</f>
        <v>('127','126'),</v>
      </c>
    </row>
    <row r="129" customFormat="false" ht="13.8" hidden="false" customHeight="false" outlineLevel="0" collapsed="false">
      <c r="A129" s="24" t="s">
        <v>334</v>
      </c>
      <c r="B129" s="9" t="s">
        <v>45</v>
      </c>
      <c r="C129" s="10" t="s">
        <v>58</v>
      </c>
      <c r="D129" s="10" t="s">
        <v>26</v>
      </c>
      <c r="E129" s="10" t="n">
        <v>5</v>
      </c>
      <c r="F129" s="10" t="n">
        <v>4</v>
      </c>
      <c r="G129" s="3" t="str">
        <f aca="false">_xlfn.CONCAT(B129,",",C129,",",D129,",",E129,",",F129)</f>
        <v>14mm,4+2 CD,&lt;1,5,4</v>
      </c>
      <c r="H129" s="3" t="str">
        <f aca="false">A129</f>
        <v>128</v>
      </c>
      <c r="R129" s="3" t="e">
        <f aca="false">INDEX(A$2:B$135,MATCH(Q129,B$2:B$135,0),1)</f>
        <v>#N/A</v>
      </c>
      <c r="S129" s="3" t="e">
        <f aca="false">_xlfn.CONCAT("('",H129,"','",R129,"'),")</f>
        <v>#N/A</v>
      </c>
    </row>
    <row r="130" customFormat="false" ht="13.8" hidden="false" customHeight="false" outlineLevel="0" collapsed="false">
      <c r="A130" s="25" t="s">
        <v>335</v>
      </c>
      <c r="B130" s="13" t="s">
        <v>336</v>
      </c>
      <c r="C130" s="14" t="s">
        <v>54</v>
      </c>
      <c r="D130" s="14" t="s">
        <v>26</v>
      </c>
      <c r="E130" s="14" t="s">
        <v>251</v>
      </c>
      <c r="F130" s="14" t="s">
        <v>246</v>
      </c>
      <c r="G130" s="3" t="str">
        <f aca="false">_xlfn.CONCAT(B130,",",C130,",",D130,",",E130,",",F130)</f>
        <v>14mm AP,2+1 CD,&lt;1,12,6</v>
      </c>
      <c r="H130" s="3" t="str">
        <f aca="false">A130</f>
        <v>129</v>
      </c>
      <c r="Q130" s="3" t="s">
        <v>45</v>
      </c>
      <c r="R130" s="3" t="str">
        <f aca="false">INDEX(A$2:B$135,MATCH(Q130,B$2:B$135,0),1)</f>
        <v>128</v>
      </c>
      <c r="S130" s="3" t="str">
        <f aca="false">_xlfn.CONCAT("('",H130,"','",R130,"'),")</f>
        <v>('129','128'),</v>
      </c>
    </row>
    <row r="131" customFormat="false" ht="13.8" hidden="false" customHeight="false" outlineLevel="0" collapsed="false">
      <c r="A131" s="24" t="s">
        <v>337</v>
      </c>
      <c r="B131" s="9" t="s">
        <v>338</v>
      </c>
      <c r="C131" s="10" t="s">
        <v>54</v>
      </c>
      <c r="D131" s="10" t="s">
        <v>26</v>
      </c>
      <c r="E131" s="10" t="s">
        <v>339</v>
      </c>
      <c r="F131" s="10" t="s">
        <v>246</v>
      </c>
      <c r="G131" s="3" t="str">
        <f aca="false">_xlfn.CONCAT(B131,",",C131,",",D131,",",E131,",",F131)</f>
        <v>14mm HP,2+1 CD,&lt;1,11,6</v>
      </c>
      <c r="H131" s="3" t="str">
        <f aca="false">A131</f>
        <v>130</v>
      </c>
      <c r="Q131" s="3" t="s">
        <v>45</v>
      </c>
      <c r="R131" s="3" t="str">
        <f aca="false">INDEX(A$2:B$135,MATCH(Q131,B$2:B$135,0),1)</f>
        <v>128</v>
      </c>
      <c r="S131" s="3" t="str">
        <f aca="false">_xlfn.CONCAT("('",H131,"','",R131,"'),")</f>
        <v>('130','128'),</v>
      </c>
    </row>
    <row r="132" customFormat="false" ht="13.8" hidden="false" customHeight="false" outlineLevel="0" collapsed="false">
      <c r="A132" s="25" t="s">
        <v>340</v>
      </c>
      <c r="B132" s="13" t="s">
        <v>341</v>
      </c>
      <c r="C132" s="14" t="s">
        <v>342</v>
      </c>
      <c r="D132" s="14" t="s">
        <v>26</v>
      </c>
      <c r="E132" s="14" t="s">
        <v>246</v>
      </c>
      <c r="F132" s="14" t="s">
        <v>214</v>
      </c>
      <c r="G132" s="3" t="str">
        <f aca="false">_xlfn.CONCAT(B132,",",C132,",",D132,",",E132,",",F132)</f>
        <v>14mm JSP,2+2 CD,&lt;1,6,5</v>
      </c>
      <c r="H132" s="3" t="str">
        <f aca="false">A132</f>
        <v>131</v>
      </c>
      <c r="Q132" s="3" t="s">
        <v>45</v>
      </c>
      <c r="R132" s="3" t="str">
        <f aca="false">INDEX(A$2:B$135,MATCH(Q132,B$2:B$135,0),1)</f>
        <v>128</v>
      </c>
      <c r="S132" s="3" t="str">
        <f aca="false">_xlfn.CONCAT("('",H132,"','",R132,"'),")</f>
        <v>('131','128'),</v>
      </c>
    </row>
    <row r="133" customFormat="false" ht="13.8" hidden="false" customHeight="false" outlineLevel="0" collapsed="false">
      <c r="A133" s="24" t="s">
        <v>343</v>
      </c>
      <c r="B133" s="9" t="s">
        <v>344</v>
      </c>
      <c r="C133" s="10" t="s">
        <v>40</v>
      </c>
      <c r="D133" s="10" t="s">
        <v>26</v>
      </c>
      <c r="E133" s="10" t="s">
        <v>192</v>
      </c>
      <c r="F133" s="10" t="s">
        <v>162</v>
      </c>
      <c r="G133" s="3" t="str">
        <f aca="false">_xlfn.CONCAT(B133,",",C133,",",D133,",",E133,",",F133)</f>
        <v>14mm Junk,8+4 CD,&lt;1,1,3</v>
      </c>
      <c r="H133" s="3" t="str">
        <f aca="false">A133</f>
        <v>132</v>
      </c>
      <c r="Q133" s="3" t="s">
        <v>45</v>
      </c>
      <c r="R133" s="3" t="str">
        <f aca="false">INDEX(A$2:B$135,MATCH(Q133,B$2:B$135,0),1)</f>
        <v>128</v>
      </c>
      <c r="S133" s="3" t="str">
        <f aca="false">_xlfn.CONCAT("('",H133,"','",R133,"'),")</f>
        <v>('132','128'),</v>
      </c>
    </row>
    <row r="134" customFormat="false" ht="13.8" hidden="false" customHeight="false" outlineLevel="0" collapsed="false">
      <c r="A134" s="25" t="s">
        <v>345</v>
      </c>
      <c r="B134" s="13" t="s">
        <v>346</v>
      </c>
      <c r="C134" s="14" t="s">
        <v>54</v>
      </c>
      <c r="D134" s="14" t="s">
        <v>26</v>
      </c>
      <c r="E134" s="14" t="s">
        <v>339</v>
      </c>
      <c r="F134" s="14" t="s">
        <v>246</v>
      </c>
      <c r="G134" s="3" t="str">
        <f aca="false">_xlfn.CONCAT(B134,",",C134,",",D134,",",E134,",",F134)</f>
        <v>14mm P+,2+1 CD,&lt;1,11,6</v>
      </c>
      <c r="H134" s="3" t="str">
        <f aca="false">A134</f>
        <v>133</v>
      </c>
      <c r="Q134" s="3" t="s">
        <v>45</v>
      </c>
      <c r="R134" s="3" t="str">
        <f aca="false">INDEX(A$2:B$135,MATCH(Q134,B$2:B$135,0),1)</f>
        <v>128</v>
      </c>
      <c r="S134" s="3" t="str">
        <f aca="false">_xlfn.CONCAT("('",H134,"','",R134,"'),")</f>
        <v>('133','128'),</v>
      </c>
    </row>
    <row r="135" customFormat="false" ht="13.8" hidden="false" customHeight="false" outlineLevel="0" collapsed="false">
      <c r="A135" s="24" t="s">
        <v>347</v>
      </c>
      <c r="B135" s="9" t="s">
        <v>348</v>
      </c>
      <c r="C135" s="10" t="s">
        <v>38</v>
      </c>
      <c r="D135" s="10" t="s">
        <v>26</v>
      </c>
      <c r="E135" s="10" t="s">
        <v>199</v>
      </c>
      <c r="F135" s="10" t="s">
        <v>198</v>
      </c>
      <c r="G135" s="3" t="str">
        <f aca="false">_xlfn.CONCAT(B135,",",C135,",",D135,",",E135,",",F135)</f>
        <v>14mm Surplus,6+3 CD,&lt;1,2,4</v>
      </c>
      <c r="H135" s="3" t="str">
        <f aca="false">A135</f>
        <v>134</v>
      </c>
      <c r="Q135" s="3" t="s">
        <v>45</v>
      </c>
      <c r="R135" s="3" t="str">
        <f aca="false">INDEX(A$2:B$135,MATCH(Q135,B$2:B$135,0),1)</f>
        <v>128</v>
      </c>
      <c r="S135" s="3" t="str">
        <f aca="false">_xlfn.CONCAT("('",H135,"','",R135,"'),")</f>
        <v>('134','128'),</v>
      </c>
    </row>
    <row r="136" customFormat="false" ht="13.8" hidden="false" customHeight="false" outlineLevel="0" collapsed="false">
      <c r="B136" s="3"/>
      <c r="C136" s="3"/>
      <c r="D136" s="3"/>
      <c r="E136" s="3"/>
      <c r="F136" s="3"/>
      <c r="U136" s="3"/>
    </row>
    <row r="137" customFormat="false" ht="13.8" hidden="false" customHeight="false" outlineLevel="0" collapsed="false">
      <c r="B137" s="3"/>
      <c r="C137" s="3"/>
      <c r="D137" s="3"/>
      <c r="E137" s="3"/>
      <c r="F137" s="3"/>
      <c r="U137" s="3"/>
    </row>
    <row r="138" customFormat="false" ht="13.8" hidden="false" customHeight="false" outlineLevel="0" collapsed="false">
      <c r="A138" s="11"/>
      <c r="B138" s="9" t="s">
        <v>35</v>
      </c>
      <c r="C138" s="10" t="s">
        <v>36</v>
      </c>
      <c r="D138" s="10" t="s">
        <v>26</v>
      </c>
      <c r="E138" s="10" t="n">
        <v>20</v>
      </c>
      <c r="F138" s="10" t="n">
        <v>5</v>
      </c>
    </row>
    <row r="139" customFormat="false" ht="13.8" hidden="false" customHeight="false" outlineLevel="0" collapsed="false">
      <c r="A139" s="7"/>
      <c r="B139" s="13" t="s">
        <v>135</v>
      </c>
      <c r="C139" s="14" t="s">
        <v>136</v>
      </c>
      <c r="D139" s="14" t="s">
        <v>26</v>
      </c>
      <c r="E139" s="14" t="n">
        <v>1</v>
      </c>
      <c r="F139" s="14" t="n">
        <v>0</v>
      </c>
    </row>
    <row r="140" customFormat="false" ht="13.8" hidden="false" customHeight="false" outlineLevel="0" collapsed="false">
      <c r="A140" s="11"/>
      <c r="B140" s="9" t="s">
        <v>57</v>
      </c>
      <c r="C140" s="10" t="s">
        <v>58</v>
      </c>
      <c r="D140" s="10" t="s">
        <v>26</v>
      </c>
      <c r="E140" s="10" t="n">
        <v>4</v>
      </c>
      <c r="F140" s="10" t="n">
        <v>4</v>
      </c>
    </row>
    <row r="141" customFormat="false" ht="13.8" hidden="false" customHeight="false" outlineLevel="0" collapsed="false">
      <c r="A141" s="11"/>
      <c r="B141" s="9" t="s">
        <v>349</v>
      </c>
      <c r="C141" s="10" t="s">
        <v>350</v>
      </c>
      <c r="D141" s="10" t="n">
        <v>1</v>
      </c>
      <c r="E141" s="10" t="n">
        <v>30</v>
      </c>
      <c r="F141" s="10" t="n">
        <v>2</v>
      </c>
    </row>
    <row r="142" customFormat="false" ht="13.8" hidden="false" customHeight="false" outlineLevel="0" collapsed="false">
      <c r="A142" s="7"/>
      <c r="B142" s="13" t="s">
        <v>160</v>
      </c>
      <c r="C142" s="14" t="s">
        <v>146</v>
      </c>
      <c r="D142" s="14" t="s">
        <v>26</v>
      </c>
      <c r="E142" s="14" t="n">
        <v>15</v>
      </c>
      <c r="F142" s="14" t="n">
        <v>2</v>
      </c>
    </row>
    <row r="143" customFormat="false" ht="13.8" hidden="false" customHeight="false" outlineLevel="0" collapsed="false">
      <c r="A143" s="11"/>
      <c r="B143" s="9" t="s">
        <v>114</v>
      </c>
      <c r="C143" s="10" t="s">
        <v>38</v>
      </c>
      <c r="D143" s="10" t="s">
        <v>26</v>
      </c>
      <c r="E143" s="10" t="n">
        <v>2</v>
      </c>
      <c r="F143" s="10" t="n">
        <v>1</v>
      </c>
    </row>
    <row r="146" customFormat="false" ht="13.8" hidden="false" customHeight="false" outlineLevel="0" collapsed="false">
      <c r="B146" s="3" t="s">
        <v>27</v>
      </c>
      <c r="C146" s="3" t="n">
        <v>36</v>
      </c>
    </row>
    <row r="147" customFormat="false" ht="13.8" hidden="false" customHeight="false" outlineLevel="0" collapsed="false">
      <c r="B147" s="3" t="s">
        <v>98</v>
      </c>
      <c r="C147" s="3" t="n">
        <v>11</v>
      </c>
    </row>
    <row r="148" customFormat="false" ht="13.8" hidden="false" customHeight="false" outlineLevel="0" collapsed="false">
      <c r="B148" s="3" t="s">
        <v>165</v>
      </c>
      <c r="C148" s="3" t="n">
        <v>44</v>
      </c>
    </row>
    <row r="149" customFormat="false" ht="13.8" hidden="false" customHeight="false" outlineLevel="0" collapsed="false">
      <c r="B149" s="3" t="s">
        <v>173</v>
      </c>
      <c r="C149" s="3" t="n">
        <v>51</v>
      </c>
    </row>
    <row r="150" customFormat="false" ht="13.8" hidden="false" customHeight="false" outlineLevel="0" collapsed="false">
      <c r="B150" s="3" t="s">
        <v>24</v>
      </c>
      <c r="C150" s="3" t="n">
        <v>1</v>
      </c>
    </row>
    <row r="151" customFormat="false" ht="13.8" hidden="false" customHeight="false" outlineLevel="0" collapsed="false">
      <c r="B151" s="3" t="s">
        <v>39</v>
      </c>
      <c r="C151" s="3" t="n">
        <v>2</v>
      </c>
    </row>
    <row r="152" customFormat="false" ht="13.8" hidden="false" customHeight="false" outlineLevel="0" collapsed="false">
      <c r="B152" s="3" t="s">
        <v>46</v>
      </c>
      <c r="C152" s="3" t="n">
        <v>3</v>
      </c>
    </row>
    <row r="153" customFormat="false" ht="13.8" hidden="false" customHeight="false" outlineLevel="0" collapsed="false">
      <c r="B153" s="3" t="s">
        <v>62</v>
      </c>
      <c r="C153" s="3" t="n">
        <v>5</v>
      </c>
    </row>
    <row r="154" customFormat="false" ht="13.8" hidden="false" customHeight="false" outlineLevel="0" collapsed="false">
      <c r="B154" s="3" t="s">
        <v>68</v>
      </c>
      <c r="C154" s="3" t="n">
        <v>6</v>
      </c>
    </row>
    <row r="155" customFormat="false" ht="13.8" hidden="false" customHeight="false" outlineLevel="0" collapsed="false">
      <c r="B155" s="3" t="s">
        <v>75</v>
      </c>
      <c r="C155" s="3" t="n">
        <v>7</v>
      </c>
    </row>
    <row r="156" customFormat="false" ht="13.8" hidden="false" customHeight="false" outlineLevel="0" collapsed="false">
      <c r="B156" s="3" t="s">
        <v>81</v>
      </c>
      <c r="C156" s="3" t="n">
        <v>8</v>
      </c>
    </row>
    <row r="157" customFormat="false" ht="13.8" hidden="false" customHeight="false" outlineLevel="0" collapsed="false">
      <c r="B157" s="3" t="s">
        <v>115</v>
      </c>
      <c r="C157" s="3" t="n">
        <v>21</v>
      </c>
    </row>
    <row r="158" customFormat="false" ht="13.8" hidden="false" customHeight="false" outlineLevel="0" collapsed="false">
      <c r="B158" s="3" t="s">
        <v>67</v>
      </c>
      <c r="C158" s="3" t="n">
        <v>22</v>
      </c>
    </row>
    <row r="159" customFormat="false" ht="13.8" hidden="false" customHeight="false" outlineLevel="0" collapsed="false">
      <c r="B159" s="3" t="s">
        <v>122</v>
      </c>
      <c r="C159" s="3" t="n">
        <v>23</v>
      </c>
    </row>
    <row r="160" customFormat="false" ht="13.8" hidden="false" customHeight="false" outlineLevel="0" collapsed="false">
      <c r="B160" s="3" t="s">
        <v>59</v>
      </c>
      <c r="C160" s="3" t="n">
        <v>24</v>
      </c>
    </row>
    <row r="161" customFormat="false" ht="13.8" hidden="false" customHeight="false" outlineLevel="0" collapsed="false">
      <c r="B161" s="3" t="s">
        <v>61</v>
      </c>
      <c r="C161" s="3" t="n">
        <v>26</v>
      </c>
    </row>
    <row r="162" customFormat="false" ht="13.8" hidden="false" customHeight="false" outlineLevel="0" collapsed="false">
      <c r="B162" s="3" t="s">
        <v>27</v>
      </c>
      <c r="C162" s="3" t="n">
        <v>36</v>
      </c>
    </row>
    <row r="163" customFormat="false" ht="13.8" hidden="false" customHeight="false" outlineLevel="0" collapsed="false">
      <c r="B163" s="3" t="s">
        <v>57</v>
      </c>
      <c r="C163" s="3" t="n">
        <v>37</v>
      </c>
    </row>
    <row r="164" customFormat="false" ht="13.8" hidden="false" customHeight="false" outlineLevel="0" collapsed="false">
      <c r="B164" s="3" t="s">
        <v>135</v>
      </c>
      <c r="C164" s="3" t="n">
        <v>38</v>
      </c>
    </row>
    <row r="165" customFormat="false" ht="13.8" hidden="false" customHeight="false" outlineLevel="0" collapsed="false">
      <c r="B165" s="3" t="s">
        <v>160</v>
      </c>
      <c r="C165" s="3" t="n">
        <v>40</v>
      </c>
    </row>
    <row r="166" customFormat="false" ht="13.8" hidden="false" customHeight="false" outlineLevel="0" collapsed="false">
      <c r="B166" s="3" t="s">
        <v>161</v>
      </c>
      <c r="C166" s="3" t="n">
        <v>41</v>
      </c>
    </row>
    <row r="167" customFormat="false" ht="13.8" hidden="false" customHeight="false" outlineLevel="0" collapsed="false">
      <c r="B167" s="3" t="s">
        <v>331</v>
      </c>
      <c r="C167" s="3" t="s">
        <v>330</v>
      </c>
    </row>
    <row r="168" customFormat="false" ht="13.8" hidden="false" customHeight="false" outlineLevel="0" collapsed="false">
      <c r="B168" s="3" t="s">
        <v>45</v>
      </c>
      <c r="C168" s="3" t="s">
        <v>334</v>
      </c>
    </row>
  </sheetData>
  <autoFilter ref="AR1:AT37">
    <sortState ref="AR2:AT37">
      <sortCondition ref="A2:A3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5" activeCellId="0" sqref="H25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1.43"/>
    <col collapsed="false" customWidth="true" hidden="false" outlineLevel="0" max="2" min="2" style="3" width="5"/>
    <col collapsed="false" customWidth="true" hidden="false" outlineLevel="0" max="3" min="3" style="3" width="9.57"/>
    <col collapsed="false" customWidth="true" hidden="false" outlineLevel="0" max="4" min="4" style="3" width="15.14"/>
    <col collapsed="false" customWidth="true" hidden="false" outlineLevel="0" max="5" min="5" style="3" width="12.29"/>
    <col collapsed="false" customWidth="true" hidden="false" outlineLevel="0" max="6" min="6" style="3" width="8"/>
    <col collapsed="false" customWidth="true" hidden="false" outlineLevel="0" max="7" min="7" style="3" width="12.29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1" style="3" width="29.72"/>
    <col collapsed="false" customWidth="true" hidden="false" outlineLevel="0" max="14" min="14" style="2" width="11.29"/>
    <col collapsed="false" customWidth="true" hidden="false" outlineLevel="0" max="19" min="19" style="3" width="9.14"/>
    <col collapsed="false" customWidth="true" hidden="false" outlineLevel="0" max="20" min="20" style="3" width="1.57"/>
    <col collapsed="false" customWidth="true" hidden="false" outlineLevel="0" max="21" min="21" style="3" width="18.71"/>
  </cols>
  <sheetData>
    <row r="1" customFormat="false" ht="13.8" hidden="false" customHeight="false" outlineLevel="0" collapsed="false">
      <c r="A1" s="37" t="s">
        <v>1099</v>
      </c>
      <c r="B1" s="37" t="s">
        <v>10</v>
      </c>
      <c r="C1" s="37" t="s">
        <v>11</v>
      </c>
      <c r="D1" s="37" t="s">
        <v>12</v>
      </c>
      <c r="E1" s="37"/>
      <c r="F1" s="37"/>
      <c r="G1" s="37" t="s">
        <v>1034</v>
      </c>
      <c r="H1" s="37" t="s">
        <v>1035</v>
      </c>
      <c r="I1" s="37" t="s">
        <v>1036</v>
      </c>
      <c r="J1" s="37" t="s">
        <v>1037</v>
      </c>
      <c r="K1" s="37"/>
      <c r="L1" s="37" t="s">
        <v>1100</v>
      </c>
      <c r="U1" s="3" t="s">
        <v>18</v>
      </c>
      <c r="V1" s="3" t="s">
        <v>19</v>
      </c>
      <c r="W1" s="3" t="s">
        <v>20</v>
      </c>
      <c r="X1" s="3" t="s">
        <v>22</v>
      </c>
    </row>
    <row r="2" customFormat="false" ht="13.8" hidden="false" customHeight="false" outlineLevel="0" collapsed="false">
      <c r="A2" s="12" t="s">
        <v>405</v>
      </c>
      <c r="B2" s="12" t="s">
        <v>1101</v>
      </c>
      <c r="C2" s="12" t="s">
        <v>95</v>
      </c>
      <c r="D2" s="12" t="s">
        <v>31</v>
      </c>
      <c r="E2" s="12"/>
      <c r="F2" s="12"/>
      <c r="G2" s="12" t="s">
        <v>32</v>
      </c>
      <c r="H2" s="12" t="s">
        <v>32</v>
      </c>
      <c r="I2" s="12" t="s">
        <v>32</v>
      </c>
      <c r="J2" s="12" t="s">
        <v>32</v>
      </c>
      <c r="K2" s="12"/>
      <c r="L2" s="12" t="s">
        <v>32</v>
      </c>
      <c r="N2" s="10"/>
      <c r="O2" s="10"/>
      <c r="P2" s="10"/>
      <c r="Q2" s="10"/>
      <c r="U2" s="10" t="s">
        <v>1102</v>
      </c>
      <c r="V2" s="10" t="n">
        <v>2</v>
      </c>
      <c r="W2" s="10" t="n">
        <v>2</v>
      </c>
      <c r="X2" s="10" t="n">
        <f aca="false">IF(V2=W2,INDEX(2d20!A:B,MATCH(V2,2d20!A:A,0),2),SUM(INDEX(2d20!A:B,MATCH(V2,2d20!A:A,0),2),INDEX(2d20!A:B,MATCH(W2,2d20!A:A,0),2)))</f>
        <v>0.25</v>
      </c>
      <c r="Y2" s="3" t="str">
        <f aca="false">IF(V2=W2,CONCATENATE(V2,"  ",U2),CONCATENATE(V2,"-",W2,"  ",U2))</f>
        <v>2  Gold Rock</v>
      </c>
    </row>
    <row r="3" customFormat="false" ht="13.8" hidden="false" customHeight="false" outlineLevel="0" collapsed="false">
      <c r="A3" s="8" t="s">
        <v>407</v>
      </c>
      <c r="B3" s="8" t="s">
        <v>953</v>
      </c>
      <c r="C3" s="8" t="s">
        <v>95</v>
      </c>
      <c r="D3" s="8" t="s">
        <v>31</v>
      </c>
      <c r="E3" s="8"/>
      <c r="F3" s="8"/>
      <c r="G3" s="8" t="s">
        <v>32</v>
      </c>
      <c r="H3" s="8" t="s">
        <v>32</v>
      </c>
      <c r="I3" s="8" t="s">
        <v>32</v>
      </c>
      <c r="J3" s="8" t="s">
        <v>32</v>
      </c>
      <c r="K3" s="8"/>
      <c r="L3" s="8" t="s">
        <v>32</v>
      </c>
      <c r="N3" s="14"/>
      <c r="O3" s="14"/>
      <c r="P3" s="14"/>
      <c r="Q3" s="14"/>
      <c r="U3" s="14" t="s">
        <v>518</v>
      </c>
      <c r="V3" s="14" t="n">
        <v>3</v>
      </c>
      <c r="W3" s="14" t="n">
        <v>3</v>
      </c>
      <c r="X3" s="14" t="n">
        <f aca="false">IF(V3=W3,INDEX(2d20!A:B,MATCH(V3,2d20!A:A,0),2),SUM(INDEX(2d20!A:B,MATCH(V3,2d20!A:A,0),2),INDEX(2d20!A:B,MATCH(W3,2d20!A:A,0),2)))</f>
        <v>0.5</v>
      </c>
      <c r="Y3" s="3" t="str">
        <f aca="false">IF(V3=W3,CONCATENATE(V3,"  ",U3),CONCATENATE(V3,"-",W3,"  ",U3))</f>
        <v>3  Ballistic Fist</v>
      </c>
    </row>
    <row r="4" customFormat="false" ht="13.8" hidden="false" customHeight="false" outlineLevel="0" collapsed="false">
      <c r="A4" s="12" t="s">
        <v>408</v>
      </c>
      <c r="B4" s="12" t="s">
        <v>945</v>
      </c>
      <c r="C4" s="12" t="s">
        <v>42</v>
      </c>
      <c r="D4" s="12" t="s">
        <v>31</v>
      </c>
      <c r="E4" s="12"/>
      <c r="F4" s="12"/>
      <c r="G4" s="12" t="s">
        <v>32</v>
      </c>
      <c r="H4" s="12" t="s">
        <v>32</v>
      </c>
      <c r="I4" s="12" t="s">
        <v>32</v>
      </c>
      <c r="J4" s="12" t="s">
        <v>32</v>
      </c>
      <c r="K4" s="12"/>
      <c r="L4" s="12" t="s">
        <v>1103</v>
      </c>
      <c r="N4" s="10"/>
      <c r="O4" s="10"/>
      <c r="P4" s="10"/>
      <c r="Q4" s="10"/>
      <c r="U4" s="10" t="s">
        <v>432</v>
      </c>
      <c r="V4" s="10" t="n">
        <v>4</v>
      </c>
      <c r="W4" s="10" t="n">
        <v>4</v>
      </c>
      <c r="X4" s="10" t="n">
        <f aca="false">IF(V4=W4,INDEX(2d20!A:B,MATCH(V4,2d20!A:A,0),2),SUM(INDEX(2d20!A:B,MATCH(V4,2d20!A:A,0),2),INDEX(2d20!A:B,MATCH(W4,2d20!A:A,0),2)))</f>
        <v>0.75</v>
      </c>
      <c r="Y4" s="3" t="str">
        <f aca="false">IF(V4=W4,CONCATENATE(V4,"  ",U4),CONCATENATE(V4,"-",W4,"  ",U4))</f>
        <v>4  Deathclaw Gauntlet</v>
      </c>
    </row>
    <row r="5" customFormat="false" ht="13.8" hidden="false" customHeight="false" outlineLevel="0" collapsed="false">
      <c r="A5" s="8" t="s">
        <v>409</v>
      </c>
      <c r="B5" s="8" t="s">
        <v>1104</v>
      </c>
      <c r="C5" s="8" t="s">
        <v>32</v>
      </c>
      <c r="D5" s="8" t="s">
        <v>31</v>
      </c>
      <c r="E5" s="8"/>
      <c r="F5" s="8"/>
      <c r="G5" s="8" t="s">
        <v>32</v>
      </c>
      <c r="H5" s="8" t="s">
        <v>32</v>
      </c>
      <c r="I5" s="8" t="s">
        <v>32</v>
      </c>
      <c r="J5" s="8" t="s">
        <v>32</v>
      </c>
      <c r="K5" s="8"/>
      <c r="L5" s="8" t="s">
        <v>32</v>
      </c>
      <c r="N5" s="14"/>
      <c r="O5" s="14"/>
      <c r="P5" s="14"/>
      <c r="Q5" s="14"/>
      <c r="U5" s="14" t="s">
        <v>465</v>
      </c>
      <c r="V5" s="14" t="n">
        <v>5</v>
      </c>
      <c r="W5" s="14" t="n">
        <v>5</v>
      </c>
      <c r="X5" s="14" t="n">
        <f aca="false">IF(V5=W5,INDEX(2d20!A:B,MATCH(V5,2d20!A:A,0),2),SUM(INDEX(2d20!A:B,MATCH(V5,2d20!A:A,0),2),INDEX(2d20!A:B,MATCH(W5,2d20!A:A,0),2)))</f>
        <v>1</v>
      </c>
      <c r="Y5" s="3" t="str">
        <f aca="false">IF(V5=W5,CONCATENATE(V5,"  ",U5),CONCATENATE(V5,"-",W5,"  ",U5))</f>
        <v>5  Yao Guai Gauntlet</v>
      </c>
    </row>
    <row r="6" customFormat="false" ht="13.8" hidden="false" customHeight="false" outlineLevel="0" collapsed="false">
      <c r="A6" s="8" t="s">
        <v>410</v>
      </c>
      <c r="B6" s="8" t="s">
        <v>955</v>
      </c>
      <c r="C6" s="8" t="s">
        <v>42</v>
      </c>
      <c r="D6" s="8" t="s">
        <v>31</v>
      </c>
      <c r="E6" s="8"/>
      <c r="F6" s="8"/>
      <c r="G6" s="8" t="s">
        <v>32</v>
      </c>
      <c r="H6" s="8" t="s">
        <v>32</v>
      </c>
      <c r="I6" s="8" t="s">
        <v>32</v>
      </c>
      <c r="J6" s="8" t="s">
        <v>32</v>
      </c>
      <c r="K6" s="8"/>
      <c r="L6" s="8" t="s">
        <v>1103</v>
      </c>
      <c r="N6" s="14"/>
      <c r="O6" s="14"/>
      <c r="P6" s="14"/>
      <c r="Q6" s="14"/>
      <c r="U6" s="14"/>
      <c r="V6" s="14"/>
      <c r="W6" s="14"/>
      <c r="X6" s="14"/>
      <c r="Y6" s="3"/>
    </row>
    <row r="7" customFormat="false" ht="13.8" hidden="false" customHeight="false" outlineLevel="0" collapsed="false">
      <c r="A7" s="12" t="s">
        <v>411</v>
      </c>
      <c r="B7" s="12" t="s">
        <v>945</v>
      </c>
      <c r="C7" s="12" t="s">
        <v>42</v>
      </c>
      <c r="D7" s="12" t="s">
        <v>31</v>
      </c>
      <c r="E7" s="12"/>
      <c r="F7" s="12"/>
      <c r="G7" s="12" t="s">
        <v>572</v>
      </c>
      <c r="H7" s="12" t="n">
        <v>3</v>
      </c>
      <c r="I7" s="12" t="n">
        <v>50</v>
      </c>
      <c r="J7" s="12" t="n">
        <v>2</v>
      </c>
      <c r="K7" s="12"/>
      <c r="L7" s="12" t="s">
        <v>1103</v>
      </c>
      <c r="N7" s="10"/>
      <c r="O7" s="10"/>
      <c r="P7" s="10"/>
      <c r="Q7" s="10"/>
      <c r="U7" s="10" t="s">
        <v>464</v>
      </c>
      <c r="V7" s="10" t="n">
        <v>6</v>
      </c>
      <c r="W7" s="10" t="n">
        <v>6</v>
      </c>
      <c r="X7" s="10" t="n">
        <f aca="false">IF(V7=W7,INDEX(2d20!A:B,MATCH(V7,2d20!A:A,0),2),SUM(INDEX(2d20!A:B,MATCH(V7,2d20!A:A,0),2),INDEX(2d20!A:B,MATCH(W7,2d20!A:A,0),2)))</f>
        <v>1.25</v>
      </c>
      <c r="Y7" s="3" t="str">
        <f aca="false">IF(V7=W7,CONCATENATE(V7,"  ",U7),CONCATENATE(V7,"-",W7,"  ",U7))</f>
        <v>6  Mantis Gauntlet</v>
      </c>
    </row>
    <row r="8" customFormat="false" ht="13.8" hidden="false" customHeight="false" outlineLevel="0" collapsed="false">
      <c r="A8" s="8" t="s">
        <v>412</v>
      </c>
      <c r="B8" s="8" t="s">
        <v>953</v>
      </c>
      <c r="C8" s="8" t="s">
        <v>42</v>
      </c>
      <c r="D8" s="8" t="s">
        <v>31</v>
      </c>
      <c r="E8" s="8"/>
      <c r="F8" s="8"/>
      <c r="G8" s="8" t="s">
        <v>32</v>
      </c>
      <c r="H8" s="8" t="n">
        <v>1</v>
      </c>
      <c r="I8" s="8" t="n">
        <v>25</v>
      </c>
      <c r="J8" s="8" t="n">
        <v>1</v>
      </c>
      <c r="K8" s="8"/>
      <c r="L8" s="8" t="s">
        <v>1105</v>
      </c>
      <c r="N8" s="14"/>
      <c r="O8" s="14"/>
      <c r="P8" s="14"/>
      <c r="Q8" s="14"/>
      <c r="U8" s="14" t="s">
        <v>434</v>
      </c>
      <c r="V8" s="14" t="n">
        <v>7</v>
      </c>
      <c r="W8" s="14" t="n">
        <v>7</v>
      </c>
      <c r="X8" s="14" t="n">
        <f aca="false">IF(V8=W8,INDEX(2d20!A:B,MATCH(V8,2d20!A:A,0),2),SUM(INDEX(2d20!A:B,MATCH(V8,2d20!A:A,0),2),INDEX(2d20!A:B,MATCH(W8,2d20!A:A,0),2)))</f>
        <v>1.5</v>
      </c>
      <c r="Y8" s="3" t="str">
        <f aca="false">IF(V8=W8,CONCATENATE(V8,"  ",U8),CONCATENATE(V8,"-",W8,"  ",U8))</f>
        <v>7  Power Fist</v>
      </c>
    </row>
    <row r="9" customFormat="false" ht="13.8" hidden="false" customHeight="false" outlineLevel="0" collapsed="false">
      <c r="A9" s="12" t="s">
        <v>413</v>
      </c>
      <c r="B9" s="12" t="s">
        <v>953</v>
      </c>
      <c r="C9" s="12" t="s">
        <v>42</v>
      </c>
      <c r="D9" s="12" t="s">
        <v>31</v>
      </c>
      <c r="E9" s="12"/>
      <c r="F9" s="12"/>
      <c r="G9" s="12" t="s">
        <v>32</v>
      </c>
      <c r="H9" s="12" t="n">
        <v>2</v>
      </c>
      <c r="I9" s="12" t="n">
        <v>25</v>
      </c>
      <c r="J9" s="12" t="n">
        <v>1</v>
      </c>
      <c r="K9" s="12"/>
      <c r="L9" s="12" t="s">
        <v>748</v>
      </c>
      <c r="N9" s="10"/>
      <c r="O9" s="10"/>
      <c r="P9" s="10"/>
      <c r="Q9" s="10"/>
      <c r="U9" s="10" t="s">
        <v>425</v>
      </c>
      <c r="V9" s="10" t="n">
        <v>8</v>
      </c>
      <c r="W9" s="10" t="n">
        <v>8</v>
      </c>
      <c r="X9" s="10" t="n">
        <f aca="false">IF(V9=W9,INDEX(2d20!A:B,MATCH(V9,2d20!A:A,0),2),SUM(INDEX(2d20!A:B,MATCH(V9,2d20!A:A,0),2),INDEX(2d20!A:B,MATCH(W9,2d20!A:A,0),2)))</f>
        <v>1.75</v>
      </c>
      <c r="Y9" s="3" t="str">
        <f aca="false">IF(V9=W9,CONCATENATE(V9,"  ",U9),CONCATENATE(V9,"-",W9,"  ",U9))</f>
        <v>8  Sledgehammer</v>
      </c>
    </row>
    <row r="10" customFormat="false" ht="13.8" hidden="false" customHeight="false" outlineLevel="0" collapsed="false">
      <c r="A10" s="8" t="s">
        <v>414</v>
      </c>
      <c r="B10" s="8" t="s">
        <v>945</v>
      </c>
      <c r="C10" s="8" t="s">
        <v>64</v>
      </c>
      <c r="D10" s="8" t="s">
        <v>31</v>
      </c>
      <c r="E10" s="8"/>
      <c r="F10" s="8"/>
      <c r="G10" s="8" t="s">
        <v>32</v>
      </c>
      <c r="H10" s="8" t="n">
        <v>6</v>
      </c>
      <c r="I10" s="8" t="n">
        <v>50</v>
      </c>
      <c r="J10" s="8" t="n">
        <v>2</v>
      </c>
      <c r="K10" s="8"/>
      <c r="L10" s="8" t="s">
        <v>1106</v>
      </c>
      <c r="N10" s="14"/>
      <c r="O10" s="14"/>
      <c r="P10" s="14"/>
      <c r="Q10" s="14"/>
      <c r="U10" s="14" t="s">
        <v>460</v>
      </c>
      <c r="V10" s="14" t="n">
        <v>9</v>
      </c>
      <c r="W10" s="14" t="n">
        <v>9</v>
      </c>
      <c r="X10" s="14" t="n">
        <f aca="false">IF(V10=W10,INDEX(2d20!A:B,MATCH(V10,2d20!A:A,0),2),SUM(INDEX(2d20!A:B,MATCH(V10,2d20!A:A,0),2),INDEX(2d20!A:B,MATCH(W10,2d20!A:A,0),2)))</f>
        <v>2</v>
      </c>
      <c r="Y10" s="3" t="str">
        <f aca="false">IF(V10=W10,CONCATENATE(V10,"  ",U10),CONCATENATE(V10,"-",W10,"  ",U10))</f>
        <v>9  Cattle Prod</v>
      </c>
    </row>
    <row r="11" customFormat="false" ht="13.8" hidden="false" customHeight="false" outlineLevel="0" collapsed="false">
      <c r="A11" s="12" t="s">
        <v>415</v>
      </c>
      <c r="B11" s="12" t="s">
        <v>955</v>
      </c>
      <c r="C11" s="12" t="s">
        <v>42</v>
      </c>
      <c r="D11" s="12" t="s">
        <v>79</v>
      </c>
      <c r="E11" s="12"/>
      <c r="F11" s="12"/>
      <c r="G11" s="12" t="s">
        <v>572</v>
      </c>
      <c r="H11" s="12" t="n">
        <v>3</v>
      </c>
      <c r="I11" s="12" t="n">
        <v>200</v>
      </c>
      <c r="J11" s="12" t="n">
        <v>3</v>
      </c>
      <c r="K11" s="12"/>
      <c r="L11" s="12" t="s">
        <v>758</v>
      </c>
      <c r="N11" s="10"/>
      <c r="O11" s="10"/>
      <c r="P11" s="10"/>
      <c r="Q11" s="10"/>
      <c r="U11" s="10" t="s">
        <v>431</v>
      </c>
      <c r="V11" s="10" t="n">
        <v>10</v>
      </c>
      <c r="W11" s="10" t="n">
        <v>10</v>
      </c>
      <c r="X11" s="10" t="n">
        <f aca="false">IF(V11=W11,INDEX(2d20!A:B,MATCH(V11,2d20!A:A,0),2),SUM(INDEX(2d20!A:B,MATCH(V11,2d20!A:A,0),2),INDEX(2d20!A:B,MATCH(W11,2d20!A:A,0),2)))</f>
        <v>2.25</v>
      </c>
      <c r="Y11" s="3" t="str">
        <f aca="false">IF(V11=W11,CONCATENATE(V11,"  ",U11),CONCATENATE(V11,"-",W11,"  ",U11))</f>
        <v>10  Boxing Glove</v>
      </c>
    </row>
    <row r="12" customFormat="false" ht="13.8" hidden="false" customHeight="false" outlineLevel="0" collapsed="false">
      <c r="A12" s="8" t="s">
        <v>416</v>
      </c>
      <c r="B12" s="8" t="s">
        <v>1101</v>
      </c>
      <c r="C12" s="8" t="s">
        <v>42</v>
      </c>
      <c r="D12" s="8" t="s">
        <v>31</v>
      </c>
      <c r="E12" s="8"/>
      <c r="F12" s="8"/>
      <c r="G12" s="8" t="s">
        <v>565</v>
      </c>
      <c r="H12" s="8" t="n">
        <v>1</v>
      </c>
      <c r="I12" s="8" t="n">
        <v>20</v>
      </c>
      <c r="J12" s="8" t="n">
        <v>0</v>
      </c>
      <c r="K12" s="8"/>
      <c r="L12" s="8" t="s">
        <v>748</v>
      </c>
      <c r="N12" s="14"/>
      <c r="O12" s="14"/>
      <c r="P12" s="14"/>
      <c r="Q12" s="14"/>
      <c r="U12" s="14" t="s">
        <v>433</v>
      </c>
      <c r="V12" s="14" t="n">
        <v>11</v>
      </c>
      <c r="W12" s="14" t="n">
        <v>11</v>
      </c>
      <c r="X12" s="14" t="n">
        <f aca="false">IF(V12=W12,INDEX(2d20!A:B,MATCH(V12,2d20!A:A,0),2),SUM(INDEX(2d20!A:B,MATCH(V12,2d20!A:A,0),2),INDEX(2d20!A:B,MATCH(W12,2d20!A:A,0),2)))</f>
        <v>2.5</v>
      </c>
      <c r="Y12" s="3" t="str">
        <f aca="false">IF(V12=W12,CONCATENATE(V12,"  ",U12),CONCATENATE(V12,"-",W12,"  ",U12))</f>
        <v>11  Knuckles</v>
      </c>
    </row>
    <row r="13" customFormat="false" ht="13.8" hidden="false" customHeight="false" outlineLevel="0" collapsed="false">
      <c r="A13" s="12" t="s">
        <v>417</v>
      </c>
      <c r="B13" s="12" t="s">
        <v>945</v>
      </c>
      <c r="C13" s="12" t="s">
        <v>32</v>
      </c>
      <c r="D13" s="12" t="s">
        <v>31</v>
      </c>
      <c r="E13" s="12"/>
      <c r="F13" s="12"/>
      <c r="G13" s="12" t="s">
        <v>566</v>
      </c>
      <c r="H13" s="12" t="n">
        <v>3</v>
      </c>
      <c r="I13" s="12" t="n">
        <v>25</v>
      </c>
      <c r="J13" s="12" t="n">
        <v>1</v>
      </c>
      <c r="K13" s="12"/>
      <c r="L13" s="12" t="s">
        <v>1107</v>
      </c>
      <c r="N13" s="10"/>
      <c r="O13" s="10"/>
      <c r="P13" s="10"/>
      <c r="Q13" s="10"/>
      <c r="U13" s="10" t="s">
        <v>421</v>
      </c>
      <c r="V13" s="10" t="n">
        <v>12</v>
      </c>
      <c r="W13" s="10" t="n">
        <v>13</v>
      </c>
      <c r="X13" s="10" t="n">
        <f aca="false">IF(V13=W13,INDEX(2d20!A:B,MATCH(V13,2d20!A:A,0),2),SUM(INDEX(2d20!A:B,MATCH(V13,2d20!A:A,0),2),INDEX(2d20!A:B,MATCH(W13,2d20!A:A,0),2)))</f>
        <v>5.75</v>
      </c>
      <c r="Y13" s="3" t="str">
        <f aca="false">IF(V13=W13,CONCATENATE(V13,"  ",U13),CONCATENATE(V13,"-",W13,"  ",U13))</f>
        <v>12-13  Pipe Wrench</v>
      </c>
    </row>
    <row r="14" customFormat="false" ht="13.8" hidden="false" customHeight="false" outlineLevel="0" collapsed="false">
      <c r="A14" s="8" t="s">
        <v>418</v>
      </c>
      <c r="B14" s="8" t="s">
        <v>955</v>
      </c>
      <c r="C14" s="8" t="s">
        <v>32</v>
      </c>
      <c r="D14" s="8" t="s">
        <v>31</v>
      </c>
      <c r="E14" s="8"/>
      <c r="F14" s="8"/>
      <c r="G14" s="8" t="s">
        <v>566</v>
      </c>
      <c r="H14" s="8" t="n">
        <v>2</v>
      </c>
      <c r="I14" s="8" t="n">
        <v>32</v>
      </c>
      <c r="J14" s="8" t="n">
        <v>2</v>
      </c>
      <c r="K14" s="8"/>
      <c r="L14" s="8" t="s">
        <v>1107</v>
      </c>
      <c r="N14" s="14"/>
      <c r="O14" s="14"/>
      <c r="P14" s="14"/>
      <c r="Q14" s="14"/>
      <c r="U14" s="14" t="s">
        <v>412</v>
      </c>
      <c r="V14" s="14" t="n">
        <v>14</v>
      </c>
      <c r="W14" s="14" t="n">
        <v>14</v>
      </c>
      <c r="X14" s="14" t="n">
        <f aca="false">IF(V14=W14,INDEX(2d20!A:B,MATCH(V14,2d20!A:A,0),2),SUM(INDEX(2d20!A:B,MATCH(V14,2d20!A:A,0),2),INDEX(2d20!A:B,MATCH(W14,2d20!A:A,0),2)))</f>
        <v>3.25</v>
      </c>
      <c r="Y14" s="3" t="str">
        <f aca="false">IF(V14=W14,CONCATENATE(V14,"  ",U14),CONCATENATE(V14,"-",W14,"  ",U14))</f>
        <v>14  Combat Knife</v>
      </c>
    </row>
    <row r="15" customFormat="false" ht="13.8" hidden="false" customHeight="false" outlineLevel="0" collapsed="false">
      <c r="A15" s="12" t="s">
        <v>419</v>
      </c>
      <c r="B15" s="12" t="s">
        <v>945</v>
      </c>
      <c r="C15" s="12" t="s">
        <v>32</v>
      </c>
      <c r="D15" s="12" t="s">
        <v>31</v>
      </c>
      <c r="E15" s="12"/>
      <c r="F15" s="12"/>
      <c r="G15" s="12" t="s">
        <v>566</v>
      </c>
      <c r="H15" s="12" t="n">
        <v>3</v>
      </c>
      <c r="I15" s="12" t="n">
        <v>20</v>
      </c>
      <c r="J15" s="12" t="n">
        <v>0</v>
      </c>
      <c r="K15" s="12"/>
      <c r="L15" s="12" t="s">
        <v>1108</v>
      </c>
      <c r="N15" s="10"/>
      <c r="O15" s="10"/>
      <c r="P15" s="10"/>
      <c r="Q15" s="10"/>
      <c r="U15" s="10" t="s">
        <v>462</v>
      </c>
      <c r="V15" s="10" t="n">
        <v>15</v>
      </c>
      <c r="W15" s="10" t="n">
        <v>15</v>
      </c>
      <c r="X15" s="10" t="n">
        <f aca="false">IF(V15=W15,INDEX(2d20!A:B,MATCH(V15,2d20!A:A,0),2),SUM(INDEX(2d20!A:B,MATCH(V15,2d20!A:A,0),2),INDEX(2d20!A:B,MATCH(W15,2d20!A:A,0),2)))</f>
        <v>3.5</v>
      </c>
      <c r="Y15" s="3" t="str">
        <f aca="false">IF(V15=W15,CONCATENATE(V15,"  ",U15),CONCATENATE(V15,"-",W15,"  ",U15))</f>
        <v>15  Shovel</v>
      </c>
    </row>
    <row r="16" customFormat="false" ht="13.8" hidden="false" customHeight="false" outlineLevel="0" collapsed="false">
      <c r="A16" s="8" t="s">
        <v>420</v>
      </c>
      <c r="B16" s="8" t="s">
        <v>953</v>
      </c>
      <c r="C16" s="8" t="s">
        <v>32</v>
      </c>
      <c r="D16" s="8" t="s">
        <v>31</v>
      </c>
      <c r="E16" s="8"/>
      <c r="F16" s="8"/>
      <c r="G16" s="8" t="s">
        <v>32</v>
      </c>
      <c r="H16" s="8" t="n">
        <v>3</v>
      </c>
      <c r="I16" s="8" t="n">
        <v>15</v>
      </c>
      <c r="J16" s="8" t="n">
        <v>0</v>
      </c>
      <c r="K16" s="8"/>
      <c r="L16" s="8" t="s">
        <v>1109</v>
      </c>
      <c r="N16" s="14"/>
      <c r="O16" s="14"/>
      <c r="P16" s="14"/>
      <c r="Q16" s="14"/>
      <c r="U16" s="14" t="s">
        <v>428</v>
      </c>
      <c r="V16" s="14" t="n">
        <v>16</v>
      </c>
      <c r="W16" s="14" t="n">
        <v>17</v>
      </c>
      <c r="X16" s="14" t="n">
        <f aca="false">IF(V16=W16,INDEX(2d20!A:B,MATCH(V16,2d20!A:A,0),2),SUM(INDEX(2d20!A:B,MATCH(V16,2d20!A:A,0),2),INDEX(2d20!A:B,MATCH(W16,2d20!A:A,0),2)))</f>
        <v>7.75</v>
      </c>
      <c r="Y16" s="3" t="str">
        <f aca="false">IF(V16=W16,CONCATENATE(V16,"  ",U16),CONCATENATE(V16,"-",W16,"  ",U16))</f>
        <v>16-17  Walking Cane</v>
      </c>
    </row>
    <row r="17" customFormat="false" ht="13.8" hidden="false" customHeight="false" outlineLevel="0" collapsed="false">
      <c r="A17" s="12" t="s">
        <v>421</v>
      </c>
      <c r="B17" s="12" t="s">
        <v>953</v>
      </c>
      <c r="C17" s="12" t="s">
        <v>32</v>
      </c>
      <c r="D17" s="12" t="s">
        <v>31</v>
      </c>
      <c r="E17" s="12"/>
      <c r="F17" s="12"/>
      <c r="G17" s="12" t="s">
        <v>32</v>
      </c>
      <c r="H17" s="12" t="n">
        <v>2</v>
      </c>
      <c r="I17" s="12" t="n">
        <v>30</v>
      </c>
      <c r="J17" s="12" t="n">
        <v>1</v>
      </c>
      <c r="K17" s="12"/>
      <c r="L17" s="12" t="s">
        <v>1110</v>
      </c>
      <c r="N17" s="10"/>
      <c r="O17" s="10"/>
      <c r="P17" s="10"/>
      <c r="Q17" s="10"/>
      <c r="U17" s="10" t="s">
        <v>1111</v>
      </c>
      <c r="V17" s="10" t="n">
        <v>18</v>
      </c>
      <c r="W17" s="10" t="n">
        <v>19</v>
      </c>
      <c r="X17" s="10" t="n">
        <f aca="false">IF(V17=W17,INDEX(2d20!A:B,MATCH(V17,2d20!A:A,0),2),SUM(INDEX(2d20!A:B,MATCH(V17,2d20!A:A,0),2),INDEX(2d20!A:B,MATCH(W17,2d20!A:A,0),2)))</f>
        <v>8.75</v>
      </c>
      <c r="Y17" s="3" t="str">
        <f aca="false">IF(V17=W17,CONCATENATE(V17,"  ",U17),CONCATENATE(V17,"-",W17,"  ",U17))</f>
        <v>18-19  Pool Cue</v>
      </c>
    </row>
    <row r="18" customFormat="false" ht="13.8" hidden="false" customHeight="false" outlineLevel="0" collapsed="false">
      <c r="A18" s="8" t="s">
        <v>422</v>
      </c>
      <c r="B18" s="8" t="s">
        <v>953</v>
      </c>
      <c r="C18" s="8" t="s">
        <v>32</v>
      </c>
      <c r="D18" s="8" t="s">
        <v>31</v>
      </c>
      <c r="E18" s="8"/>
      <c r="F18" s="8"/>
      <c r="G18" s="8" t="s">
        <v>566</v>
      </c>
      <c r="H18" s="8" t="n">
        <v>1</v>
      </c>
      <c r="I18" s="8" t="n">
        <v>10</v>
      </c>
      <c r="J18" s="8" t="n">
        <v>0</v>
      </c>
      <c r="K18" s="8"/>
      <c r="L18" s="8" t="s">
        <v>1112</v>
      </c>
      <c r="N18" s="14"/>
      <c r="O18" s="14"/>
      <c r="P18" s="14"/>
      <c r="Q18" s="14"/>
      <c r="U18" s="14" t="s">
        <v>419</v>
      </c>
      <c r="V18" s="14" t="n">
        <v>20</v>
      </c>
      <c r="W18" s="14" t="n">
        <v>22</v>
      </c>
      <c r="X18" s="14" t="n">
        <f aca="false">IF(V18=W18,INDEX(2d20!A:B,MATCH(V18,2d20!A:A,0),2),SUM(INDEX(2d20!A:B,MATCH(V18,2d20!A:A,0),2),INDEX(2d20!A:B,MATCH(W18,2d20!A:A,0),2)))</f>
        <v>9.5</v>
      </c>
      <c r="Y18" s="3" t="str">
        <f aca="false">IF(V18=W18,CONCATENATE(V18,"  ",U18),CONCATENATE(V18,"-",W18,"  ",U18))</f>
        <v>20-22  Board</v>
      </c>
    </row>
    <row r="19" customFormat="false" ht="13.8" hidden="false" customHeight="false" outlineLevel="0" collapsed="false">
      <c r="A19" s="12" t="s">
        <v>423</v>
      </c>
      <c r="B19" s="12" t="s">
        <v>953</v>
      </c>
      <c r="C19" s="12" t="s">
        <v>32</v>
      </c>
      <c r="D19" s="12" t="s">
        <v>31</v>
      </c>
      <c r="E19" s="12"/>
      <c r="F19" s="12"/>
      <c r="G19" s="12" t="s">
        <v>32</v>
      </c>
      <c r="H19" s="12" t="n">
        <v>1</v>
      </c>
      <c r="I19" s="12" t="n">
        <v>10</v>
      </c>
      <c r="J19" s="12" t="n">
        <v>0</v>
      </c>
      <c r="K19" s="12"/>
      <c r="L19" s="12" t="s">
        <v>1113</v>
      </c>
      <c r="N19" s="10"/>
      <c r="O19" s="10"/>
      <c r="P19" s="10"/>
      <c r="Q19" s="10"/>
      <c r="U19" s="10" t="s">
        <v>416</v>
      </c>
      <c r="V19" s="10" t="n">
        <v>23</v>
      </c>
      <c r="W19" s="10" t="n">
        <v>23</v>
      </c>
      <c r="X19" s="10" t="n">
        <f aca="false">IF(V19=W19,INDEX(2d20!A:B,MATCH(V19,2d20!A:A,0),2),SUM(INDEX(2d20!A:B,MATCH(V19,2d20!A:A,0),2),INDEX(2d20!A:B,MATCH(W19,2d20!A:A,0),2)))</f>
        <v>4.5</v>
      </c>
      <c r="Y19" s="3" t="str">
        <f aca="false">IF(V19=W19,CONCATENATE(V19,"  ",U19),CONCATENATE(V19,"-",W19,"  ",U19))</f>
        <v>23  Switchblade</v>
      </c>
    </row>
    <row r="20" customFormat="false" ht="13.8" hidden="false" customHeight="false" outlineLevel="0" collapsed="false">
      <c r="A20" s="8" t="s">
        <v>424</v>
      </c>
      <c r="B20" s="8" t="s">
        <v>953</v>
      </c>
      <c r="C20" s="8" t="s">
        <v>32</v>
      </c>
      <c r="D20" s="8" t="s">
        <v>31</v>
      </c>
      <c r="E20" s="8"/>
      <c r="F20" s="8"/>
      <c r="G20" s="8" t="s">
        <v>32</v>
      </c>
      <c r="H20" s="8" t="n">
        <v>2</v>
      </c>
      <c r="I20" s="8" t="n">
        <v>15</v>
      </c>
      <c r="J20" s="8" t="n">
        <v>1</v>
      </c>
      <c r="K20" s="8"/>
      <c r="L20" s="8" t="s">
        <v>1114</v>
      </c>
      <c r="N20" s="14"/>
      <c r="O20" s="14"/>
      <c r="P20" s="14"/>
      <c r="Q20" s="14"/>
      <c r="U20" s="14" t="s">
        <v>420</v>
      </c>
      <c r="V20" s="14" t="n">
        <v>24</v>
      </c>
      <c r="W20" s="14" t="n">
        <v>25</v>
      </c>
      <c r="X20" s="14" t="n">
        <f aca="false">IF(V20=W20,INDEX(2d20!A:B,MATCH(V20,2d20!A:A,0),2),SUM(INDEX(2d20!A:B,MATCH(V20,2d20!A:A,0),2),INDEX(2d20!A:B,MATCH(W20,2d20!A:A,0),2)))</f>
        <v>8.25</v>
      </c>
      <c r="Y20" s="3" t="str">
        <f aca="false">IF(V20=W20,CONCATENATE(V20,"  ",U20),CONCATENATE(V20,"-",W20,"  ",U20))</f>
        <v>24-25  Lead Pipe</v>
      </c>
    </row>
    <row r="21" customFormat="false" ht="13.8" hidden="false" customHeight="false" outlineLevel="0" collapsed="false">
      <c r="A21" s="12" t="s">
        <v>425</v>
      </c>
      <c r="B21" s="12" t="s">
        <v>955</v>
      </c>
      <c r="C21" s="12" t="s">
        <v>32</v>
      </c>
      <c r="D21" s="12" t="s">
        <v>31</v>
      </c>
      <c r="E21" s="12"/>
      <c r="F21" s="12"/>
      <c r="G21" s="12" t="s">
        <v>32</v>
      </c>
      <c r="H21" s="12" t="n">
        <v>12</v>
      </c>
      <c r="I21" s="12" t="n">
        <v>40</v>
      </c>
      <c r="J21" s="12" t="n">
        <v>2</v>
      </c>
      <c r="K21" s="12"/>
      <c r="L21" s="12" t="s">
        <v>1115</v>
      </c>
      <c r="N21" s="10"/>
      <c r="O21" s="10"/>
      <c r="P21" s="10"/>
      <c r="Q21" s="10"/>
      <c r="U21" s="10" t="s">
        <v>423</v>
      </c>
      <c r="V21" s="10" t="n">
        <v>26</v>
      </c>
      <c r="W21" s="10" t="n">
        <v>27</v>
      </c>
      <c r="X21" s="10" t="n">
        <f aca="false">IF(V21=W21,INDEX(2d20!A:B,MATCH(V21,2d20!A:A,0),2),SUM(INDEX(2d20!A:B,MATCH(V21,2d20!A:A,0),2),INDEX(2d20!A:B,MATCH(W21,2d20!A:A,0),2)))</f>
        <v>7.25</v>
      </c>
      <c r="Y21" s="3" t="str">
        <f aca="false">IF(V21=W21,CONCATENATE(V21,"  ",U21),CONCATENATE(V21,"-",W21,"  ",U21))</f>
        <v>26-27  Rolling Pin</v>
      </c>
    </row>
    <row r="22" customFormat="false" ht="13.8" hidden="false" customHeight="false" outlineLevel="0" collapsed="false">
      <c r="A22" s="8" t="s">
        <v>426</v>
      </c>
      <c r="B22" s="8" t="s">
        <v>940</v>
      </c>
      <c r="C22" s="8" t="s">
        <v>550</v>
      </c>
      <c r="D22" s="8" t="s">
        <v>31</v>
      </c>
      <c r="E22" s="8"/>
      <c r="F22" s="8"/>
      <c r="G22" s="8" t="s">
        <v>566</v>
      </c>
      <c r="H22" s="8" t="n">
        <v>20</v>
      </c>
      <c r="I22" s="8" t="n">
        <v>180</v>
      </c>
      <c r="J22" s="8" t="n">
        <v>3</v>
      </c>
      <c r="K22" s="8"/>
      <c r="L22" s="8" t="s">
        <v>1116</v>
      </c>
      <c r="N22" s="14"/>
      <c r="O22" s="14"/>
      <c r="P22" s="14"/>
      <c r="Q22" s="14"/>
      <c r="U22" s="14" t="s">
        <v>461</v>
      </c>
      <c r="V22" s="14" t="n">
        <v>28</v>
      </c>
      <c r="W22" s="14" t="n">
        <v>29</v>
      </c>
      <c r="X22" s="14" t="n">
        <f aca="false">IF(V22=W22,INDEX(2d20!A:B,MATCH(V22,2d20!A:A,0),2),SUM(INDEX(2d20!A:B,MATCH(V22,2d20!A:A,0),2),INDEX(2d20!A:B,MATCH(W22,2d20!A:A,0),2)))</f>
        <v>6.25</v>
      </c>
      <c r="Y22" s="3" t="str">
        <f aca="false">IF(V22=W22,CONCATENATE(V22,"  ",U22),CONCATENATE(V22,"-",W22,"  ",U22))</f>
        <v>28-29  Crowbar</v>
      </c>
    </row>
    <row r="23" customFormat="false" ht="13.8" hidden="false" customHeight="false" outlineLevel="0" collapsed="false">
      <c r="A23" s="12" t="s">
        <v>427</v>
      </c>
      <c r="B23" s="12" t="s">
        <v>953</v>
      </c>
      <c r="C23" s="12" t="s">
        <v>32</v>
      </c>
      <c r="D23" s="12" t="s">
        <v>31</v>
      </c>
      <c r="E23" s="12"/>
      <c r="F23" s="12"/>
      <c r="G23" s="12" t="s">
        <v>32</v>
      </c>
      <c r="H23" s="12" t="n">
        <v>2</v>
      </c>
      <c r="I23" s="12" t="n">
        <v>25</v>
      </c>
      <c r="J23" s="12" t="n">
        <v>1</v>
      </c>
      <c r="K23" s="12"/>
      <c r="L23" s="12" t="s">
        <v>778</v>
      </c>
      <c r="N23" s="10"/>
      <c r="O23" s="10"/>
      <c r="P23" s="10"/>
      <c r="Q23" s="10"/>
      <c r="U23" s="10" t="s">
        <v>413</v>
      </c>
      <c r="V23" s="10" t="n">
        <v>30</v>
      </c>
      <c r="W23" s="10" t="n">
        <v>30</v>
      </c>
      <c r="X23" s="10" t="n">
        <f aca="false">IF(V23=W23,INDEX(2d20!A:B,MATCH(V23,2d20!A:A,0),2),SUM(INDEX(2d20!A:B,MATCH(V23,2d20!A:A,0),2),INDEX(2d20!A:B,MATCH(W23,2d20!A:A,0),2)))</f>
        <v>2.75</v>
      </c>
      <c r="Y23" s="3" t="str">
        <f aca="false">IF(V23=W23,CONCATENATE(V23,"  ",U23),CONCATENATE(V23,"-",W23,"  ",U23))</f>
        <v>30  Machete</v>
      </c>
    </row>
    <row r="24" customFormat="false" ht="13.8" hidden="false" customHeight="false" outlineLevel="0" collapsed="false">
      <c r="A24" s="8" t="s">
        <v>428</v>
      </c>
      <c r="B24" s="8" t="s">
        <v>953</v>
      </c>
      <c r="C24" s="8" t="s">
        <v>32</v>
      </c>
      <c r="D24" s="8" t="s">
        <v>31</v>
      </c>
      <c r="E24" s="8"/>
      <c r="F24" s="8"/>
      <c r="G24" s="8" t="s">
        <v>32</v>
      </c>
      <c r="H24" s="8" t="n">
        <v>2</v>
      </c>
      <c r="I24" s="8" t="n">
        <v>10</v>
      </c>
      <c r="J24" s="8" t="n">
        <v>0</v>
      </c>
      <c r="K24" s="8"/>
      <c r="L24" s="8" t="s">
        <v>1117</v>
      </c>
      <c r="N24" s="14"/>
      <c r="O24" s="14"/>
      <c r="P24" s="14"/>
      <c r="Q24" s="14"/>
      <c r="U24" s="14" t="s">
        <v>424</v>
      </c>
      <c r="V24" s="14" t="n">
        <v>31</v>
      </c>
      <c r="W24" s="14" t="n">
        <v>32</v>
      </c>
      <c r="X24" s="14" t="n">
        <f aca="false">IF(V24=W24,INDEX(2d20!A:B,MATCH(V24,2d20!A:A,0),2),SUM(INDEX(2d20!A:B,MATCH(V24,2d20!A:A,0),2),INDEX(2d20!A:B,MATCH(W24,2d20!A:A,0),2)))</f>
        <v>4.75</v>
      </c>
      <c r="Y24" s="3" t="str">
        <f aca="false">IF(V24=W24,CONCATENATE(V24,"  ",U24),CONCATENATE(V24,"-",W24,"  ",U24))</f>
        <v>31-32  Baton</v>
      </c>
    </row>
    <row r="25" customFormat="false" ht="13.8" hidden="false" customHeight="false" outlineLevel="0" collapsed="false">
      <c r="A25" s="16" t="s">
        <v>460</v>
      </c>
      <c r="B25" s="16" t="s">
        <v>953</v>
      </c>
      <c r="C25" s="16" t="s">
        <v>95</v>
      </c>
      <c r="D25" s="16" t="s">
        <v>1118</v>
      </c>
      <c r="E25" s="16"/>
      <c r="F25" s="16"/>
      <c r="G25" s="16" t="s">
        <v>32</v>
      </c>
      <c r="H25" s="16" t="n">
        <v>2</v>
      </c>
      <c r="I25" s="16" t="n">
        <v>30</v>
      </c>
      <c r="J25" s="16" t="n">
        <v>2</v>
      </c>
      <c r="K25" s="16"/>
      <c r="L25" s="16" t="s">
        <v>1119</v>
      </c>
      <c r="N25" s="10"/>
      <c r="O25" s="10"/>
      <c r="P25" s="10"/>
      <c r="Q25" s="10"/>
      <c r="U25" s="10" t="s">
        <v>427</v>
      </c>
      <c r="V25" s="10" t="n">
        <v>33</v>
      </c>
      <c r="W25" s="10" t="n">
        <v>33</v>
      </c>
      <c r="X25" s="10" t="n">
        <f aca="false">IF(V25=W25,INDEX(2d20!A:B,MATCH(V25,2d20!A:A,0),2),SUM(INDEX(2d20!A:B,MATCH(V25,2d20!A:A,0),2),INDEX(2d20!A:B,MATCH(W25,2d20!A:A,0),2)))</f>
        <v>2</v>
      </c>
      <c r="Y25" s="3" t="str">
        <f aca="false">IF(V25=W25,CONCATENATE(V25,"  ",U25),CONCATENATE(V25,"-",W25,"  ",U25))</f>
        <v>33  Tire Iron</v>
      </c>
    </row>
    <row r="26" customFormat="false" ht="13.8" hidden="false" customHeight="false" outlineLevel="0" collapsed="false">
      <c r="A26" s="15" t="s">
        <v>461</v>
      </c>
      <c r="B26" s="15" t="s">
        <v>953</v>
      </c>
      <c r="C26" s="15" t="s">
        <v>42</v>
      </c>
      <c r="D26" s="15" t="s">
        <v>31</v>
      </c>
      <c r="E26" s="15"/>
      <c r="F26" s="15"/>
      <c r="G26" s="15" t="s">
        <v>32</v>
      </c>
      <c r="H26" s="15" t="n">
        <v>2</v>
      </c>
      <c r="I26" s="15" t="n">
        <v>30</v>
      </c>
      <c r="J26" s="15" t="n">
        <v>1</v>
      </c>
      <c r="K26" s="15"/>
      <c r="L26" s="15" t="s">
        <v>778</v>
      </c>
      <c r="N26" s="14"/>
      <c r="O26" s="14"/>
      <c r="P26" s="14"/>
      <c r="Q26" s="14"/>
      <c r="U26" s="14" t="s">
        <v>417</v>
      </c>
      <c r="V26" s="14" t="n">
        <v>34</v>
      </c>
      <c r="W26" s="14" t="n">
        <v>34</v>
      </c>
      <c r="X26" s="14" t="n">
        <f aca="false">IF(V26=W26,INDEX(2d20!A:B,MATCH(V26,2d20!A:A,0),2),SUM(INDEX(2d20!A:B,MATCH(V26,2d20!A:A,0),2),INDEX(2d20!A:B,MATCH(W26,2d20!A:A,0),2)))</f>
        <v>1.75</v>
      </c>
      <c r="Y26" s="3" t="str">
        <f aca="false">IF(V26=W26,CONCATENATE(V26,"  ",U26),CONCATENATE(V26,"-",W26,"  ",U26))</f>
        <v>34  Baseball Bat</v>
      </c>
    </row>
    <row r="27" customFormat="false" ht="13.8" hidden="false" customHeight="false" outlineLevel="0" collapsed="false">
      <c r="A27" s="16" t="s">
        <v>462</v>
      </c>
      <c r="B27" s="16" t="s">
        <v>945</v>
      </c>
      <c r="C27" s="16" t="s">
        <v>95</v>
      </c>
      <c r="D27" s="16" t="s">
        <v>31</v>
      </c>
      <c r="E27" s="16"/>
      <c r="F27" s="16"/>
      <c r="G27" s="16" t="s">
        <v>566</v>
      </c>
      <c r="H27" s="16" t="n">
        <v>5</v>
      </c>
      <c r="I27" s="16" t="n">
        <v>30</v>
      </c>
      <c r="J27" s="16" t="n">
        <v>0</v>
      </c>
      <c r="K27" s="16"/>
      <c r="L27" s="16" t="s">
        <v>789</v>
      </c>
      <c r="N27" s="10"/>
      <c r="O27" s="10"/>
      <c r="P27" s="10"/>
      <c r="Q27" s="10"/>
      <c r="U27" s="10" t="s">
        <v>411</v>
      </c>
      <c r="V27" s="10" t="n">
        <v>35</v>
      </c>
      <c r="W27" s="10" t="n">
        <v>35</v>
      </c>
      <c r="X27" s="10" t="n">
        <f aca="false">IF(V27=W27,INDEX(2d20!A:B,MATCH(V27,2d20!A:A,0),2),SUM(INDEX(2d20!A:B,MATCH(V27,2d20!A:A,0),2),INDEX(2d20!A:B,MATCH(W27,2d20!A:A,0),2)))</f>
        <v>1.5</v>
      </c>
      <c r="Y27" s="3" t="str">
        <f aca="false">IF(V27=W27,CONCATENATE(V27,"  ",U27),CONCATENATE(V27,"-",W27,"  ",U27))</f>
        <v>35  Sword</v>
      </c>
    </row>
    <row r="28" customFormat="false" ht="13.8" hidden="false" customHeight="false" outlineLevel="0" collapsed="false">
      <c r="N28" s="14"/>
      <c r="O28" s="14"/>
      <c r="P28" s="14"/>
      <c r="Q28" s="14"/>
      <c r="U28" s="14" t="s">
        <v>1120</v>
      </c>
      <c r="V28" s="14" t="n">
        <v>36</v>
      </c>
      <c r="W28" s="14" t="n">
        <v>36</v>
      </c>
      <c r="X28" s="14" t="n">
        <f aca="false">IF(V28=W28,INDEX(2d20!A:B,MATCH(V28,2d20!A:A,0),2),SUM(INDEX(2d20!A:B,MATCH(V28,2d20!A:A,0),2),INDEX(2d20!A:B,MATCH(W28,2d20!A:A,0),2)))</f>
        <v>1.25</v>
      </c>
      <c r="Y28" s="3" t="str">
        <f aca="false">IF(V28=W28,CONCATENATE(V28,"  ",U28),CONCATENATE(V28,"-",W28,"  ",U28))</f>
        <v>36  Alluminum Bat</v>
      </c>
    </row>
    <row r="29" customFormat="false" ht="13.8" hidden="false" customHeight="false" outlineLevel="0" collapsed="false">
      <c r="N29" s="10"/>
      <c r="O29" s="10"/>
      <c r="P29" s="10"/>
      <c r="Q29" s="10"/>
      <c r="U29" s="10" t="s">
        <v>414</v>
      </c>
      <c r="V29" s="10" t="n">
        <v>37</v>
      </c>
      <c r="W29" s="10" t="n">
        <v>37</v>
      </c>
      <c r="X29" s="10" t="n">
        <f aca="false">IF(V29=W29,INDEX(2d20!A:B,MATCH(V29,2d20!A:A,0),2),SUM(INDEX(2d20!A:B,MATCH(V29,2d20!A:A,0),2),INDEX(2d20!A:B,MATCH(W29,2d20!A:A,0),2)))</f>
        <v>1</v>
      </c>
      <c r="Y29" s="3" t="str">
        <f aca="false">IF(V29=W29,CONCATENATE(V29,"  ",U29),CONCATENATE(V29,"-",W29,"  ",U29))</f>
        <v>37  Ripper</v>
      </c>
    </row>
    <row r="30" customFormat="false" ht="13.8" hidden="false" customHeight="false" outlineLevel="0" collapsed="false">
      <c r="N30" s="14"/>
      <c r="O30" s="14"/>
      <c r="P30" s="14"/>
      <c r="Q30" s="14"/>
      <c r="U30" s="14" t="s">
        <v>415</v>
      </c>
      <c r="V30" s="14" t="n">
        <v>38</v>
      </c>
      <c r="W30" s="14" t="n">
        <v>38</v>
      </c>
      <c r="X30" s="14" t="n">
        <f aca="false">IF(V30=W30,INDEX(2d20!A:B,MATCH(V30,2d20!A:A,0),2),SUM(INDEX(2d20!A:B,MATCH(V30,2d20!A:A,0),2),INDEX(2d20!A:B,MATCH(W30,2d20!A:A,0),2)))</f>
        <v>0.75</v>
      </c>
      <c r="Y30" s="3" t="str">
        <f aca="false">IF(V30=W30,CONCATENATE(V30,"  ",U30),CONCATENATE(V30,"-",W30,"  ",U30))</f>
        <v>38  Shishkebab</v>
      </c>
    </row>
    <row r="31" customFormat="false" ht="13.8" hidden="false" customHeight="false" outlineLevel="0" collapsed="false">
      <c r="U31" s="10" t="s">
        <v>426</v>
      </c>
      <c r="V31" s="10" t="n">
        <v>39</v>
      </c>
      <c r="W31" s="10" t="n">
        <v>39</v>
      </c>
      <c r="X31" s="10" t="n">
        <f aca="false">IF(V31=W31,INDEX(2d20!A:B,MATCH(V31,2d20!A:A,0),2),SUM(INDEX(2d20!A:B,MATCH(V31,2d20!A:A,0),2),INDEX(2d20!A:B,MATCH(W31,2d20!A:A,0),2)))</f>
        <v>0.5</v>
      </c>
      <c r="Y31" s="3" t="str">
        <f aca="false">IF(V31=W31,CONCATENATE(V31,"  ",U31),CONCATENATE(V31,"-",W31,"  ",U31))</f>
        <v>39  Super Sledge</v>
      </c>
    </row>
    <row r="32" customFormat="false" ht="13.8" hidden="false" customHeight="false" outlineLevel="0" collapsed="false">
      <c r="U32" s="14" t="s">
        <v>1121</v>
      </c>
      <c r="V32" s="14" t="n">
        <v>40</v>
      </c>
      <c r="W32" s="14" t="n">
        <v>40</v>
      </c>
      <c r="X32" s="14" t="n">
        <f aca="false">IF(V32=W32,INDEX(2d20!A:B,MATCH(V32,2d20!A:A,0),2),SUM(INDEX(2d20!A:B,MATCH(V32,2d20!A:A,0),2),INDEX(2d20!A:B,MATCH(W32,2d20!A:A,0),2)))</f>
        <v>0.25</v>
      </c>
      <c r="Y32" s="3" t="str">
        <f aca="false">IF(V32=W32,CONCATENATE(V32,"  ",U32),CONCATENATE(V32,"-",W32,"  ",U32))</f>
        <v>40  Uranium Rock</v>
      </c>
    </row>
  </sheetData>
  <autoFilter ref="A1:L3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8" activeCellId="0" sqref="H8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8.71"/>
    <col collapsed="false" customWidth="true" hidden="false" outlineLevel="0" max="2" min="2" style="3" width="5"/>
    <col collapsed="false" customWidth="true" hidden="false" outlineLevel="0" max="3" min="3" style="3" width="12.43"/>
    <col collapsed="false" customWidth="true" hidden="false" outlineLevel="0" max="4" min="4" style="3" width="8.14"/>
    <col collapsed="false" customWidth="true" hidden="false" outlineLevel="0" max="5" min="5" style="3" width="11.57"/>
    <col collapsed="false" customWidth="true" hidden="false" outlineLevel="0" max="6" min="6" style="3" width="8"/>
    <col collapsed="false" customWidth="true" hidden="false" outlineLevel="0" max="7" min="7" style="3" width="11.57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4" min="14" style="2" width="11.29"/>
    <col collapsed="false" customWidth="true" hidden="false" outlineLevel="0" max="17" min="17" style="3" width="10.86"/>
  </cols>
  <sheetData>
    <row r="1" customFormat="false" ht="13.8" hidden="false" customHeight="false" outlineLevel="0" collapsed="false">
      <c r="A1" s="38" t="s">
        <v>1099</v>
      </c>
      <c r="B1" s="38" t="s">
        <v>10</v>
      </c>
      <c r="C1" s="38" t="s">
        <v>11</v>
      </c>
      <c r="D1" s="38" t="s">
        <v>12</v>
      </c>
      <c r="E1" s="38"/>
      <c r="F1" s="38"/>
      <c r="G1" s="38" t="s">
        <v>1034</v>
      </c>
      <c r="H1" s="38" t="s">
        <v>1035</v>
      </c>
      <c r="I1" s="38" t="s">
        <v>1036</v>
      </c>
      <c r="J1" s="38" t="s">
        <v>1037</v>
      </c>
      <c r="K1" s="38" t="s">
        <v>933</v>
      </c>
      <c r="L1" s="38" t="s">
        <v>1100</v>
      </c>
    </row>
    <row r="2" customFormat="false" ht="13.8" hidden="false" customHeight="false" outlineLevel="0" collapsed="false">
      <c r="A2" s="12" t="s">
        <v>429</v>
      </c>
      <c r="B2" s="12" t="s">
        <v>1101</v>
      </c>
      <c r="C2" s="12" t="s">
        <v>32</v>
      </c>
      <c r="D2" s="12" t="s">
        <v>31</v>
      </c>
      <c r="E2" s="12"/>
      <c r="F2" s="12"/>
      <c r="G2" s="12" t="s">
        <v>32</v>
      </c>
      <c r="H2" s="12" t="s">
        <v>32</v>
      </c>
      <c r="I2" s="12" t="s">
        <v>32</v>
      </c>
      <c r="J2" s="12" t="s">
        <v>32</v>
      </c>
      <c r="K2" s="12" t="s">
        <v>32</v>
      </c>
      <c r="L2" s="12" t="s">
        <v>32</v>
      </c>
      <c r="N2" s="10"/>
      <c r="O2" s="10"/>
      <c r="P2" s="10"/>
      <c r="Q2" s="10"/>
      <c r="R2" s="10"/>
      <c r="S2" s="10"/>
    </row>
    <row r="3" customFormat="false" ht="13.8" hidden="false" customHeight="false" outlineLevel="0" collapsed="false">
      <c r="A3" s="8" t="s">
        <v>430</v>
      </c>
      <c r="B3" s="8" t="s">
        <v>1101</v>
      </c>
      <c r="C3" s="8" t="s">
        <v>64</v>
      </c>
      <c r="D3" s="8" t="s">
        <v>31</v>
      </c>
      <c r="E3" s="8"/>
      <c r="F3" s="8"/>
      <c r="G3" s="8" t="s">
        <v>1122</v>
      </c>
      <c r="H3" s="8" t="n">
        <v>1</v>
      </c>
      <c r="I3" s="8" t="s">
        <v>32</v>
      </c>
      <c r="J3" s="8" t="s">
        <v>32</v>
      </c>
      <c r="K3" s="8" t="s">
        <v>32</v>
      </c>
      <c r="L3" s="8" t="s">
        <v>32</v>
      </c>
      <c r="N3" s="14"/>
      <c r="O3" s="14"/>
      <c r="P3" s="14"/>
      <c r="Q3" s="14"/>
      <c r="R3" s="14"/>
      <c r="S3" s="14"/>
    </row>
    <row r="4" customFormat="false" ht="13.8" hidden="false" customHeight="false" outlineLevel="0" collapsed="false">
      <c r="A4" s="12" t="s">
        <v>431</v>
      </c>
      <c r="B4" s="12" t="s">
        <v>953</v>
      </c>
      <c r="C4" s="12" t="s">
        <v>95</v>
      </c>
      <c r="D4" s="12" t="s">
        <v>31</v>
      </c>
      <c r="E4" s="12"/>
      <c r="F4" s="12"/>
      <c r="G4" s="12" t="s">
        <v>32</v>
      </c>
      <c r="H4" s="12" t="n">
        <v>1</v>
      </c>
      <c r="I4" s="12" t="n">
        <v>10</v>
      </c>
      <c r="J4" s="12" t="n">
        <v>1</v>
      </c>
      <c r="K4" s="12" t="s">
        <v>32</v>
      </c>
      <c r="L4" s="12" t="s">
        <v>1123</v>
      </c>
      <c r="N4" s="10"/>
      <c r="O4" s="10"/>
      <c r="P4" s="10"/>
      <c r="Q4" s="10"/>
      <c r="R4" s="10"/>
      <c r="S4" s="10"/>
    </row>
    <row r="5" customFormat="false" ht="13.8" hidden="false" customHeight="false" outlineLevel="0" collapsed="false">
      <c r="A5" s="8" t="s">
        <v>432</v>
      </c>
      <c r="B5" s="8" t="s">
        <v>955</v>
      </c>
      <c r="C5" s="8" t="s">
        <v>42</v>
      </c>
      <c r="D5" s="8" t="s">
        <v>31</v>
      </c>
      <c r="E5" s="8"/>
      <c r="F5" s="8"/>
      <c r="G5" s="8" t="s">
        <v>32</v>
      </c>
      <c r="H5" s="8" t="n">
        <v>10</v>
      </c>
      <c r="I5" s="8" t="n">
        <v>75</v>
      </c>
      <c r="J5" s="8" t="n">
        <v>3</v>
      </c>
      <c r="K5" s="8" t="s">
        <v>32</v>
      </c>
      <c r="L5" s="8" t="s">
        <v>760</v>
      </c>
      <c r="N5" s="14"/>
      <c r="O5" s="14"/>
      <c r="P5" s="14"/>
      <c r="Q5" s="14"/>
      <c r="R5" s="14"/>
      <c r="S5" s="14"/>
    </row>
    <row r="6" customFormat="false" ht="13.8" hidden="false" customHeight="false" outlineLevel="0" collapsed="false">
      <c r="A6" s="12" t="s">
        <v>433</v>
      </c>
      <c r="B6" s="12" t="s">
        <v>953</v>
      </c>
      <c r="C6" s="12" t="s">
        <v>32</v>
      </c>
      <c r="D6" s="12" t="s">
        <v>31</v>
      </c>
      <c r="E6" s="12"/>
      <c r="F6" s="12"/>
      <c r="G6" s="12" t="s">
        <v>565</v>
      </c>
      <c r="H6" s="12" t="s">
        <v>1124</v>
      </c>
      <c r="I6" s="12" t="n">
        <v>10</v>
      </c>
      <c r="J6" s="12" t="n">
        <v>1</v>
      </c>
      <c r="K6" s="12" t="s">
        <v>32</v>
      </c>
      <c r="L6" s="12" t="s">
        <v>1125</v>
      </c>
      <c r="N6" s="10"/>
      <c r="O6" s="10"/>
      <c r="P6" s="10"/>
      <c r="Q6" s="10"/>
      <c r="R6" s="10"/>
      <c r="S6" s="10"/>
    </row>
    <row r="7" customFormat="false" ht="13.8" hidden="false" customHeight="false" outlineLevel="0" collapsed="false">
      <c r="A7" s="8" t="s">
        <v>434</v>
      </c>
      <c r="B7" s="8" t="s">
        <v>945</v>
      </c>
      <c r="C7" s="8" t="s">
        <v>95</v>
      </c>
      <c r="D7" s="8" t="s">
        <v>31</v>
      </c>
      <c r="E7" s="8"/>
      <c r="F7" s="8"/>
      <c r="G7" s="8" t="s">
        <v>32</v>
      </c>
      <c r="H7" s="8" t="n">
        <v>4</v>
      </c>
      <c r="I7" s="8" t="n">
        <v>100</v>
      </c>
      <c r="J7" s="8" t="n">
        <v>2</v>
      </c>
      <c r="K7" s="8" t="s">
        <v>32</v>
      </c>
      <c r="L7" s="8" t="s">
        <v>1126</v>
      </c>
      <c r="N7" s="14"/>
      <c r="O7" s="14"/>
      <c r="P7" s="14"/>
      <c r="Q7" s="14"/>
      <c r="R7" s="14"/>
      <c r="S7" s="14"/>
    </row>
    <row r="8" customFormat="false" ht="13.8" hidden="false" customHeight="false" outlineLevel="0" collapsed="false">
      <c r="A8" s="16" t="s">
        <v>463</v>
      </c>
      <c r="B8" s="16" t="s">
        <v>945</v>
      </c>
      <c r="C8" s="16" t="s">
        <v>1127</v>
      </c>
      <c r="D8" s="16" t="s">
        <v>31</v>
      </c>
      <c r="E8" s="16"/>
      <c r="F8" s="16"/>
      <c r="G8" s="16" t="s">
        <v>1122</v>
      </c>
      <c r="H8" s="16" t="n">
        <v>3</v>
      </c>
      <c r="I8" s="16" t="n">
        <v>100</v>
      </c>
      <c r="J8" s="16" t="n">
        <v>3</v>
      </c>
      <c r="K8" s="16" t="s">
        <v>32</v>
      </c>
      <c r="L8" s="16" t="s">
        <v>32</v>
      </c>
      <c r="N8" s="10"/>
      <c r="O8" s="10"/>
      <c r="P8" s="10"/>
      <c r="Q8" s="10"/>
      <c r="R8" s="10"/>
      <c r="S8" s="10"/>
    </row>
    <row r="9" customFormat="false" ht="13.8" hidden="false" customHeight="false" outlineLevel="0" collapsed="false">
      <c r="A9" s="15" t="s">
        <v>518</v>
      </c>
      <c r="B9" s="15" t="s">
        <v>940</v>
      </c>
      <c r="C9" s="15" t="s">
        <v>64</v>
      </c>
      <c r="D9" s="15" t="s">
        <v>31</v>
      </c>
      <c r="E9" s="15"/>
      <c r="F9" s="15"/>
      <c r="G9" s="15" t="s">
        <v>32</v>
      </c>
      <c r="H9" s="15" t="n">
        <v>4</v>
      </c>
      <c r="I9" s="15" t="n">
        <v>125</v>
      </c>
      <c r="J9" s="15" t="n">
        <v>3</v>
      </c>
      <c r="K9" s="15" t="s">
        <v>121</v>
      </c>
      <c r="L9" s="15" t="s">
        <v>121</v>
      </c>
      <c r="N9" s="14"/>
      <c r="O9" s="14"/>
      <c r="P9" s="14"/>
      <c r="Q9" s="14"/>
      <c r="R9" s="14"/>
      <c r="S9" s="14"/>
    </row>
    <row r="10" customFormat="false" ht="13.8" hidden="false" customHeight="false" outlineLevel="0" collapsed="false">
      <c r="A10" s="16" t="s">
        <v>464</v>
      </c>
      <c r="B10" s="16" t="s">
        <v>945</v>
      </c>
      <c r="C10" s="16" t="s">
        <v>78</v>
      </c>
      <c r="D10" s="16" t="s">
        <v>31</v>
      </c>
      <c r="E10" s="16"/>
      <c r="F10" s="16"/>
      <c r="G10" s="16" t="s">
        <v>32</v>
      </c>
      <c r="H10" s="16" t="n">
        <v>5</v>
      </c>
      <c r="I10" s="16" t="n">
        <v>55</v>
      </c>
      <c r="J10" s="16" t="n">
        <v>3</v>
      </c>
      <c r="K10" s="16"/>
      <c r="L10" s="16"/>
      <c r="N10" s="10"/>
      <c r="O10" s="10"/>
      <c r="P10" s="10"/>
      <c r="Q10" s="10"/>
      <c r="R10" s="10"/>
      <c r="S10" s="10"/>
    </row>
    <row r="11" customFormat="false" ht="13.8" hidden="false" customHeight="false" outlineLevel="0" collapsed="false">
      <c r="A11" s="15" t="s">
        <v>465</v>
      </c>
      <c r="B11" s="15" t="s">
        <v>955</v>
      </c>
      <c r="C11" s="15" t="s">
        <v>32</v>
      </c>
      <c r="D11" s="15" t="s">
        <v>31</v>
      </c>
      <c r="E11" s="15"/>
      <c r="F11" s="15"/>
      <c r="G11" s="15" t="s">
        <v>32</v>
      </c>
      <c r="H11" s="15" t="n">
        <v>6</v>
      </c>
      <c r="I11" s="15" t="n">
        <v>65</v>
      </c>
      <c r="J11" s="15" t="n">
        <v>3</v>
      </c>
      <c r="K11" s="15"/>
      <c r="L11" s="15"/>
      <c r="N11" s="14"/>
      <c r="O11" s="14"/>
      <c r="P11" s="14"/>
      <c r="Q11" s="14"/>
      <c r="R11" s="14"/>
      <c r="S11" s="14"/>
    </row>
    <row r="12" customFormat="false" ht="13.8" hidden="false" customHeight="false" outlineLevel="0" collapsed="false">
      <c r="N12" s="10"/>
      <c r="O12" s="10"/>
      <c r="P12" s="10"/>
      <c r="Q12" s="10"/>
      <c r="R12" s="10"/>
      <c r="S12" s="10"/>
    </row>
    <row r="13" customFormat="false" ht="13.8" hidden="false" customHeight="false" outlineLevel="0" collapsed="false">
      <c r="N13" s="14"/>
      <c r="O13" s="14"/>
      <c r="P13" s="14"/>
      <c r="Q13" s="14"/>
      <c r="R13" s="14"/>
      <c r="S13" s="14"/>
    </row>
    <row r="14" customFormat="false" ht="13.8" hidden="false" customHeight="false" outlineLevel="0" collapsed="false">
      <c r="N14" s="10"/>
      <c r="O14" s="10"/>
      <c r="P14" s="10"/>
      <c r="Q14" s="10"/>
      <c r="R14" s="10"/>
      <c r="S14" s="10"/>
    </row>
    <row r="15" customFormat="false" ht="13.8" hidden="false" customHeight="false" outlineLevel="0" collapsed="false">
      <c r="N15" s="14"/>
      <c r="O15" s="14"/>
      <c r="P15" s="14"/>
      <c r="Q15" s="14"/>
      <c r="R15" s="14"/>
      <c r="S15" s="14"/>
    </row>
    <row r="16" customFormat="false" ht="13.8" hidden="false" customHeight="false" outlineLevel="0" collapsed="false">
      <c r="N16" s="10"/>
      <c r="O16" s="10"/>
      <c r="P16" s="10"/>
      <c r="Q16" s="10"/>
      <c r="R16" s="10"/>
      <c r="S16" s="10"/>
    </row>
    <row r="17" customFormat="false" ht="13.8" hidden="false" customHeight="false" outlineLevel="0" collapsed="false">
      <c r="N17" s="14"/>
      <c r="O17" s="14"/>
      <c r="P17" s="14"/>
      <c r="Q17" s="14"/>
      <c r="R17" s="14"/>
      <c r="S17" s="14"/>
    </row>
    <row r="18" customFormat="false" ht="13.8" hidden="false" customHeight="false" outlineLevel="0" collapsed="false">
      <c r="N18" s="10"/>
      <c r="O18" s="10"/>
      <c r="P18" s="10"/>
      <c r="Q18" s="10"/>
      <c r="R18" s="10"/>
      <c r="S18" s="10"/>
    </row>
    <row r="19" customFormat="false" ht="13.8" hidden="false" customHeight="false" outlineLevel="0" collapsed="false">
      <c r="N19" s="14"/>
      <c r="O19" s="14"/>
      <c r="P19" s="14"/>
      <c r="Q19" s="14"/>
      <c r="R19" s="14"/>
      <c r="S19" s="14"/>
    </row>
    <row r="20" customFormat="false" ht="13.8" hidden="false" customHeight="false" outlineLevel="0" collapsed="false">
      <c r="N20" s="10"/>
      <c r="O20" s="10"/>
      <c r="P20" s="10"/>
      <c r="Q20" s="10"/>
      <c r="R20" s="10"/>
      <c r="S20" s="10"/>
    </row>
    <row r="21" customFormat="false" ht="13.8" hidden="false" customHeight="false" outlineLevel="0" collapsed="false">
      <c r="N21" s="14"/>
      <c r="O21" s="14"/>
      <c r="P21" s="14"/>
      <c r="Q21" s="14"/>
      <c r="R21" s="14"/>
      <c r="S21" s="14"/>
    </row>
    <row r="22" customFormat="false" ht="13.8" hidden="false" customHeight="false" outlineLevel="0" collapsed="false">
      <c r="N22" s="10"/>
      <c r="O22" s="10"/>
      <c r="P22" s="10"/>
      <c r="Q22" s="10"/>
      <c r="R22" s="10"/>
      <c r="S22" s="10"/>
    </row>
    <row r="23" customFormat="false" ht="13.8" hidden="false" customHeight="false" outlineLevel="0" collapsed="false">
      <c r="N23" s="14"/>
      <c r="O23" s="14"/>
      <c r="P23" s="14"/>
      <c r="Q23" s="14"/>
      <c r="R23" s="14"/>
      <c r="S23" s="14"/>
    </row>
    <row r="24" customFormat="false" ht="13.8" hidden="false" customHeight="false" outlineLevel="0" collapsed="false">
      <c r="N24" s="10"/>
      <c r="O24" s="10"/>
      <c r="P24" s="10"/>
      <c r="Q24" s="10"/>
      <c r="R24" s="10"/>
      <c r="S24" s="10"/>
    </row>
    <row r="25" customFormat="false" ht="13.8" hidden="false" customHeight="false" outlineLevel="0" collapsed="false">
      <c r="N25" s="14"/>
      <c r="O25" s="14"/>
      <c r="P25" s="14"/>
      <c r="Q25" s="14"/>
      <c r="R25" s="14"/>
      <c r="S25" s="14"/>
    </row>
    <row r="26" customFormat="false" ht="13.8" hidden="false" customHeight="false" outlineLevel="0" collapsed="false">
      <c r="N26" s="10"/>
      <c r="O26" s="10"/>
      <c r="P26" s="10"/>
      <c r="Q26" s="10"/>
      <c r="R26" s="10"/>
      <c r="S26" s="10"/>
    </row>
    <row r="27" customFormat="false" ht="13.8" hidden="false" customHeight="false" outlineLevel="0" collapsed="false">
      <c r="N27" s="14"/>
      <c r="O27" s="14"/>
      <c r="P27" s="14"/>
      <c r="Q27" s="14"/>
      <c r="R27" s="14"/>
      <c r="S27" s="14"/>
    </row>
    <row r="28" customFormat="false" ht="13.8" hidden="false" customHeight="false" outlineLevel="0" collapsed="false">
      <c r="N28" s="10"/>
      <c r="O28" s="10"/>
      <c r="P28" s="10"/>
      <c r="Q28" s="10"/>
      <c r="R28" s="10"/>
      <c r="S28" s="10"/>
    </row>
    <row r="29" customFormat="false" ht="13.8" hidden="false" customHeight="false" outlineLevel="0" collapsed="false">
      <c r="N29" s="14"/>
      <c r="O29" s="14"/>
      <c r="P29" s="14"/>
      <c r="Q29" s="14"/>
      <c r="R29" s="14"/>
      <c r="S29" s="14"/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6" activeCellId="0" sqref="H6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9.43"/>
    <col collapsed="false" customWidth="true" hidden="false" outlineLevel="0" max="2" min="2" style="3" width="5"/>
    <col collapsed="false" customWidth="true" hidden="false" outlineLevel="0" max="3" min="3" style="3" width="17.29"/>
    <col collapsed="false" customWidth="true" hidden="false" outlineLevel="0" max="4" min="4" style="3" width="8.14"/>
    <col collapsed="false" customWidth="true" hidden="false" outlineLevel="0" max="5" min="5" style="3" width="34.43"/>
    <col collapsed="false" customWidth="true" hidden="false" outlineLevel="0" max="6" min="6" style="3" width="8"/>
    <col collapsed="false" customWidth="true" hidden="false" outlineLevel="0" max="7" min="7" style="3" width="34.43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23.28"/>
  </cols>
  <sheetData>
    <row r="1" customFormat="false" ht="13.8" hidden="false" customHeight="false" outlineLevel="0" collapsed="false">
      <c r="A1" s="39" t="s">
        <v>1128</v>
      </c>
      <c r="B1" s="39" t="s">
        <v>10</v>
      </c>
      <c r="C1" s="39" t="s">
        <v>11</v>
      </c>
      <c r="D1" s="39" t="s">
        <v>12</v>
      </c>
      <c r="E1" s="39"/>
      <c r="F1" s="39"/>
      <c r="G1" s="39" t="s">
        <v>1034</v>
      </c>
      <c r="H1" s="39" t="s">
        <v>1035</v>
      </c>
      <c r="I1" s="39" t="s">
        <v>1036</v>
      </c>
      <c r="J1" s="39" t="s">
        <v>1037</v>
      </c>
      <c r="L1" s="2" t="s">
        <v>18</v>
      </c>
      <c r="M1" s="3" t="s">
        <v>19</v>
      </c>
      <c r="N1" s="3" t="s">
        <v>20</v>
      </c>
      <c r="O1" s="3" t="s">
        <v>22</v>
      </c>
    </row>
    <row r="2" customFormat="false" ht="13.8" hidden="false" customHeight="false" outlineLevel="0" collapsed="false">
      <c r="A2" s="12" t="s">
        <v>435</v>
      </c>
      <c r="B2" s="12" t="s">
        <v>953</v>
      </c>
      <c r="C2" s="12" t="s">
        <v>42</v>
      </c>
      <c r="D2" s="12" t="s">
        <v>31</v>
      </c>
      <c r="E2" s="12"/>
      <c r="F2" s="12"/>
      <c r="G2" s="12" t="s">
        <v>1129</v>
      </c>
      <c r="H2" s="12" t="s">
        <v>1124</v>
      </c>
      <c r="I2" s="12" t="n">
        <v>10</v>
      </c>
      <c r="J2" s="12" t="n">
        <v>1</v>
      </c>
      <c r="L2" s="10" t="s">
        <v>1130</v>
      </c>
      <c r="M2" s="10" t="n">
        <v>2</v>
      </c>
      <c r="N2" s="10" t="n">
        <v>2</v>
      </c>
      <c r="O2" s="10" t="n">
        <f aca="false">IF(M2=N2,INDEX(2d20!A:B,MATCH(M2,2d20!A:A,0),2),SUM(INDEX(2d20!A:B,MATCH(M2,2d20!A:A,0),2),INDEX(2d20!A:B,MATCH(N2,2d20!A:A,0),2)))</f>
        <v>0.25</v>
      </c>
      <c r="P2" s="3" t="str">
        <f aca="false">IF(M2=N2,CONCATENATE(M2,"  ",L2),CONCATENATE(M2,"-",N2,"  ",L2))</f>
        <v>2  Plastic Explosive</v>
      </c>
    </row>
    <row r="3" customFormat="false" ht="13.8" hidden="false" customHeight="false" outlineLevel="0" collapsed="false">
      <c r="A3" s="8" t="s">
        <v>436</v>
      </c>
      <c r="B3" s="8" t="s">
        <v>945</v>
      </c>
      <c r="C3" s="8" t="s">
        <v>42</v>
      </c>
      <c r="D3" s="8" t="s">
        <v>31</v>
      </c>
      <c r="E3" s="8"/>
      <c r="F3" s="8"/>
      <c r="G3" s="8" t="s">
        <v>1131</v>
      </c>
      <c r="H3" s="8" t="s">
        <v>1124</v>
      </c>
      <c r="I3" s="8" t="n">
        <v>15</v>
      </c>
      <c r="J3" s="8" t="n">
        <v>2</v>
      </c>
      <c r="L3" s="14" t="s">
        <v>1132</v>
      </c>
      <c r="M3" s="14" t="n">
        <v>3</v>
      </c>
      <c r="N3" s="14" t="n">
        <v>3</v>
      </c>
      <c r="O3" s="14" t="n">
        <f aca="false">IF(M3=N3,INDEX(2d20!A:B,MATCH(M3,2d20!A:A,0),2),SUM(INDEX(2d20!A:B,MATCH(M3,2d20!A:A,0),2),INDEX(2d20!A:B,MATCH(N3,2d20!A:A,0),2)))</f>
        <v>0.5</v>
      </c>
      <c r="P3" s="3" t="str">
        <f aca="false">IF(M3=N3,CONCATENATE(M3,"  ",L3),CONCATENATE(M3,"-",N3,"  ",L3))</f>
        <v>3  Nuka Mine</v>
      </c>
    </row>
    <row r="4" customFormat="false" ht="13.8" hidden="false" customHeight="false" outlineLevel="0" collapsed="false">
      <c r="A4" s="12" t="s">
        <v>437</v>
      </c>
      <c r="B4" s="12" t="s">
        <v>945</v>
      </c>
      <c r="C4" s="12" t="s">
        <v>42</v>
      </c>
      <c r="D4" s="12" t="s">
        <v>31</v>
      </c>
      <c r="E4" s="12"/>
      <c r="F4" s="12"/>
      <c r="G4" s="12" t="s">
        <v>1133</v>
      </c>
      <c r="H4" s="12" t="n">
        <v>4</v>
      </c>
      <c r="I4" s="12" t="n">
        <v>10</v>
      </c>
      <c r="J4" s="12" t="n">
        <v>1</v>
      </c>
      <c r="L4" s="10" t="s">
        <v>447</v>
      </c>
      <c r="M4" s="10" t="n">
        <v>4</v>
      </c>
      <c r="N4" s="10" t="n">
        <v>4</v>
      </c>
      <c r="O4" s="10" t="n">
        <f aca="false">IF(M4=N4,INDEX(2d20!A:B,MATCH(M4,2d20!A:A,0),2),SUM(INDEX(2d20!A:B,MATCH(M4,2d20!A:A,0),2),INDEX(2d20!A:B,MATCH(N4,2d20!A:A,0),2)))</f>
        <v>0.75</v>
      </c>
      <c r="P4" s="3" t="str">
        <f aca="false">IF(M4=N4,CONCATENATE(M4,"  ",L4),CONCATENATE(M4,"-",N4,"  ",L4))</f>
        <v>4  Plasma Mine</v>
      </c>
    </row>
    <row r="5" customFormat="false" ht="13.8" hidden="false" customHeight="false" outlineLevel="0" collapsed="false">
      <c r="A5" s="8" t="s">
        <v>430</v>
      </c>
      <c r="B5" s="8" t="s">
        <v>1101</v>
      </c>
      <c r="C5" s="8" t="s">
        <v>64</v>
      </c>
      <c r="D5" s="8" t="s">
        <v>31</v>
      </c>
      <c r="E5" s="8"/>
      <c r="F5" s="8"/>
      <c r="G5" s="8" t="s">
        <v>1122</v>
      </c>
      <c r="H5" s="8" t="n">
        <v>1</v>
      </c>
      <c r="I5" s="8" t="s">
        <v>32</v>
      </c>
      <c r="J5" s="8" t="s">
        <v>32</v>
      </c>
      <c r="L5" s="14" t="s">
        <v>467</v>
      </c>
      <c r="M5" s="14" t="n">
        <v>5</v>
      </c>
      <c r="N5" s="14" t="n">
        <v>6</v>
      </c>
      <c r="O5" s="14" t="n">
        <f aca="false">IF(M5=N5,INDEX(2d20!A:B,MATCH(M5,2d20!A:A,0),2),SUM(INDEX(2d20!A:B,MATCH(M5,2d20!A:A,0),2),INDEX(2d20!A:B,MATCH(N5,2d20!A:A,0),2)))</f>
        <v>2.25</v>
      </c>
      <c r="P5" s="3" t="str">
        <f aca="false">IF(M5=N5,CONCATENATE(M5,"  ",L5),CONCATENATE(M5,"-",N5,"  ",L5))</f>
        <v>5-6  40mm Grenade Launcher</v>
      </c>
    </row>
    <row r="6" customFormat="false" ht="13.8" hidden="false" customHeight="false" outlineLevel="0" collapsed="false">
      <c r="A6" s="16" t="s">
        <v>466</v>
      </c>
      <c r="B6" s="16" t="s">
        <v>955</v>
      </c>
      <c r="C6" s="16" t="s">
        <v>1134</v>
      </c>
      <c r="D6" s="16" t="s">
        <v>31</v>
      </c>
      <c r="E6" s="16"/>
      <c r="F6" s="16"/>
      <c r="G6" s="16" t="s">
        <v>1135</v>
      </c>
      <c r="H6" s="16" t="n">
        <v>5</v>
      </c>
      <c r="I6" s="16" t="n">
        <v>15</v>
      </c>
      <c r="J6" s="16" t="n">
        <v>1</v>
      </c>
      <c r="L6" s="10" t="s">
        <v>448</v>
      </c>
      <c r="M6" s="10" t="n">
        <v>7</v>
      </c>
      <c r="N6" s="10" t="n">
        <v>9</v>
      </c>
      <c r="O6" s="10" t="n">
        <f aca="false">IF(M6=N6,INDEX(2d20!A:B,MATCH(M6,2d20!A:A,0),2),SUM(INDEX(2d20!A:B,MATCH(M6,2d20!A:A,0),2),INDEX(2d20!A:B,MATCH(N6,2d20!A:A,0),2)))</f>
        <v>3.5</v>
      </c>
      <c r="P6" s="3" t="str">
        <f aca="false">IF(M6=N6,CONCATENATE(M6,"  ",L6),CONCATENATE(M6,"-",N6,"  ",L6))</f>
        <v>7-9  Pulse Mine</v>
      </c>
    </row>
    <row r="7" customFormat="false" ht="13.8" hidden="false" customHeight="false" outlineLevel="0" collapsed="false">
      <c r="L7" s="14" t="s">
        <v>445</v>
      </c>
      <c r="M7" s="14" t="n">
        <v>10</v>
      </c>
      <c r="N7" s="14" t="n">
        <v>11</v>
      </c>
      <c r="O7" s="14" t="n">
        <f aca="false">IF(M7=N7,INDEX(2d20!A:B,MATCH(M7,2d20!A:A,0),2),SUM(INDEX(2d20!A:B,MATCH(M7,2d20!A:A,0),2),INDEX(2d20!A:B,MATCH(N7,2d20!A:A,0),2)))</f>
        <v>4.75</v>
      </c>
      <c r="P7" s="3" t="str">
        <f aca="false">IF(M7=N7,CONCATENATE(M7,"  ",L7),CONCATENATE(M7,"-",N7,"  ",L7))</f>
        <v>10-11  Frag Mine</v>
      </c>
    </row>
    <row r="8" customFormat="false" ht="13.8" hidden="false" customHeight="false" outlineLevel="0" collapsed="false">
      <c r="L8" s="10" t="s">
        <v>444</v>
      </c>
      <c r="M8" s="10" t="n">
        <v>12</v>
      </c>
      <c r="N8" s="10" t="n">
        <v>12</v>
      </c>
      <c r="O8" s="10" t="n">
        <f aca="false">IF(M8=N8,INDEX(2d20!A:B,MATCH(M8,2d20!A:A,0),2),SUM(INDEX(2d20!A:B,MATCH(M8,2d20!A:A,0),2),INDEX(2d20!A:B,MATCH(N8,2d20!A:A,0),2)))</f>
        <v>2.75</v>
      </c>
      <c r="P8" s="3" t="str">
        <f aca="false">IF(M8=N8,CONCATENATE(M8,"  ",L8),CONCATENATE(M8,"-",N8,"  ",L8))</f>
        <v>12  Bottlecap Mine</v>
      </c>
    </row>
    <row r="9" customFormat="false" ht="13.8" hidden="false" customHeight="false" outlineLevel="0" collapsed="false">
      <c r="L9" s="14" t="s">
        <v>466</v>
      </c>
      <c r="M9" s="14" t="n">
        <v>13</v>
      </c>
      <c r="N9" s="14" t="n">
        <v>14</v>
      </c>
      <c r="O9" s="14" t="n">
        <f aca="false">IF(M9=N9,INDEX(2d20!A:B,MATCH(M9,2d20!A:A,0),2),SUM(INDEX(2d20!A:B,MATCH(M9,2d20!A:A,0),2),INDEX(2d20!A:B,MATCH(N9,2d20!A:A,0),2)))</f>
        <v>6.25</v>
      </c>
      <c r="P9" s="3" t="str">
        <f aca="false">IF(M9=N9,CONCATENATE(M9,"  ",L9),CONCATENATE(M9,"-",N9,"  ",L9))</f>
        <v>13-14  Spear</v>
      </c>
    </row>
    <row r="10" customFormat="false" ht="13.8" hidden="false" customHeight="false" outlineLevel="0" collapsed="false">
      <c r="L10" s="10" t="s">
        <v>437</v>
      </c>
      <c r="M10" s="10" t="n">
        <v>15</v>
      </c>
      <c r="N10" s="10" t="n">
        <v>16</v>
      </c>
      <c r="O10" s="10" t="n">
        <f aca="false">IF(M10=N10,INDEX(2d20!A:B,MATCH(M10,2d20!A:A,0),2),SUM(INDEX(2d20!A:B,MATCH(M10,2d20!A:A,0),2),INDEX(2d20!A:B,MATCH(N10,2d20!A:A,0),2)))</f>
        <v>7.25</v>
      </c>
      <c r="P10" s="3" t="str">
        <f aca="false">IF(M10=N10,CONCATENATE(M10,"  ",L10),CONCATENATE(M10,"-",N10,"  ",L10))</f>
        <v>15-16  Javelin</v>
      </c>
    </row>
    <row r="11" customFormat="false" ht="13.8" hidden="false" customHeight="false" outlineLevel="0" collapsed="false">
      <c r="L11" s="14" t="s">
        <v>1136</v>
      </c>
      <c r="M11" s="14" t="n">
        <v>17</v>
      </c>
      <c r="N11" s="14" t="n">
        <v>19</v>
      </c>
      <c r="O11" s="14" t="n">
        <f aca="false">IF(M11=N11,INDEX(2d20!A:B,MATCH(M11,2d20!A:A,0),2),SUM(INDEX(2d20!A:B,MATCH(M11,2d20!A:A,0),2),INDEX(2d20!A:B,MATCH(N11,2d20!A:A,0),2)))</f>
        <v>8.5</v>
      </c>
      <c r="P11" s="3" t="str">
        <f aca="false">IF(M11=N11,CONCATENATE(M11,"  ",L11),CONCATENATE(M11,"-",N11,"  ",L11))</f>
        <v>17-19  Throwing Knife</v>
      </c>
    </row>
    <row r="12" customFormat="false" ht="13.8" hidden="false" customHeight="false" outlineLevel="0" collapsed="false">
      <c r="L12" s="10" t="s">
        <v>440</v>
      </c>
      <c r="M12" s="10" t="n">
        <v>20</v>
      </c>
      <c r="N12" s="10" t="n">
        <v>21</v>
      </c>
      <c r="O12" s="10" t="n">
        <f aca="false">IF(M12=N12,INDEX(2d20!A:B,MATCH(M12,2d20!A:A,0),2),SUM(INDEX(2d20!A:B,MATCH(M12,2d20!A:A,0),2),INDEX(2d20!A:B,MATCH(N12,2d20!A:A,0),2)))</f>
        <v>9.75</v>
      </c>
      <c r="P12" s="3" t="str">
        <f aca="false">IF(M12=N12,CONCATENATE(M12,"  ",L12),CONCATENATE(M12,"-",N12,"  ",L12))</f>
        <v>20-21  Molotov Cocktail</v>
      </c>
    </row>
    <row r="13" customFormat="false" ht="13.8" hidden="false" customHeight="false" outlineLevel="0" collapsed="false">
      <c r="L13" s="14" t="s">
        <v>531</v>
      </c>
      <c r="M13" s="14" t="n">
        <v>22</v>
      </c>
      <c r="N13" s="14" t="n">
        <v>24</v>
      </c>
      <c r="O13" s="14" t="n">
        <f aca="false">IF(M13=N13,INDEX(2d20!A:B,MATCH(M13,2d20!A:A,0),2),SUM(INDEX(2d20!A:B,MATCH(M13,2d20!A:A,0),2),INDEX(2d20!A:B,MATCH(N13,2d20!A:A,0),2)))</f>
        <v>9</v>
      </c>
      <c r="P13" s="3" t="str">
        <f aca="false">IF(M13=N13,CONCATENATE(M13,"  ",L13),CONCATENATE(M13,"-",N13,"  ",L13))</f>
        <v>22-24  Dynamite</v>
      </c>
    </row>
    <row r="14" customFormat="false" ht="13.8" hidden="false" customHeight="false" outlineLevel="0" collapsed="false">
      <c r="L14" s="10" t="s">
        <v>438</v>
      </c>
      <c r="M14" s="10" t="n">
        <v>25</v>
      </c>
      <c r="N14" s="10" t="n">
        <v>28</v>
      </c>
      <c r="O14" s="10" t="n">
        <f aca="false">IF(M14=N14,INDEX(2d20!A:B,MATCH(M14,2d20!A:A,0),2),SUM(INDEX(2d20!A:B,MATCH(M14,2d20!A:A,0),2),INDEX(2d20!A:B,MATCH(N14,2d20!A:A,0),2)))</f>
        <v>7.25</v>
      </c>
      <c r="P14" s="3" t="str">
        <f aca="false">IF(M14=N14,CONCATENATE(M14,"  ",L14),CONCATENATE(M14,"-",N14,"  ",L14))</f>
        <v>25-28  Baseball Grenade</v>
      </c>
    </row>
    <row r="15" customFormat="false" ht="13.8" hidden="false" customHeight="false" outlineLevel="0" collapsed="false">
      <c r="L15" s="14" t="s">
        <v>436</v>
      </c>
      <c r="M15" s="14" t="n">
        <v>29</v>
      </c>
      <c r="N15" s="14" t="n">
        <v>30</v>
      </c>
      <c r="O15" s="14" t="n">
        <f aca="false">IF(M15=N15,INDEX(2d20!A:B,MATCH(M15,2d20!A:A,0),2),SUM(INDEX(2d20!A:B,MATCH(M15,2d20!A:A,0),2),INDEX(2d20!A:B,MATCH(N15,2d20!A:A,0),2)))</f>
        <v>5.75</v>
      </c>
      <c r="P15" s="3" t="str">
        <f aca="false">IF(M15=N15,CONCATENATE(M15,"  ",L15),CONCATENATE(M15,"-",N15,"  ",L15))</f>
        <v>29-30  Tomahawk</v>
      </c>
    </row>
    <row r="16" customFormat="false" ht="13.8" hidden="false" customHeight="false" outlineLevel="0" collapsed="false">
      <c r="L16" s="10" t="s">
        <v>439</v>
      </c>
      <c r="M16" s="10" t="n">
        <v>30</v>
      </c>
      <c r="N16" s="10" t="n">
        <v>31</v>
      </c>
      <c r="O16" s="10" t="n">
        <f aca="false">IF(M16=N16,INDEX(2d20!A:B,MATCH(M16,2d20!A:A,0),2),SUM(INDEX(2d20!A:B,MATCH(M16,2d20!A:A,0),2),INDEX(2d20!A:B,MATCH(N16,2d20!A:A,0),2)))</f>
        <v>5.25</v>
      </c>
      <c r="P16" s="3" t="str">
        <f aca="false">IF(M16=N16,CONCATENATE(M16,"  ",L16),CONCATENATE(M16,"-",N16,"  ",L16))</f>
        <v>30-31  Frag Grenade</v>
      </c>
    </row>
    <row r="17" customFormat="false" ht="13.8" hidden="false" customHeight="false" outlineLevel="0" collapsed="false">
      <c r="L17" s="14" t="s">
        <v>1137</v>
      </c>
      <c r="M17" s="14" t="n">
        <v>32</v>
      </c>
      <c r="N17" s="14" t="n">
        <v>34</v>
      </c>
      <c r="O17" s="14" t="n">
        <f aca="false">IF(M17=N17,INDEX(2d20!A:B,MATCH(M17,2d20!A:A,0),2),SUM(INDEX(2d20!A:B,MATCH(M17,2d20!A:A,0),2),INDEX(2d20!A:B,MATCH(N17,2d20!A:A,0),2)))</f>
        <v>4</v>
      </c>
      <c r="P17" s="3" t="str">
        <f aca="false">IF(M17=N17,CONCATENATE(M17,"  ",L17),CONCATENATE(M17,"-",N17,"  ",L17))</f>
        <v>32-34  25mm APW</v>
      </c>
    </row>
    <row r="18" customFormat="false" ht="13.8" hidden="false" customHeight="false" outlineLevel="0" collapsed="false">
      <c r="L18" s="10" t="s">
        <v>443</v>
      </c>
      <c r="M18" s="10" t="n">
        <v>35</v>
      </c>
      <c r="N18" s="10" t="n">
        <v>36</v>
      </c>
      <c r="O18" s="10" t="n">
        <f aca="false">IF(M18=N18,INDEX(2d20!A:B,MATCH(M18,2d20!A:A,0),2),SUM(INDEX(2d20!A:B,MATCH(M18,2d20!A:A,0),2),INDEX(2d20!A:B,MATCH(N18,2d20!A:A,0),2)))</f>
        <v>2.75</v>
      </c>
      <c r="P18" s="3" t="str">
        <f aca="false">IF(M18=N18,CONCATENATE(M18,"  ",L18),CONCATENATE(M18,"-",N18,"  ",L18))</f>
        <v>35-36  Pulse Grenade</v>
      </c>
    </row>
    <row r="19" customFormat="false" ht="13.8" hidden="false" customHeight="false" outlineLevel="0" collapsed="false">
      <c r="L19" s="14" t="s">
        <v>442</v>
      </c>
      <c r="M19" s="14" t="n">
        <v>37</v>
      </c>
      <c r="N19" s="14" t="n">
        <v>37</v>
      </c>
      <c r="O19" s="14" t="n">
        <f aca="false">IF(M19=N19,INDEX(2d20!A:B,MATCH(M19,2d20!A:A,0),2),SUM(INDEX(2d20!A:B,MATCH(M19,2d20!A:A,0),2),INDEX(2d20!A:B,MATCH(N19,2d20!A:A,0),2)))</f>
        <v>1</v>
      </c>
      <c r="P19" s="3" t="str">
        <f aca="false">IF(M19=N19,CONCATENATE(M19,"  ",L19),CONCATENATE(M19,"-",N19,"  ",L19))</f>
        <v>37  Plasma Grenade</v>
      </c>
    </row>
    <row r="20" customFormat="false" ht="13.8" hidden="false" customHeight="false" outlineLevel="0" collapsed="false">
      <c r="L20" s="10" t="s">
        <v>530</v>
      </c>
      <c r="M20" s="10" t="n">
        <v>38</v>
      </c>
      <c r="N20" s="10" t="n">
        <v>39</v>
      </c>
      <c r="O20" s="10" t="n">
        <f aca="false">IF(M20=N20,INDEX(2d20!A:B,MATCH(M20,2d20!A:A,0),2),SUM(INDEX(2d20!A:B,MATCH(M20,2d20!A:A,0),2),INDEX(2d20!A:B,MATCH(N20,2d20!A:A,0),2)))</f>
        <v>1.25</v>
      </c>
      <c r="P20" s="3" t="str">
        <f aca="false">IF(M20=N20,CONCATENATE(M20,"  ",L20),CONCATENATE(M20,"-",N20,"  ",L20))</f>
        <v>38-39  Detonator</v>
      </c>
    </row>
    <row r="21" customFormat="false" ht="13.8" hidden="false" customHeight="false" outlineLevel="0" collapsed="false">
      <c r="L21" s="14" t="s">
        <v>441</v>
      </c>
      <c r="M21" s="14" t="n">
        <v>40</v>
      </c>
      <c r="N21" s="14" t="n">
        <v>40</v>
      </c>
      <c r="O21" s="14" t="n">
        <f aca="false">IF(M21=N21,INDEX(2d20!A:B,MATCH(M21,2d20!A:A,0),2),SUM(INDEX(2d20!A:B,MATCH(M21,2d20!A:A,0),2),INDEX(2d20!A:B,MATCH(N21,2d20!A:A,0),2)))</f>
        <v>0.25</v>
      </c>
      <c r="P21" s="3" t="str">
        <f aca="false">IF(M21=N21,CONCATENATE(M21,"  ",L21),CONCATENATE(M21,"-",N21,"  ",L21))</f>
        <v>40  Nuka Grenade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5" activeCellId="0" sqref="H15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3.28"/>
    <col collapsed="false" customWidth="true" hidden="false" outlineLevel="0" max="2" min="2" style="3" width="5.86"/>
    <col collapsed="false" customWidth="true" hidden="false" outlineLevel="0" max="3" min="3" style="3" width="27.14"/>
    <col collapsed="false" customWidth="true" hidden="false" outlineLevel="0" max="6" min="4" style="3" width="8.14"/>
    <col collapsed="false" customWidth="true" hidden="false" outlineLevel="0" max="7" min="7" style="3" width="18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11.29"/>
    <col collapsed="false" customWidth="true" hidden="false" outlineLevel="0" max="15" min="15" style="3" width="10.86"/>
  </cols>
  <sheetData>
    <row r="1" customFormat="false" ht="15" hidden="false" customHeight="false" outlineLevel="0" collapsed="false">
      <c r="A1" s="40" t="s">
        <v>1138</v>
      </c>
      <c r="B1" s="40" t="s">
        <v>10</v>
      </c>
      <c r="C1" s="40" t="s">
        <v>11</v>
      </c>
      <c r="D1" s="40" t="s">
        <v>12</v>
      </c>
      <c r="E1" s="40" t="s">
        <v>932</v>
      </c>
      <c r="F1" s="40" t="s">
        <v>13</v>
      </c>
      <c r="G1" s="40" t="s">
        <v>1034</v>
      </c>
      <c r="H1" s="40" t="s">
        <v>1035</v>
      </c>
      <c r="I1" s="40" t="s">
        <v>1036</v>
      </c>
      <c r="J1" s="40" t="s">
        <v>1037</v>
      </c>
    </row>
    <row r="2" customFormat="false" ht="15" hidden="false" customHeight="false" outlineLevel="0" collapsed="false">
      <c r="A2" s="12" t="s">
        <v>438</v>
      </c>
      <c r="B2" s="12" t="s">
        <v>955</v>
      </c>
      <c r="C2" s="12" t="s">
        <v>32</v>
      </c>
      <c r="D2" s="12" t="s">
        <v>31</v>
      </c>
      <c r="E2" s="12" t="s">
        <v>32</v>
      </c>
      <c r="F2" s="12" t="s">
        <v>32</v>
      </c>
      <c r="G2" s="12" t="s">
        <v>1139</v>
      </c>
      <c r="H2" s="12" t="n">
        <v>1</v>
      </c>
      <c r="I2" s="12" t="n">
        <v>40</v>
      </c>
      <c r="J2" s="12" t="n">
        <v>1</v>
      </c>
      <c r="L2" s="10"/>
      <c r="M2" s="10"/>
      <c r="N2" s="10"/>
      <c r="O2" s="10"/>
      <c r="P2" s="10"/>
      <c r="Q2" s="10"/>
    </row>
    <row r="3" customFormat="false" ht="15" hidden="false" customHeight="false" outlineLevel="0" collapsed="false">
      <c r="A3" s="8" t="s">
        <v>439</v>
      </c>
      <c r="B3" s="8" t="s">
        <v>940</v>
      </c>
      <c r="C3" s="8" t="s">
        <v>32</v>
      </c>
      <c r="D3" s="8" t="s">
        <v>31</v>
      </c>
      <c r="E3" s="8" t="s">
        <v>32</v>
      </c>
      <c r="F3" s="8" t="s">
        <v>32</v>
      </c>
      <c r="G3" s="8" t="s">
        <v>1139</v>
      </c>
      <c r="H3" s="8" t="s">
        <v>1124</v>
      </c>
      <c r="I3" s="8" t="n">
        <v>50</v>
      </c>
      <c r="J3" s="8" t="n">
        <v>2</v>
      </c>
      <c r="L3" s="14"/>
      <c r="M3" s="14"/>
      <c r="N3" s="14"/>
      <c r="O3" s="14"/>
      <c r="P3" s="14"/>
      <c r="Q3" s="14"/>
    </row>
    <row r="4" customFormat="false" ht="15" hidden="false" customHeight="false" outlineLevel="0" collapsed="false">
      <c r="A4" s="12" t="s">
        <v>440</v>
      </c>
      <c r="B4" s="12" t="s">
        <v>945</v>
      </c>
      <c r="C4" s="12" t="s">
        <v>552</v>
      </c>
      <c r="D4" s="12" t="s">
        <v>79</v>
      </c>
      <c r="E4" s="12" t="s">
        <v>32</v>
      </c>
      <c r="F4" s="12" t="s">
        <v>32</v>
      </c>
      <c r="G4" s="12" t="s">
        <v>1139</v>
      </c>
      <c r="H4" s="12" t="n">
        <v>1</v>
      </c>
      <c r="I4" s="12" t="n">
        <v>20</v>
      </c>
      <c r="J4" s="12" t="n">
        <v>1</v>
      </c>
      <c r="L4" s="10"/>
      <c r="M4" s="10"/>
      <c r="N4" s="10"/>
      <c r="O4" s="10"/>
      <c r="P4" s="10"/>
      <c r="Q4" s="10"/>
    </row>
    <row r="5" customFormat="false" ht="15" hidden="false" customHeight="false" outlineLevel="0" collapsed="false">
      <c r="A5" s="8" t="s">
        <v>441</v>
      </c>
      <c r="B5" s="8" t="s">
        <v>1002</v>
      </c>
      <c r="C5" s="8" t="s">
        <v>1140</v>
      </c>
      <c r="D5" s="8" t="s">
        <v>79</v>
      </c>
      <c r="E5" s="8" t="s">
        <v>32</v>
      </c>
      <c r="F5" s="8" t="s">
        <v>32</v>
      </c>
      <c r="G5" s="8" t="s">
        <v>1139</v>
      </c>
      <c r="H5" s="8" t="n">
        <v>1</v>
      </c>
      <c r="I5" s="8" t="n">
        <v>100</v>
      </c>
      <c r="J5" s="8" t="n">
        <v>4</v>
      </c>
      <c r="L5" s="14"/>
      <c r="M5" s="14"/>
      <c r="N5" s="14"/>
      <c r="O5" s="14"/>
      <c r="P5" s="14"/>
      <c r="Q5" s="14"/>
    </row>
    <row r="6" customFormat="false" ht="15" hidden="false" customHeight="false" outlineLevel="0" collapsed="false">
      <c r="A6" s="12" t="s">
        <v>442</v>
      </c>
      <c r="B6" s="12" t="s">
        <v>1002</v>
      </c>
      <c r="C6" s="12" t="s">
        <v>32</v>
      </c>
      <c r="D6" s="12" t="s">
        <v>79</v>
      </c>
      <c r="E6" s="12" t="s">
        <v>32</v>
      </c>
      <c r="F6" s="12" t="s">
        <v>32</v>
      </c>
      <c r="G6" s="12" t="s">
        <v>1139</v>
      </c>
      <c r="H6" s="12" t="s">
        <v>1124</v>
      </c>
      <c r="I6" s="12" t="n">
        <v>135</v>
      </c>
      <c r="J6" s="12" t="n">
        <v>3</v>
      </c>
      <c r="L6" s="10"/>
      <c r="M6" s="10"/>
      <c r="N6" s="10"/>
      <c r="O6" s="10"/>
      <c r="P6" s="10"/>
      <c r="Q6" s="10"/>
    </row>
    <row r="7" customFormat="false" ht="15" hidden="false" customHeight="false" outlineLevel="0" collapsed="false">
      <c r="A7" s="8" t="s">
        <v>443</v>
      </c>
      <c r="B7" s="8" t="s">
        <v>940</v>
      </c>
      <c r="C7" s="8" t="s">
        <v>95</v>
      </c>
      <c r="D7" s="8" t="s">
        <v>79</v>
      </c>
      <c r="E7" s="8" t="s">
        <v>32</v>
      </c>
      <c r="F7" s="8" t="s">
        <v>32</v>
      </c>
      <c r="G7" s="8" t="s">
        <v>1139</v>
      </c>
      <c r="H7" s="8" t="s">
        <v>1124</v>
      </c>
      <c r="I7" s="8" t="n">
        <v>100</v>
      </c>
      <c r="J7" s="8" t="n">
        <v>3</v>
      </c>
      <c r="L7" s="14"/>
      <c r="M7" s="14"/>
      <c r="N7" s="14"/>
      <c r="O7" s="14"/>
      <c r="P7" s="14"/>
      <c r="Q7" s="14"/>
    </row>
    <row r="8" customFormat="false" ht="15" hidden="false" customHeight="false" outlineLevel="0" collapsed="false">
      <c r="A8" s="12" t="s">
        <v>444</v>
      </c>
      <c r="B8" s="12" t="s">
        <v>940</v>
      </c>
      <c r="C8" s="12" t="s">
        <v>32</v>
      </c>
      <c r="D8" s="12" t="s">
        <v>31</v>
      </c>
      <c r="E8" s="12" t="s">
        <v>32</v>
      </c>
      <c r="F8" s="12" t="s">
        <v>32</v>
      </c>
      <c r="G8" s="12" t="s">
        <v>1141</v>
      </c>
      <c r="H8" s="12" t="n">
        <v>1</v>
      </c>
      <c r="I8" s="12" t="n">
        <v>75</v>
      </c>
      <c r="J8" s="12" t="n">
        <v>2</v>
      </c>
      <c r="L8" s="10"/>
      <c r="M8" s="10"/>
      <c r="N8" s="10"/>
      <c r="O8" s="10"/>
      <c r="P8" s="10"/>
      <c r="Q8" s="10"/>
    </row>
    <row r="9" customFormat="false" ht="15" hidden="false" customHeight="false" outlineLevel="0" collapsed="false">
      <c r="A9" s="8" t="s">
        <v>445</v>
      </c>
      <c r="B9" s="8" t="s">
        <v>940</v>
      </c>
      <c r="C9" s="8" t="s">
        <v>32</v>
      </c>
      <c r="D9" s="8" t="s">
        <v>31</v>
      </c>
      <c r="E9" s="8" t="s">
        <v>32</v>
      </c>
      <c r="F9" s="8" t="s">
        <v>32</v>
      </c>
      <c r="G9" s="8" t="s">
        <v>1141</v>
      </c>
      <c r="H9" s="8" t="n">
        <v>1</v>
      </c>
      <c r="I9" s="8" t="n">
        <v>50</v>
      </c>
      <c r="J9" s="8" t="n">
        <v>2</v>
      </c>
      <c r="L9" s="14"/>
      <c r="M9" s="14"/>
      <c r="N9" s="14"/>
      <c r="O9" s="14"/>
      <c r="P9" s="14"/>
      <c r="Q9" s="14"/>
    </row>
    <row r="10" customFormat="false" ht="15" hidden="false" customHeight="false" outlineLevel="0" collapsed="false">
      <c r="A10" s="12" t="s">
        <v>446</v>
      </c>
      <c r="B10" s="12" t="s">
        <v>1002</v>
      </c>
      <c r="C10" s="12" t="s">
        <v>1140</v>
      </c>
      <c r="D10" s="12" t="s">
        <v>79</v>
      </c>
      <c r="E10" s="12" t="s">
        <v>32</v>
      </c>
      <c r="F10" s="12" t="s">
        <v>32</v>
      </c>
      <c r="G10" s="12" t="s">
        <v>1139</v>
      </c>
      <c r="H10" s="12" t="n">
        <v>1</v>
      </c>
      <c r="I10" s="12" t="n">
        <v>100</v>
      </c>
      <c r="J10" s="12" t="n">
        <v>4</v>
      </c>
      <c r="L10" s="10"/>
      <c r="M10" s="10"/>
      <c r="N10" s="10"/>
      <c r="O10" s="10"/>
      <c r="P10" s="10"/>
      <c r="Q10" s="10"/>
    </row>
    <row r="11" customFormat="false" ht="15" hidden="false" customHeight="false" outlineLevel="0" collapsed="false">
      <c r="A11" s="8" t="s">
        <v>447</v>
      </c>
      <c r="B11" s="8" t="s">
        <v>1002</v>
      </c>
      <c r="C11" s="8" t="s">
        <v>32</v>
      </c>
      <c r="D11" s="8" t="s">
        <v>79</v>
      </c>
      <c r="E11" s="8" t="s">
        <v>32</v>
      </c>
      <c r="F11" s="8" t="s">
        <v>32</v>
      </c>
      <c r="G11" s="8" t="s">
        <v>1139</v>
      </c>
      <c r="H11" s="8" t="s">
        <v>1124</v>
      </c>
      <c r="I11" s="8" t="n">
        <v>135</v>
      </c>
      <c r="J11" s="8" t="n">
        <v>3</v>
      </c>
      <c r="L11" s="14"/>
      <c r="M11" s="14"/>
      <c r="N11" s="14"/>
      <c r="O11" s="14"/>
      <c r="P11" s="14"/>
      <c r="Q11" s="14"/>
    </row>
    <row r="12" customFormat="false" ht="15" hidden="false" customHeight="false" outlineLevel="0" collapsed="false">
      <c r="A12" s="12" t="s">
        <v>448</v>
      </c>
      <c r="B12" s="12" t="s">
        <v>1002</v>
      </c>
      <c r="C12" s="12" t="s">
        <v>95</v>
      </c>
      <c r="D12" s="12" t="s">
        <v>79</v>
      </c>
      <c r="E12" s="12" t="s">
        <v>32</v>
      </c>
      <c r="F12" s="12" t="s">
        <v>32</v>
      </c>
      <c r="G12" s="12" t="s">
        <v>1139</v>
      </c>
      <c r="H12" s="12" t="s">
        <v>1124</v>
      </c>
      <c r="I12" s="12" t="n">
        <v>100</v>
      </c>
      <c r="J12" s="12" t="n">
        <v>3</v>
      </c>
      <c r="L12" s="10"/>
      <c r="M12" s="10"/>
      <c r="N12" s="10"/>
      <c r="O12" s="10"/>
      <c r="P12" s="10"/>
      <c r="Q12" s="10"/>
    </row>
    <row r="13" customFormat="false" ht="15" hidden="false" customHeight="false" outlineLevel="0" collapsed="false">
      <c r="A13" s="15" t="s">
        <v>1130</v>
      </c>
      <c r="B13" s="15" t="s">
        <v>1142</v>
      </c>
      <c r="C13" s="15" t="s">
        <v>1143</v>
      </c>
      <c r="D13" s="15" t="s">
        <v>31</v>
      </c>
      <c r="E13" s="15" t="s">
        <v>32</v>
      </c>
      <c r="F13" s="15" t="s">
        <v>32</v>
      </c>
      <c r="G13" s="15" t="s">
        <v>71</v>
      </c>
      <c r="H13" s="15" t="n">
        <v>1</v>
      </c>
      <c r="I13" s="15" t="n">
        <v>150</v>
      </c>
      <c r="J13" s="15" t="n">
        <v>4</v>
      </c>
      <c r="L13" s="14"/>
      <c r="M13" s="14"/>
      <c r="N13" s="14"/>
      <c r="O13" s="14"/>
      <c r="P13" s="14"/>
      <c r="Q13" s="14"/>
    </row>
    <row r="14" customFormat="false" ht="15" hidden="false" customHeight="false" outlineLevel="0" collapsed="false">
      <c r="A14" s="16" t="s">
        <v>530</v>
      </c>
      <c r="B14" s="16" t="s">
        <v>32</v>
      </c>
      <c r="C14" s="16" t="s">
        <v>32</v>
      </c>
      <c r="D14" s="16" t="s">
        <v>32</v>
      </c>
      <c r="E14" s="16" t="s">
        <v>32</v>
      </c>
      <c r="F14" s="16" t="s">
        <v>32</v>
      </c>
      <c r="G14" s="16" t="s">
        <v>32</v>
      </c>
      <c r="H14" s="16" t="n">
        <v>2</v>
      </c>
      <c r="I14" s="16" t="n">
        <v>50</v>
      </c>
      <c r="J14" s="16" t="n">
        <v>3</v>
      </c>
      <c r="L14" s="10"/>
      <c r="M14" s="10"/>
      <c r="N14" s="10"/>
      <c r="O14" s="10"/>
      <c r="P14" s="10"/>
      <c r="Q14" s="10"/>
    </row>
    <row r="15" customFormat="false" ht="15" hidden="false" customHeight="false" outlineLevel="0" collapsed="false">
      <c r="A15" s="15" t="s">
        <v>467</v>
      </c>
      <c r="B15" s="15" t="s">
        <v>940</v>
      </c>
      <c r="C15" s="15" t="s">
        <v>32</v>
      </c>
      <c r="D15" s="15" t="s">
        <v>31</v>
      </c>
      <c r="E15" s="15" t="n">
        <v>0</v>
      </c>
      <c r="F15" s="15" t="s">
        <v>371</v>
      </c>
      <c r="G15" s="15" t="s">
        <v>1144</v>
      </c>
      <c r="H15" s="15" t="n">
        <v>5</v>
      </c>
      <c r="I15" s="15" t="n">
        <v>110</v>
      </c>
      <c r="J15" s="15" t="n">
        <v>3</v>
      </c>
      <c r="L15" s="14"/>
      <c r="M15" s="14"/>
      <c r="N15" s="14"/>
      <c r="O15" s="14"/>
      <c r="P15" s="14"/>
      <c r="Q15" s="14"/>
    </row>
    <row r="16" customFormat="false" ht="15" hidden="false" customHeight="false" outlineLevel="0" collapsed="false">
      <c r="A16" s="16" t="s">
        <v>489</v>
      </c>
      <c r="B16" s="16" t="s">
        <v>953</v>
      </c>
      <c r="C16" s="16" t="s">
        <v>549</v>
      </c>
      <c r="D16" s="16" t="s">
        <v>31</v>
      </c>
      <c r="E16" s="16" t="n">
        <v>1</v>
      </c>
      <c r="F16" s="16" t="s">
        <v>371</v>
      </c>
      <c r="G16" s="16" t="s">
        <v>1144</v>
      </c>
      <c r="H16" s="16" t="n">
        <v>6</v>
      </c>
      <c r="I16" s="16" t="n">
        <v>70</v>
      </c>
      <c r="J16" s="16" t="n">
        <v>3</v>
      </c>
      <c r="L16" s="10"/>
      <c r="M16" s="10"/>
      <c r="N16" s="10"/>
      <c r="O16" s="10"/>
      <c r="P16" s="10"/>
      <c r="Q16" s="10"/>
    </row>
    <row r="17" customFormat="false" ht="15" hidden="false" customHeight="false" outlineLevel="0" collapsed="false">
      <c r="A17" s="15" t="s">
        <v>531</v>
      </c>
      <c r="B17" s="15" t="s">
        <v>945</v>
      </c>
      <c r="C17" s="15" t="s">
        <v>32</v>
      </c>
      <c r="D17" s="15" t="s">
        <v>31</v>
      </c>
      <c r="E17" s="15" t="s">
        <v>32</v>
      </c>
      <c r="F17" s="15" t="s">
        <v>32</v>
      </c>
      <c r="G17" s="15" t="s">
        <v>1145</v>
      </c>
      <c r="H17" s="15" t="s">
        <v>1124</v>
      </c>
      <c r="I17" s="15" t="n">
        <v>30</v>
      </c>
      <c r="J17" s="15" t="n">
        <v>1</v>
      </c>
      <c r="L17" s="14"/>
      <c r="M17" s="14"/>
      <c r="N17" s="14"/>
      <c r="O17" s="14"/>
      <c r="P17" s="14"/>
      <c r="Q17" s="14"/>
    </row>
    <row r="18" customFormat="false" ht="15" hidden="false" customHeight="false" outlineLevel="0" collapsed="false">
      <c r="A18" s="3" t="s">
        <v>538</v>
      </c>
      <c r="B18" s="3" t="s">
        <v>940</v>
      </c>
      <c r="C18" s="3" t="s">
        <v>553</v>
      </c>
      <c r="D18" s="3" t="s">
        <v>31</v>
      </c>
      <c r="E18" s="3" t="s">
        <v>32</v>
      </c>
      <c r="F18" s="3" t="s">
        <v>32</v>
      </c>
      <c r="G18" s="3" t="s">
        <v>1145</v>
      </c>
      <c r="H18" s="3" t="n">
        <v>1</v>
      </c>
      <c r="I18" s="3" t="n">
        <v>0</v>
      </c>
      <c r="J18" s="3" t="n">
        <v>0</v>
      </c>
      <c r="K18" s="3" t="s">
        <v>1146</v>
      </c>
      <c r="L18" s="10"/>
      <c r="M18" s="10"/>
      <c r="N18" s="10"/>
      <c r="O18" s="10"/>
      <c r="P18" s="10"/>
      <c r="Q18" s="10"/>
    </row>
    <row r="19" customFormat="false" ht="15" hidden="false" customHeight="false" outlineLevel="0" collapsed="false">
      <c r="L19" s="14"/>
      <c r="M19" s="14"/>
      <c r="N19" s="14"/>
      <c r="O19" s="14"/>
      <c r="P19" s="14"/>
      <c r="Q19" s="14"/>
    </row>
    <row r="20" customFormat="false" ht="15" hidden="false" customHeight="false" outlineLevel="0" collapsed="false">
      <c r="L20" s="10"/>
      <c r="M20" s="10"/>
      <c r="N20" s="10"/>
      <c r="O20" s="10"/>
      <c r="P20" s="10"/>
      <c r="Q20" s="10"/>
    </row>
    <row r="21" customFormat="false" ht="15" hidden="false" customHeight="false" outlineLevel="0" collapsed="false">
      <c r="L21" s="14"/>
      <c r="M21" s="14"/>
      <c r="N21" s="14"/>
      <c r="O21" s="14"/>
      <c r="P21" s="14"/>
      <c r="Q21" s="14"/>
    </row>
    <row r="22" customFormat="false" ht="15" hidden="false" customHeight="false" outlineLevel="0" collapsed="false">
      <c r="L22" s="10"/>
      <c r="M22" s="10"/>
      <c r="N22" s="10"/>
      <c r="O22" s="10"/>
      <c r="P22" s="10"/>
      <c r="Q22" s="10"/>
    </row>
    <row r="23" customFormat="false" ht="15" hidden="false" customHeight="false" outlineLevel="0" collapsed="false">
      <c r="L23" s="14"/>
      <c r="M23" s="14"/>
      <c r="N23" s="14"/>
      <c r="O23" s="14"/>
      <c r="P23" s="14"/>
      <c r="Q23" s="14"/>
    </row>
    <row r="24" customFormat="false" ht="15" hidden="false" customHeight="false" outlineLevel="0" collapsed="false">
      <c r="L24" s="10"/>
      <c r="M24" s="10"/>
      <c r="N24" s="10"/>
      <c r="O24" s="10"/>
      <c r="P24" s="10"/>
      <c r="Q24" s="10"/>
    </row>
    <row r="25" customFormat="false" ht="15" hidden="false" customHeight="false" outlineLevel="0" collapsed="false">
      <c r="L25" s="14"/>
      <c r="M25" s="14"/>
      <c r="N25" s="14"/>
      <c r="O25" s="14"/>
      <c r="P25" s="14"/>
      <c r="Q25" s="14"/>
    </row>
    <row r="26" customFormat="false" ht="15" hidden="false" customHeight="false" outlineLevel="0" collapsed="false">
      <c r="L26" s="10"/>
      <c r="M26" s="10"/>
      <c r="N26" s="10"/>
      <c r="O26" s="10"/>
      <c r="P26" s="10"/>
      <c r="Q26" s="10"/>
    </row>
    <row r="27" customFormat="false" ht="15" hidden="false" customHeight="false" outlineLevel="0" collapsed="false">
      <c r="L27" s="14"/>
      <c r="M27" s="14"/>
      <c r="N27" s="14"/>
      <c r="O27" s="14"/>
      <c r="P27" s="14"/>
      <c r="Q27" s="14"/>
    </row>
    <row r="28" customFormat="false" ht="15" hidden="false" customHeight="false" outlineLevel="0" collapsed="false">
      <c r="L28" s="10"/>
      <c r="M28" s="10"/>
      <c r="N28" s="10"/>
      <c r="O28" s="10"/>
      <c r="P28" s="10"/>
      <c r="Q28" s="10"/>
    </row>
    <row r="29" customFormat="false" ht="15" hidden="false" customHeight="false" outlineLevel="0" collapsed="false">
      <c r="L29" s="14"/>
      <c r="M29" s="14"/>
      <c r="N29" s="14"/>
      <c r="O29" s="14"/>
      <c r="P29" s="14"/>
      <c r="Q29" s="14"/>
    </row>
  </sheetData>
  <autoFilter ref="A1:J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197" activePane="bottomLeft" state="frozen"/>
      <selection pane="topLeft" activeCell="A1" activeCellId="0" sqref="A1"/>
      <selection pane="bottomLeft" activeCell="B236" activeCellId="0" sqref="B236"/>
    </sheetView>
  </sheetViews>
  <sheetFormatPr defaultColWidth="9.14453125" defaultRowHeight="13.8" zeroHeight="false" outlineLevelRow="0" outlineLevelCol="0"/>
  <cols>
    <col collapsed="false" customWidth="true" hidden="false" outlineLevel="0" max="1" min="1" style="3" width="4.69"/>
    <col collapsed="false" customWidth="true" hidden="false" outlineLevel="0" max="2" min="2" style="3" width="27.16"/>
    <col collapsed="false" customWidth="true" hidden="false" outlineLevel="0" max="3" min="3" style="2" width="6.39"/>
    <col collapsed="false" customWidth="true" hidden="false" outlineLevel="0" max="4" min="4" style="3" width="7.94"/>
    <col collapsed="false" customWidth="true" hidden="true" outlineLevel="0" max="8" min="8" style="3" width="28.67"/>
    <col collapsed="false" customWidth="true" hidden="false" outlineLevel="0" max="18" min="18" style="0" width="73.45"/>
  </cols>
  <sheetData>
    <row r="1" customFormat="false" ht="13.8" hidden="false" customHeight="false" outlineLevel="0" collapsed="false">
      <c r="A1" s="3" t="s">
        <v>0</v>
      </c>
      <c r="B1" s="6" t="s">
        <v>351</v>
      </c>
      <c r="C1" s="5" t="s">
        <v>1147</v>
      </c>
      <c r="D1" s="3" t="s">
        <v>1148</v>
      </c>
      <c r="E1" s="3" t="s">
        <v>1149</v>
      </c>
      <c r="F1" s="3" t="s">
        <v>358</v>
      </c>
      <c r="G1" s="3" t="s">
        <v>4</v>
      </c>
      <c r="H1" s="3" t="s">
        <v>1150</v>
      </c>
      <c r="I1" s="3" t="s">
        <v>1151</v>
      </c>
      <c r="J1" s="3" t="s">
        <v>1152</v>
      </c>
      <c r="K1" s="3" t="s">
        <v>1153</v>
      </c>
      <c r="L1" s="3" t="s">
        <v>1154</v>
      </c>
      <c r="M1" s="3" t="s">
        <v>1155</v>
      </c>
      <c r="N1" s="3" t="s">
        <v>1156</v>
      </c>
      <c r="O1" s="3" t="s">
        <v>1157</v>
      </c>
      <c r="P1" s="3" t="s">
        <v>361</v>
      </c>
      <c r="Q1" s="3" t="s">
        <v>0</v>
      </c>
      <c r="R1" s="3" t="s">
        <v>1158</v>
      </c>
      <c r="S1" s="3"/>
      <c r="T1" s="3" t="s">
        <v>1159</v>
      </c>
      <c r="U1" s="3" t="s">
        <v>1160</v>
      </c>
      <c r="W1" s="3" t="s">
        <v>1161</v>
      </c>
      <c r="X1" s="3" t="s">
        <v>1162</v>
      </c>
      <c r="Y1" s="3" t="s">
        <v>1163</v>
      </c>
    </row>
    <row r="2" customFormat="false" ht="14.9" hidden="false" customHeight="false" outlineLevel="0" collapsed="false">
      <c r="A2" s="3" t="n">
        <v>1</v>
      </c>
      <c r="B2" s="6" t="s">
        <v>618</v>
      </c>
      <c r="C2" s="2" t="s">
        <v>618</v>
      </c>
      <c r="D2" s="3" t="s">
        <v>587</v>
      </c>
      <c r="E2" s="3" t="s">
        <v>1164</v>
      </c>
      <c r="F2" s="3" t="n">
        <v>0</v>
      </c>
      <c r="G2" s="3" t="n">
        <v>20</v>
      </c>
      <c r="H2" s="3" t="s">
        <v>1165</v>
      </c>
      <c r="I2" s="3"/>
      <c r="J2" s="3" t="str">
        <f aca="false">IFERROR(INDEX($S$2:$S$6,MATCH(I2,$T$2:$T$6,0),1),"NONE")</f>
        <v>NONE</v>
      </c>
      <c r="K2" s="3"/>
      <c r="L2" s="3"/>
      <c r="M2" s="3" t="str">
        <f aca="false">IFERROR(INDEX($S$2:$S$6,MATCH(L2,$T$2:$T$6,0),1),"NONE")</f>
        <v>NONE</v>
      </c>
      <c r="N2" s="3"/>
      <c r="O2" s="3" t="n">
        <f aca="false">INDEX($Q$2:$Q$234,MATCH(D$2:D$234,W$2:W$16,0),1)</f>
        <v>1</v>
      </c>
      <c r="P2" s="3" t="n">
        <v>1</v>
      </c>
      <c r="Q2" s="3" t="n">
        <v>1</v>
      </c>
      <c r="R2" s="3" t="str">
        <f aca="false">_xlfn.CONCAT("('",B2,"','",C2,"','",E2,"','",O2,"','",F2,"','",G2,"'),")</f>
        <v>('Hardened','Hardened','{“+1CD Dam”}','1','0','20'),</v>
      </c>
      <c r="S2" s="3" t="n">
        <v>36</v>
      </c>
      <c r="T2" s="3" t="s">
        <v>1166</v>
      </c>
      <c r="U2" s="3" t="str">
        <f aca="false">_xlfn.CONCAT("('",A2,"','",J2,"','",K2,"'),")</f>
        <v>('1','NONE',''),</v>
      </c>
      <c r="V2" s="3" t="str">
        <f aca="false">_xlfn.CONCAT("('",A2,"','",M2,"','",N2,"'),")</f>
        <v>('1','NONE',''),</v>
      </c>
      <c r="W2" s="3" t="s">
        <v>587</v>
      </c>
      <c r="X2" s="3" t="s">
        <v>549</v>
      </c>
      <c r="Y2" s="3" t="s">
        <v>563</v>
      </c>
    </row>
    <row r="3" customFormat="false" ht="14.9" hidden="false" customHeight="false" outlineLevel="0" collapsed="false">
      <c r="A3" s="3" t="n">
        <v>2</v>
      </c>
      <c r="B3" s="6" t="s">
        <v>619</v>
      </c>
      <c r="C3" s="2" t="s">
        <v>619</v>
      </c>
      <c r="D3" s="3" t="s">
        <v>587</v>
      </c>
      <c r="E3" s="3" t="s">
        <v>1167</v>
      </c>
      <c r="F3" s="3" t="n">
        <v>1</v>
      </c>
      <c r="G3" s="3" t="n">
        <v>25</v>
      </c>
      <c r="H3" s="3" t="s">
        <v>1168</v>
      </c>
      <c r="I3" s="3" t="s">
        <v>1169</v>
      </c>
      <c r="J3" s="3" t="n">
        <f aca="false">IFERROR(INDEX($S$2:$S$6,MATCH(I3,$T$2:$T$6,0),1),"NONE")</f>
        <v>36</v>
      </c>
      <c r="K3" s="3" t="n">
        <v>1</v>
      </c>
      <c r="L3" s="3"/>
      <c r="M3" s="3" t="str">
        <f aca="false">IFERROR(INDEX($S$2:$S$6,MATCH(L3,$T$2:$T$6,0),1),"NONE")</f>
        <v>NONE</v>
      </c>
      <c r="N3" s="3"/>
      <c r="O3" s="3" t="n">
        <f aca="false">INDEX($Q$2:$Q$234,MATCH(D$2:D$234,W$2:W$16,0),1)</f>
        <v>1</v>
      </c>
      <c r="P3" s="3" t="n">
        <v>1</v>
      </c>
      <c r="Q3" s="3" t="n">
        <v>2</v>
      </c>
      <c r="R3" s="3" t="str">
        <f aca="false">_xlfn.CONCAT("('",B3,"','",C3,"','",E3,"','",O3,"','",F3,"','",G3,"'),")</f>
        <v>('Powerful','Powerful','{“+2CD Dam”}','1','1','25'),</v>
      </c>
      <c r="S3" s="3" t="n">
        <v>77</v>
      </c>
      <c r="T3" s="3" t="s">
        <v>1170</v>
      </c>
      <c r="U3" s="3" t="str">
        <f aca="false">_xlfn.CONCAT("('",A3,"','",J3,"','",K3,"'),")</f>
        <v>('2','36','1'),</v>
      </c>
      <c r="V3" s="3" t="str">
        <f aca="false">_xlfn.CONCAT("('",A3,"','",M3,"','",N3,"'),")</f>
        <v>('2','NONE',''),</v>
      </c>
      <c r="W3" s="3" t="s">
        <v>588</v>
      </c>
      <c r="X3" s="3" t="s">
        <v>550</v>
      </c>
      <c r="Y3" s="3" t="s">
        <v>71</v>
      </c>
    </row>
    <row r="4" customFormat="false" ht="14.9" hidden="false" customHeight="false" outlineLevel="0" collapsed="false">
      <c r="A4" s="3" t="n">
        <v>3</v>
      </c>
      <c r="B4" s="6" t="s">
        <v>620</v>
      </c>
      <c r="C4" s="2" t="s">
        <v>620</v>
      </c>
      <c r="D4" s="3" t="s">
        <v>587</v>
      </c>
      <c r="E4" s="3" t="s">
        <v>1171</v>
      </c>
      <c r="F4" s="3" t="n">
        <v>2</v>
      </c>
      <c r="G4" s="3" t="n">
        <v>35</v>
      </c>
      <c r="H4" s="3" t="s">
        <v>1172</v>
      </c>
      <c r="I4" s="3" t="s">
        <v>1169</v>
      </c>
      <c r="J4" s="3" t="n">
        <f aca="false">IFERROR(INDEX($S$2:$S$6,MATCH(I4,$T$2:$T$6,0),1),"NONE")</f>
        <v>36</v>
      </c>
      <c r="K4" s="3" t="n">
        <v>2</v>
      </c>
      <c r="L4" s="3"/>
      <c r="M4" s="3" t="str">
        <f aca="false">IFERROR(INDEX($S$2:$S$6,MATCH(L4,$T$2:$T$6,0),1),"NONE")</f>
        <v>NONE</v>
      </c>
      <c r="N4" s="3"/>
      <c r="O4" s="3" t="n">
        <f aca="false">INDEX($Q$2:$Q$234,MATCH(D$2:D$234,W$2:W$16,0),1)</f>
        <v>1</v>
      </c>
      <c r="P4" s="3" t="n">
        <v>1</v>
      </c>
      <c r="Q4" s="3" t="n">
        <v>3</v>
      </c>
      <c r="R4" s="3" t="str">
        <f aca="false">_xlfn.CONCAT("('",B4,"','",C4,"','",E4,"','",O4,"','",F4,"','",G4,"'),")</f>
        <v>('Advanced','Advanced','{“+3CD Dam”,”+1 Rate”}','1','2','35'),</v>
      </c>
      <c r="S4" s="3" t="n">
        <v>12</v>
      </c>
      <c r="T4" s="3" t="s">
        <v>1173</v>
      </c>
      <c r="U4" s="3" t="str">
        <f aca="false">_xlfn.CONCAT("('",A4,"','",J4,"','",K4,"'),")</f>
        <v>('3','36','2'),</v>
      </c>
      <c r="V4" s="3" t="str">
        <f aca="false">_xlfn.CONCAT("('",A4,"','",M4,"','",N4,"'),")</f>
        <v>('3','NONE',''),</v>
      </c>
      <c r="W4" s="3" t="s">
        <v>590</v>
      </c>
      <c r="X4" s="3" t="s">
        <v>552</v>
      </c>
      <c r="Y4" s="3" t="s">
        <v>562</v>
      </c>
    </row>
    <row r="5" customFormat="false" ht="14.9" hidden="false" customHeight="false" outlineLevel="0" collapsed="false">
      <c r="A5" s="3" t="n">
        <v>4</v>
      </c>
      <c r="B5" s="6" t="s">
        <v>621</v>
      </c>
      <c r="C5" s="2" t="s">
        <v>621</v>
      </c>
      <c r="D5" s="3" t="s">
        <v>587</v>
      </c>
      <c r="E5" s="3" t="s">
        <v>1174</v>
      </c>
      <c r="F5" s="3" t="n">
        <v>0</v>
      </c>
      <c r="G5" s="3" t="n">
        <v>25</v>
      </c>
      <c r="H5" s="3" t="s">
        <v>1165</v>
      </c>
      <c r="I5" s="3"/>
      <c r="J5" s="3" t="str">
        <f aca="false">IFERROR(INDEX($S$2:$S$6,MATCH(I5,$T$2:$T$6,0),1),"NONE")</f>
        <v>NONE</v>
      </c>
      <c r="K5" s="3"/>
      <c r="L5" s="3"/>
      <c r="M5" s="3" t="str">
        <f aca="false">IFERROR(INDEX($S$2:$S$6,MATCH(L5,$T$2:$T$6,0),1),"NONE")</f>
        <v>NONE</v>
      </c>
      <c r="N5" s="3"/>
      <c r="O5" s="3" t="n">
        <f aca="false">INDEX($Q$2:$Q$234,MATCH(D$2:D$234,W$2:W$16,0),1)</f>
        <v>1</v>
      </c>
      <c r="P5" s="3" t="n">
        <v>1</v>
      </c>
      <c r="Q5" s="3" t="n">
        <v>4</v>
      </c>
      <c r="R5" s="3" t="str">
        <f aca="false">_xlfn.CONCAT("('",B5,"','",C5,"','",E5,"','",O5,"','",F5,"','",G5,"'),")</f>
        <v>('Calibrated','Calibrated','{“Gain Vicious”}','1','0','25'),</v>
      </c>
      <c r="S5" s="3"/>
      <c r="T5" s="3" t="s">
        <v>1175</v>
      </c>
      <c r="U5" s="3" t="str">
        <f aca="false">_xlfn.CONCAT("('",A5,"','",J5,"','",K5,"'),")</f>
        <v>('4','NONE',''),</v>
      </c>
      <c r="V5" s="3" t="str">
        <f aca="false">_xlfn.CONCAT("('",A5,"','",M5,"','",N5,"'),")</f>
        <v>('4','NONE',''),</v>
      </c>
      <c r="W5" s="3" t="s">
        <v>589</v>
      </c>
      <c r="X5" s="3" t="s">
        <v>551</v>
      </c>
      <c r="Y5" s="3" t="s">
        <v>565</v>
      </c>
    </row>
    <row r="6" customFormat="false" ht="14.9" hidden="false" customHeight="false" outlineLevel="0" collapsed="false">
      <c r="A6" s="3" t="n">
        <v>5</v>
      </c>
      <c r="B6" s="6" t="s">
        <v>622</v>
      </c>
      <c r="C6" s="2" t="s">
        <v>623</v>
      </c>
      <c r="D6" s="3" t="s">
        <v>587</v>
      </c>
      <c r="E6" s="3" t="s">
        <v>1176</v>
      </c>
      <c r="F6" s="3" t="n">
        <v>1</v>
      </c>
      <c r="G6" s="3" t="n">
        <v>30</v>
      </c>
      <c r="H6" s="3" t="s">
        <v>1168</v>
      </c>
      <c r="I6" s="3" t="s">
        <v>1169</v>
      </c>
      <c r="J6" s="3" t="n">
        <f aca="false">IFERROR(INDEX($S$2:$S$6,MATCH(I6,$T$2:$T$6,0),1),"NONE")</f>
        <v>36</v>
      </c>
      <c r="K6" s="3" t="n">
        <v>1</v>
      </c>
      <c r="L6" s="3"/>
      <c r="M6" s="3" t="str">
        <f aca="false">IFERROR(INDEX($S$2:$S$6,MATCH(L6,$T$2:$T$6,0),1),"NONE")</f>
        <v>NONE</v>
      </c>
      <c r="N6" s="3"/>
      <c r="O6" s="3" t="n">
        <f aca="false">INDEX($Q$2:$Q$234,MATCH(D$2:D$234,W$2:W$16,0),1)</f>
        <v>1</v>
      </c>
      <c r="P6" s="3" t="n">
        <v>1</v>
      </c>
      <c r="Q6" s="3" t="n">
        <v>5</v>
      </c>
      <c r="R6" s="3" t="str">
        <f aca="false">_xlfn.CONCAT("('",B6,"','",C6,"','",E6,"','",O6,"','",F6,"','",G6,"'),")</f>
        <v>('Automatic','Auto','{“-1CD Dam”,“+2 Rate”,“Gain Burst”,“Gain Inaccurate”}','1','1','30'),</v>
      </c>
      <c r="S6" s="3" t="n">
        <v>76</v>
      </c>
      <c r="T6" s="3" t="s">
        <v>1177</v>
      </c>
      <c r="U6" s="3" t="str">
        <f aca="false">_xlfn.CONCAT("('",A6,"','",J6,"','",K6,"'),")</f>
        <v>('5','36','1'),</v>
      </c>
      <c r="V6" s="3" t="str">
        <f aca="false">_xlfn.CONCAT("('",A6,"','",M6,"','",N6,"'),")</f>
        <v>('5','NONE',''),</v>
      </c>
      <c r="W6" s="3" t="s">
        <v>592</v>
      </c>
      <c r="X6" s="3" t="s">
        <v>553</v>
      </c>
      <c r="Y6" s="3" t="s">
        <v>49</v>
      </c>
    </row>
    <row r="7" customFormat="false" ht="14.9" hidden="false" customHeight="false" outlineLevel="0" collapsed="false">
      <c r="A7" s="3" t="n">
        <v>6</v>
      </c>
      <c r="B7" s="6" t="s">
        <v>624</v>
      </c>
      <c r="C7" s="2" t="s">
        <v>624</v>
      </c>
      <c r="D7" s="3" t="s">
        <v>587</v>
      </c>
      <c r="E7" s="3" t="s">
        <v>1178</v>
      </c>
      <c r="F7" s="3" t="n">
        <v>0</v>
      </c>
      <c r="G7" s="3" t="n">
        <v>20</v>
      </c>
      <c r="H7" s="3" t="s">
        <v>1172</v>
      </c>
      <c r="I7" s="3" t="s">
        <v>1169</v>
      </c>
      <c r="J7" s="3" t="n">
        <f aca="false">IFERROR(INDEX($S$2:$S$6,MATCH(I7,$T$2:$T$6,0),1),"NONE")</f>
        <v>36</v>
      </c>
      <c r="K7" s="3" t="n">
        <v>2</v>
      </c>
      <c r="L7" s="3"/>
      <c r="M7" s="3" t="str">
        <f aca="false">IFERROR(INDEX($S$2:$S$6,MATCH(L7,$T$2:$T$6,0),1),"NONE")</f>
        <v>NONE</v>
      </c>
      <c r="N7" s="3"/>
      <c r="O7" s="3" t="n">
        <f aca="false">INDEX($Q$2:$Q$234,MATCH(D$2:D$234,W$2:W$16,0),1)</f>
        <v>1</v>
      </c>
      <c r="P7" s="3" t="n">
        <v>1</v>
      </c>
      <c r="Q7" s="3" t="n">
        <v>6</v>
      </c>
      <c r="R7" s="3" t="str">
        <f aca="false">_xlfn.CONCAT("('",B7,"','",C7,"','",E7,"','",O7,"','",F7,"','",G7,"'),")</f>
        <v>('Hair Trigger','Hair Trigger','{“+1 Rate”}','1','0','20'),</v>
      </c>
      <c r="S7" s="3"/>
      <c r="U7" s="3" t="str">
        <f aca="false">_xlfn.CONCAT("('",A7,"','",J7,"','",K7,"'),")</f>
        <v>('6','36','2'),</v>
      </c>
      <c r="V7" s="3" t="str">
        <f aca="false">_xlfn.CONCAT("('",A7,"','",M7,"','",N7,"'),")</f>
        <v>('6','NONE',''),</v>
      </c>
      <c r="W7" s="3" t="s">
        <v>593</v>
      </c>
      <c r="X7" s="3" t="s">
        <v>554</v>
      </c>
      <c r="Y7" s="3" t="s">
        <v>567</v>
      </c>
    </row>
    <row r="8" customFormat="false" ht="14.9" hidden="false" customHeight="false" outlineLevel="0" collapsed="false">
      <c r="A8" s="3" t="n">
        <v>7</v>
      </c>
      <c r="B8" s="6" t="s">
        <v>625</v>
      </c>
      <c r="C8" s="2" t="s">
        <v>24</v>
      </c>
      <c r="D8" s="3" t="s">
        <v>587</v>
      </c>
      <c r="E8" s="3" t="s">
        <v>1179</v>
      </c>
      <c r="F8" s="3" t="n">
        <v>3</v>
      </c>
      <c r="G8" s="3" t="n">
        <v>20</v>
      </c>
      <c r="H8" s="3" t="s">
        <v>1180</v>
      </c>
      <c r="I8" s="3" t="s">
        <v>1169</v>
      </c>
      <c r="J8" s="3" t="n">
        <f aca="false">IFERROR(INDEX($S$2:$S$6,MATCH(I8,$T$2:$T$6,0),1),"NONE")</f>
        <v>36</v>
      </c>
      <c r="K8" s="3" t="n">
        <v>4</v>
      </c>
      <c r="L8" s="3"/>
      <c r="M8" s="3" t="str">
        <f aca="false">IFERROR(INDEX($S$2:$S$6,MATCH(L8,$T$2:$T$6,0),1),"NONE")</f>
        <v>NONE</v>
      </c>
      <c r="N8" s="3"/>
      <c r="O8" s="3" t="n">
        <f aca="false">INDEX($Q$2:$Q$234,MATCH(D$2:D$234,W$2:W$16,0),1)</f>
        <v>1</v>
      </c>
      <c r="P8" s="3" t="n">
        <v>1</v>
      </c>
      <c r="Q8" s="3" t="n">
        <v>7</v>
      </c>
      <c r="R8" s="3" t="str">
        <f aca="false">_xlfn.CONCAT("('",B8,"','",C8,"','",E8,"','",O8,"','",F8,"','",G8,"'),")</f>
        <v>('.38 Receiver','.38','{“4CD Dam”,“Ammo = .38”}','1','3','20'),</v>
      </c>
      <c r="S8" s="3"/>
      <c r="U8" s="3" t="str">
        <f aca="false">_xlfn.CONCAT("('",A8,"','",J8,"','",K8,"'),")</f>
        <v>('7','36','4'),</v>
      </c>
      <c r="V8" s="3" t="str">
        <f aca="false">_xlfn.CONCAT("('",A8,"','",M8,"','",N8,"'),")</f>
        <v>('7','NONE',''),</v>
      </c>
      <c r="W8" s="3" t="s">
        <v>594</v>
      </c>
      <c r="X8" s="3" t="s">
        <v>95</v>
      </c>
      <c r="Y8" s="3" t="s">
        <v>570</v>
      </c>
    </row>
    <row r="9" customFormat="false" ht="14.9" hidden="false" customHeight="false" outlineLevel="0" collapsed="false">
      <c r="A9" s="3" t="n">
        <v>8</v>
      </c>
      <c r="B9" s="6" t="s">
        <v>626</v>
      </c>
      <c r="C9" s="2" t="s">
        <v>46</v>
      </c>
      <c r="D9" s="3" t="s">
        <v>587</v>
      </c>
      <c r="E9" s="3" t="s">
        <v>1181</v>
      </c>
      <c r="F9" s="3" t="n">
        <v>4</v>
      </c>
      <c r="G9" s="3" t="n">
        <v>40</v>
      </c>
      <c r="H9" s="3" t="s">
        <v>1180</v>
      </c>
      <c r="I9" s="3" t="s">
        <v>1169</v>
      </c>
      <c r="J9" s="3" t="n">
        <f aca="false">IFERROR(INDEX($S$2:$S$6,MATCH(I9,$T$2:$T$6,0),1),"NONE")</f>
        <v>36</v>
      </c>
      <c r="K9" s="3" t="n">
        <v>4</v>
      </c>
      <c r="L9" s="3"/>
      <c r="M9" s="3" t="str">
        <f aca="false">IFERROR(INDEX($S$2:$S$6,MATCH(L9,$T$2:$T$6,0),1),"NONE")</f>
        <v>NONE</v>
      </c>
      <c r="N9" s="3"/>
      <c r="O9" s="3" t="n">
        <f aca="false">INDEX($Q$2:$Q$234,MATCH(D$2:D$234,W$2:W$16,0),1)</f>
        <v>1</v>
      </c>
      <c r="P9" s="3" t="n">
        <v>1</v>
      </c>
      <c r="Q9" s="3" t="n">
        <v>8</v>
      </c>
      <c r="R9" s="3" t="str">
        <f aca="false">_xlfn.CONCAT("('",B9,"','",C9,"','",E9,"','",O9,"','",F9,"','",G9,"'),")</f>
        <v>('.308 Receiver','.308','{“7CD Dam”,“Ammo = .308”}','1','4','40'),</v>
      </c>
      <c r="S9" s="3"/>
      <c r="U9" s="3" t="str">
        <f aca="false">_xlfn.CONCAT("('",A9,"','",J9,"','",K9,"'),")</f>
        <v>('8','36','4'),</v>
      </c>
      <c r="V9" s="3" t="str">
        <f aca="false">_xlfn.CONCAT("('",A9,"','",M9,"','",N9,"'),")</f>
        <v>('8','NONE',''),</v>
      </c>
      <c r="W9" s="3" t="s">
        <v>595</v>
      </c>
      <c r="X9" s="3" t="s">
        <v>64</v>
      </c>
      <c r="Y9" s="3" t="s">
        <v>569</v>
      </c>
    </row>
    <row r="10" customFormat="false" ht="14.9" hidden="false" customHeight="false" outlineLevel="0" collapsed="false">
      <c r="A10" s="3" t="n">
        <v>9</v>
      </c>
      <c r="B10" s="6" t="s">
        <v>627</v>
      </c>
      <c r="C10" s="2" t="s">
        <v>68</v>
      </c>
      <c r="D10" s="3" t="s">
        <v>587</v>
      </c>
      <c r="E10" s="3" t="s">
        <v>1182</v>
      </c>
      <c r="F10" s="3" t="n">
        <v>2</v>
      </c>
      <c r="G10" s="3" t="n">
        <v>19</v>
      </c>
      <c r="H10" s="3" t="s">
        <v>1172</v>
      </c>
      <c r="I10" s="3" t="s">
        <v>1169</v>
      </c>
      <c r="J10" s="3" t="n">
        <f aca="false">IFERROR(INDEX($S$2:$S$6,MATCH(I10,$T$2:$T$6,0),1),"NONE")</f>
        <v>36</v>
      </c>
      <c r="K10" s="3" t="n">
        <v>2</v>
      </c>
      <c r="L10" s="3"/>
      <c r="M10" s="3" t="str">
        <f aca="false">IFERROR(INDEX($S$2:$S$6,MATCH(L10,$T$2:$T$6,0),1),"NONE")</f>
        <v>NONE</v>
      </c>
      <c r="N10" s="3"/>
      <c r="O10" s="3" t="n">
        <f aca="false">INDEX($Q$2:$Q$234,MATCH(D$2:D$234,W$2:W$16,0),1)</f>
        <v>1</v>
      </c>
      <c r="P10" s="3" t="n">
        <v>1</v>
      </c>
      <c r="Q10" s="3" t="n">
        <v>9</v>
      </c>
      <c r="R10" s="3" t="str">
        <f aca="false">_xlfn.CONCAT("('",B10,"','",C10,"','",E10,"','",O10,"','",F10,"','",G10,"'),")</f>
        <v>('.45 Receiver','.45','{“4CD Dam”,”+1 Rate”,“Ammo = .45”}','1','2','19'),</v>
      </c>
      <c r="S10" s="3"/>
      <c r="U10" s="3" t="str">
        <f aca="false">_xlfn.CONCAT("('",A10,"','",J10,"','",K10,"'),")</f>
        <v>('9','36','2'),</v>
      </c>
      <c r="V10" s="3" t="str">
        <f aca="false">_xlfn.CONCAT("('",A10,"','",M10,"','",N10,"'),")</f>
        <v>('9','NONE',''),</v>
      </c>
      <c r="W10" s="3" t="s">
        <v>596</v>
      </c>
      <c r="X10" s="3" t="s">
        <v>555</v>
      </c>
      <c r="Y10" s="3" t="s">
        <v>571</v>
      </c>
    </row>
    <row r="11" customFormat="false" ht="14.9" hidden="false" customHeight="false" outlineLevel="0" collapsed="false">
      <c r="A11" s="3" t="n">
        <v>10</v>
      </c>
      <c r="B11" s="6" t="s">
        <v>628</v>
      </c>
      <c r="C11" s="2" t="s">
        <v>67</v>
      </c>
      <c r="D11" s="3" t="s">
        <v>587</v>
      </c>
      <c r="E11" s="3" t="s">
        <v>1183</v>
      </c>
      <c r="F11" s="3" t="n">
        <v>4</v>
      </c>
      <c r="G11" s="3" t="n">
        <v>30</v>
      </c>
      <c r="H11" s="3" t="s">
        <v>1180</v>
      </c>
      <c r="I11" s="3" t="s">
        <v>1169</v>
      </c>
      <c r="J11" s="3" t="n">
        <f aca="false">IFERROR(INDEX($S$2:$S$6,MATCH(I11,$T$2:$T$6,0),1),"NONE")</f>
        <v>36</v>
      </c>
      <c r="K11" s="3" t="n">
        <v>4</v>
      </c>
      <c r="L11" s="3"/>
      <c r="M11" s="3" t="str">
        <f aca="false">IFERROR(INDEX($S$2:$S$6,MATCH(L11,$T$2:$T$6,0),1),"NONE")</f>
        <v>NONE</v>
      </c>
      <c r="N11" s="3"/>
      <c r="O11" s="3" t="n">
        <f aca="false">INDEX($Q$2:$Q$234,MATCH(D$2:D$234,W$2:W$16,0),1)</f>
        <v>1</v>
      </c>
      <c r="P11" s="3" t="n">
        <v>1</v>
      </c>
      <c r="Q11" s="3" t="n">
        <v>10</v>
      </c>
      <c r="R11" s="3" t="str">
        <f aca="false">_xlfn.CONCAT("('",B11,"','",C11,"','",E11,"','",O11,"','",F11,"','",G11,"'),")</f>
        <v>('.50 Receiver','.50','{“8CD Dam”,”Gain Vicious”,“Ammo = .50”}','1','4','30'),</v>
      </c>
      <c r="S11" s="3"/>
      <c r="U11" s="3" t="str">
        <f aca="false">_xlfn.CONCAT("('",A11,"','",J11,"','",K11,"'),")</f>
        <v>('10','36','4'),</v>
      </c>
      <c r="V11" s="3" t="str">
        <f aca="false">_xlfn.CONCAT("('",A11,"','",M11,"','",N11,"'),")</f>
        <v>('10','NONE',''),</v>
      </c>
      <c r="W11" s="3" t="s">
        <v>86</v>
      </c>
      <c r="X11" s="3" t="s">
        <v>556</v>
      </c>
      <c r="Y11" s="3" t="s">
        <v>572</v>
      </c>
    </row>
    <row r="12" customFormat="false" ht="14.9" hidden="false" customHeight="false" outlineLevel="0" collapsed="false">
      <c r="A12" s="3" t="n">
        <v>11</v>
      </c>
      <c r="B12" s="6" t="s">
        <v>629</v>
      </c>
      <c r="C12" s="2" t="s">
        <v>622</v>
      </c>
      <c r="D12" s="3" t="s">
        <v>587</v>
      </c>
      <c r="E12" s="3" t="s">
        <v>1184</v>
      </c>
      <c r="F12" s="3" t="n">
        <v>2</v>
      </c>
      <c r="G12" s="3" t="n">
        <v>75</v>
      </c>
      <c r="H12" s="3" t="s">
        <v>1172</v>
      </c>
      <c r="I12" s="3" t="s">
        <v>1169</v>
      </c>
      <c r="J12" s="3" t="n">
        <f aca="false">IFERROR(INDEX($S$2:$S$6,MATCH(I12,$T$2:$T$6,0),1),"NONE")</f>
        <v>36</v>
      </c>
      <c r="K12" s="3" t="n">
        <v>2</v>
      </c>
      <c r="L12" s="3"/>
      <c r="M12" s="3" t="str">
        <f aca="false">IFERROR(INDEX($S$2:$S$6,MATCH(L12,$T$2:$T$6,0),1),"NONE")</f>
        <v>NONE</v>
      </c>
      <c r="N12" s="3"/>
      <c r="O12" s="3" t="n">
        <f aca="false">INDEX($Q$2:$Q$234,MATCH(D$2:D$234,W$2:W$16,0),1)</f>
        <v>1</v>
      </c>
      <c r="P12" s="3" t="n">
        <v>1</v>
      </c>
      <c r="Q12" s="3" t="n">
        <v>11</v>
      </c>
      <c r="R12" s="3" t="str">
        <f aca="false">_xlfn.CONCAT("('",B12,"','",C12,"','",E12,"','",O12,"','",F12,"','",G12,"'),")</f>
        <v>('Automatic Piston','Automatic','{“+2 Rate”,”-1 Range”}','1','2','75'),</v>
      </c>
      <c r="S12" s="3"/>
      <c r="U12" s="3" t="str">
        <f aca="false">_xlfn.CONCAT("('",A12,"','",J12,"','",K12,"'),")</f>
        <v>('11','36','2'),</v>
      </c>
      <c r="V12" s="3" t="str">
        <f aca="false">_xlfn.CONCAT("('",A12,"','",M12,"','",N12,"'),")</f>
        <v>('11','NONE',''),</v>
      </c>
      <c r="W12" s="3" t="s">
        <v>597</v>
      </c>
      <c r="Y12" s="3" t="s">
        <v>573</v>
      </c>
    </row>
    <row r="13" customFormat="false" ht="14.9" hidden="false" customHeight="false" outlineLevel="0" collapsed="false">
      <c r="A13" s="3" t="n">
        <v>12</v>
      </c>
      <c r="B13" s="6" t="s">
        <v>630</v>
      </c>
      <c r="C13" s="2" t="s">
        <v>57</v>
      </c>
      <c r="D13" s="3" t="s">
        <v>587</v>
      </c>
      <c r="E13" s="3" t="s">
        <v>1185</v>
      </c>
      <c r="F13" s="3" t="n">
        <v>3</v>
      </c>
      <c r="G13" s="3" t="n">
        <v>50</v>
      </c>
      <c r="H13" s="6" t="s">
        <v>1180</v>
      </c>
      <c r="I13" s="3" t="s">
        <v>1169</v>
      </c>
      <c r="J13" s="3" t="n">
        <f aca="false">IFERROR(INDEX($S$2:$S$6,MATCH(I13,$T$2:$T$6,0),1),"NONE")</f>
        <v>36</v>
      </c>
      <c r="K13" s="6" t="n">
        <v>4</v>
      </c>
      <c r="L13" s="6"/>
      <c r="M13" s="3" t="str">
        <f aca="false">IFERROR(INDEX($S$2:$S$6,MATCH(L13,$T$2:$T$6,0),1),"NONE")</f>
        <v>NONE</v>
      </c>
      <c r="N13" s="6"/>
      <c r="O13" s="3" t="n">
        <f aca="false">INDEX($Q$2:$Q$234,MATCH(D$2:D$234,W$2:W$16,0),1)</f>
        <v>1</v>
      </c>
      <c r="P13" s="3" t="n">
        <v>2</v>
      </c>
      <c r="Q13" s="3" t="n">
        <v>12</v>
      </c>
      <c r="R13" s="3" t="str">
        <f aca="false">_xlfn.CONCAT("('",B13,"','",C13,"','",E13,"','",O13,"','",F13,"','",G13,"'),")</f>
        <v>('12.7mm Receiver','12.7mm','{“7CD Dam”,”Gain Vicious”,“Ammo = 12.7mm”}','1','3','50'),</v>
      </c>
      <c r="S13" s="3"/>
      <c r="U13" s="3" t="str">
        <f aca="false">_xlfn.CONCAT("('",A13,"','",J13,"','",K13,"'),")</f>
        <v>('12','36','4'),</v>
      </c>
      <c r="V13" s="3" t="str">
        <f aca="false">_xlfn.CONCAT("('",A13,"','",M13,"','",N13,"'),")</f>
        <v>('12','NONE',''),</v>
      </c>
      <c r="W13" s="3" t="s">
        <v>598</v>
      </c>
      <c r="Y13" s="3" t="s">
        <v>149</v>
      </c>
    </row>
    <row r="14" customFormat="false" ht="14.9" hidden="false" customHeight="false" outlineLevel="0" collapsed="false">
      <c r="A14" s="3" t="n">
        <v>13</v>
      </c>
      <c r="B14" s="6" t="s">
        <v>631</v>
      </c>
      <c r="C14" s="2" t="s">
        <v>114</v>
      </c>
      <c r="D14" s="3" t="s">
        <v>587</v>
      </c>
      <c r="E14" s="3" t="s">
        <v>1186</v>
      </c>
      <c r="F14" s="3" t="n">
        <v>0</v>
      </c>
      <c r="G14" s="3" t="n">
        <v>20</v>
      </c>
      <c r="H14" s="6" t="s">
        <v>1187</v>
      </c>
      <c r="I14" s="3" t="s">
        <v>1169</v>
      </c>
      <c r="J14" s="3" t="n">
        <f aca="false">IFERROR(INDEX($S$2:$S$6,MATCH(I14,$T$2:$T$6,0),1),"NONE")</f>
        <v>36</v>
      </c>
      <c r="K14" s="6" t="n">
        <v>3</v>
      </c>
      <c r="L14" s="6"/>
      <c r="M14" s="3" t="str">
        <f aca="false">IFERROR(INDEX($S$2:$S$6,MATCH(L14,$T$2:$T$6,0),1),"NONE")</f>
        <v>NONE</v>
      </c>
      <c r="N14" s="6"/>
      <c r="O14" s="3" t="n">
        <f aca="false">INDEX($Q$2:$Q$234,MATCH(D$2:D$234,W$2:W$16,0),1)</f>
        <v>1</v>
      </c>
      <c r="P14" s="3" t="n">
        <v>2</v>
      </c>
      <c r="Q14" s="3" t="n">
        <v>13</v>
      </c>
      <c r="R14" s="3" t="str">
        <f aca="false">_xlfn.CONCAT("('",B14,"','",C14,"','",E14,"','",O14,"','",F14,"','",G14,"'),")</f>
        <v>('.357 Receiver','.357','{“4CD Dam”,”Gain Vicious”,”Lose Piercing 1”,“Ammo = .357”}','1','0','20'),</v>
      </c>
      <c r="S14" s="3"/>
      <c r="U14" s="3" t="str">
        <f aca="false">_xlfn.CONCAT("('",A14,"','",J14,"','",K14,"'),")</f>
        <v>('13','36','3'),</v>
      </c>
      <c r="V14" s="3" t="str">
        <f aca="false">_xlfn.CONCAT("('",A14,"','",M14,"','",N14,"'),")</f>
        <v>('13','NONE',''),</v>
      </c>
      <c r="W14" s="3" t="s">
        <v>599</v>
      </c>
      <c r="Y14" s="3" t="s">
        <v>574</v>
      </c>
    </row>
    <row r="15" customFormat="false" ht="14.9" hidden="false" customHeight="false" outlineLevel="0" collapsed="false">
      <c r="A15" s="3" t="n">
        <v>14</v>
      </c>
      <c r="B15" s="6" t="s">
        <v>632</v>
      </c>
      <c r="C15" s="2" t="s">
        <v>633</v>
      </c>
      <c r="D15" s="3" t="s">
        <v>587</v>
      </c>
      <c r="E15" s="3" t="s">
        <v>1188</v>
      </c>
      <c r="F15" s="3" t="n">
        <v>4</v>
      </c>
      <c r="G15" s="3" t="n">
        <v>40</v>
      </c>
      <c r="H15" s="6" t="s">
        <v>1180</v>
      </c>
      <c r="I15" s="3" t="s">
        <v>1169</v>
      </c>
      <c r="J15" s="3" t="n">
        <f aca="false">IFERROR(INDEX($S$2:$S$6,MATCH(I15,$T$2:$T$6,0),1),"NONE")</f>
        <v>36</v>
      </c>
      <c r="K15" s="6" t="n">
        <v>4</v>
      </c>
      <c r="L15" s="6"/>
      <c r="M15" s="3" t="str">
        <f aca="false">IFERROR(INDEX($S$2:$S$6,MATCH(L15,$T$2:$T$6,0),1),"NONE")</f>
        <v>NONE</v>
      </c>
      <c r="N15" s="6"/>
      <c r="O15" s="3" t="n">
        <f aca="false">INDEX($Q$2:$Q$234,MATCH(D$2:D$234,W$2:W$16,0),1)</f>
        <v>1</v>
      </c>
      <c r="P15" s="3" t="n">
        <v>2</v>
      </c>
      <c r="Q15" s="3" t="n">
        <v>14</v>
      </c>
      <c r="R15" s="3" t="str">
        <f aca="false">_xlfn.CONCAT("('",B15,"','",C15,"','",E15,"','",O15,"','",F15,"','",G15,"'),")</f>
        <v>('.45-70 Receiver','.45-70','{“4CD Dam”,”Lose Vicious”,”Gain Piercing 1”,“Ammo = .45-70 Govt”}','1','4','40'),</v>
      </c>
      <c r="S15" s="3"/>
      <c r="U15" s="3" t="str">
        <f aca="false">_xlfn.CONCAT("('",A15,"','",J15,"','",K15,"'),")</f>
        <v>('14','36','4'),</v>
      </c>
      <c r="V15" s="3" t="str">
        <f aca="false">_xlfn.CONCAT("('",A15,"','",M15,"','",N15,"'),")</f>
        <v>('14','NONE',''),</v>
      </c>
      <c r="W15" s="3" t="s">
        <v>600</v>
      </c>
      <c r="Y15" s="3" t="s">
        <v>575</v>
      </c>
    </row>
    <row r="16" customFormat="false" ht="14.9" hidden="false" customHeight="false" outlineLevel="0" collapsed="false">
      <c r="A16" s="3" t="n">
        <v>15</v>
      </c>
      <c r="B16" s="6" t="s">
        <v>657</v>
      </c>
      <c r="C16" s="2" t="s">
        <v>658</v>
      </c>
      <c r="D16" s="3" t="s">
        <v>588</v>
      </c>
      <c r="E16" s="3" t="s">
        <v>1189</v>
      </c>
      <c r="F16" s="3" t="n">
        <v>-1</v>
      </c>
      <c r="G16" s="3" t="n">
        <v>0</v>
      </c>
      <c r="H16" s="3" t="s">
        <v>1165</v>
      </c>
      <c r="I16" s="3"/>
      <c r="J16" s="3" t="str">
        <f aca="false">IFERROR(INDEX($S$2:$S$6,MATCH(I16,$T$2:$T$6,0),1),"NONE")</f>
        <v>NONE</v>
      </c>
      <c r="K16" s="3"/>
      <c r="L16" s="3"/>
      <c r="M16" s="3" t="str">
        <f aca="false">IFERROR(INDEX($S$2:$S$6,MATCH(L16,$T$2:$T$6,0),1),"NONE")</f>
        <v>NONE</v>
      </c>
      <c r="N16" s="3"/>
      <c r="O16" s="3" t="n">
        <f aca="false">INDEX($Q$2:$Q$234,MATCH(D$2:D$234,W$2:W$16,0),1)</f>
        <v>2</v>
      </c>
      <c r="P16" s="3" t="n">
        <v>1</v>
      </c>
      <c r="Q16" s="3" t="n">
        <v>15</v>
      </c>
      <c r="R16" s="3" t="str">
        <f aca="false">_xlfn.CONCAT("('",B16,"','",C16,"','",E16,"','",O16,"','",F16,"','",G16,"'),")</f>
        <v>('Snubnose','Snub-nosed','{“Gain Inaccurate”}','2','-1','0'),</v>
      </c>
      <c r="S16" s="3"/>
      <c r="U16" s="3" t="str">
        <f aca="false">_xlfn.CONCAT("('",A16,"','",J16,"','",K16,"'),")</f>
        <v>('15','NONE',''),</v>
      </c>
      <c r="V16" s="3" t="str">
        <f aca="false">_xlfn.CONCAT("('",A16,"','",M16,"','",N16,"'),")</f>
        <v>('15','NONE',''),</v>
      </c>
      <c r="W16" s="3" t="s">
        <v>601</v>
      </c>
      <c r="Y16" s="3" t="s">
        <v>566</v>
      </c>
    </row>
    <row r="17" customFormat="false" ht="14.9" hidden="false" customHeight="false" outlineLevel="0" collapsed="false">
      <c r="A17" s="3" t="n">
        <v>16</v>
      </c>
      <c r="B17" s="6" t="s">
        <v>659</v>
      </c>
      <c r="C17" s="2" t="s">
        <v>660</v>
      </c>
      <c r="D17" s="3" t="s">
        <v>588</v>
      </c>
      <c r="E17" s="3" t="s">
        <v>1190</v>
      </c>
      <c r="F17" s="3" t="n">
        <v>0</v>
      </c>
      <c r="G17" s="3" t="n">
        <v>10</v>
      </c>
      <c r="H17" s="3" t="s">
        <v>1187</v>
      </c>
      <c r="I17" s="3" t="s">
        <v>1169</v>
      </c>
      <c r="J17" s="3" t="n">
        <f aca="false">IFERROR(INDEX($S$2:$S$6,MATCH(I17,$T$2:$T$6,0),1),"NONE")</f>
        <v>36</v>
      </c>
      <c r="K17" s="3" t="n">
        <v>3</v>
      </c>
      <c r="L17" s="3"/>
      <c r="M17" s="3" t="str">
        <f aca="false">IFERROR(INDEX($S$2:$S$6,MATCH(L17,$T$2:$T$6,0),1),"NONE")</f>
        <v>NONE</v>
      </c>
      <c r="N17" s="3"/>
      <c r="O17" s="3" t="n">
        <f aca="false">INDEX($Q$2:$Q$234,MATCH(D$2:D$234,W$2:W$16,0),1)</f>
        <v>2</v>
      </c>
      <c r="P17" s="3" t="n">
        <v>1</v>
      </c>
      <c r="Q17" s="3" t="n">
        <v>16</v>
      </c>
      <c r="R17" s="3" t="str">
        <f aca="false">_xlfn.CONCAT("('",B17,"','",C17,"','",E17,"','",O17,"','",F17,"','",G17,"'),")</f>
        <v>('Bull','Bull Barreled','{“Gain Reliable”}','2','0','10'),</v>
      </c>
      <c r="S17" s="3"/>
      <c r="U17" s="3" t="str">
        <f aca="false">_xlfn.CONCAT("('",A17,"','",J17,"','",K17,"'),")</f>
        <v>('16','36','3'),</v>
      </c>
      <c r="V17" s="3" t="str">
        <f aca="false">_xlfn.CONCAT("('",A17,"','",M17,"','",N17,"'),")</f>
        <v>('16','NONE',''),</v>
      </c>
      <c r="Y17" s="3" t="s">
        <v>65</v>
      </c>
    </row>
    <row r="18" customFormat="false" ht="14.9" hidden="false" customHeight="false" outlineLevel="0" collapsed="false">
      <c r="A18" s="3" t="n">
        <v>17</v>
      </c>
      <c r="B18" s="6" t="s">
        <v>661</v>
      </c>
      <c r="C18" s="2" t="s">
        <v>662</v>
      </c>
      <c r="D18" s="3" t="s">
        <v>588</v>
      </c>
      <c r="E18" s="3" t="s">
        <v>1191</v>
      </c>
      <c r="F18" s="3" t="n">
        <v>1</v>
      </c>
      <c r="G18" s="3" t="n">
        <v>20</v>
      </c>
      <c r="H18" s="3" t="s">
        <v>1168</v>
      </c>
      <c r="I18" s="3" t="s">
        <v>1169</v>
      </c>
      <c r="J18" s="3" t="n">
        <f aca="false">IFERROR(INDEX($S$2:$S$6,MATCH(I18,$T$2:$T$6,0),1),"NONE")</f>
        <v>36</v>
      </c>
      <c r="K18" s="3" t="n">
        <v>1</v>
      </c>
      <c r="L18" s="3"/>
      <c r="M18" s="3" t="str">
        <f aca="false">IFERROR(INDEX($S$2:$S$6,MATCH(L18,$T$2:$T$6,0),1),"NONE")</f>
        <v>NONE</v>
      </c>
      <c r="N18" s="3"/>
      <c r="O18" s="3" t="n">
        <f aca="false">INDEX($Q$2:$Q$234,MATCH(D$2:D$234,W$2:W$16,0),1)</f>
        <v>2</v>
      </c>
      <c r="P18" s="3" t="n">
        <v>1</v>
      </c>
      <c r="Q18" s="3" t="n">
        <v>17</v>
      </c>
      <c r="R18" s="3" t="str">
        <f aca="false">_xlfn.CONCAT("('",B18,"','",C18,"','",E18,"','",O18,"','",F18,"','",G18,"'),")</f>
        <v>('Long (Small Guns)','Long','{“+1 Range”}','2','1','20'),</v>
      </c>
      <c r="S18" s="3"/>
      <c r="U18" s="3" t="str">
        <f aca="false">_xlfn.CONCAT("('",A18,"','",J18,"','",K18,"'),")</f>
        <v>('17','36','1'),</v>
      </c>
      <c r="V18" s="3" t="str">
        <f aca="false">_xlfn.CONCAT("('",A18,"','",M18,"','",N18,"'),")</f>
        <v>('17','NONE',''),</v>
      </c>
      <c r="Y18" s="3" t="s">
        <v>576</v>
      </c>
    </row>
    <row r="19" customFormat="false" ht="14.9" hidden="false" customHeight="false" outlineLevel="0" collapsed="false">
      <c r="A19" s="3" t="n">
        <v>18</v>
      </c>
      <c r="B19" s="6" t="s">
        <v>663</v>
      </c>
      <c r="C19" s="2" t="s">
        <v>662</v>
      </c>
      <c r="D19" s="3" t="s">
        <v>588</v>
      </c>
      <c r="E19" s="3" t="s">
        <v>1192</v>
      </c>
      <c r="F19" s="3" t="n">
        <v>2</v>
      </c>
      <c r="G19" s="3" t="n">
        <v>20</v>
      </c>
      <c r="I19" s="3"/>
      <c r="J19" s="3" t="str">
        <f aca="false">IFERROR(INDEX($S$2:$S$6,MATCH(I19,$T$2:$T$6,0),1),"NONE")</f>
        <v>NONE</v>
      </c>
      <c r="K19" s="3"/>
      <c r="L19" s="3"/>
      <c r="M19" s="3" t="str">
        <f aca="false">IFERROR(INDEX($S$2:$S$6,MATCH(L19,$T$2:$T$6,0),1),"NONE")</f>
        <v>NONE</v>
      </c>
      <c r="N19" s="3"/>
      <c r="O19" s="3" t="n">
        <f aca="false">INDEX($Q$2:$Q$234,MATCH(D$2:D$234,W$2:W$16,0),1)</f>
        <v>2</v>
      </c>
      <c r="P19" s="3" t="n">
        <v>1</v>
      </c>
      <c r="Q19" s="3"/>
      <c r="R19" s="3" t="str">
        <f aca="false">_xlfn.CONCAT("('",B19,"','",C19,"','",E19,"','",O19,"','",F19,"','",G19,"'),")</f>
        <v>('Long (Energy Weapons)','Long','{“Lose Close-Quarters”,”+1 Range”}','2','2','20'),</v>
      </c>
      <c r="S19" s="3"/>
      <c r="U19" s="3" t="str">
        <f aca="false">_xlfn.CONCAT("('",A19,"','",J19,"','",K19,"'),")</f>
        <v>('18','NONE',''),</v>
      </c>
      <c r="V19" s="3" t="str">
        <f aca="false">_xlfn.CONCAT("('",A19,"','",M19,"','",N19,"'),")</f>
        <v>('18','NONE',''),</v>
      </c>
      <c r="Y19" s="3"/>
    </row>
    <row r="20" customFormat="false" ht="14.9" hidden="false" customHeight="false" outlineLevel="0" collapsed="false">
      <c r="A20" s="3" t="n">
        <v>19</v>
      </c>
      <c r="B20" s="6" t="s">
        <v>664</v>
      </c>
      <c r="C20" s="2" t="s">
        <v>662</v>
      </c>
      <c r="D20" s="3" t="s">
        <v>588</v>
      </c>
      <c r="E20" s="3" t="s">
        <v>1193</v>
      </c>
      <c r="F20" s="3" t="n">
        <v>2</v>
      </c>
      <c r="G20" s="3" t="n">
        <v>28</v>
      </c>
      <c r="I20" s="3"/>
      <c r="J20" s="3" t="str">
        <f aca="false">IFERROR(INDEX($S$2:$S$6,MATCH(I20,$T$2:$T$6,0),1),"NONE")</f>
        <v>NONE</v>
      </c>
      <c r="K20" s="3"/>
      <c r="L20" s="3"/>
      <c r="M20" s="3" t="str">
        <f aca="false">IFERROR(INDEX($S$2:$S$6,MATCH(L20,$T$2:$T$6,0),1),"NONE")</f>
        <v>NONE</v>
      </c>
      <c r="N20" s="3"/>
      <c r="O20" s="3" t="n">
        <f aca="false">INDEX($Q$2:$Q$234,MATCH(D$2:D$234,W$2:W$16,0),1)</f>
        <v>2</v>
      </c>
      <c r="P20" s="3" t="n">
        <v>1</v>
      </c>
      <c r="Q20" s="3"/>
      <c r="R20" s="3" t="str">
        <f aca="false">_xlfn.CONCAT("('",B20,"','",C20,"','",E20,"','",O20,"','",F20,"','",G20,"'),")</f>
        <v>('Long (Flamer)','Long','{“Lose Inaccurate”}','2','2','28'),</v>
      </c>
      <c r="S20" s="3"/>
      <c r="U20" s="3" t="str">
        <f aca="false">_xlfn.CONCAT("('",A20,"','",J20,"','",K20,"'),")</f>
        <v>('19','NONE',''),</v>
      </c>
      <c r="V20" s="3" t="str">
        <f aca="false">_xlfn.CONCAT("('",A20,"','",M20,"','",N20,"'),")</f>
        <v>('19','NONE',''),</v>
      </c>
      <c r="Y20" s="3"/>
    </row>
    <row r="21" customFormat="false" ht="14.9" hidden="false" customHeight="false" outlineLevel="0" collapsed="false">
      <c r="A21" s="3" t="n">
        <v>20</v>
      </c>
      <c r="B21" s="6" t="s">
        <v>665</v>
      </c>
      <c r="C21" s="2" t="s">
        <v>662</v>
      </c>
      <c r="D21" s="3" t="s">
        <v>588</v>
      </c>
      <c r="E21" s="3" t="s">
        <v>1191</v>
      </c>
      <c r="F21" s="3" t="n">
        <v>2</v>
      </c>
      <c r="G21" s="3" t="n">
        <v>20</v>
      </c>
      <c r="I21" s="3" t="s">
        <v>1169</v>
      </c>
      <c r="J21" s="3" t="n">
        <f aca="false">IFERROR(INDEX($S$2:$S$6,MATCH(I21,$T$2:$T$6,0),1),"NONE")</f>
        <v>36</v>
      </c>
      <c r="K21" s="3" t="n">
        <v>1</v>
      </c>
      <c r="L21" s="3"/>
      <c r="M21" s="3" t="str">
        <f aca="false">IFERROR(INDEX($S$2:$S$6,MATCH(L21,$T$2:$T$6,0),1),"NONE")</f>
        <v>NONE</v>
      </c>
      <c r="N21" s="3"/>
      <c r="O21" s="3" t="n">
        <f aca="false">INDEX($Q$2:$Q$234,MATCH(D$2:D$234,W$2:W$16,0),1)</f>
        <v>2</v>
      </c>
      <c r="P21" s="3" t="n">
        <v>1</v>
      </c>
      <c r="Q21" s="3"/>
      <c r="R21" s="3" t="str">
        <f aca="false">_xlfn.CONCAT("('",B21,"','",C21,"','",E21,"','",O21,"','",F21,"','",G21,"'),")</f>
        <v>('Long (Junk Jet)','Long','{“+1 Range”}','2','2','20'),</v>
      </c>
      <c r="S21" s="3"/>
      <c r="U21" s="3" t="str">
        <f aca="false">_xlfn.CONCAT("('",A21,"','",J21,"','",K21,"'),")</f>
        <v>('20','36','1'),</v>
      </c>
      <c r="V21" s="3" t="str">
        <f aca="false">_xlfn.CONCAT("('",A21,"','",M21,"','",N21,"'),")</f>
        <v>('20','NONE',''),</v>
      </c>
      <c r="Y21" s="3"/>
    </row>
    <row r="22" customFormat="false" ht="14.9" hidden="false" customHeight="false" outlineLevel="0" collapsed="false">
      <c r="A22" s="3" t="n">
        <v>21</v>
      </c>
      <c r="B22" s="6" t="s">
        <v>666</v>
      </c>
      <c r="C22" s="2" t="s">
        <v>666</v>
      </c>
      <c r="D22" s="3" t="s">
        <v>588</v>
      </c>
      <c r="E22" s="3" t="s">
        <v>1194</v>
      </c>
      <c r="F22" s="3" t="n">
        <v>1</v>
      </c>
      <c r="G22" s="3" t="n">
        <v>35</v>
      </c>
      <c r="H22" s="3" t="s">
        <v>1180</v>
      </c>
      <c r="I22" s="3" t="s">
        <v>1169</v>
      </c>
      <c r="J22" s="3" t="n">
        <f aca="false">IFERROR(INDEX($S$2:$S$6,MATCH(I22,$T$2:$T$6,0),1),"NONE")</f>
        <v>36</v>
      </c>
      <c r="K22" s="3" t="n">
        <v>4</v>
      </c>
      <c r="L22" s="3"/>
      <c r="M22" s="3" t="str">
        <f aca="false">IFERROR(INDEX($S$2:$S$6,MATCH(L22,$T$2:$T$6,0),1),"NONE")</f>
        <v>NONE</v>
      </c>
      <c r="N22" s="3"/>
      <c r="O22" s="3" t="n">
        <f aca="false">INDEX($Q$2:$Q$234,MATCH(D$2:D$234,W$2:W$16,0),1)</f>
        <v>2</v>
      </c>
      <c r="P22" s="3" t="n">
        <v>1</v>
      </c>
      <c r="Q22" s="3" t="n">
        <v>18</v>
      </c>
      <c r="R22" s="3" t="str">
        <f aca="false">_xlfn.CONCAT("('",B22,"','",C22,"','",E22,"','",O22,"','",F22,"','",G22,"'),")</f>
        <v>('Ported','Ported','{“+1 Range”,”+1 Rate”}','2','1','35'),</v>
      </c>
      <c r="S22" s="3"/>
      <c r="U22" s="3" t="str">
        <f aca="false">_xlfn.CONCAT("('",A22,"','",J22,"','",K22,"'),")</f>
        <v>('21','36','4'),</v>
      </c>
      <c r="V22" s="3" t="str">
        <f aca="false">_xlfn.CONCAT("('",A22,"','",M22,"','",N22,"'),")</f>
        <v>('21','NONE',''),</v>
      </c>
      <c r="Y22" s="3" t="s">
        <v>577</v>
      </c>
    </row>
    <row r="23" customFormat="false" ht="14.9" hidden="false" customHeight="false" outlineLevel="0" collapsed="false">
      <c r="A23" s="3" t="n">
        <v>22</v>
      </c>
      <c r="B23" s="6" t="s">
        <v>667</v>
      </c>
      <c r="C23" s="2" t="s">
        <v>667</v>
      </c>
      <c r="D23" s="3" t="s">
        <v>588</v>
      </c>
      <c r="E23" s="3" t="s">
        <v>1195</v>
      </c>
      <c r="F23" s="3" t="n">
        <v>1</v>
      </c>
      <c r="G23" s="3" t="n">
        <v>36</v>
      </c>
      <c r="H23" s="3" t="s">
        <v>1180</v>
      </c>
      <c r="I23" s="3" t="s">
        <v>1169</v>
      </c>
      <c r="J23" s="3" t="n">
        <f aca="false">IFERROR(INDEX($S$2:$S$6,MATCH(I23,$T$2:$T$6,0),1),"NONE")</f>
        <v>36</v>
      </c>
      <c r="K23" s="3" t="n">
        <v>4</v>
      </c>
      <c r="L23" s="3"/>
      <c r="M23" s="3" t="str">
        <f aca="false">IFERROR(INDEX($S$2:$S$6,MATCH(L23,$T$2:$T$6,0),1),"NONE")</f>
        <v>NONE</v>
      </c>
      <c r="N23" s="3"/>
      <c r="O23" s="3" t="n">
        <f aca="false">INDEX($Q$2:$Q$234,MATCH(D$2:D$234,W$2:W$16,0),1)</f>
        <v>2</v>
      </c>
      <c r="P23" s="3" t="n">
        <v>1</v>
      </c>
      <c r="Q23" s="3" t="n">
        <v>19</v>
      </c>
      <c r="R23" s="3" t="str">
        <f aca="false">_xlfn.CONCAT("('",B23,"','",C23,"','",E23,"','",O23,"','",F23,"','",G23,"'),")</f>
        <v>('Vented','Vented','{“+1 Range”,”+1 Rate”,”Gain Reliable”}','2','1','36'),</v>
      </c>
      <c r="S23" s="3"/>
      <c r="U23" s="3" t="str">
        <f aca="false">_xlfn.CONCAT("('",A23,"','",J23,"','",K23,"'),")</f>
        <v>('22','36','4'),</v>
      </c>
      <c r="V23" s="3" t="str">
        <f aca="false">_xlfn.CONCAT("('",A23,"','",M23,"','",N23,"'),")</f>
        <v>('22','NONE',''),</v>
      </c>
      <c r="Y23" s="3" t="s">
        <v>578</v>
      </c>
    </row>
    <row r="24" customFormat="false" ht="14.9" hidden="false" customHeight="false" outlineLevel="0" collapsed="false">
      <c r="A24" s="3" t="n">
        <v>23</v>
      </c>
      <c r="B24" s="6" t="s">
        <v>668</v>
      </c>
      <c r="C24" s="2" t="s">
        <v>669</v>
      </c>
      <c r="D24" s="3" t="s">
        <v>588</v>
      </c>
      <c r="E24" s="3" t="s">
        <v>1196</v>
      </c>
      <c r="F24" s="3" t="n">
        <v>-2</v>
      </c>
      <c r="G24" s="3" t="n">
        <v>3</v>
      </c>
      <c r="H24" s="3" t="s">
        <v>1165</v>
      </c>
      <c r="I24" s="3"/>
      <c r="J24" s="3" t="str">
        <f aca="false">IFERROR(INDEX($S$2:$S$6,MATCH(I24,$T$2:$T$6,0),1),"NONE")</f>
        <v>NONE</v>
      </c>
      <c r="K24" s="3"/>
      <c r="L24" s="3"/>
      <c r="M24" s="3" t="str">
        <f aca="false">IFERROR(INDEX($S$2:$S$6,MATCH(L24,$T$2:$T$6,0),1),"NONE")</f>
        <v>NONE</v>
      </c>
      <c r="N24" s="3"/>
      <c r="O24" s="3" t="n">
        <f aca="false">INDEX($Q$2:$Q$234,MATCH(D$2:D$234,W$2:W$16,0),1)</f>
        <v>2</v>
      </c>
      <c r="P24" s="3" t="n">
        <v>1</v>
      </c>
      <c r="Q24" s="3" t="n">
        <v>20</v>
      </c>
      <c r="R24" s="3" t="str">
        <f aca="false">_xlfn.CONCAT("('",B24,"','",C24,"','",E24,"','",O24,"','",F24,"','",G24,"'),")</f>
        <v>('Sawed-Off','Sawed-off','{“Lose Two-Handed”,”Gain Close Quarters”}','2','-2','3'),</v>
      </c>
      <c r="S24" s="3"/>
      <c r="U24" s="3" t="str">
        <f aca="false">_xlfn.CONCAT("('",A24,"','",J24,"','",K24,"'),")</f>
        <v>('23','NONE',''),</v>
      </c>
      <c r="V24" s="3" t="str">
        <f aca="false">_xlfn.CONCAT("('",A24,"','",M24,"','",N24,"'),")</f>
        <v>('23','NONE',''),</v>
      </c>
      <c r="Y24" s="3" t="s">
        <v>579</v>
      </c>
    </row>
    <row r="25" customFormat="false" ht="14.9" hidden="false" customHeight="false" outlineLevel="0" collapsed="false">
      <c r="A25" s="3" t="n">
        <v>24</v>
      </c>
      <c r="B25" s="6" t="s">
        <v>670</v>
      </c>
      <c r="C25" s="2" t="s">
        <v>670</v>
      </c>
      <c r="D25" s="3" t="s">
        <v>588</v>
      </c>
      <c r="E25" s="3" t="s">
        <v>1164</v>
      </c>
      <c r="F25" s="3" t="n">
        <v>0</v>
      </c>
      <c r="G25" s="3" t="n">
        <v>37</v>
      </c>
      <c r="H25" s="3" t="s">
        <v>1197</v>
      </c>
      <c r="I25" s="3"/>
      <c r="J25" s="3" t="str">
        <f aca="false">IFERROR(INDEX($S$2:$S$6,MATCH(I25,$T$2:$T$6,0),1),"NONE")</f>
        <v>NONE</v>
      </c>
      <c r="K25" s="3"/>
      <c r="L25" s="3"/>
      <c r="M25" s="3" t="str">
        <f aca="false">IFERROR(INDEX($S$2:$S$6,MATCH(L25,$T$2:$T$6,0),1),"NONE")</f>
        <v>NONE</v>
      </c>
      <c r="N25" s="3"/>
      <c r="O25" s="3" t="n">
        <f aca="false">INDEX($Q$2:$Q$234,MATCH(D$2:D$234,W$2:W$16,0),1)</f>
        <v>2</v>
      </c>
      <c r="P25" s="3" t="n">
        <v>1</v>
      </c>
      <c r="Q25" s="3" t="n">
        <v>21</v>
      </c>
      <c r="R25" s="3" t="str">
        <f aca="false">_xlfn.CONCAT("('",B25,"','",C25,"','",E25,"','",O25,"','",F25,"','",G25,"'),")</f>
        <v>('Shielded','Shielded','{“+1CD Dam”}','2','0','37'),</v>
      </c>
      <c r="S25" s="3"/>
      <c r="U25" s="3" t="str">
        <f aca="false">_xlfn.CONCAT("('",A25,"','",J25,"','",K25,"'),")</f>
        <v>('24','NONE',''),</v>
      </c>
      <c r="V25" s="3" t="str">
        <f aca="false">_xlfn.CONCAT("('",A25,"','",M25,"','",N25,"'),")</f>
        <v>('24','NONE',''),</v>
      </c>
      <c r="Y25" s="3" t="s">
        <v>580</v>
      </c>
    </row>
    <row r="26" customFormat="false" ht="14.9" hidden="false" customHeight="false" outlineLevel="0" collapsed="false">
      <c r="A26" s="3" t="n">
        <v>25</v>
      </c>
      <c r="B26" s="6" t="s">
        <v>671</v>
      </c>
      <c r="C26" s="2" t="s">
        <v>671</v>
      </c>
      <c r="D26" s="3" t="s">
        <v>588</v>
      </c>
      <c r="E26" s="3" t="s">
        <v>1198</v>
      </c>
      <c r="F26" s="3" t="n">
        <v>2</v>
      </c>
      <c r="G26" s="3" t="n">
        <v>15</v>
      </c>
      <c r="H26" s="3" t="s">
        <v>1172</v>
      </c>
      <c r="I26" s="3" t="s">
        <v>1169</v>
      </c>
      <c r="J26" s="3" t="n">
        <f aca="false">IFERROR(INDEX($S$2:$S$6,MATCH(I26,$T$2:$T$6,0),1),"NONE")</f>
        <v>36</v>
      </c>
      <c r="K26" s="3" t="n">
        <v>2</v>
      </c>
      <c r="L26" s="3"/>
      <c r="M26" s="3" t="str">
        <f aca="false">IFERROR(INDEX($S$2:$S$6,MATCH(L26,$T$2:$T$6,0),1),"NONE")</f>
        <v>NONE</v>
      </c>
      <c r="N26" s="3"/>
      <c r="O26" s="3" t="n">
        <f aca="false">INDEX($Q$2:$Q$234,MATCH(D$2:D$234,W$2:W$16,0),1)</f>
        <v>2</v>
      </c>
      <c r="P26" s="3" t="n">
        <v>1</v>
      </c>
      <c r="Q26" s="3" t="n">
        <v>22</v>
      </c>
      <c r="R26" s="3" t="str">
        <f aca="false">_xlfn.CONCAT("('",B26,"','",C26,"','",E26,"','",O26,"','",F26,"','",G26,"'),")</f>
        <v>('Finned','Finned','{“+1CD Dam”,”+1 Range”}','2','2','15'),</v>
      </c>
      <c r="S26" s="3"/>
      <c r="U26" s="3" t="str">
        <f aca="false">_xlfn.CONCAT("('",A26,"','",J26,"','",K26,"'),")</f>
        <v>('25','36','2'),</v>
      </c>
      <c r="V26" s="3" t="str">
        <f aca="false">_xlfn.CONCAT("('",A26,"','",M26,"','",N26,"'),")</f>
        <v>('25','NONE',''),</v>
      </c>
      <c r="Y26" s="3" t="s">
        <v>581</v>
      </c>
    </row>
    <row r="27" customFormat="false" ht="14.9" hidden="false" customHeight="false" outlineLevel="0" collapsed="false">
      <c r="A27" s="3" t="n">
        <v>26</v>
      </c>
      <c r="B27" s="6" t="s">
        <v>672</v>
      </c>
      <c r="D27" s="3" t="s">
        <v>588</v>
      </c>
      <c r="E27" s="3" t="s">
        <v>1199</v>
      </c>
      <c r="F27" s="3" t="n">
        <v>0</v>
      </c>
      <c r="G27" s="3" t="n">
        <v>6</v>
      </c>
      <c r="H27" s="3" t="s">
        <v>1165</v>
      </c>
      <c r="I27" s="3"/>
      <c r="J27" s="3" t="str">
        <f aca="false">IFERROR(INDEX($S$2:$S$6,MATCH(I27,$T$2:$T$6,0),1),"NONE")</f>
        <v>NONE</v>
      </c>
      <c r="K27" s="3"/>
      <c r="L27" s="3"/>
      <c r="M27" s="3" t="str">
        <f aca="false">IFERROR(INDEX($S$2:$S$6,MATCH(L27,$T$2:$T$6,0),1),"NONE")</f>
        <v>NONE</v>
      </c>
      <c r="N27" s="3"/>
      <c r="O27" s="3" t="n">
        <f aca="false">INDEX($Q$2:$Q$234,MATCH(D$2:D$234,W$2:W$16,0),1)</f>
        <v>2</v>
      </c>
      <c r="P27" s="3" t="n">
        <v>1</v>
      </c>
      <c r="Q27" s="3" t="n">
        <v>23</v>
      </c>
      <c r="R27" s="3" t="str">
        <f aca="false">_xlfn.CONCAT("('",B27,"','",C27,"','",E27,"','",O27,"','",F27,"','",G27,"'),")</f>
        <v>('Bracketed Short','','{“Allows Muzzle mods”}','2','0','6'),</v>
      </c>
      <c r="S27" s="3"/>
      <c r="U27" s="3" t="str">
        <f aca="false">_xlfn.CONCAT("('",A27,"','",J27,"','",K27,"'),")</f>
        <v>('26','NONE',''),</v>
      </c>
      <c r="V27" s="3" t="str">
        <f aca="false">_xlfn.CONCAT("('",A27,"','",M27,"','",N27,"'),")</f>
        <v>('26','NONE',''),</v>
      </c>
      <c r="Y27" s="3" t="s">
        <v>582</v>
      </c>
    </row>
    <row r="28" customFormat="false" ht="14.9" hidden="false" customHeight="false" outlineLevel="0" collapsed="false">
      <c r="A28" s="3" t="n">
        <v>27</v>
      </c>
      <c r="B28" s="6" t="s">
        <v>673</v>
      </c>
      <c r="C28" s="2" t="s">
        <v>674</v>
      </c>
      <c r="D28" s="3" t="s">
        <v>588</v>
      </c>
      <c r="E28" s="3" t="s">
        <v>1200</v>
      </c>
      <c r="F28" s="3" t="n">
        <v>1</v>
      </c>
      <c r="G28" s="3" t="n">
        <v>31</v>
      </c>
      <c r="H28" s="3" t="s">
        <v>1165</v>
      </c>
      <c r="I28" s="3"/>
      <c r="J28" s="3" t="str">
        <f aca="false">IFERROR(INDEX($S$2:$S$6,MATCH(I28,$T$2:$T$6,0),1),"NONE")</f>
        <v>NONE</v>
      </c>
      <c r="K28" s="3"/>
      <c r="L28" s="3"/>
      <c r="M28" s="3" t="str">
        <f aca="false">IFERROR(INDEX($S$2:$S$6,MATCH(L28,$T$2:$T$6,0),1),"NONE")</f>
        <v>NONE</v>
      </c>
      <c r="N28" s="3"/>
      <c r="O28" s="3" t="n">
        <f aca="false">INDEX($Q$2:$Q$234,MATCH(D$2:D$234,W$2:W$16,0),1)</f>
        <v>2</v>
      </c>
      <c r="P28" s="3" t="n">
        <v>1</v>
      </c>
      <c r="Q28" s="3" t="n">
        <v>24</v>
      </c>
      <c r="R28" s="3" t="str">
        <f aca="false">_xlfn.CONCAT("('",B28,"','",C28,"','",E28,"','",O28,"','",F28,"','",G28,"'),")</f>
        <v>('Splitter','Scattergun','{“-1CD Dam”,”Gain Spread”,”Gain Inaccurate”}','2','1','31'),</v>
      </c>
      <c r="S28" s="3"/>
      <c r="U28" s="3" t="str">
        <f aca="false">_xlfn.CONCAT("('",A28,"','",J28,"','",K28,"'),")</f>
        <v>('27','NONE',''),</v>
      </c>
      <c r="V28" s="3" t="str">
        <f aca="false">_xlfn.CONCAT("('",A28,"','",M28,"','",N28,"'),")</f>
        <v>('27','NONE',''),</v>
      </c>
    </row>
    <row r="29" customFormat="false" ht="14.9" hidden="false" customHeight="false" outlineLevel="0" collapsed="false">
      <c r="A29" s="3" t="n">
        <v>28</v>
      </c>
      <c r="B29" s="6" t="s">
        <v>622</v>
      </c>
      <c r="C29" s="2" t="s">
        <v>622</v>
      </c>
      <c r="D29" s="3" t="s">
        <v>588</v>
      </c>
      <c r="E29" s="3" t="s">
        <v>1201</v>
      </c>
      <c r="F29" s="3" t="n">
        <v>1</v>
      </c>
      <c r="G29" s="3" t="n">
        <v>24</v>
      </c>
      <c r="H29" s="3" t="s">
        <v>1202</v>
      </c>
      <c r="I29" s="3" t="s">
        <v>1203</v>
      </c>
      <c r="J29" s="3" t="n">
        <f aca="false">IFERROR(INDEX($S$2:$S$6,MATCH(I29,$T$2:$T$6,0),1),"NONE")</f>
        <v>77</v>
      </c>
      <c r="K29" s="3" t="n">
        <v>1</v>
      </c>
      <c r="L29" s="3"/>
      <c r="M29" s="3" t="str">
        <f aca="false">IFERROR(INDEX($S$2:$S$6,MATCH(L29,$T$2:$T$6,0),1),"NONE")</f>
        <v>NONE</v>
      </c>
      <c r="N29" s="3"/>
      <c r="O29" s="3" t="n">
        <f aca="false">INDEX($Q$2:$Q$234,MATCH(D$2:D$234,W$2:W$16,0),1)</f>
        <v>2</v>
      </c>
      <c r="P29" s="3" t="n">
        <v>1</v>
      </c>
      <c r="Q29" s="3" t="n">
        <v>25</v>
      </c>
      <c r="R29" s="3" t="str">
        <f aca="false">_xlfn.CONCAT("('",B29,"','",C29,"','",E29,"','",O29,"','",F29,"','",G29,"'),")</f>
        <v>('Automatic','Automatic','{“-1CD Dam”,”Lose Close-Quarters”,”+1 Range”,”+1 Rate”}','2','1','24'),</v>
      </c>
      <c r="S29" s="3"/>
      <c r="U29" s="3" t="str">
        <f aca="false">_xlfn.CONCAT("('",A29,"','",J29,"','",K29,"'),")</f>
        <v>('28','77','1'),</v>
      </c>
      <c r="V29" s="3" t="str">
        <f aca="false">_xlfn.CONCAT("('",A29,"','",M29,"','",N29,"'),")</f>
        <v>('28','NONE',''),</v>
      </c>
    </row>
    <row r="30" customFormat="false" ht="14.9" hidden="false" customHeight="false" outlineLevel="0" collapsed="false">
      <c r="A30" s="3" t="n">
        <v>29</v>
      </c>
      <c r="B30" s="6" t="s">
        <v>675</v>
      </c>
      <c r="D30" s="3" t="s">
        <v>588</v>
      </c>
      <c r="E30" s="3" t="s">
        <v>1204</v>
      </c>
      <c r="F30" s="3" t="n">
        <v>2</v>
      </c>
      <c r="G30" s="3" t="n">
        <v>25</v>
      </c>
      <c r="H30" s="3" t="s">
        <v>1202</v>
      </c>
      <c r="I30" s="3" t="s">
        <v>1203</v>
      </c>
      <c r="J30" s="3" t="n">
        <f aca="false">IFERROR(INDEX($S$2:$S$6,MATCH(I30,$T$2:$T$6,0),1),"NONE")</f>
        <v>77</v>
      </c>
      <c r="K30" s="3" t="n">
        <v>1</v>
      </c>
      <c r="L30" s="3"/>
      <c r="M30" s="3" t="str">
        <f aca="false">IFERROR(INDEX($S$2:$S$6,MATCH(L30,$T$2:$T$6,0),1),"NONE")</f>
        <v>NONE</v>
      </c>
      <c r="N30" s="3"/>
      <c r="O30" s="3" t="n">
        <f aca="false">INDEX($Q$2:$Q$234,MATCH(D$2:D$234,W$2:W$16,0),1)</f>
        <v>2</v>
      </c>
      <c r="P30" s="3" t="n">
        <v>1</v>
      </c>
      <c r="Q30" s="3" t="n">
        <v>26</v>
      </c>
      <c r="R30" s="3" t="str">
        <f aca="false">_xlfn.CONCAT("('",B30,"','",C30,"','",E30,"','",O30,"','",F30,"','",G30,"'),")</f>
        <v>('Bracketed Long','','{“Lose Close-Quarters”,“+1 Range”,”Allows Muzzle mods”}','2','2','25'),</v>
      </c>
      <c r="S30" s="3"/>
      <c r="U30" s="3" t="str">
        <f aca="false">_xlfn.CONCAT("('",A30,"','",J30,"','",K30,"'),")</f>
        <v>('29','77','1'),</v>
      </c>
      <c r="V30" s="3" t="str">
        <f aca="false">_xlfn.CONCAT("('",A30,"','",M30,"','",N30,"'),")</f>
        <v>('29','NONE',''),</v>
      </c>
    </row>
    <row r="31" customFormat="false" ht="14.9" hidden="false" customHeight="false" outlineLevel="0" collapsed="false">
      <c r="A31" s="3" t="n">
        <v>30</v>
      </c>
      <c r="B31" s="6" t="s">
        <v>676</v>
      </c>
      <c r="C31" s="2" t="s">
        <v>676</v>
      </c>
      <c r="D31" s="3" t="s">
        <v>588</v>
      </c>
      <c r="E31" s="3" t="s">
        <v>1164</v>
      </c>
      <c r="F31" s="3" t="n">
        <v>1</v>
      </c>
      <c r="G31" s="3" t="n">
        <v>26</v>
      </c>
      <c r="H31" s="3" t="s">
        <v>1202</v>
      </c>
      <c r="I31" s="3" t="s">
        <v>1203</v>
      </c>
      <c r="J31" s="3" t="n">
        <f aca="false">IFERROR(INDEX($S$2:$S$6,MATCH(I31,$T$2:$T$6,0),1),"NONE")</f>
        <v>77</v>
      </c>
      <c r="K31" s="3" t="n">
        <v>1</v>
      </c>
      <c r="L31" s="3"/>
      <c r="M31" s="3" t="str">
        <f aca="false">IFERROR(INDEX($S$2:$S$6,MATCH(L31,$T$2:$T$6,0),1),"NONE")</f>
        <v>NONE</v>
      </c>
      <c r="N31" s="3"/>
      <c r="O31" s="3" t="n">
        <f aca="false">INDEX($Q$2:$Q$234,MATCH(D$2:D$234,W$2:W$16,0),1)</f>
        <v>2</v>
      </c>
      <c r="P31" s="3" t="n">
        <v>1</v>
      </c>
      <c r="Q31" s="3" t="n">
        <v>27</v>
      </c>
      <c r="R31" s="3" t="str">
        <f aca="false">_xlfn.CONCAT("('",B31,"','",C31,"','",E31,"','",O31,"','",F31,"','",G31,"'),")</f>
        <v>('Improved','Improved','{“+1CD Dam”}','2','1','26'),</v>
      </c>
      <c r="S31" s="3"/>
      <c r="U31" s="3" t="str">
        <f aca="false">_xlfn.CONCAT("('",A31,"','",J31,"','",K31,"'),")</f>
        <v>('30','77','1'),</v>
      </c>
      <c r="V31" s="3" t="str">
        <f aca="false">_xlfn.CONCAT("('",A31,"','",M31,"','",N31,"'),")</f>
        <v>('30','NONE',''),</v>
      </c>
    </row>
    <row r="32" customFormat="false" ht="14.9" hidden="false" customHeight="false" outlineLevel="0" collapsed="false">
      <c r="A32" s="3" t="n">
        <v>31</v>
      </c>
      <c r="B32" s="6" t="s">
        <v>677</v>
      </c>
      <c r="C32" s="2" t="s">
        <v>677</v>
      </c>
      <c r="D32" s="3" t="s">
        <v>588</v>
      </c>
      <c r="E32" s="3" t="s">
        <v>1205</v>
      </c>
      <c r="F32" s="3" t="n">
        <v>2</v>
      </c>
      <c r="G32" s="3" t="n">
        <v>30</v>
      </c>
      <c r="H32" s="3" t="s">
        <v>1202</v>
      </c>
      <c r="I32" s="3" t="s">
        <v>1203</v>
      </c>
      <c r="J32" s="3" t="n">
        <f aca="false">IFERROR(INDEX($S$2:$S$6,MATCH(I32,$T$2:$T$6,0),1),"NONE")</f>
        <v>77</v>
      </c>
      <c r="K32" s="3" t="n">
        <v>1</v>
      </c>
      <c r="L32" s="3"/>
      <c r="M32" s="3" t="str">
        <f aca="false">IFERROR(INDEX($S$2:$S$6,MATCH(L32,$T$2:$T$6,0),1),"NONE")</f>
        <v>NONE</v>
      </c>
      <c r="N32" s="3"/>
      <c r="O32" s="3" t="n">
        <f aca="false">INDEX($Q$2:$Q$234,MATCH(D$2:D$234,W$2:W$16,0),1)</f>
        <v>2</v>
      </c>
      <c r="P32" s="3" t="n">
        <v>1</v>
      </c>
      <c r="Q32" s="3" t="n">
        <v>28</v>
      </c>
      <c r="R32" s="3" t="str">
        <f aca="false">_xlfn.CONCAT("('",B32,"','",C32,"','",E32,"','",O32,"','",F32,"','",G32,"'),")</f>
        <v>('Sniper','Sniper','{“+2CD Dam”,”Lose Close-Quarters”,”+1 Range”,”-1 Rate”}','2','2','30'),</v>
      </c>
      <c r="S32" s="3"/>
      <c r="U32" s="3" t="str">
        <f aca="false">_xlfn.CONCAT("('",A32,"','",J32,"','",K32,"'),")</f>
        <v>('31','77','1'),</v>
      </c>
      <c r="V32" s="3" t="str">
        <f aca="false">_xlfn.CONCAT("('",A32,"','",M32,"','",N32,"'),")</f>
        <v>('31','NONE',''),</v>
      </c>
    </row>
    <row r="33" customFormat="false" ht="14.9" hidden="false" customHeight="false" outlineLevel="0" collapsed="false">
      <c r="A33" s="3" t="n">
        <v>32</v>
      </c>
      <c r="B33" s="6" t="s">
        <v>399</v>
      </c>
      <c r="C33" s="2" t="s">
        <v>678</v>
      </c>
      <c r="D33" s="3" t="s">
        <v>588</v>
      </c>
      <c r="E33" s="3" t="s">
        <v>1206</v>
      </c>
      <c r="F33" s="3" t="n">
        <v>1</v>
      </c>
      <c r="G33" s="3" t="n">
        <v>35</v>
      </c>
      <c r="H33" s="3" t="s">
        <v>1207</v>
      </c>
      <c r="I33" s="3" t="s">
        <v>1203</v>
      </c>
      <c r="J33" s="3" t="n">
        <f aca="false">IFERROR(INDEX($S$2:$S$6,MATCH(I33,$T$2:$T$6,0),1),"NONE")</f>
        <v>77</v>
      </c>
      <c r="K33" s="3" t="n">
        <v>2</v>
      </c>
      <c r="L33" s="3"/>
      <c r="M33" s="3" t="str">
        <f aca="false">IFERROR(INDEX($S$2:$S$6,MATCH(L33,$T$2:$T$6,0),1),"NONE")</f>
        <v>NONE</v>
      </c>
      <c r="N33" s="3"/>
      <c r="O33" s="3" t="n">
        <f aca="false">INDEX($Q$2:$Q$234,MATCH(D$2:D$234,W$2:W$16,0),1)</f>
        <v>2</v>
      </c>
      <c r="P33" s="3" t="n">
        <v>1</v>
      </c>
      <c r="Q33" s="3" t="n">
        <v>29</v>
      </c>
      <c r="R33" s="3" t="str">
        <f aca="false">_xlfn.CONCAT("('",B33,"','",C33,"','",E33,"','",O33,"','",F33,"','",G33,"'),")</f>
        <v>('Flamer','Thrower','{“-2CD Dam”,”+2 Rate”,”Gain Burst”,”Gain Spread”,”Gain Inaccurate”,”-1 Range”}','2','1','35'),</v>
      </c>
      <c r="S33" s="3"/>
      <c r="U33" s="3" t="str">
        <f aca="false">_xlfn.CONCAT("('",A33,"','",J33,"','",K33,"'),")</f>
        <v>('32','77','2'),</v>
      </c>
      <c r="V33" s="3" t="str">
        <f aca="false">_xlfn.CONCAT("('",A33,"','",M33,"','",N33,"'),")</f>
        <v>('32','NONE',''),</v>
      </c>
    </row>
    <row r="34" customFormat="false" ht="14.9" hidden="false" customHeight="false" outlineLevel="0" collapsed="false">
      <c r="A34" s="3" t="n">
        <v>33</v>
      </c>
      <c r="B34" s="6" t="s">
        <v>679</v>
      </c>
      <c r="C34" s="2" t="s">
        <v>679</v>
      </c>
      <c r="D34" s="3" t="s">
        <v>588</v>
      </c>
      <c r="E34" s="3" t="s">
        <v>1208</v>
      </c>
      <c r="F34" s="3" t="n">
        <v>10</v>
      </c>
      <c r="G34" s="3" t="n">
        <v>357</v>
      </c>
      <c r="H34" s="3" t="s">
        <v>1209</v>
      </c>
      <c r="I34" s="3" t="s">
        <v>1203</v>
      </c>
      <c r="J34" s="3" t="n">
        <f aca="false">IFERROR(INDEX($S$2:$S$6,MATCH(I34,$T$2:$T$6,0),1),"NONE")</f>
        <v>77</v>
      </c>
      <c r="K34" s="3" t="n">
        <v>4</v>
      </c>
      <c r="L34" s="3"/>
      <c r="M34" s="3" t="str">
        <f aca="false">IFERROR(INDEX($S$2:$S$6,MATCH(L34,$T$2:$T$6,0),1),"NONE")</f>
        <v>NONE</v>
      </c>
      <c r="N34" s="3"/>
      <c r="O34" s="3" t="n">
        <f aca="false">INDEX($Q$2:$Q$234,MATCH(D$2:D$234,W$2:W$16,0),1)</f>
        <v>2</v>
      </c>
      <c r="P34" s="3" t="n">
        <v>1</v>
      </c>
      <c r="Q34" s="3" t="n">
        <v>30</v>
      </c>
      <c r="R34" s="3" t="str">
        <f aca="false">_xlfn.CONCAT("('",B34,"','",C34,"','",E34,"','",O34,"','",F34,"','",G34,"'),")</f>
        <v>('Charging','Charging','{“+4CD Dam”,”-3 Rate”,”+1 Range”}','2','10','357'),</v>
      </c>
      <c r="S34" s="3"/>
      <c r="U34" s="3" t="str">
        <f aca="false">_xlfn.CONCAT("('",A34,"','",J34,"','",K34,"'),")</f>
        <v>('33','77','4'),</v>
      </c>
      <c r="V34" s="3" t="str">
        <f aca="false">_xlfn.CONCAT("('",A34,"','",M34,"','",N34,"'),")</f>
        <v>('33','NONE',''),</v>
      </c>
    </row>
    <row r="35" customFormat="false" ht="14.9" hidden="false" customHeight="false" outlineLevel="0" collapsed="false">
      <c r="A35" s="3" t="n">
        <v>34</v>
      </c>
      <c r="B35" s="6" t="s">
        <v>680</v>
      </c>
      <c r="C35" s="2" t="s">
        <v>681</v>
      </c>
      <c r="D35" s="3" t="s">
        <v>588</v>
      </c>
      <c r="E35" s="3" t="s">
        <v>1210</v>
      </c>
      <c r="F35" s="3" t="n">
        <v>5</v>
      </c>
      <c r="G35" s="3" t="n">
        <v>45</v>
      </c>
      <c r="H35" s="3" t="s">
        <v>1187</v>
      </c>
      <c r="I35" s="3" t="s">
        <v>1169</v>
      </c>
      <c r="J35" s="3" t="n">
        <f aca="false">IFERROR(INDEX($S$2:$S$6,MATCH(I35,$T$2:$T$6,0),1),"NONE")</f>
        <v>36</v>
      </c>
      <c r="K35" s="3" t="n">
        <v>3</v>
      </c>
      <c r="L35" s="3"/>
      <c r="M35" s="3" t="str">
        <f aca="false">IFERROR(INDEX($S$2:$S$6,MATCH(L35,$T$2:$T$6,0),1),"NONE")</f>
        <v>NONE</v>
      </c>
      <c r="N35" s="3"/>
      <c r="O35" s="3" t="n">
        <f aca="false">INDEX($Q$2:$Q$234,MATCH(D$2:D$234,W$2:W$16,0),1)</f>
        <v>2</v>
      </c>
      <c r="P35" s="3" t="n">
        <v>1</v>
      </c>
      <c r="Q35" s="3" t="n">
        <v>31</v>
      </c>
      <c r="R35" s="3" t="str">
        <f aca="false">_xlfn.CONCAT("('",B35,"','",C35,"','",E35,"','",O35,"','",F35,"','",G35,"'),")</f>
        <v>('Accelerated','High-Speed','{“+1CD Dam”,”+1 Rate”,”-1 Range”}','2','5','45'),</v>
      </c>
      <c r="S35" s="3"/>
      <c r="U35" s="3" t="str">
        <f aca="false">_xlfn.CONCAT("('",A35,"','",J35,"','",K35,"'),")</f>
        <v>('34','36','3'),</v>
      </c>
      <c r="V35" s="3" t="str">
        <f aca="false">_xlfn.CONCAT("('",A35,"','",M35,"','",N35,"'),")</f>
        <v>('34','NONE',''),</v>
      </c>
    </row>
    <row r="36" customFormat="false" ht="14.9" hidden="false" customHeight="false" outlineLevel="0" collapsed="false">
      <c r="A36" s="3" t="n">
        <v>35</v>
      </c>
      <c r="B36" s="6" t="s">
        <v>682</v>
      </c>
      <c r="C36" s="2" t="s">
        <v>683</v>
      </c>
      <c r="D36" s="3" t="s">
        <v>588</v>
      </c>
      <c r="E36" s="3" t="s">
        <v>1211</v>
      </c>
      <c r="F36" s="3" t="n">
        <v>3</v>
      </c>
      <c r="G36" s="3" t="n">
        <v>75</v>
      </c>
      <c r="H36" s="3" t="s">
        <v>1180</v>
      </c>
      <c r="I36" s="3" t="s">
        <v>1169</v>
      </c>
      <c r="J36" s="3" t="n">
        <f aca="false">IFERROR(INDEX($S$2:$S$6,MATCH(I36,$T$2:$T$6,0),1),"NONE")</f>
        <v>36</v>
      </c>
      <c r="K36" s="3" t="n">
        <v>4</v>
      </c>
      <c r="L36" s="3"/>
      <c r="M36" s="3" t="str">
        <f aca="false">IFERROR(INDEX($S$2:$S$6,MATCH(L36,$T$2:$T$6,0),1),"NONE")</f>
        <v>NONE</v>
      </c>
      <c r="N36" s="3"/>
      <c r="O36" s="3" t="n">
        <f aca="false">INDEX($Q$2:$Q$234,MATCH(D$2:D$234,W$2:W$16,0),1)</f>
        <v>2</v>
      </c>
      <c r="P36" s="3" t="n">
        <v>1</v>
      </c>
      <c r="Q36" s="3" t="n">
        <v>32</v>
      </c>
      <c r="R36" s="3" t="str">
        <f aca="false">_xlfn.CONCAT("('",B36,"','",C36,"','",E36,"','",O36,"','",F36,"','",G36,"'),")</f>
        <v>('Tri-Barrel (Minigun)','High-Powered','{“+2CD Dam”,”-2 Rate”}','2','3','75'),</v>
      </c>
      <c r="S36" s="3"/>
      <c r="U36" s="3" t="str">
        <f aca="false">_xlfn.CONCAT("('",A36,"','",J36,"','",K36,"'),")</f>
        <v>('35','36','4'),</v>
      </c>
      <c r="V36" s="3" t="str">
        <f aca="false">_xlfn.CONCAT("('",A36,"','",M36,"','",N36,"'),")</f>
        <v>('35','NONE',''),</v>
      </c>
    </row>
    <row r="37" customFormat="false" ht="14.9" hidden="false" customHeight="false" outlineLevel="0" collapsed="false">
      <c r="A37" s="3" t="n">
        <v>36</v>
      </c>
      <c r="B37" s="6" t="s">
        <v>684</v>
      </c>
      <c r="C37" s="2" t="s">
        <v>685</v>
      </c>
      <c r="D37" s="3" t="s">
        <v>588</v>
      </c>
      <c r="E37" s="3" t="s">
        <v>1178</v>
      </c>
      <c r="F37" s="3" t="n">
        <v>16</v>
      </c>
      <c r="G37" s="3" t="n">
        <v>143</v>
      </c>
      <c r="H37" s="3" t="s">
        <v>1172</v>
      </c>
      <c r="I37" s="3" t="s">
        <v>1169</v>
      </c>
      <c r="J37" s="3" t="n">
        <f aca="false">IFERROR(INDEX($S$2:$S$6,MATCH(I37,$T$2:$T$6,0),1),"NONE")</f>
        <v>36</v>
      </c>
      <c r="K37" s="3" t="n">
        <v>2</v>
      </c>
      <c r="L37" s="3"/>
      <c r="M37" s="3" t="str">
        <f aca="false">IFERROR(INDEX($S$2:$S$6,MATCH(L37,$T$2:$T$6,0),1),"NONE")</f>
        <v>NONE</v>
      </c>
      <c r="N37" s="3"/>
      <c r="O37" s="3" t="n">
        <f aca="false">INDEX($Q$2:$Q$234,MATCH(D$2:D$234,W$2:W$16,0),1)</f>
        <v>2</v>
      </c>
      <c r="P37" s="3" t="n">
        <v>1</v>
      </c>
      <c r="Q37" s="3" t="n">
        <v>33</v>
      </c>
      <c r="R37" s="3" t="str">
        <f aca="false">_xlfn.CONCAT("('",B37,"','",C37,"','",E37,"','",O37,"','",F37,"','",G37,"'),")</f>
        <v>('Triple','Triple Barrel','{“+1 Rate”}','2','16','143'),</v>
      </c>
      <c r="S37" s="3"/>
      <c r="U37" s="3" t="str">
        <f aca="false">_xlfn.CONCAT("('",A37,"','",J37,"','",K37,"'),")</f>
        <v>('36','36','2'),</v>
      </c>
      <c r="V37" s="3" t="str">
        <f aca="false">_xlfn.CONCAT("('",A37,"','",M37,"','",N37,"'),")</f>
        <v>('36','NONE',''),</v>
      </c>
    </row>
    <row r="38" customFormat="false" ht="14.9" hidden="false" customHeight="false" outlineLevel="0" collapsed="false">
      <c r="A38" s="3" t="n">
        <v>37</v>
      </c>
      <c r="B38" s="6" t="s">
        <v>686</v>
      </c>
      <c r="C38" s="2" t="s">
        <v>687</v>
      </c>
      <c r="D38" s="3" t="s">
        <v>588</v>
      </c>
      <c r="E38" s="3" t="s">
        <v>1212</v>
      </c>
      <c r="F38" s="3" t="n">
        <v>20</v>
      </c>
      <c r="G38" s="3" t="n">
        <v>218</v>
      </c>
      <c r="H38" s="3" t="s">
        <v>1187</v>
      </c>
      <c r="I38" s="3" t="s">
        <v>1169</v>
      </c>
      <c r="J38" s="3" t="n">
        <f aca="false">IFERROR(INDEX($S$2:$S$6,MATCH(I38,$T$2:$T$6,0),1),"NONE")</f>
        <v>36</v>
      </c>
      <c r="K38" s="3" t="n">
        <v>3</v>
      </c>
      <c r="L38" s="3"/>
      <c r="M38" s="3" t="str">
        <f aca="false">IFERROR(INDEX($S$2:$S$6,MATCH(L38,$T$2:$T$6,0),1),"NONE")</f>
        <v>NONE</v>
      </c>
      <c r="N38" s="3"/>
      <c r="O38" s="3" t="n">
        <f aca="false">INDEX($Q$2:$Q$234,MATCH(D$2:D$234,W$2:W$16,0),1)</f>
        <v>2</v>
      </c>
      <c r="P38" s="3" t="n">
        <v>1</v>
      </c>
      <c r="Q38" s="3" t="n">
        <v>34</v>
      </c>
      <c r="R38" s="3" t="str">
        <f aca="false">_xlfn.CONCAT("('",B38,"','",C38,"','",E38,"','",O38,"','",F38,"','",G38,"'),")</f>
        <v>('Quad','Quad Barrel','{“+2 Rate”}','2','20','218'),</v>
      </c>
      <c r="S38" s="3"/>
      <c r="U38" s="3" t="str">
        <f aca="false">_xlfn.CONCAT("('",A38,"','",J38,"','",K38,"'),")</f>
        <v>('37','36','3'),</v>
      </c>
      <c r="V38" s="3" t="str">
        <f aca="false">_xlfn.CONCAT("('",A38,"','",M38,"','",N38,"'),")</f>
        <v>('37','NONE',''),</v>
      </c>
    </row>
    <row r="39" customFormat="false" ht="14.9" hidden="false" customHeight="false" outlineLevel="0" collapsed="false">
      <c r="A39" s="3" t="n">
        <v>38</v>
      </c>
      <c r="B39" s="6" t="s">
        <v>698</v>
      </c>
      <c r="C39" s="2" t="s">
        <v>635</v>
      </c>
      <c r="D39" s="3" t="s">
        <v>592</v>
      </c>
      <c r="E39" s="3" t="s">
        <v>1213</v>
      </c>
      <c r="F39" s="3" t="n">
        <v>1</v>
      </c>
      <c r="G39" s="3" t="n">
        <v>-3</v>
      </c>
      <c r="H39" s="3" t="s">
        <v>1172</v>
      </c>
      <c r="I39" s="3" t="s">
        <v>1169</v>
      </c>
      <c r="J39" s="3" t="n">
        <f aca="false">IFERROR(INDEX($S$2:$S$6,MATCH(I39,$T$2:$T$6,0),1),"NONE")</f>
        <v>36</v>
      </c>
      <c r="K39" s="3" t="n">
        <v>2</v>
      </c>
      <c r="L39" s="3"/>
      <c r="M39" s="3" t="str">
        <f aca="false">IFERROR(INDEX($S$2:$S$6,MATCH(L39,$T$2:$T$6,0),1),"NONE")</f>
        <v>NONE</v>
      </c>
      <c r="N39" s="3"/>
      <c r="O39" s="3" t="n">
        <f aca="false">INDEX($Q$2:$Q$234,MATCH(D$2:D$234,W$2:W$16,0),1)</f>
        <v>5</v>
      </c>
      <c r="P39" s="3" t="n">
        <v>1</v>
      </c>
      <c r="Q39" s="3" t="n">
        <v>35</v>
      </c>
      <c r="R39" s="3" t="str">
        <f aca="false">_xlfn.CONCAT("('",B39,"','",C39,"','",E39,"','",O39,"','",F39,"','",G39,"'),")</f>
        <v>('Large','High Capacity','{“+1 Rate”,”Gain Unreliable”}','5','1','-3'),</v>
      </c>
      <c r="S39" s="3"/>
      <c r="U39" s="3" t="str">
        <f aca="false">_xlfn.CONCAT("('",A39,"','",J39,"','",K39,"'),")</f>
        <v>('38','36','2'),</v>
      </c>
      <c r="V39" s="3" t="str">
        <f aca="false">_xlfn.CONCAT("('",A39,"','",M39,"','",N39,"'),")</f>
        <v>('38','NONE',''),</v>
      </c>
    </row>
    <row r="40" customFormat="false" ht="14.9" hidden="false" customHeight="false" outlineLevel="0" collapsed="false">
      <c r="A40" s="3" t="n">
        <v>39</v>
      </c>
      <c r="B40" s="6" t="s">
        <v>699</v>
      </c>
      <c r="C40" s="2" t="s">
        <v>700</v>
      </c>
      <c r="D40" s="3" t="s">
        <v>592</v>
      </c>
      <c r="E40" s="3" t="s">
        <v>1190</v>
      </c>
      <c r="F40" s="3" t="n">
        <v>0</v>
      </c>
      <c r="G40" s="3" t="n">
        <v>8</v>
      </c>
      <c r="H40" s="3" t="s">
        <v>1168</v>
      </c>
      <c r="I40" s="3" t="s">
        <v>1169</v>
      </c>
      <c r="J40" s="3" t="n">
        <f aca="false">IFERROR(INDEX($S$2:$S$6,MATCH(I40,$T$2:$T$6,0),1),"NONE")</f>
        <v>36</v>
      </c>
      <c r="K40" s="3" t="n">
        <v>1</v>
      </c>
      <c r="L40" s="3"/>
      <c r="M40" s="3" t="str">
        <f aca="false">IFERROR(INDEX($S$2:$S$6,MATCH(L40,$T$2:$T$6,0),1),"NONE")</f>
        <v>NONE</v>
      </c>
      <c r="N40" s="3"/>
      <c r="O40" s="3" t="n">
        <f aca="false">INDEX($Q$2:$Q$234,MATCH(D$2:D$234,W$2:W$16,0),1)</f>
        <v>5</v>
      </c>
      <c r="P40" s="3" t="n">
        <v>1</v>
      </c>
      <c r="Q40" s="3" t="n">
        <v>36</v>
      </c>
      <c r="R40" s="3" t="str">
        <f aca="false">_xlfn.CONCAT("('",B40,"','",C40,"','",E40,"','",O40,"','",F40,"','",G40,"'),")</f>
        <v>('Quick-Eject','Quick','{“Gain Reliable”}','5','0','8'),</v>
      </c>
      <c r="S40" s="3"/>
      <c r="U40" s="3" t="str">
        <f aca="false">_xlfn.CONCAT("('",A40,"','",J40,"','",K40,"'),")</f>
        <v>('39','36','1'),</v>
      </c>
      <c r="V40" s="3" t="str">
        <f aca="false">_xlfn.CONCAT("('",A40,"','",M40,"','",N40,"'),")</f>
        <v>('39','NONE',''),</v>
      </c>
    </row>
    <row r="41" customFormat="false" ht="14.9" hidden="false" customHeight="false" outlineLevel="0" collapsed="false">
      <c r="A41" s="3" t="n">
        <v>40</v>
      </c>
      <c r="B41" s="6" t="s">
        <v>701</v>
      </c>
      <c r="C41" s="2" t="s">
        <v>702</v>
      </c>
      <c r="D41" s="3" t="s">
        <v>592</v>
      </c>
      <c r="E41" s="3" t="s">
        <v>1178</v>
      </c>
      <c r="F41" s="3" t="n">
        <v>1</v>
      </c>
      <c r="G41" s="3" t="n">
        <v>23</v>
      </c>
      <c r="H41" s="3" t="s">
        <v>1172</v>
      </c>
      <c r="I41" s="3" t="s">
        <v>1169</v>
      </c>
      <c r="J41" s="3" t="n">
        <f aca="false">IFERROR(INDEX($S$2:$S$6,MATCH(I41,$T$2:$T$6,0),1),"NONE")</f>
        <v>36</v>
      </c>
      <c r="K41" s="3" t="n">
        <v>2</v>
      </c>
      <c r="L41" s="3"/>
      <c r="M41" s="3" t="str">
        <f aca="false">IFERROR(INDEX($S$2:$S$6,MATCH(L41,$T$2:$T$6,0),1),"NONE")</f>
        <v>NONE</v>
      </c>
      <c r="N41" s="3"/>
      <c r="O41" s="3" t="n">
        <f aca="false">INDEX($Q$2:$Q$234,MATCH(D$2:D$234,W$2:W$16,0),1)</f>
        <v>5</v>
      </c>
      <c r="P41" s="3" t="n">
        <v>1</v>
      </c>
      <c r="Q41" s="3" t="n">
        <v>37</v>
      </c>
      <c r="R41" s="3" t="str">
        <f aca="false">_xlfn.CONCAT("('",B41,"','",C41,"','",E41,"','",O41,"','",F41,"','",G41,"'),")</f>
        <v>('Large Quick-Eject','Quick High Capacity','{“+1 Rate”}','5','1','23'),</v>
      </c>
      <c r="S41" s="3"/>
      <c r="U41" s="3" t="str">
        <f aca="false">_xlfn.CONCAT("('",A41,"','",J41,"','",K41,"'),")</f>
        <v>('40','36','2'),</v>
      </c>
      <c r="V41" s="3" t="str">
        <f aca="false">_xlfn.CONCAT("('",A41,"','",M41,"','",N41,"'),")</f>
        <v>('40','NONE',''),</v>
      </c>
    </row>
    <row r="42" customFormat="false" ht="14.9" hidden="false" customHeight="false" outlineLevel="0" collapsed="false">
      <c r="A42" s="3" t="n">
        <v>41</v>
      </c>
      <c r="B42" s="6" t="s">
        <v>688</v>
      </c>
      <c r="C42" s="2" t="s">
        <v>689</v>
      </c>
      <c r="D42" s="3" t="s">
        <v>589</v>
      </c>
      <c r="E42" s="3" t="s">
        <v>1193</v>
      </c>
      <c r="F42" s="3" t="n">
        <v>0</v>
      </c>
      <c r="G42" s="3" t="n">
        <v>6</v>
      </c>
      <c r="H42" s="3" t="s">
        <v>1165</v>
      </c>
      <c r="I42" s="3"/>
      <c r="J42" s="3" t="str">
        <f aca="false">IFERROR(INDEX($S$2:$S$6,MATCH(I42,$T$2:$T$6,0),1),"NONE")</f>
        <v>NONE</v>
      </c>
      <c r="K42" s="3"/>
      <c r="L42" s="3"/>
      <c r="M42" s="3" t="str">
        <f aca="false">IFERROR(INDEX($S$2:$S$6,MATCH(L42,$T$2:$T$6,0),1),"NONE")</f>
        <v>NONE</v>
      </c>
      <c r="N42" s="3"/>
      <c r="O42" s="3" t="n">
        <f aca="false">INDEX($Q$2:$Q$234,MATCH(D$2:D$234,W$2:W$16,0),1)</f>
        <v>4</v>
      </c>
      <c r="P42" s="3" t="n">
        <v>1</v>
      </c>
      <c r="Q42" s="3" t="n">
        <v>38</v>
      </c>
      <c r="R42" s="3" t="str">
        <f aca="false">_xlfn.CONCAT("('",B42,"','",C42,"','",E42,"','",O42,"','",F42,"','",G42,"'),")</f>
        <v>('Comfort (Small Guns)','Comfort','{“Lose Inaccurate”}','4','0','6'),</v>
      </c>
      <c r="S42" s="3"/>
      <c r="U42" s="3" t="str">
        <f aca="false">_xlfn.CONCAT("('",A42,"','",J42,"','",K42,"'),")</f>
        <v>('41','NONE',''),</v>
      </c>
      <c r="V42" s="3" t="str">
        <f aca="false">_xlfn.CONCAT("('",A42,"','",M42,"','",N42,"'),")</f>
        <v>('41','NONE',''),</v>
      </c>
    </row>
    <row r="43" customFormat="false" ht="14.9" hidden="false" customHeight="false" outlineLevel="0" collapsed="false">
      <c r="A43" s="3" t="n">
        <v>42</v>
      </c>
      <c r="B43" s="6" t="s">
        <v>690</v>
      </c>
      <c r="C43" s="2" t="s">
        <v>690</v>
      </c>
      <c r="D43" s="3" t="s">
        <v>589</v>
      </c>
      <c r="E43" s="3" t="s">
        <v>1214</v>
      </c>
      <c r="F43" s="3" t="n">
        <v>0</v>
      </c>
      <c r="G43" s="3" t="n">
        <v>10</v>
      </c>
      <c r="H43" s="3" t="s">
        <v>1168</v>
      </c>
      <c r="I43" s="3" t="s">
        <v>1169</v>
      </c>
      <c r="J43" s="3" t="n">
        <f aca="false">IFERROR(INDEX($S$2:$S$6,MATCH(I43,$T$2:$T$6,0),1),"NONE")</f>
        <v>36</v>
      </c>
      <c r="K43" s="3" t="n">
        <v>1</v>
      </c>
      <c r="L43" s="3"/>
      <c r="M43" s="3" t="str">
        <f aca="false">IFERROR(INDEX($S$2:$S$6,MATCH(L43,$T$2:$T$6,0),1),"NONE")</f>
        <v>NONE</v>
      </c>
      <c r="N43" s="3"/>
      <c r="O43" s="3" t="n">
        <f aca="false">INDEX($Q$2:$Q$234,MATCH(D$2:D$234,W$2:W$16,0),1)</f>
        <v>4</v>
      </c>
      <c r="P43" s="3" t="n">
        <v>1</v>
      </c>
      <c r="Q43" s="3" t="n">
        <v>39</v>
      </c>
      <c r="R43" s="3" t="str">
        <f aca="false">_xlfn.CONCAT("('",B43,"','",C43,"','",E43,"','",O43,"','",F43,"','",G43,"'),")</f>
        <v>('Sharpshooter’s','Sharpshooter’s','{“Lose Inaccurate”,”Gain Piercing 1”}','4','0','10'),</v>
      </c>
      <c r="S43" s="3"/>
      <c r="U43" s="3" t="str">
        <f aca="false">_xlfn.CONCAT("('",A43,"','",J43,"','",K43,"'),")</f>
        <v>('42','36','1'),</v>
      </c>
      <c r="V43" s="3" t="str">
        <f aca="false">_xlfn.CONCAT("('",A43,"','",M43,"','",N43,"'),")</f>
        <v>('42','NONE',''),</v>
      </c>
    </row>
    <row r="44" customFormat="false" ht="14.9" hidden="false" customHeight="false" outlineLevel="0" collapsed="false">
      <c r="A44" s="3" t="n">
        <v>43</v>
      </c>
      <c r="B44" s="6" t="s">
        <v>691</v>
      </c>
      <c r="D44" s="3" t="s">
        <v>590</v>
      </c>
      <c r="E44" s="3" t="s">
        <v>1215</v>
      </c>
      <c r="F44" s="3" t="n">
        <v>1</v>
      </c>
      <c r="G44" s="3" t="n">
        <v>10</v>
      </c>
      <c r="H44" s="3" t="s">
        <v>1165</v>
      </c>
      <c r="I44" s="3"/>
      <c r="J44" s="3" t="str">
        <f aca="false">IFERROR(INDEX($S$2:$S$6,MATCH(I44,$T$2:$T$6,0),1),"NONE")</f>
        <v>NONE</v>
      </c>
      <c r="K44" s="3"/>
      <c r="L44" s="3"/>
      <c r="M44" s="3" t="str">
        <f aca="false">IFERROR(INDEX($S$2:$S$6,MATCH(L44,$T$2:$T$6,0),1),"NONE")</f>
        <v>NONE</v>
      </c>
      <c r="N44" s="3"/>
      <c r="O44" s="3" t="n">
        <f aca="false">INDEX($Q$2:$Q$234,MATCH(D$2:D$234,W$2:W$16,0),1)</f>
        <v>3</v>
      </c>
      <c r="P44" s="3" t="n">
        <v>1</v>
      </c>
      <c r="Q44" s="3" t="n">
        <v>40</v>
      </c>
      <c r="R44" s="3" t="str">
        <f aca="false">_xlfn.CONCAT("('",B44,"','",C44,"','",E44,"','",O44,"','",F44,"','",G44,"'),")</f>
        <v>('Full (Small Guns)','','{“Gain Two-Handed”,”Lose Inaccurate”}','3','1','10'),</v>
      </c>
      <c r="S44" s="3"/>
      <c r="U44" s="3" t="str">
        <f aca="false">_xlfn.CONCAT("('",A44,"','",J44,"','",K44,"'),")</f>
        <v>('43','NONE',''),</v>
      </c>
      <c r="V44" s="3" t="str">
        <f aca="false">_xlfn.CONCAT("('",A44,"','",M44,"','",N44,"'),")</f>
        <v>('43','NONE',''),</v>
      </c>
    </row>
    <row r="45" customFormat="false" ht="14.9" hidden="false" customHeight="false" outlineLevel="0" collapsed="false">
      <c r="A45" s="3" t="n">
        <v>44</v>
      </c>
      <c r="B45" s="6" t="s">
        <v>692</v>
      </c>
      <c r="D45" s="3" t="s">
        <v>590</v>
      </c>
      <c r="E45" s="3" t="s">
        <v>1216</v>
      </c>
      <c r="F45" s="3" t="n">
        <v>1</v>
      </c>
      <c r="G45" s="3" t="n">
        <v>15</v>
      </c>
      <c r="I45" s="3"/>
      <c r="J45" s="3" t="str">
        <f aca="false">IFERROR(INDEX($S$2:$S$6,MATCH(I45,$T$2:$T$6,0),1),"NONE")</f>
        <v>NONE</v>
      </c>
      <c r="K45" s="3"/>
      <c r="L45" s="3"/>
      <c r="M45" s="3" t="str">
        <f aca="false">IFERROR(INDEX($S$2:$S$6,MATCH(L45,$T$2:$T$6,0),1),"NONE")</f>
        <v>NONE</v>
      </c>
      <c r="N45" s="3"/>
      <c r="O45" s="3" t="n">
        <f aca="false">INDEX($Q$2:$Q$234,MATCH(D$2:D$234,W$2:W$16,0),1)</f>
        <v>3</v>
      </c>
      <c r="P45" s="3" t="n">
        <v>1</v>
      </c>
      <c r="Q45" s="3"/>
      <c r="R45" s="3" t="str">
        <f aca="false">_xlfn.CONCAT("('",B45,"','",C45,"','",E45,"','",O45,"','",F45,"','",G45,"'),")</f>
        <v>('Full (Energy Weapons)','','{“Gain Piercing 1”,”Lose Close-Quarters”}','3','1','15'),</v>
      </c>
      <c r="S45" s="3"/>
      <c r="U45" s="3" t="str">
        <f aca="false">_xlfn.CONCAT("('",A45,"','",J45,"','",K45,"'),")</f>
        <v>('44','NONE',''),</v>
      </c>
      <c r="V45" s="3" t="str">
        <f aca="false">_xlfn.CONCAT("('",A45,"','",M45,"','",N45,"'),")</f>
        <v>('44','NONE',''),</v>
      </c>
    </row>
    <row r="46" customFormat="false" ht="14.9" hidden="false" customHeight="false" outlineLevel="0" collapsed="false">
      <c r="A46" s="3" t="n">
        <v>45</v>
      </c>
      <c r="B46" s="6" t="s">
        <v>693</v>
      </c>
      <c r="C46" s="2" t="s">
        <v>693</v>
      </c>
      <c r="D46" s="3" t="s">
        <v>590</v>
      </c>
      <c r="E46" s="3" t="s">
        <v>1217</v>
      </c>
      <c r="F46" s="3" t="n">
        <v>2</v>
      </c>
      <c r="G46" s="3" t="n">
        <v>20</v>
      </c>
      <c r="H46" s="3" t="s">
        <v>1172</v>
      </c>
      <c r="I46" s="3" t="s">
        <v>1169</v>
      </c>
      <c r="J46" s="3" t="n">
        <f aca="false">IFERROR(INDEX($S$2:$S$6,MATCH(I46,$T$2:$T$6,0),1),"NONE")</f>
        <v>36</v>
      </c>
      <c r="K46" s="3" t="n">
        <v>2</v>
      </c>
      <c r="L46" s="3"/>
      <c r="M46" s="3" t="str">
        <f aca="false">IFERROR(INDEX($S$2:$S$6,MATCH(L46,$T$2:$T$6,0),1),"NONE")</f>
        <v>NONE</v>
      </c>
      <c r="N46" s="3"/>
      <c r="O46" s="3" t="n">
        <f aca="false">INDEX($Q$2:$Q$234,MATCH(D$2:D$234,W$2:W$16,0),1)</f>
        <v>3</v>
      </c>
      <c r="P46" s="3" t="n">
        <v>1</v>
      </c>
      <c r="Q46" s="3" t="n">
        <v>41</v>
      </c>
      <c r="R46" s="3" t="str">
        <f aca="false">_xlfn.CONCAT("('",B46,"','",C46,"','",E46,"','",O46,"','",F46,"','",G46,"'),")</f>
        <v>('Marksman’s','Marksman’s','{“Gain Two-Handed”,”Lose Inaccurate”,”Gain Accurate”,”Lose Close-Quarters”}','3','2','20'),</v>
      </c>
      <c r="S46" s="3"/>
      <c r="U46" s="3" t="str">
        <f aca="false">_xlfn.CONCAT("('",A46,"','",J46,"','",K46,"'),")</f>
        <v>('45','36','2'),</v>
      </c>
      <c r="V46" s="3" t="str">
        <f aca="false">_xlfn.CONCAT("('",A46,"','",M46,"','",N46,"'),")</f>
        <v>('45','NONE',''),</v>
      </c>
    </row>
    <row r="47" customFormat="false" ht="14.9" hidden="false" customHeight="false" outlineLevel="0" collapsed="false">
      <c r="A47" s="3" t="n">
        <v>46</v>
      </c>
      <c r="B47" s="6" t="s">
        <v>694</v>
      </c>
      <c r="C47" s="2" t="s">
        <v>695</v>
      </c>
      <c r="D47" s="3" t="s">
        <v>590</v>
      </c>
      <c r="E47" s="3" t="s">
        <v>1218</v>
      </c>
      <c r="F47" s="3" t="n">
        <v>2</v>
      </c>
      <c r="G47" s="3" t="n">
        <v>3</v>
      </c>
      <c r="H47" s="3" t="s">
        <v>1187</v>
      </c>
      <c r="I47" s="3" t="s">
        <v>1169</v>
      </c>
      <c r="J47" s="3" t="n">
        <f aca="false">IFERROR(INDEX($S$2:$S$6,MATCH(I47,$T$2:$T$6,0),1),"NONE")</f>
        <v>36</v>
      </c>
      <c r="K47" s="3" t="n">
        <v>3</v>
      </c>
      <c r="L47" s="3"/>
      <c r="M47" s="3" t="str">
        <f aca="false">IFERROR(INDEX($S$2:$S$6,MATCH(L47,$T$2:$T$6,0),1),"NONE")</f>
        <v>NONE</v>
      </c>
      <c r="N47" s="3"/>
      <c r="O47" s="3" t="n">
        <f aca="false">INDEX($Q$2:$Q$234,MATCH(D$2:D$234,W$2:W$16,0),1)</f>
        <v>3</v>
      </c>
      <c r="P47" s="3" t="n">
        <v>1</v>
      </c>
      <c r="Q47" s="3" t="n">
        <v>42</v>
      </c>
      <c r="R47" s="3" t="str">
        <f aca="false">_xlfn.CONCAT("('",B47,"','",C47,"','",E47,"','",O47,"','",F47,"','",G47,"'),")</f>
        <v>('Recoil Compensating (Small Guns, Energy Weapons)','Recoil Compensated','{“Gain Two-Handed”,”Lose Inaccurate”,”+1 Rate”,”Lose Close-Quarters”}','3','2','3'),</v>
      </c>
      <c r="S47" s="3"/>
      <c r="U47" s="3" t="str">
        <f aca="false">_xlfn.CONCAT("('",A47,"','",J47,"','",K47,"'),")</f>
        <v>('46','36','3'),</v>
      </c>
      <c r="V47" s="3" t="str">
        <f aca="false">_xlfn.CONCAT("('",A47,"','",M47,"','",N47,"'),")</f>
        <v>('46','NONE',''),</v>
      </c>
    </row>
    <row r="48" customFormat="false" ht="14.9" hidden="false" customHeight="false" outlineLevel="0" collapsed="false">
      <c r="A48" s="3" t="n">
        <v>47</v>
      </c>
      <c r="B48" s="6" t="s">
        <v>696</v>
      </c>
      <c r="C48" s="2" t="s">
        <v>695</v>
      </c>
      <c r="D48" s="3" t="s">
        <v>590</v>
      </c>
      <c r="E48" s="3" t="s">
        <v>1178</v>
      </c>
      <c r="F48" s="3" t="n">
        <v>2</v>
      </c>
      <c r="G48" s="3" t="n">
        <v>40</v>
      </c>
      <c r="I48" s="3"/>
      <c r="J48" s="3" t="str">
        <f aca="false">IFERROR(INDEX($S$2:$S$6,MATCH(I48,$T$2:$T$6,0),1),"NONE")</f>
        <v>NONE</v>
      </c>
      <c r="K48" s="3"/>
      <c r="L48" s="3"/>
      <c r="M48" s="3" t="str">
        <f aca="false">IFERROR(INDEX($S$2:$S$6,MATCH(L48,$T$2:$T$6,0),1),"NONE")</f>
        <v>NONE</v>
      </c>
      <c r="N48" s="3"/>
      <c r="O48" s="3" t="n">
        <f aca="false">INDEX($Q$2:$Q$234,MATCH(D$2:D$234,W$2:W$16,0),1)</f>
        <v>3</v>
      </c>
      <c r="P48" s="3" t="n">
        <v>1</v>
      </c>
      <c r="Q48" s="3"/>
      <c r="R48" s="3" t="str">
        <f aca="false">_xlfn.CONCAT("('",B48,"','",C48,"','",E48,"','",O48,"','",F48,"','",G48,"'),")</f>
        <v>('Recoil Compensating (Junk Jet, Cryolator)','Recoil Compensated','{“+1 Rate”}','3','2','40'),</v>
      </c>
      <c r="S48" s="3"/>
      <c r="U48" s="3" t="str">
        <f aca="false">_xlfn.CONCAT("('",A48,"','",J48,"','",K48,"'),")</f>
        <v>('47','NONE',''),</v>
      </c>
      <c r="V48" s="3" t="str">
        <f aca="false">_xlfn.CONCAT("('",A48,"','",M48,"','",N48,"'),")</f>
        <v>('47','NONE',''),</v>
      </c>
    </row>
    <row r="49" customFormat="false" ht="14.9" hidden="false" customHeight="false" outlineLevel="0" collapsed="false">
      <c r="A49" s="3" t="n">
        <v>48</v>
      </c>
      <c r="B49" s="6" t="s">
        <v>697</v>
      </c>
      <c r="D49" s="3" t="s">
        <v>590</v>
      </c>
      <c r="E49" s="3" t="s">
        <v>1219</v>
      </c>
      <c r="F49" s="3" t="n">
        <v>1</v>
      </c>
      <c r="G49" s="3" t="n">
        <v>10</v>
      </c>
      <c r="H49" s="3" t="s">
        <v>1165</v>
      </c>
      <c r="I49" s="3"/>
      <c r="J49" s="3" t="str">
        <f aca="false">IFERROR(INDEX($S$2:$S$6,MATCH(I49,$T$2:$T$6,0),1),"NONE")</f>
        <v>NONE</v>
      </c>
      <c r="K49" s="3"/>
      <c r="L49" s="3"/>
      <c r="M49" s="3" t="str">
        <f aca="false">IFERROR(INDEX($S$2:$S$6,MATCH(L49,$T$2:$T$6,0),1),"NONE")</f>
        <v>NONE</v>
      </c>
      <c r="N49" s="3"/>
      <c r="O49" s="3" t="n">
        <f aca="false">INDEX($Q$2:$Q$234,MATCH(D$2:D$234,W$2:W$16,0),1)</f>
        <v>3</v>
      </c>
      <c r="P49" s="3" t="n">
        <v>1</v>
      </c>
      <c r="Q49" s="3" t="n">
        <v>43</v>
      </c>
      <c r="R49" s="3" t="str">
        <f aca="false">_xlfn.CONCAT("('",B49,"','",C49,"','",E49,"','",O49,"','",F49,"','",G49,"'),")</f>
        <v>('Standard','','{“Gain Two-Handed”,”Lose Inaccurate”,”Lose Close-Quarters”}','3','1','10'),</v>
      </c>
      <c r="S49" s="3"/>
      <c r="U49" s="3" t="str">
        <f aca="false">_xlfn.CONCAT("('",A49,"','",J49,"','",K49,"'),")</f>
        <v>('48','NONE',''),</v>
      </c>
      <c r="V49" s="3" t="str">
        <f aca="false">_xlfn.CONCAT("('",A49,"','",M49,"','",N49,"'),")</f>
        <v>('48','NONE',''),</v>
      </c>
    </row>
    <row r="50" customFormat="false" ht="14.9" hidden="false" customHeight="false" outlineLevel="0" collapsed="false">
      <c r="A50" s="3" t="n">
        <v>49</v>
      </c>
      <c r="B50" s="6" t="s">
        <v>703</v>
      </c>
      <c r="C50" s="2" t="s">
        <v>704</v>
      </c>
      <c r="D50" s="3" t="s">
        <v>593</v>
      </c>
      <c r="E50" s="3" t="s">
        <v>1220</v>
      </c>
      <c r="F50" s="3" t="n">
        <v>0</v>
      </c>
      <c r="G50" s="3" t="n">
        <v>14</v>
      </c>
      <c r="H50" s="3" t="s">
        <v>1165</v>
      </c>
      <c r="I50" s="3"/>
      <c r="J50" s="3" t="str">
        <f aca="false">IFERROR(INDEX($S$2:$S$6,MATCH(I50,$T$2:$T$6,0),1),"NONE")</f>
        <v>NONE</v>
      </c>
      <c r="K50" s="3"/>
      <c r="L50" s="3"/>
      <c r="M50" s="3" t="str">
        <f aca="false">IFERROR(INDEX($S$2:$S$6,MATCH(L50,$T$2:$T$6,0),1),"NONE")</f>
        <v>NONE</v>
      </c>
      <c r="N50" s="3"/>
      <c r="O50" s="3" t="n">
        <f aca="false">INDEX($Q$2:$Q$234,MATCH(D$2:D$234,W$2:W$16,0),1)</f>
        <v>6</v>
      </c>
      <c r="P50" s="3" t="n">
        <v>1</v>
      </c>
      <c r="Q50" s="3" t="n">
        <v>44</v>
      </c>
      <c r="R50" s="3" t="str">
        <f aca="false">_xlfn.CONCAT("('",B50,"','",C50,"','",E50,"','",O50,"','",F50,"','",G50,"'),")</f>
        <v>('Reflex (Small Guns, Energy Weapons, Cryolator)','Tactical','{“May re-roll hit location die”}','6','0','14'),</v>
      </c>
      <c r="S50" s="3"/>
      <c r="U50" s="3" t="str">
        <f aca="false">_xlfn.CONCAT("('",A50,"','",J50,"','",K50,"'),")</f>
        <v>('49','NONE',''),</v>
      </c>
      <c r="V50" s="3" t="str">
        <f aca="false">_xlfn.CONCAT("('",A50,"','",M50,"','",N50,"'),")</f>
        <v>('49','NONE',''),</v>
      </c>
    </row>
    <row r="51" customFormat="false" ht="14.9" hidden="false" customHeight="false" outlineLevel="0" collapsed="false">
      <c r="A51" s="3" t="n">
        <v>50</v>
      </c>
      <c r="B51" s="6" t="s">
        <v>705</v>
      </c>
      <c r="C51" s="2" t="s">
        <v>704</v>
      </c>
      <c r="D51" s="3" t="s">
        <v>593</v>
      </c>
      <c r="E51" s="3" t="s">
        <v>1193</v>
      </c>
      <c r="F51" s="3" t="n">
        <v>1</v>
      </c>
      <c r="G51" s="3" t="n">
        <v>169</v>
      </c>
      <c r="I51" s="3" t="s">
        <v>1203</v>
      </c>
      <c r="J51" s="3" t="n">
        <f aca="false">IFERROR(INDEX($S$2:$S$6,MATCH(I51,$T$2:$T$6,0),1),"NONE")</f>
        <v>77</v>
      </c>
      <c r="K51" s="3" t="n">
        <v>4</v>
      </c>
      <c r="L51" s="3"/>
      <c r="M51" s="3" t="str">
        <f aca="false">IFERROR(INDEX($S$2:$S$6,MATCH(L51,$T$2:$T$6,0),1),"NONE")</f>
        <v>NONE</v>
      </c>
      <c r="N51" s="3"/>
      <c r="O51" s="3" t="n">
        <f aca="false">INDEX($Q$2:$Q$234,MATCH(D$2:D$234,W$2:W$16,0),1)</f>
        <v>6</v>
      </c>
      <c r="P51" s="3" t="n">
        <v>1</v>
      </c>
      <c r="Q51" s="3"/>
      <c r="R51" s="3" t="str">
        <f aca="false">_xlfn.CONCAT("('",B51,"','",C51,"','",E51,"','",O51,"','",F51,"','",G51,"'),")</f>
        <v>('Reflex (Gatling Laser)','Tactical','{“Lose Inaccurate”}','6','1','169'),</v>
      </c>
      <c r="S51" s="3"/>
      <c r="U51" s="3" t="str">
        <f aca="false">_xlfn.CONCAT("('",A51,"','",J51,"','",K51,"'),")</f>
        <v>('50','77','4'),</v>
      </c>
      <c r="V51" s="3" t="str">
        <f aca="false">_xlfn.CONCAT("('",A51,"','",M51,"','",N51,"'),")</f>
        <v>('50','NONE',''),</v>
      </c>
    </row>
    <row r="52" customFormat="false" ht="14.9" hidden="false" customHeight="false" outlineLevel="0" collapsed="false">
      <c r="A52" s="3" t="n">
        <v>51</v>
      </c>
      <c r="B52" s="6" t="s">
        <v>706</v>
      </c>
      <c r="C52" s="2" t="s">
        <v>707</v>
      </c>
      <c r="D52" s="3" t="s">
        <v>593</v>
      </c>
      <c r="E52" s="3" t="s">
        <v>1221</v>
      </c>
      <c r="F52" s="3" t="n">
        <v>1</v>
      </c>
      <c r="G52" s="3" t="n">
        <v>11</v>
      </c>
      <c r="H52" s="3" t="s">
        <v>1165</v>
      </c>
      <c r="I52" s="3"/>
      <c r="J52" s="3" t="str">
        <f aca="false">IFERROR(INDEX($S$2:$S$6,MATCH(I52,$T$2:$T$6,0),1),"NONE")</f>
        <v>NONE</v>
      </c>
      <c r="K52" s="3"/>
      <c r="L52" s="3"/>
      <c r="M52" s="3" t="str">
        <f aca="false">IFERROR(INDEX($S$2:$S$6,MATCH(L52,$T$2:$T$6,0),1),"NONE")</f>
        <v>NONE</v>
      </c>
      <c r="N52" s="3"/>
      <c r="O52" s="3" t="n">
        <f aca="false">INDEX($Q$2:$Q$234,MATCH(D$2:D$234,W$2:W$16,0),1)</f>
        <v>6</v>
      </c>
      <c r="P52" s="3" t="n">
        <v>1</v>
      </c>
      <c r="Q52" s="3" t="n">
        <v>45</v>
      </c>
      <c r="R52" s="3" t="str">
        <f aca="false">_xlfn.CONCAT("('",B52,"','",C52,"','",E52,"','",O52,"','",F52,"','",G52,"'),")</f>
        <v>('Short Scope (Small Guns, Energy Weapons)','Scoped','{“Gain Accurate”}','6','1','11'),</v>
      </c>
      <c r="S52" s="3"/>
      <c r="U52" s="3" t="str">
        <f aca="false">_xlfn.CONCAT("('",A52,"','",J52,"','",K52,"'),")</f>
        <v>('51','NONE',''),</v>
      </c>
      <c r="V52" s="3" t="str">
        <f aca="false">_xlfn.CONCAT("('",A52,"','",M52,"','",N52,"'),")</f>
        <v>('51','NONE',''),</v>
      </c>
    </row>
    <row r="53" customFormat="false" ht="14.9" hidden="false" customHeight="false" outlineLevel="0" collapsed="false">
      <c r="A53" s="3" t="n">
        <v>52</v>
      </c>
      <c r="B53" s="6" t="s">
        <v>708</v>
      </c>
      <c r="C53" s="2" t="s">
        <v>707</v>
      </c>
      <c r="D53" s="3" t="s">
        <v>593</v>
      </c>
      <c r="E53" s="3" t="s">
        <v>1222</v>
      </c>
      <c r="F53" s="3" t="n">
        <v>1</v>
      </c>
      <c r="G53" s="3" t="n">
        <v>29</v>
      </c>
      <c r="H53" s="3" t="s">
        <v>1207</v>
      </c>
      <c r="I53" s="3" t="s">
        <v>1203</v>
      </c>
      <c r="J53" s="3" t="n">
        <f aca="false">IFERROR(INDEX($S$2:$S$6,MATCH(I53,$T$2:$T$6,0),1),"NONE")</f>
        <v>77</v>
      </c>
      <c r="K53" s="3" t="n">
        <v>2</v>
      </c>
      <c r="L53" s="3"/>
      <c r="M53" s="3" t="str">
        <f aca="false">IFERROR(INDEX($S$2:$S$6,MATCH(L53,$T$2:$T$6,0),1),"NONE")</f>
        <v>NONE</v>
      </c>
      <c r="N53" s="3"/>
      <c r="O53" s="3" t="n">
        <f aca="false">INDEX($Q$2:$Q$234,MATCH(D$2:D$234,W$2:W$16,0),1)</f>
        <v>6</v>
      </c>
      <c r="P53" s="3" t="n">
        <v>1</v>
      </c>
      <c r="Q53" s="3" t="n">
        <v>46</v>
      </c>
      <c r="R53" s="3" t="str">
        <f aca="false">_xlfn.CONCAT("('",B53,"','",C53,"','",E53,"','",O53,"','",F53,"','",G53,"'),")</f>
        <v>('Long Scope','Scoped','{“Gain Accurate”,”+1 Range”}','6','1','29'),</v>
      </c>
      <c r="S53" s="3"/>
      <c r="U53" s="3" t="str">
        <f aca="false">_xlfn.CONCAT("('",A53,"','",J53,"','",K53,"'),")</f>
        <v>('52','77','2'),</v>
      </c>
      <c r="V53" s="3" t="str">
        <f aca="false">_xlfn.CONCAT("('",A53,"','",M53,"','",N53,"'),")</f>
        <v>('52','NONE',''),</v>
      </c>
    </row>
    <row r="54" customFormat="false" ht="14.9" hidden="false" customHeight="false" outlineLevel="0" collapsed="false">
      <c r="A54" s="3" t="n">
        <v>53</v>
      </c>
      <c r="B54" s="6" t="s">
        <v>709</v>
      </c>
      <c r="C54" s="2" t="s">
        <v>571</v>
      </c>
      <c r="D54" s="3" t="s">
        <v>593</v>
      </c>
      <c r="E54" s="3" t="s">
        <v>1223</v>
      </c>
      <c r="F54" s="3" t="n">
        <v>1</v>
      </c>
      <c r="G54" s="3" t="n">
        <v>38</v>
      </c>
      <c r="H54" s="3" t="s">
        <v>1207</v>
      </c>
      <c r="I54" s="3" t="s">
        <v>1203</v>
      </c>
      <c r="J54" s="3" t="n">
        <f aca="false">IFERROR(INDEX($S$2:$S$6,MATCH(I54,$T$2:$T$6,0),1),"NONE")</f>
        <v>77</v>
      </c>
      <c r="K54" s="3" t="n">
        <v>2</v>
      </c>
      <c r="L54" s="3"/>
      <c r="M54" s="3" t="str">
        <f aca="false">IFERROR(INDEX($S$2:$S$6,MATCH(L54,$T$2:$T$6,0),1),"NONE")</f>
        <v>NONE</v>
      </c>
      <c r="N54" s="3"/>
      <c r="O54" s="3" t="n">
        <f aca="false">INDEX($Q$2:$Q$234,MATCH(D$2:D$234,W$2:W$16,0),1)</f>
        <v>6</v>
      </c>
      <c r="P54" s="3" t="n">
        <v>1</v>
      </c>
      <c r="Q54" s="3" t="n">
        <v>47</v>
      </c>
      <c r="R54" s="3" t="str">
        <f aca="false">_xlfn.CONCAT("('",B54,"','",C54,"','",E54,"','",O54,"','",F54,"','",G54,"'),")</f>
        <v>('Short Night Vision','Night Vision','{“Gain Accurate”,”Gain Night Vision”}','6','1','38'),</v>
      </c>
      <c r="S54" s="3"/>
      <c r="U54" s="3" t="str">
        <f aca="false">_xlfn.CONCAT("('",A54,"','",J54,"','",K54,"'),")</f>
        <v>('53','77','2'),</v>
      </c>
      <c r="V54" s="3" t="str">
        <f aca="false">_xlfn.CONCAT("('",A54,"','",M54,"','",N54,"'),")</f>
        <v>('53','NONE',''),</v>
      </c>
    </row>
    <row r="55" customFormat="false" ht="14.9" hidden="false" customHeight="false" outlineLevel="0" collapsed="false">
      <c r="A55" s="3" t="n">
        <v>54</v>
      </c>
      <c r="B55" s="6" t="s">
        <v>710</v>
      </c>
      <c r="C55" s="2" t="s">
        <v>571</v>
      </c>
      <c r="D55" s="3" t="s">
        <v>593</v>
      </c>
      <c r="E55" s="3" t="s">
        <v>1224</v>
      </c>
      <c r="F55" s="3" t="n">
        <v>1</v>
      </c>
      <c r="G55" s="3" t="n">
        <v>50</v>
      </c>
      <c r="H55" s="3" t="s">
        <v>1225</v>
      </c>
      <c r="I55" s="3" t="s">
        <v>1203</v>
      </c>
      <c r="J55" s="3" t="n">
        <f aca="false">IFERROR(INDEX($S$2:$S$6,MATCH(I55,$T$2:$T$6,0),1),"NONE")</f>
        <v>77</v>
      </c>
      <c r="K55" s="3" t="n">
        <v>3</v>
      </c>
      <c r="L55" s="3"/>
      <c r="M55" s="3" t="str">
        <f aca="false">IFERROR(INDEX($S$2:$S$6,MATCH(L55,$T$2:$T$6,0),1),"NONE")</f>
        <v>NONE</v>
      </c>
      <c r="N55" s="3"/>
      <c r="O55" s="3" t="n">
        <f aca="false">INDEX($Q$2:$Q$234,MATCH(D$2:D$234,W$2:W$16,0),1)</f>
        <v>6</v>
      </c>
      <c r="P55" s="3" t="n">
        <v>1</v>
      </c>
      <c r="Q55" s="3" t="n">
        <v>48</v>
      </c>
      <c r="R55" s="3" t="str">
        <f aca="false">_xlfn.CONCAT("('",B55,"','",C55,"','",E55,"','",O55,"','",F55,"','",G55,"'),")</f>
        <v>('Long Night Vision','Night Vision','{“Gain Accurate”,”Gain Night Vision”,”+1 Range”}','6','1','50'),</v>
      </c>
      <c r="S55" s="3"/>
      <c r="U55" s="3" t="str">
        <f aca="false">_xlfn.CONCAT("('",A55,"','",J55,"','",K55,"'),")</f>
        <v>('54','77','3'),</v>
      </c>
      <c r="V55" s="3" t="str">
        <f aca="false">_xlfn.CONCAT("('",A55,"','",M55,"','",N55,"'),")</f>
        <v>('54','NONE',''),</v>
      </c>
    </row>
    <row r="56" customFormat="false" ht="14.9" hidden="false" customHeight="false" outlineLevel="0" collapsed="false">
      <c r="A56" s="3" t="n">
        <v>55</v>
      </c>
      <c r="B56" s="6" t="s">
        <v>573</v>
      </c>
      <c r="C56" s="2" t="s">
        <v>573</v>
      </c>
      <c r="D56" s="3" t="s">
        <v>593</v>
      </c>
      <c r="E56" s="3" t="s">
        <v>1226</v>
      </c>
      <c r="F56" s="3" t="n">
        <v>1</v>
      </c>
      <c r="G56" s="3" t="n">
        <v>59</v>
      </c>
      <c r="H56" s="3" t="s">
        <v>1225</v>
      </c>
      <c r="I56" s="3" t="s">
        <v>1203</v>
      </c>
      <c r="J56" s="3" t="n">
        <f aca="false">IFERROR(INDEX($S$2:$S$6,MATCH(I56,$T$2:$T$6,0),1),"NONE")</f>
        <v>77</v>
      </c>
      <c r="K56" s="3" t="n">
        <v>3</v>
      </c>
      <c r="L56" s="3"/>
      <c r="M56" s="3" t="str">
        <f aca="false">IFERROR(INDEX($S$2:$S$6,MATCH(L56,$T$2:$T$6,0),1),"NONE")</f>
        <v>NONE</v>
      </c>
      <c r="N56" s="3"/>
      <c r="O56" s="3" t="n">
        <f aca="false">INDEX($Q$2:$Q$234,MATCH(D$2:D$234,W$2:W$16,0),1)</f>
        <v>6</v>
      </c>
      <c r="P56" s="3" t="n">
        <v>1</v>
      </c>
      <c r="Q56" s="3" t="n">
        <v>49</v>
      </c>
      <c r="R56" s="3" t="str">
        <f aca="false">_xlfn.CONCAT("('",B56,"','",C56,"','",E56,"','",O56,"','",F56,"','",G56,"'),")</f>
        <v>('Recon','Recon','{“Gain Accurate”,”Gain Recon”}','6','1','59'),</v>
      </c>
      <c r="S56" s="3"/>
      <c r="U56" s="3" t="str">
        <f aca="false">_xlfn.CONCAT("('",A56,"','",J56,"','",K56,"'),")</f>
        <v>('55','77','3'),</v>
      </c>
      <c r="V56" s="3" t="str">
        <f aca="false">_xlfn.CONCAT("('",A56,"','",M56,"','",N56,"'),")</f>
        <v>('55','NONE',''),</v>
      </c>
    </row>
    <row r="57" customFormat="false" ht="14.9" hidden="false" customHeight="false" outlineLevel="0" collapsed="false">
      <c r="A57" s="3" t="n">
        <v>56</v>
      </c>
      <c r="B57" s="6" t="s">
        <v>711</v>
      </c>
      <c r="C57" s="2" t="s">
        <v>704</v>
      </c>
      <c r="D57" s="3" t="s">
        <v>593</v>
      </c>
      <c r="E57" s="3" t="s">
        <v>1227</v>
      </c>
      <c r="F57" s="3" t="n">
        <v>1</v>
      </c>
      <c r="G57" s="3" t="n">
        <v>5</v>
      </c>
      <c r="H57" s="3" t="s">
        <v>1165</v>
      </c>
      <c r="I57" s="3"/>
      <c r="J57" s="3" t="str">
        <f aca="false">IFERROR(INDEX($S$2:$S$6,MATCH(I57,$T$2:$T$6,0),1),"NONE")</f>
        <v>NONE</v>
      </c>
      <c r="K57" s="3"/>
      <c r="L57" s="3"/>
      <c r="M57" s="3" t="str">
        <f aca="false">IFERROR(INDEX($S$2:$S$6,MATCH(L57,$T$2:$T$6,0),1),"NONE")</f>
        <v>NONE</v>
      </c>
      <c r="N57" s="3"/>
      <c r="O57" s="3" t="n">
        <f aca="false">INDEX($Q$2:$Q$234,MATCH(D$2:D$234,W$2:W$16,0),1)</f>
        <v>6</v>
      </c>
      <c r="P57" s="3" t="n">
        <v>1</v>
      </c>
      <c r="Q57" s="3" t="n">
        <v>50</v>
      </c>
      <c r="R57" s="3" t="str">
        <f aca="false">_xlfn.CONCAT("('",B57,"','",C57,"','",E57,"','",O57,"','",F57,"','",G57,"'),")</f>
        <v>('Gunner (Junk Jet)','Tactical','{“May re-roll hit location die”,”Lose Inaccurate”}','6','1','5'),</v>
      </c>
      <c r="S57" s="3"/>
      <c r="U57" s="3" t="str">
        <f aca="false">_xlfn.CONCAT("('",A57,"','",J57,"','",K57,"'),")</f>
        <v>('56','NONE',''),</v>
      </c>
      <c r="V57" s="3" t="str">
        <f aca="false">_xlfn.CONCAT("('",A57,"','",M57,"','",N57,"'),")</f>
        <v>('56','NONE',''),</v>
      </c>
    </row>
    <row r="58" customFormat="false" ht="14.9" hidden="false" customHeight="false" outlineLevel="0" collapsed="false">
      <c r="A58" s="3" t="n">
        <v>57</v>
      </c>
      <c r="B58" s="6" t="s">
        <v>712</v>
      </c>
      <c r="C58" s="2" t="s">
        <v>704</v>
      </c>
      <c r="D58" s="3" t="s">
        <v>593</v>
      </c>
      <c r="E58" s="3" t="s">
        <v>1193</v>
      </c>
      <c r="F58" s="3" t="n">
        <v>1</v>
      </c>
      <c r="G58" s="3" t="n">
        <v>68</v>
      </c>
      <c r="I58" s="3"/>
      <c r="J58" s="3" t="str">
        <f aca="false">IFERROR(INDEX($S$2:$S$6,MATCH(I58,$T$2:$T$6,0),1),"NONE")</f>
        <v>NONE</v>
      </c>
      <c r="K58" s="3"/>
      <c r="L58" s="3"/>
      <c r="M58" s="3" t="str">
        <f aca="false">IFERROR(INDEX($S$2:$S$6,MATCH(L58,$T$2:$T$6,0),1),"NONE")</f>
        <v>NONE</v>
      </c>
      <c r="N58" s="3"/>
      <c r="O58" s="3" t="n">
        <f aca="false">INDEX($Q$2:$Q$234,MATCH(D$2:D$234,W$2:W$16,0),1)</f>
        <v>6</v>
      </c>
      <c r="P58" s="3" t="n">
        <v>1</v>
      </c>
      <c r="Q58" s="3"/>
      <c r="R58" s="3" t="str">
        <f aca="false">_xlfn.CONCAT("('",B58,"','",C58,"','",E58,"','",O58,"','",F58,"','",G58,"'),")</f>
        <v>('Gunner (Minigun)','Tactical','{“Lose Inaccurate”}','6','1','68'),</v>
      </c>
      <c r="S58" s="3"/>
      <c r="U58" s="3" t="str">
        <f aca="false">_xlfn.CONCAT("('",A58,"','",J58,"','",K58,"'),")</f>
        <v>('57','NONE',''),</v>
      </c>
      <c r="V58" s="3" t="str">
        <f aca="false">_xlfn.CONCAT("('",A58,"','",M58,"','",N58,"'),")</f>
        <v>('57','NONE',''),</v>
      </c>
    </row>
    <row r="59" customFormat="false" ht="14.9" hidden="false" customHeight="false" outlineLevel="0" collapsed="false">
      <c r="A59" s="3" t="n">
        <v>58</v>
      </c>
      <c r="B59" s="6" t="s">
        <v>713</v>
      </c>
      <c r="C59" s="2" t="s">
        <v>707</v>
      </c>
      <c r="D59" s="3" t="s">
        <v>593</v>
      </c>
      <c r="E59" s="3" t="s">
        <v>1221</v>
      </c>
      <c r="F59" s="3" t="n">
        <v>6</v>
      </c>
      <c r="G59" s="3" t="n">
        <v>143</v>
      </c>
      <c r="H59" s="3" t="s">
        <v>1172</v>
      </c>
      <c r="I59" s="3" t="s">
        <v>1169</v>
      </c>
      <c r="J59" s="3" t="n">
        <f aca="false">IFERROR(INDEX($S$2:$S$6,MATCH(I59,$T$2:$T$6,0),1),"NONE")</f>
        <v>36</v>
      </c>
      <c r="K59" s="3" t="n">
        <v>2</v>
      </c>
      <c r="L59" s="3"/>
      <c r="M59" s="3" t="str">
        <f aca="false">IFERROR(INDEX($S$2:$S$6,MATCH(L59,$T$2:$T$6,0),1),"NONE")</f>
        <v>NONE</v>
      </c>
      <c r="N59" s="3"/>
      <c r="O59" s="3" t="n">
        <f aca="false">INDEX($Q$2:$Q$234,MATCH(D$2:D$234,W$2:W$16,0),1)</f>
        <v>6</v>
      </c>
      <c r="P59" s="3" t="n">
        <v>1</v>
      </c>
      <c r="Q59" s="3" t="n">
        <v>51</v>
      </c>
      <c r="R59" s="3" t="str">
        <f aca="false">_xlfn.CONCAT("('",B59,"','",C59,"','",E59,"','",O59,"','",F59,"','",G59,"'),")</f>
        <v>('Scope','Scoped','{“Gain Accurate”}','6','6','143'),</v>
      </c>
      <c r="S59" s="3"/>
      <c r="U59" s="3" t="str">
        <f aca="false">_xlfn.CONCAT("('",A59,"','",J59,"','",K59,"'),")</f>
        <v>('58','36','2'),</v>
      </c>
      <c r="V59" s="3" t="str">
        <f aca="false">_xlfn.CONCAT("('",A59,"','",M59,"','",N59,"'),")</f>
        <v>('58','NONE',''),</v>
      </c>
    </row>
    <row r="60" customFormat="false" ht="14.9" hidden="false" customHeight="false" outlineLevel="0" collapsed="false">
      <c r="A60" s="3" t="n">
        <v>59</v>
      </c>
      <c r="B60" s="6" t="s">
        <v>571</v>
      </c>
      <c r="C60" s="2" t="s">
        <v>571</v>
      </c>
      <c r="D60" s="3" t="s">
        <v>593</v>
      </c>
      <c r="E60" s="3" t="s">
        <v>1223</v>
      </c>
      <c r="F60" s="3" t="n">
        <v>6</v>
      </c>
      <c r="G60" s="3" t="n">
        <v>248</v>
      </c>
      <c r="H60" s="3" t="s">
        <v>1228</v>
      </c>
      <c r="I60" s="3" t="s">
        <v>1169</v>
      </c>
      <c r="J60" s="3" t="n">
        <f aca="false">IFERROR(INDEX($S$2:$S$6,MATCH(I60,$T$2:$T$6,0),1),"NONE")</f>
        <v>36</v>
      </c>
      <c r="K60" s="3" t="n">
        <v>4</v>
      </c>
      <c r="L60" s="3" t="s">
        <v>1203</v>
      </c>
      <c r="M60" s="3" t="n">
        <f aca="false">IFERROR(INDEX($S$2:$S$6,MATCH(L60,$T$2:$T$6,0),1),"NONE")</f>
        <v>77</v>
      </c>
      <c r="N60" s="3" t="n">
        <v>1</v>
      </c>
      <c r="O60" s="3" t="n">
        <f aca="false">INDEX($Q$2:$Q$234,MATCH(D$2:D$234,W$2:W$16,0),1)</f>
        <v>6</v>
      </c>
      <c r="P60" s="3" t="n">
        <v>1</v>
      </c>
      <c r="Q60" s="3" t="n">
        <v>52</v>
      </c>
      <c r="R60" s="3" t="str">
        <f aca="false">_xlfn.CONCAT("('",B60,"','",C60,"','",E60,"','",O60,"','",F60,"','",G60,"'),")</f>
        <v>('Night Vision','Night Vision','{“Gain Accurate”,”Gain Night Vision”}','6','6','248'),</v>
      </c>
      <c r="S60" s="3"/>
      <c r="U60" s="3" t="str">
        <f aca="false">_xlfn.CONCAT("('",A60,"','",J60,"','",K60,"'),")</f>
        <v>('59','36','4'),</v>
      </c>
      <c r="V60" s="3" t="str">
        <f aca="false">_xlfn.CONCAT("('",A60,"','",M60,"','",N60,"'),")</f>
        <v>('59','77','1'),</v>
      </c>
    </row>
    <row r="61" customFormat="false" ht="14.9" hidden="false" customHeight="false" outlineLevel="0" collapsed="false">
      <c r="A61" s="3" t="n">
        <v>60</v>
      </c>
      <c r="B61" s="6" t="s">
        <v>714</v>
      </c>
      <c r="C61" s="2" t="s">
        <v>715</v>
      </c>
      <c r="D61" s="3" t="s">
        <v>593</v>
      </c>
      <c r="E61" s="3" t="s">
        <v>1229</v>
      </c>
      <c r="F61" s="3" t="n">
        <v>7</v>
      </c>
      <c r="G61" s="3" t="n">
        <v>293</v>
      </c>
      <c r="H61" s="3" t="s">
        <v>1230</v>
      </c>
      <c r="I61" s="3" t="s">
        <v>1169</v>
      </c>
      <c r="J61" s="3" t="n">
        <f aca="false">IFERROR(INDEX($S$2:$S$6,MATCH(I61,$T$2:$T$6,0),1),"NONE")</f>
        <v>36</v>
      </c>
      <c r="K61" s="3" t="n">
        <v>2</v>
      </c>
      <c r="L61" s="3" t="s">
        <v>1203</v>
      </c>
      <c r="M61" s="3" t="n">
        <f aca="false">IFERROR(INDEX($S$2:$S$6,MATCH(L61,$T$2:$T$6,0),1),"NONE")</f>
        <v>77</v>
      </c>
      <c r="N61" s="3" t="n">
        <v>2</v>
      </c>
      <c r="O61" s="3" t="n">
        <f aca="false">INDEX($Q$2:$Q$234,MATCH(D$2:D$234,W$2:W$16,0),1)</f>
        <v>6</v>
      </c>
      <c r="P61" s="3" t="n">
        <v>1</v>
      </c>
      <c r="Q61" s="3" t="n">
        <v>53</v>
      </c>
      <c r="R61" s="3" t="str">
        <f aca="false">_xlfn.CONCAT("('",B61,"','",C61,"','",E61,"','",O61,"','",F61,"','",G61,"'),")</f>
        <v>('Targeting Computer','Targeting','{“When you Aim at a target, the target does not benefit form being in cover, and the bonus for aiming applies to the next attack on any subsequent turn during the scene”}','6','7','293'),</v>
      </c>
      <c r="S61" s="3"/>
      <c r="U61" s="3" t="str">
        <f aca="false">_xlfn.CONCAT("('",A61,"','",J61,"','",K61,"'),")</f>
        <v>('60','36','2'),</v>
      </c>
      <c r="V61" s="3" t="str">
        <f aca="false">_xlfn.CONCAT("('",A61,"','",M61,"','",N61,"'),")</f>
        <v>('60','77','2'),</v>
      </c>
    </row>
    <row r="62" customFormat="false" ht="14.9" hidden="false" customHeight="false" outlineLevel="0" collapsed="false">
      <c r="A62" s="3" t="n">
        <v>61</v>
      </c>
      <c r="B62" s="6" t="s">
        <v>408</v>
      </c>
      <c r="C62" s="2" t="s">
        <v>716</v>
      </c>
      <c r="D62" s="3" t="s">
        <v>594</v>
      </c>
      <c r="E62" s="3" t="s">
        <v>1231</v>
      </c>
      <c r="F62" s="3" t="n">
        <v>2</v>
      </c>
      <c r="G62" s="3" t="n">
        <v>10</v>
      </c>
      <c r="H62" s="3" t="s">
        <v>1165</v>
      </c>
      <c r="I62" s="3"/>
      <c r="J62" s="3" t="str">
        <f aca="false">IFERROR(INDEX($S$2:$S$6,MATCH(I62,$T$2:$T$6,0),1),"NONE")</f>
        <v>NONE</v>
      </c>
      <c r="K62" s="3"/>
      <c r="L62" s="3"/>
      <c r="M62" s="3" t="str">
        <f aca="false">IFERROR(INDEX($S$2:$S$6,MATCH(L62,$T$2:$T$6,0),1),"NONE")</f>
        <v>NONE</v>
      </c>
      <c r="N62" s="3"/>
      <c r="O62" s="3" t="n">
        <f aca="false">INDEX($Q$2:$Q$234,MATCH(D$2:D$234,W$2:W$16,0),1)</f>
        <v>7</v>
      </c>
      <c r="P62" s="3" t="n">
        <v>1</v>
      </c>
      <c r="Q62" s="3" t="n">
        <v>54</v>
      </c>
      <c r="R62" s="3" t="str">
        <f aca="false">_xlfn.CONCAT("('",B62,"','",C62,"','",E62,"','",O62,"','",F62,"','",G62,"'),")</f>
        <v>('Bayonet','Bayoneted','{“Add Bayonet weapon”}','7','2','10'),</v>
      </c>
      <c r="S62" s="3"/>
      <c r="U62" s="3" t="str">
        <f aca="false">_xlfn.CONCAT("('",A62,"','",J62,"','",K62,"'),")</f>
        <v>('61','NONE',''),</v>
      </c>
      <c r="V62" s="3" t="str">
        <f aca="false">_xlfn.CONCAT("('",A62,"','",M62,"','",N62,"'),")</f>
        <v>('61','NONE',''),</v>
      </c>
    </row>
    <row r="63" customFormat="false" ht="14.9" hidden="false" customHeight="false" outlineLevel="0" collapsed="false">
      <c r="A63" s="3" t="n">
        <v>62</v>
      </c>
      <c r="B63" s="6" t="s">
        <v>717</v>
      </c>
      <c r="C63" s="2" t="s">
        <v>718</v>
      </c>
      <c r="D63" s="3" t="s">
        <v>594</v>
      </c>
      <c r="E63" s="3" t="s">
        <v>1193</v>
      </c>
      <c r="F63" s="3" t="n">
        <v>1</v>
      </c>
      <c r="G63" s="3" t="n">
        <v>15</v>
      </c>
      <c r="H63" s="3" t="s">
        <v>1168</v>
      </c>
      <c r="I63" s="3" t="s">
        <v>1169</v>
      </c>
      <c r="J63" s="3" t="n">
        <f aca="false">IFERROR(INDEX($S$2:$S$6,MATCH(I63,$T$2:$T$6,0),1),"NONE")</f>
        <v>36</v>
      </c>
      <c r="K63" s="3" t="n">
        <v>1</v>
      </c>
      <c r="L63" s="3"/>
      <c r="M63" s="3" t="str">
        <f aca="false">IFERROR(INDEX($S$2:$S$6,MATCH(L63,$T$2:$T$6,0),1),"NONE")</f>
        <v>NONE</v>
      </c>
      <c r="N63" s="3"/>
      <c r="O63" s="3" t="n">
        <f aca="false">INDEX($Q$2:$Q$234,MATCH(D$2:D$234,W$2:W$16,0),1)</f>
        <v>7</v>
      </c>
      <c r="P63" s="3" t="n">
        <v>1</v>
      </c>
      <c r="Q63" s="3" t="n">
        <v>55</v>
      </c>
      <c r="R63" s="3" t="str">
        <f aca="false">_xlfn.CONCAT("('",B63,"','",C63,"','",E63,"','",O63,"','",F63,"','",G63,"'),")</f>
        <v>('Compensator','Compensated','{“Lose Inaccurate”}','7','1','15'),</v>
      </c>
      <c r="S63" s="3"/>
      <c r="U63" s="3" t="str">
        <f aca="false">_xlfn.CONCAT("('",A63,"','",J63,"','",K63,"'),")</f>
        <v>('62','36','1'),</v>
      </c>
      <c r="V63" s="3" t="str">
        <f aca="false">_xlfn.CONCAT("('",A63,"','",M63,"','",N63,"'),")</f>
        <v>('62','NONE',''),</v>
      </c>
    </row>
    <row r="64" customFormat="false" ht="14.9" hidden="false" customHeight="false" outlineLevel="0" collapsed="false">
      <c r="A64" s="3" t="n">
        <v>63</v>
      </c>
      <c r="B64" s="6" t="s">
        <v>719</v>
      </c>
      <c r="C64" s="2" t="s">
        <v>720</v>
      </c>
      <c r="D64" s="3" t="s">
        <v>594</v>
      </c>
      <c r="E64" s="3" t="s">
        <v>1232</v>
      </c>
      <c r="F64" s="3" t="n">
        <v>1</v>
      </c>
      <c r="G64" s="3" t="n">
        <v>30</v>
      </c>
      <c r="H64" s="3" t="s">
        <v>1168</v>
      </c>
      <c r="I64" s="3" t="s">
        <v>1169</v>
      </c>
      <c r="J64" s="3" t="n">
        <f aca="false">IFERROR(INDEX($S$2:$S$6,MATCH(I64,$T$2:$T$6,0),1),"NONE")</f>
        <v>36</v>
      </c>
      <c r="K64" s="3" t="n">
        <v>1</v>
      </c>
      <c r="L64" s="3"/>
      <c r="M64" s="3" t="str">
        <f aca="false">IFERROR(INDEX($S$2:$S$6,MATCH(L64,$T$2:$T$6,0),1),"NONE")</f>
        <v>NONE</v>
      </c>
      <c r="N64" s="3"/>
      <c r="O64" s="3" t="n">
        <f aca="false">INDEX($Q$2:$Q$234,MATCH(D$2:D$234,W$2:W$16,0),1)</f>
        <v>7</v>
      </c>
      <c r="P64" s="3" t="n">
        <v>1</v>
      </c>
      <c r="Q64" s="3" t="n">
        <v>56</v>
      </c>
      <c r="R64" s="3" t="str">
        <f aca="false">_xlfn.CONCAT("('",B64,"','",C64,"','",E64,"','",O64,"','",F64,"','",G64,"'),")</f>
        <v>('Muzzle Break','Muzzled','{“Lose Inaccurate”,”+1 Rate”}','7','1','30'),</v>
      </c>
      <c r="S64" s="3"/>
      <c r="U64" s="3" t="str">
        <f aca="false">_xlfn.CONCAT("('",A64,"','",J64,"','",K64,"'),")</f>
        <v>('63','36','1'),</v>
      </c>
      <c r="V64" s="3" t="str">
        <f aca="false">_xlfn.CONCAT("('",A64,"','",M64,"','",N64,"'),")</f>
        <v>('63','NONE',''),</v>
      </c>
    </row>
    <row r="65" customFormat="false" ht="14.9" hidden="false" customHeight="false" outlineLevel="0" collapsed="false">
      <c r="A65" s="3" t="n">
        <v>64</v>
      </c>
      <c r="B65" s="6" t="s">
        <v>721</v>
      </c>
      <c r="C65" s="2" t="s">
        <v>722</v>
      </c>
      <c r="D65" s="3" t="s">
        <v>594</v>
      </c>
      <c r="E65" s="3" t="s">
        <v>1233</v>
      </c>
      <c r="F65" s="3" t="n">
        <v>2</v>
      </c>
      <c r="G65" s="3" t="n">
        <v>45</v>
      </c>
      <c r="H65" s="3" t="s">
        <v>1172</v>
      </c>
      <c r="I65" s="3" t="s">
        <v>1169</v>
      </c>
      <c r="J65" s="3" t="n">
        <f aca="false">IFERROR(INDEX($S$2:$S$6,MATCH(I65,$T$2:$T$6,0),1),"NONE")</f>
        <v>36</v>
      </c>
      <c r="K65" s="3" t="n">
        <v>2</v>
      </c>
      <c r="L65" s="3"/>
      <c r="M65" s="3" t="str">
        <f aca="false">IFERROR(INDEX($S$2:$S$6,MATCH(L65,$T$2:$T$6,0),1),"NONE")</f>
        <v>NONE</v>
      </c>
      <c r="N65" s="3"/>
      <c r="O65" s="3" t="n">
        <f aca="false">INDEX($Q$2:$Q$234,MATCH(D$2:D$234,W$2:W$16,0),1)</f>
        <v>7</v>
      </c>
      <c r="P65" s="3" t="n">
        <v>1</v>
      </c>
      <c r="Q65" s="3" t="n">
        <v>57</v>
      </c>
      <c r="R65" s="3" t="str">
        <f aca="false">_xlfn.CONCAT("('",B65,"','",C65,"','",E65,"','",O65,"','",F65,"','",G65,"'),")</f>
        <v>('Suppressor','Supressed','{“Gain Suppressed”}','7','2','45'),</v>
      </c>
      <c r="S65" s="3"/>
      <c r="U65" s="3" t="str">
        <f aca="false">_xlfn.CONCAT("('",A65,"','",J65,"','",K65,"'),")</f>
        <v>('64','36','2'),</v>
      </c>
      <c r="V65" s="3" t="str">
        <f aca="false">_xlfn.CONCAT("('",A65,"','",M65,"','",N65,"'),")</f>
        <v>('64','NONE',''),</v>
      </c>
    </row>
    <row r="66" customFormat="false" ht="14.9" hidden="false" customHeight="false" outlineLevel="0" collapsed="false">
      <c r="A66" s="3" t="n">
        <v>65</v>
      </c>
      <c r="B66" s="6" t="s">
        <v>723</v>
      </c>
      <c r="C66" s="2" t="s">
        <v>724</v>
      </c>
      <c r="D66" s="3" t="s">
        <v>594</v>
      </c>
      <c r="E66" s="3" t="s">
        <v>1234</v>
      </c>
      <c r="F66" s="3" t="n">
        <v>1</v>
      </c>
      <c r="G66" s="3" t="n">
        <v>15</v>
      </c>
      <c r="H66" s="3" t="s">
        <v>1202</v>
      </c>
      <c r="I66" s="3" t="s">
        <v>1203</v>
      </c>
      <c r="J66" s="3" t="n">
        <f aca="false">IFERROR(INDEX($S$2:$S$6,MATCH(I66,$T$2:$T$6,0),1),"NONE")</f>
        <v>77</v>
      </c>
      <c r="K66" s="3" t="n">
        <v>1</v>
      </c>
      <c r="L66" s="3"/>
      <c r="M66" s="3" t="str">
        <f aca="false">IFERROR(INDEX($S$2:$S$6,MATCH(L66,$T$2:$T$6,0),1),"NONE")</f>
        <v>NONE</v>
      </c>
      <c r="N66" s="3"/>
      <c r="O66" s="3" t="n">
        <f aca="false">INDEX($Q$2:$Q$234,MATCH(D$2:D$234,W$2:W$16,0),1)</f>
        <v>7</v>
      </c>
      <c r="P66" s="3" t="n">
        <v>1</v>
      </c>
      <c r="Q66" s="3" t="n">
        <v>58</v>
      </c>
      <c r="R66" s="3" t="str">
        <f aca="false">_xlfn.CONCAT("('",B66,"','",C66,"','",E66,"','",O66,"','",F66,"','",G66,"'),")</f>
        <v>('Beam Splitter (Energy Weapons)','Scattered','{“-1CD Dam”,”Gain Spread”,”Gain Inaccurate”,”-1 Rate”,”-1 Range”}','7','1','15'),</v>
      </c>
      <c r="S66" s="3"/>
      <c r="U66" s="3" t="str">
        <f aca="false">_xlfn.CONCAT("('",A66,"','",J66,"','",K66,"'),")</f>
        <v>('65','77','1'),</v>
      </c>
      <c r="V66" s="3" t="str">
        <f aca="false">_xlfn.CONCAT("('",A66,"','",M66,"','",N66,"'),")</f>
        <v>('65','NONE',''),</v>
      </c>
    </row>
    <row r="67" customFormat="false" ht="14.9" hidden="false" customHeight="false" outlineLevel="0" collapsed="false">
      <c r="A67" s="3" t="n">
        <v>66</v>
      </c>
      <c r="B67" s="6" t="s">
        <v>725</v>
      </c>
      <c r="C67" s="2" t="s">
        <v>726</v>
      </c>
      <c r="D67" s="3" t="s">
        <v>594</v>
      </c>
      <c r="E67" s="3" t="s">
        <v>1235</v>
      </c>
      <c r="F67" s="3" t="n">
        <v>1</v>
      </c>
      <c r="G67" s="3" t="n">
        <v>20</v>
      </c>
      <c r="H67" s="3" t="s">
        <v>1202</v>
      </c>
      <c r="I67" s="3" t="s">
        <v>1203</v>
      </c>
      <c r="J67" s="3" t="n">
        <f aca="false">IFERROR(INDEX($S$2:$S$6,MATCH(I67,$T$2:$T$6,0),1),"NONE")</f>
        <v>77</v>
      </c>
      <c r="K67" s="3" t="n">
        <v>1</v>
      </c>
      <c r="L67" s="3"/>
      <c r="M67" s="3" t="str">
        <f aca="false">IFERROR(INDEX($S$2:$S$6,MATCH(L67,$T$2:$T$6,0),1),"NONE")</f>
        <v>NONE</v>
      </c>
      <c r="N67" s="3"/>
      <c r="O67" s="3" t="n">
        <f aca="false">INDEX($Q$2:$Q$234,MATCH(D$2:D$234,W$2:W$16,0),1)</f>
        <v>7</v>
      </c>
      <c r="P67" s="3" t="n">
        <v>1</v>
      </c>
      <c r="Q67" s="3" t="n">
        <v>59</v>
      </c>
      <c r="R67" s="3" t="str">
        <f aca="false">_xlfn.CONCAT("('",B67,"','",C67,"','",E67,"','",O67,"','",F67,"','",G67,"'),")</f>
        <v>('Beam Focuser (Energy Weapons)','Focused','{“+1 Range”,”Gain Piercing 1”}','7','1','20'),</v>
      </c>
      <c r="S67" s="3"/>
      <c r="U67" s="3" t="str">
        <f aca="false">_xlfn.CONCAT("('",A67,"','",J67,"','",K67,"'),")</f>
        <v>('66','77','1'),</v>
      </c>
      <c r="V67" s="3" t="str">
        <f aca="false">_xlfn.CONCAT("('",A67,"','",M67,"','",N67,"'),")</f>
        <v>('66','NONE',''),</v>
      </c>
    </row>
    <row r="68" customFormat="false" ht="14.9" hidden="false" customHeight="false" outlineLevel="0" collapsed="false">
      <c r="A68" s="3" t="n">
        <v>67</v>
      </c>
      <c r="B68" s="6" t="s">
        <v>727</v>
      </c>
      <c r="C68" s="2" t="s">
        <v>715</v>
      </c>
      <c r="D68" s="3" t="s">
        <v>594</v>
      </c>
      <c r="E68" s="3" t="s">
        <v>1236</v>
      </c>
      <c r="F68" s="3" t="n">
        <v>1</v>
      </c>
      <c r="G68" s="3" t="n">
        <v>25</v>
      </c>
      <c r="H68" s="3" t="s">
        <v>1202</v>
      </c>
      <c r="I68" s="3" t="s">
        <v>1203</v>
      </c>
      <c r="J68" s="3" t="n">
        <f aca="false">IFERROR(INDEX($S$2:$S$6,MATCH(I68,$T$2:$T$6,0),1),"NONE")</f>
        <v>77</v>
      </c>
      <c r="K68" s="3" t="n">
        <v>1</v>
      </c>
      <c r="L68" s="3"/>
      <c r="M68" s="3" t="str">
        <f aca="false">IFERROR(INDEX($S$2:$S$6,MATCH(L68,$T$2:$T$6,0),1),"NONE")</f>
        <v>NONE</v>
      </c>
      <c r="N68" s="3"/>
      <c r="O68" s="3" t="n">
        <f aca="false">INDEX($Q$2:$Q$234,MATCH(D$2:D$234,W$2:W$16,0),1)</f>
        <v>7</v>
      </c>
      <c r="P68" s="3" t="n">
        <v>1</v>
      </c>
      <c r="Q68" s="3" t="n">
        <v>60</v>
      </c>
      <c r="R68" s="3" t="str">
        <f aca="false">_xlfn.CONCAT("('",B68,"','",C68,"','",E68,"','",O68,"','",F68,"','",G68,"'),")</f>
        <v>('Gyro Compensating Lens','Targeting','{“+1 Rate”,”Lose Inaccurate”}','7','1','25'),</v>
      </c>
      <c r="S68" s="3"/>
      <c r="U68" s="3" t="str">
        <f aca="false">_xlfn.CONCAT("('",A68,"','",J68,"','",K68,"'),")</f>
        <v>('67','77','1'),</v>
      </c>
      <c r="V68" s="3" t="str">
        <f aca="false">_xlfn.CONCAT("('",A68,"','",M68,"','",N68,"'),")</f>
        <v>('67','NONE',''),</v>
      </c>
    </row>
    <row r="69" customFormat="false" ht="14.9" hidden="false" customHeight="false" outlineLevel="0" collapsed="false">
      <c r="A69" s="3" t="n">
        <v>68</v>
      </c>
      <c r="B69" s="6" t="s">
        <v>728</v>
      </c>
      <c r="C69" s="2" t="s">
        <v>729</v>
      </c>
      <c r="D69" s="3" t="s">
        <v>594</v>
      </c>
      <c r="E69" s="3" t="s">
        <v>1237</v>
      </c>
      <c r="F69" s="3" t="n">
        <v>0</v>
      </c>
      <c r="G69" s="3" t="n">
        <v>30</v>
      </c>
      <c r="H69" s="3" t="s">
        <v>1225</v>
      </c>
      <c r="I69" s="3" t="s">
        <v>1203</v>
      </c>
      <c r="J69" s="3" t="n">
        <f aca="false">IFERROR(INDEX($S$2:$S$6,MATCH(I69,$T$2:$T$6,0),1),"NONE")</f>
        <v>77</v>
      </c>
      <c r="K69" s="3" t="n">
        <v>3</v>
      </c>
      <c r="L69" s="3"/>
      <c r="M69" s="3" t="str">
        <f aca="false">IFERROR(INDEX($S$2:$S$6,MATCH(L69,$T$2:$T$6,0),1),"NONE")</f>
        <v>NONE</v>
      </c>
      <c r="N69" s="3"/>
      <c r="O69" s="3" t="n">
        <f aca="false">INDEX($Q$2:$Q$234,MATCH(D$2:D$234,W$2:W$16,0),1)</f>
        <v>7</v>
      </c>
      <c r="P69" s="3" t="n">
        <v>1</v>
      </c>
      <c r="Q69" s="3" t="n">
        <v>61</v>
      </c>
      <c r="R69" s="3" t="str">
        <f aca="false">_xlfn.CONCAT("('",B69,"','",C69,"','",E69,"','",O69,"','",F69,"','",G69,"'),")</f>
        <v>('Electric Signal Carrer Antennae','Electrified','{“7CD Dam”,”Dam Type = Energy”,”Gain Radioactive”}','7','0','30'),</v>
      </c>
      <c r="S69" s="3"/>
      <c r="U69" s="3" t="str">
        <f aca="false">_xlfn.CONCAT("('",A69,"','",J69,"','",K69,"'),")</f>
        <v>('68','77','3'),</v>
      </c>
      <c r="V69" s="3" t="str">
        <f aca="false">_xlfn.CONCAT("('",A69,"','",M69,"','",N69,"'),")</f>
        <v>('68','NONE',''),</v>
      </c>
    </row>
    <row r="70" customFormat="false" ht="14.9" hidden="false" customHeight="false" outlineLevel="0" collapsed="false">
      <c r="A70" s="3" t="n">
        <v>69</v>
      </c>
      <c r="B70" s="6" t="s">
        <v>730</v>
      </c>
      <c r="C70" s="2" t="s">
        <v>622</v>
      </c>
      <c r="D70" s="3" t="s">
        <v>594</v>
      </c>
      <c r="E70" s="3" t="s">
        <v>1238</v>
      </c>
      <c r="F70" s="3" t="n">
        <v>0</v>
      </c>
      <c r="G70" s="3" t="n">
        <v>60</v>
      </c>
      <c r="H70" s="3" t="s">
        <v>1209</v>
      </c>
      <c r="I70" s="3" t="s">
        <v>1203</v>
      </c>
      <c r="J70" s="3" t="n">
        <f aca="false">IFERROR(INDEX($S$2:$S$6,MATCH(I70,$T$2:$T$6,0),1),"NONE")</f>
        <v>77</v>
      </c>
      <c r="K70" s="3" t="n">
        <v>4</v>
      </c>
      <c r="L70" s="3"/>
      <c r="M70" s="3" t="str">
        <f aca="false">IFERROR(INDEX($S$2:$S$6,MATCH(L70,$T$2:$T$6,0),1),"NONE")</f>
        <v>NONE</v>
      </c>
      <c r="N70" s="3"/>
      <c r="O70" s="3" t="n">
        <f aca="false">INDEX($Q$2:$Q$234,MATCH(D$2:D$234,W$2:W$16,0),1)</f>
        <v>7</v>
      </c>
      <c r="P70" s="3" t="n">
        <v>1</v>
      </c>
      <c r="Q70" s="3" t="n">
        <v>62</v>
      </c>
      <c r="R70" s="3" t="str">
        <f aca="false">_xlfn.CONCAT("('",B70,"','",C70,"','",E70,"','",O70,"','",F70,"','",G70,"'),")</f>
        <v>('Signal Repeater','Automatic','{“+2 Rate”,”Gain Burst”,”Lose Blast”}','7','0','60'),</v>
      </c>
      <c r="S70" s="3"/>
      <c r="U70" s="3" t="str">
        <f aca="false">_xlfn.CONCAT("('",A70,"','",J70,"','",K70,"'),")</f>
        <v>('69','77','4'),</v>
      </c>
      <c r="V70" s="3" t="str">
        <f aca="false">_xlfn.CONCAT("('",A70,"','",M70,"','",N70,"'),")</f>
        <v>('69','NONE',''),</v>
      </c>
    </row>
    <row r="71" customFormat="false" ht="14.9" hidden="false" customHeight="false" outlineLevel="0" collapsed="false">
      <c r="A71" s="3" t="n">
        <v>70</v>
      </c>
      <c r="B71" s="6" t="s">
        <v>731</v>
      </c>
      <c r="C71" s="2" t="s">
        <v>729</v>
      </c>
      <c r="D71" s="3" t="s">
        <v>594</v>
      </c>
      <c r="E71" s="3" t="s">
        <v>1239</v>
      </c>
      <c r="F71" s="3" t="n">
        <v>1</v>
      </c>
      <c r="G71" s="3" t="n">
        <v>70</v>
      </c>
      <c r="H71" s="3" t="s">
        <v>1240</v>
      </c>
      <c r="I71" s="3" t="s">
        <v>1169</v>
      </c>
      <c r="J71" s="3" t="n">
        <f aca="false">IFERROR(INDEX($S$2:$S$6,MATCH(I71,$T$2:$T$6,0),1),"NONE")</f>
        <v>36</v>
      </c>
      <c r="K71" s="3" t="n">
        <v>2</v>
      </c>
      <c r="L71" s="3" t="s">
        <v>1203</v>
      </c>
      <c r="M71" s="3" t="n">
        <f aca="false">IFERROR(INDEX($S$2:$S$6,MATCH(L71,$T$2:$T$6,0),1),"NONE")</f>
        <v>77</v>
      </c>
      <c r="N71" s="3" t="n">
        <v>1</v>
      </c>
      <c r="O71" s="3" t="n">
        <f aca="false">INDEX($Q$2:$Q$234,MATCH(D$2:D$234,W$2:W$16,0),1)</f>
        <v>7</v>
      </c>
      <c r="P71" s="3" t="n">
        <v>1</v>
      </c>
      <c r="Q71" s="3" t="n">
        <v>63</v>
      </c>
      <c r="R71" s="3" t="str">
        <f aca="false">_xlfn.CONCAT("('",B71,"','",C71,"','",E71,"','",O71,"','",F71,"','",G71,"'),")</f>
        <v>('Electrification Module','Electrified','{“Gain Vicious”,”Dam Type = Energy”}','7','1','70'),</v>
      </c>
      <c r="S71" s="3"/>
      <c r="U71" s="3" t="str">
        <f aca="false">_xlfn.CONCAT("('",A71,"','",J71,"','",K71,"'),")</f>
        <v>('70','36','2'),</v>
      </c>
      <c r="V71" s="3" t="str">
        <f aca="false">_xlfn.CONCAT("('",A71,"','",M71,"','",N71,"'),")</f>
        <v>('70','77','1'),</v>
      </c>
    </row>
    <row r="72" customFormat="false" ht="14.9" hidden="false" customHeight="false" outlineLevel="0" collapsed="false">
      <c r="A72" s="3" t="n">
        <v>71</v>
      </c>
      <c r="B72" s="6" t="s">
        <v>732</v>
      </c>
      <c r="C72" s="2" t="s">
        <v>733</v>
      </c>
      <c r="D72" s="3" t="s">
        <v>594</v>
      </c>
      <c r="E72" s="3" t="s">
        <v>1241</v>
      </c>
      <c r="F72" s="3" t="n">
        <v>1</v>
      </c>
      <c r="G72" s="3" t="n">
        <v>130</v>
      </c>
      <c r="H72" s="3" t="s">
        <v>1242</v>
      </c>
      <c r="I72" s="3" t="s">
        <v>1169</v>
      </c>
      <c r="J72" s="3" t="n">
        <f aca="false">IFERROR(INDEX($S$2:$S$6,MATCH(I72,$T$2:$T$6,0),1),"NONE")</f>
        <v>36</v>
      </c>
      <c r="K72" s="3" t="n">
        <v>3</v>
      </c>
      <c r="L72" s="3" t="s">
        <v>1203</v>
      </c>
      <c r="M72" s="3" t="n">
        <f aca="false">IFERROR(INDEX($S$2:$S$6,MATCH(L72,$T$2:$T$6,0),1),"NONE")</f>
        <v>77</v>
      </c>
      <c r="N72" s="3" t="n">
        <v>1</v>
      </c>
      <c r="O72" s="3" t="n">
        <f aca="false">INDEX($Q$2:$Q$234,MATCH(D$2:D$234,W$2:W$16,0),1)</f>
        <v>7</v>
      </c>
      <c r="P72" s="3" t="n">
        <v>1</v>
      </c>
      <c r="Q72" s="3" t="n">
        <v>64</v>
      </c>
      <c r="R72" s="3" t="str">
        <f aca="false">_xlfn.CONCAT("('",B72,"','",C72,"','",E72,"','",O72,"','",F72,"','",G72,"'),")</f>
        <v>('Ignition Module','Flaming','{“Gain Persistent(Energy)”}','7','1','130'),</v>
      </c>
      <c r="S72" s="3"/>
      <c r="U72" s="3" t="str">
        <f aca="false">_xlfn.CONCAT("('",A72,"','",J72,"','",K72,"'),")</f>
        <v>('71','36','3'),</v>
      </c>
      <c r="V72" s="3" t="str">
        <f aca="false">_xlfn.CONCAT("('",A72,"','",M72,"','",N72,"'),")</f>
        <v>('71','77','1'),</v>
      </c>
    </row>
    <row r="73" customFormat="false" ht="14.9" hidden="false" customHeight="false" outlineLevel="0" collapsed="false">
      <c r="A73" s="3" t="n">
        <v>72</v>
      </c>
      <c r="B73" s="6" t="s">
        <v>734</v>
      </c>
      <c r="C73" s="2" t="s">
        <v>735</v>
      </c>
      <c r="D73" s="3" t="s">
        <v>594</v>
      </c>
      <c r="E73" s="3" t="s">
        <v>1243</v>
      </c>
      <c r="F73" s="3" t="n">
        <v>5</v>
      </c>
      <c r="G73" s="3" t="n">
        <v>5</v>
      </c>
      <c r="H73" s="3" t="s">
        <v>1172</v>
      </c>
      <c r="I73" s="3" t="s">
        <v>1169</v>
      </c>
      <c r="J73" s="3" t="n">
        <f aca="false">IFERROR(INDEX($S$2:$S$6,MATCH(I73,$T$2:$T$6,0),1),"NONE")</f>
        <v>36</v>
      </c>
      <c r="K73" s="3" t="n">
        <v>2</v>
      </c>
      <c r="L73" s="3"/>
      <c r="M73" s="3" t="str">
        <f aca="false">IFERROR(INDEX($S$2:$S$6,MATCH(L73,$T$2:$T$6,0),1),"NONE")</f>
        <v>NONE</v>
      </c>
      <c r="N73" s="3"/>
      <c r="O73" s="3" t="n">
        <f aca="false">INDEX($Q$2:$Q$234,MATCH(D$2:D$234,W$2:W$16,0),1)</f>
        <v>7</v>
      </c>
      <c r="P73" s="3" t="n">
        <v>1</v>
      </c>
      <c r="Q73" s="3" t="n">
        <v>65</v>
      </c>
      <c r="R73" s="3" t="str">
        <f aca="false">_xlfn.CONCAT("('",B73,"','",C73,"','",E73,"','",O73,"','",F73,"','",G73,"'),")</f>
        <v>('Shredder','Bayoneted Shredding','{“Add Shredder Bayonet weapon”}','7','5','5'),</v>
      </c>
      <c r="S73" s="3"/>
      <c r="U73" s="3" t="str">
        <f aca="false">_xlfn.CONCAT("('",A73,"','",J73,"','",K73,"'),")</f>
        <v>('72','36','2'),</v>
      </c>
      <c r="V73" s="3" t="str">
        <f aca="false">_xlfn.CONCAT("('",A73,"','",M73,"','",N73,"'),")</f>
        <v>('72','NONE',''),</v>
      </c>
    </row>
    <row r="74" customFormat="false" ht="14.9" hidden="false" customHeight="false" outlineLevel="0" collapsed="false">
      <c r="A74" s="3" t="n">
        <v>73</v>
      </c>
      <c r="B74" s="6" t="s">
        <v>736</v>
      </c>
      <c r="C74" s="2" t="s">
        <v>720</v>
      </c>
      <c r="D74" s="3" t="s">
        <v>594</v>
      </c>
      <c r="E74" s="3" t="s">
        <v>1244</v>
      </c>
      <c r="F74" s="3" t="n">
        <v>2</v>
      </c>
      <c r="G74" s="3" t="n">
        <v>60</v>
      </c>
      <c r="H74" s="3" t="s">
        <v>1172</v>
      </c>
      <c r="I74" s="3" t="s">
        <v>1169</v>
      </c>
      <c r="J74" s="3" t="n">
        <f aca="false">IFERROR(INDEX($S$2:$S$6,MATCH(I74,$T$2:$T$6,0),1),"NONE")</f>
        <v>36</v>
      </c>
      <c r="K74" s="3" t="n">
        <v>2</v>
      </c>
      <c r="L74" s="3"/>
      <c r="M74" s="3" t="str">
        <f aca="false">IFERROR(INDEX($S$2:$S$6,MATCH(L74,$T$2:$T$6,0),1),"NONE")</f>
        <v>NONE</v>
      </c>
      <c r="N74" s="3"/>
      <c r="O74" s="3" t="n">
        <f aca="false">INDEX($Q$2:$Q$234,MATCH(D$2:D$234,W$2:W$16,0),1)</f>
        <v>7</v>
      </c>
      <c r="P74" s="3" t="n">
        <v>1</v>
      </c>
      <c r="Q74" s="3" t="n">
        <v>66</v>
      </c>
      <c r="R74" s="3" t="str">
        <f aca="false">_xlfn.CONCAT("('",B74,"','",C74,"','",E74,"','",O74,"','",F74,"','",G74,"'),")</f>
        <v>('Stabilizer','Muzzled','{“Gain Piercing 1”}','7','2','60'),</v>
      </c>
      <c r="S74" s="3"/>
      <c r="U74" s="3" t="str">
        <f aca="false">_xlfn.CONCAT("('",A74,"','",J74,"','",K74,"'),")</f>
        <v>('73','36','2'),</v>
      </c>
      <c r="V74" s="3" t="str">
        <f aca="false">_xlfn.CONCAT("('",A74,"','",M74,"','",N74,"'),")</f>
        <v>('73','NONE',''),</v>
      </c>
    </row>
    <row r="75" customFormat="false" ht="14.9" hidden="false" customHeight="false" outlineLevel="0" collapsed="false">
      <c r="A75" s="3" t="n">
        <v>74</v>
      </c>
      <c r="B75" s="6" t="s">
        <v>634</v>
      </c>
      <c r="C75" s="2" t="s">
        <v>635</v>
      </c>
      <c r="D75" s="3" t="s">
        <v>595</v>
      </c>
      <c r="E75" s="3" t="s">
        <v>1174</v>
      </c>
      <c r="F75" s="3" t="n">
        <v>0</v>
      </c>
      <c r="G75" s="3" t="n">
        <v>37</v>
      </c>
      <c r="H75" s="3" t="s">
        <v>1245</v>
      </c>
      <c r="I75" s="3" t="s">
        <v>1169</v>
      </c>
      <c r="J75" s="3" t="n">
        <f aca="false">IFERROR(INDEX($S$2:$S$6,MATCH(I75,$T$2:$T$6,0),1),"NONE")</f>
        <v>36</v>
      </c>
      <c r="K75" s="3" t="n">
        <v>3</v>
      </c>
      <c r="L75" s="3" t="s">
        <v>1203</v>
      </c>
      <c r="M75" s="3" t="n">
        <f aca="false">IFERROR(INDEX($S$2:$S$6,MATCH(L75,$T$2:$T$6,0),1),"NONE")</f>
        <v>77</v>
      </c>
      <c r="N75" s="3" t="n">
        <v>2</v>
      </c>
      <c r="O75" s="3" t="n">
        <f aca="false">INDEX($Q$2:$Q$234,MATCH(D$2:D$234,W$2:W$16,0),1)</f>
        <v>8</v>
      </c>
      <c r="P75" s="3" t="n">
        <v>1</v>
      </c>
      <c r="Q75" s="3" t="n">
        <v>67</v>
      </c>
      <c r="R75" s="3" t="str">
        <f aca="false">_xlfn.CONCAT("('",B75,"','",C75,"','",E75,"','",O75,"','",F75,"','",G75,"'),")</f>
        <v>('Full Capacitors','High Capacity','{“Gain Vicious”}','8','0','37'),</v>
      </c>
      <c r="S75" s="3"/>
      <c r="U75" s="3" t="str">
        <f aca="false">_xlfn.CONCAT("('",A75,"','",J75,"','",K75,"'),")</f>
        <v>('74','36','3'),</v>
      </c>
      <c r="V75" s="3" t="str">
        <f aca="false">_xlfn.CONCAT("('",A75,"','",M75,"','",N75,"'),")</f>
        <v>('74','77','2'),</v>
      </c>
    </row>
    <row r="76" customFormat="false" ht="14.9" hidden="false" customHeight="false" outlineLevel="0" collapsed="false">
      <c r="A76" s="3" t="n">
        <v>75</v>
      </c>
      <c r="B76" s="6" t="s">
        <v>636</v>
      </c>
      <c r="C76" s="2" t="s">
        <v>637</v>
      </c>
      <c r="D76" s="3" t="s">
        <v>595</v>
      </c>
      <c r="E76" s="3" t="s">
        <v>1246</v>
      </c>
      <c r="F76" s="3" t="n">
        <v>2</v>
      </c>
      <c r="G76" s="3" t="n">
        <v>82</v>
      </c>
      <c r="H76" s="3" t="s">
        <v>1247</v>
      </c>
      <c r="I76" s="3" t="s">
        <v>1169</v>
      </c>
      <c r="J76" s="3" t="n">
        <f aca="false">IFERROR(INDEX($S$2:$S$6,MATCH(I76,$T$2:$T$6,0),1),"NONE")</f>
        <v>36</v>
      </c>
      <c r="K76" s="3" t="n">
        <v>4</v>
      </c>
      <c r="L76" s="3" t="s">
        <v>1203</v>
      </c>
      <c r="M76" s="3" t="n">
        <f aca="false">IFERROR(INDEX($S$2:$S$6,MATCH(L76,$T$2:$T$6,0),1),"NONE")</f>
        <v>77</v>
      </c>
      <c r="N76" s="3" t="n">
        <v>3</v>
      </c>
      <c r="O76" s="3" t="n">
        <f aca="false">INDEX($Q$2:$Q$234,MATCH(D$2:D$234,W$2:W$16,0),1)</f>
        <v>8</v>
      </c>
      <c r="P76" s="3" t="n">
        <v>1</v>
      </c>
      <c r="Q76" s="3" t="n">
        <v>68</v>
      </c>
      <c r="R76" s="3" t="str">
        <f aca="false">_xlfn.CONCAT("('",B76,"','",C76,"','",E76,"','",O76,"','",F76,"','",G76,"'),")</f>
        <v>('Capacitor Boosting Coil','Max Capacity','{“+1CD Dam”,”Gain Vicious”}','8','2','82'),</v>
      </c>
      <c r="S76" s="3"/>
      <c r="U76" s="3" t="str">
        <f aca="false">_xlfn.CONCAT("('",A76,"','",J76,"','",K76,"'),")</f>
        <v>('75','36','4'),</v>
      </c>
      <c r="V76" s="3" t="str">
        <f aca="false">_xlfn.CONCAT("('",A76,"','",M76,"','",N76,"'),")</f>
        <v>('75','77','3'),</v>
      </c>
    </row>
    <row r="77" customFormat="false" ht="14.9" hidden="false" customHeight="false" outlineLevel="0" collapsed="false">
      <c r="A77" s="3" t="n">
        <v>76</v>
      </c>
      <c r="B77" s="6" t="s">
        <v>638</v>
      </c>
      <c r="C77" s="2" t="s">
        <v>77</v>
      </c>
      <c r="D77" s="3" t="s">
        <v>595</v>
      </c>
      <c r="E77" s="3" t="s">
        <v>1248</v>
      </c>
      <c r="F77" s="3" t="n">
        <v>0</v>
      </c>
      <c r="G77" s="3" t="n">
        <v>30</v>
      </c>
      <c r="H77" s="3" t="s">
        <v>1165</v>
      </c>
      <c r="I77" s="3"/>
      <c r="J77" s="3" t="str">
        <f aca="false">IFERROR(INDEX($S$2:$S$6,MATCH(I77,$T$2:$T$6,0),1),"NONE")</f>
        <v>NONE</v>
      </c>
      <c r="K77" s="3"/>
      <c r="L77" s="3"/>
      <c r="M77" s="3" t="str">
        <f aca="false">IFERROR(INDEX($S$2:$S$6,MATCH(L77,$T$2:$T$6,0),1),"NONE")</f>
        <v>NONE</v>
      </c>
      <c r="N77" s="3"/>
      <c r="O77" s="3" t="n">
        <f aca="false">INDEX($Q$2:$Q$234,MATCH(D$2:D$234,W$2:W$16,0),1)</f>
        <v>8</v>
      </c>
      <c r="P77" s="3" t="n">
        <v>1</v>
      </c>
      <c r="Q77" s="3" t="n">
        <v>69</v>
      </c>
      <c r="R77" s="3" t="str">
        <f aca="false">_xlfn.CONCAT("('",B77,"','",C77,"','",E77,"','",O77,"','",F77,"','",G77,"'),")</f>
        <v>('Beta Wave Tuner (Energy Weapons)','Incendiary','{“Gain Persistent”}','8','0','30'),</v>
      </c>
      <c r="S77" s="3"/>
      <c r="U77" s="3" t="str">
        <f aca="false">_xlfn.CONCAT("('",A77,"','",J77,"','",K77,"'),")</f>
        <v>('76','NONE',''),</v>
      </c>
      <c r="V77" s="3" t="str">
        <f aca="false">_xlfn.CONCAT("('",A77,"','",M77,"','",N77,"'),")</f>
        <v>('76','NONE',''),</v>
      </c>
    </row>
    <row r="78" customFormat="false" ht="14.9" hidden="false" customHeight="false" outlineLevel="0" collapsed="false">
      <c r="A78" s="3" t="n">
        <v>77</v>
      </c>
      <c r="B78" s="6" t="s">
        <v>639</v>
      </c>
      <c r="C78" s="2" t="s">
        <v>77</v>
      </c>
      <c r="D78" s="3" t="s">
        <v>595</v>
      </c>
      <c r="E78" s="3" t="s">
        <v>1248</v>
      </c>
      <c r="F78" s="3" t="n">
        <v>1</v>
      </c>
      <c r="G78" s="3" t="n">
        <v>57</v>
      </c>
      <c r="I78" s="3"/>
      <c r="J78" s="3" t="str">
        <f aca="false">IFERROR(INDEX($S$2:$S$6,MATCH(I78,$T$2:$T$6,0),1),"NONE")</f>
        <v>NONE</v>
      </c>
      <c r="K78" s="3"/>
      <c r="L78" s="3"/>
      <c r="M78" s="3" t="str">
        <f aca="false">IFERROR(INDEX($S$2:$S$6,MATCH(L78,$T$2:$T$6,0),1),"NONE")</f>
        <v>NONE</v>
      </c>
      <c r="N78" s="3"/>
      <c r="O78" s="3" t="n">
        <f aca="false">INDEX($Q$2:$Q$234,MATCH(D$2:D$234,W$2:W$16,0),1)</f>
        <v>8</v>
      </c>
      <c r="P78" s="3" t="n">
        <v>1</v>
      </c>
      <c r="Q78" s="3"/>
      <c r="R78" s="3" t="str">
        <f aca="false">_xlfn.CONCAT("('",B78,"','",C78,"','",E78,"','",O78,"','",F78,"','",G78,"'),")</f>
        <v>('Beta Wave Tuner (Gatling Laser)','Incendiary','{“Gain Persistent”}','8','1','57'),</v>
      </c>
      <c r="S78" s="3"/>
      <c r="U78" s="3" t="str">
        <f aca="false">_xlfn.CONCAT("('",A78,"','",J78,"','",K78,"'),")</f>
        <v>('77','NONE',''),</v>
      </c>
      <c r="V78" s="3" t="str">
        <f aca="false">_xlfn.CONCAT("('",A78,"','",M78,"','",N78,"'),")</f>
        <v>('77','NONE',''),</v>
      </c>
    </row>
    <row r="79" customFormat="false" ht="14.9" hidden="false" customHeight="false" outlineLevel="0" collapsed="false">
      <c r="A79" s="3" t="n">
        <v>78</v>
      </c>
      <c r="B79" s="6" t="s">
        <v>640</v>
      </c>
      <c r="C79" s="2" t="s">
        <v>641</v>
      </c>
      <c r="D79" s="3" t="s">
        <v>595</v>
      </c>
      <c r="E79" s="3" t="s">
        <v>1249</v>
      </c>
      <c r="F79" s="3" t="n">
        <v>0</v>
      </c>
      <c r="G79" s="3" t="n">
        <v>35</v>
      </c>
      <c r="H79" s="3" t="s">
        <v>1165</v>
      </c>
      <c r="I79" s="3"/>
      <c r="J79" s="3" t="str">
        <f aca="false">IFERROR(INDEX($S$2:$S$6,MATCH(I79,$T$2:$T$6,0),1),"NONE")</f>
        <v>NONE</v>
      </c>
      <c r="K79" s="3"/>
      <c r="L79" s="3"/>
      <c r="M79" s="3" t="str">
        <f aca="false">IFERROR(INDEX($S$2:$S$6,MATCH(L79,$T$2:$T$6,0),1),"NONE")</f>
        <v>NONE</v>
      </c>
      <c r="N79" s="3"/>
      <c r="O79" s="3" t="n">
        <f aca="false">INDEX($Q$2:$Q$234,MATCH(D$2:D$234,W$2:W$16,0),1)</f>
        <v>8</v>
      </c>
      <c r="P79" s="3" t="n">
        <v>1</v>
      </c>
      <c r="Q79" s="3" t="n">
        <v>70</v>
      </c>
      <c r="R79" s="3" t="str">
        <f aca="false">_xlfn.CONCAT("('",B79,"','",C79,"','",E79,"','",O79,"','",F79,"','",G79,"'),")</f>
        <v>('Boosted Capacitor (Energy Weapons)','Boosted','{“+1CD Dam”,”-1 Rate”}','8','0','35'),</v>
      </c>
      <c r="S79" s="3"/>
      <c r="U79" s="3" t="str">
        <f aca="false">_xlfn.CONCAT("('",A79,"','",J79,"','",K79,"'),")</f>
        <v>('78','NONE',''),</v>
      </c>
      <c r="V79" s="3" t="str">
        <f aca="false">_xlfn.CONCAT("('",A79,"','",M79,"','",N79,"'),")</f>
        <v>('78','NONE',''),</v>
      </c>
    </row>
    <row r="80" customFormat="false" ht="14.9" hidden="false" customHeight="false" outlineLevel="0" collapsed="false">
      <c r="A80" s="3" t="n">
        <v>79</v>
      </c>
      <c r="B80" s="6" t="s">
        <v>642</v>
      </c>
      <c r="C80" s="2" t="s">
        <v>641</v>
      </c>
      <c r="D80" s="3" t="s">
        <v>595</v>
      </c>
      <c r="E80" s="3" t="s">
        <v>1164</v>
      </c>
      <c r="F80" s="3" t="n">
        <v>1</v>
      </c>
      <c r="G80" s="3" t="n">
        <v>94</v>
      </c>
      <c r="I80" s="3"/>
      <c r="J80" s="3" t="str">
        <f aca="false">IFERROR(INDEX($S$2:$S$6,MATCH(I80,$T$2:$T$6,0),1),"NONE")</f>
        <v>NONE</v>
      </c>
      <c r="K80" s="3"/>
      <c r="L80" s="3"/>
      <c r="M80" s="3" t="str">
        <f aca="false">IFERROR(INDEX($S$2:$S$6,MATCH(L80,$T$2:$T$6,0),1),"NONE")</f>
        <v>NONE</v>
      </c>
      <c r="N80" s="3"/>
      <c r="O80" s="3" t="n">
        <f aca="false">INDEX($Q$2:$Q$234,MATCH(D$2:D$234,W$2:W$16,0),1)</f>
        <v>8</v>
      </c>
      <c r="P80" s="3" t="n">
        <v>1</v>
      </c>
      <c r="Q80" s="3"/>
      <c r="R80" s="3" t="str">
        <f aca="false">_xlfn.CONCAT("('",B80,"','",C80,"','",E80,"','",O80,"','",F80,"','",G80,"'),")</f>
        <v>('Boosted Capacitor (Gatling Laser)','Boosted','{“+1CD Dam”}','8','1','94'),</v>
      </c>
      <c r="S80" s="3"/>
      <c r="U80" s="3" t="str">
        <f aca="false">_xlfn.CONCAT("('",A80,"','",J80,"','",K80,"'),")</f>
        <v>('79','NONE',''),</v>
      </c>
      <c r="V80" s="3" t="str">
        <f aca="false">_xlfn.CONCAT("('",A80,"','",M80,"','",N80,"'),")</f>
        <v>('79','NONE',''),</v>
      </c>
    </row>
    <row r="81" customFormat="false" ht="14.9" hidden="false" customHeight="false" outlineLevel="0" collapsed="false">
      <c r="A81" s="3" t="n">
        <v>80</v>
      </c>
      <c r="B81" s="6" t="s">
        <v>643</v>
      </c>
      <c r="C81" s="2" t="s">
        <v>644</v>
      </c>
      <c r="D81" s="3" t="s">
        <v>595</v>
      </c>
      <c r="E81" s="3" t="s">
        <v>1174</v>
      </c>
      <c r="F81" s="3" t="n">
        <v>0</v>
      </c>
      <c r="G81" s="3" t="n">
        <v>30</v>
      </c>
      <c r="H81" s="3" t="s">
        <v>1250</v>
      </c>
      <c r="I81" s="3" t="s">
        <v>1203</v>
      </c>
      <c r="J81" s="3" t="n">
        <f aca="false">IFERROR(INDEX($S$2:$S$6,MATCH(I81,$T$2:$T$6,0),1),"NONE")</f>
        <v>77</v>
      </c>
      <c r="K81" s="3" t="n">
        <v>1</v>
      </c>
      <c r="L81" s="3"/>
      <c r="M81" s="3" t="str">
        <f aca="false">IFERROR(INDEX($S$2:$S$6,MATCH(L81,$T$2:$T$6,0),1),"NONE")</f>
        <v>NONE</v>
      </c>
      <c r="N81" s="3"/>
      <c r="O81" s="3" t="n">
        <f aca="false">INDEX($Q$2:$Q$234,MATCH(D$2:D$234,W$2:W$16,0),1)</f>
        <v>8</v>
      </c>
      <c r="P81" s="3" t="n">
        <v>1</v>
      </c>
      <c r="Q81" s="3" t="n">
        <v>71</v>
      </c>
      <c r="R81" s="3" t="str">
        <f aca="false">_xlfn.CONCAT("('",B81,"','",C81,"','",E81,"','",O81,"','",F81,"','",G81,"'),")</f>
        <v>('Photon Exciter (Energy Weapons)','Excited','{“Gain Vicious”}','8','0','30'),</v>
      </c>
      <c r="S81" s="3"/>
      <c r="U81" s="3" t="str">
        <f aca="false">_xlfn.CONCAT("('",A81,"','",J81,"','",K81,"'),")</f>
        <v>('80','77','1'),</v>
      </c>
      <c r="V81" s="3" t="str">
        <f aca="false">_xlfn.CONCAT("('",A81,"','",M81,"','",N81,"'),")</f>
        <v>('80','NONE',''),</v>
      </c>
    </row>
    <row r="82" customFormat="false" ht="14.9" hidden="false" customHeight="false" outlineLevel="0" collapsed="false">
      <c r="A82" s="3" t="n">
        <v>81</v>
      </c>
      <c r="B82" s="6" t="s">
        <v>645</v>
      </c>
      <c r="C82" s="2" t="s">
        <v>644</v>
      </c>
      <c r="D82" s="3" t="s">
        <v>595</v>
      </c>
      <c r="E82" s="3" t="s">
        <v>1174</v>
      </c>
      <c r="F82" s="3" t="n">
        <v>1</v>
      </c>
      <c r="G82" s="3" t="n">
        <v>19</v>
      </c>
      <c r="I82" s="3" t="s">
        <v>1203</v>
      </c>
      <c r="J82" s="3" t="n">
        <f aca="false">IFERROR(INDEX($S$2:$S$6,MATCH(I82,$T$2:$T$6,0),1),"NONE")</f>
        <v>77</v>
      </c>
      <c r="K82" s="3" t="n">
        <v>3</v>
      </c>
      <c r="L82" s="3"/>
      <c r="M82" s="3" t="str">
        <f aca="false">IFERROR(INDEX($S$2:$S$6,MATCH(L82,$T$2:$T$6,0),1),"NONE")</f>
        <v>NONE</v>
      </c>
      <c r="N82" s="3"/>
      <c r="O82" s="3" t="n">
        <f aca="false">INDEX($Q$2:$Q$234,MATCH(D$2:D$234,W$2:W$16,0),1)</f>
        <v>8</v>
      </c>
      <c r="P82" s="3" t="n">
        <v>1</v>
      </c>
      <c r="Q82" s="3"/>
      <c r="R82" s="3" t="str">
        <f aca="false">_xlfn.CONCAT("('",B82,"','",C82,"','",E82,"','",O82,"','",F82,"','",G82,"'),")</f>
        <v>('Photon Exciter (Gatling Laser)','Excited','{“Gain Vicious”}','8','1','19'),</v>
      </c>
      <c r="S82" s="3"/>
      <c r="U82" s="3" t="str">
        <f aca="false">_xlfn.CONCAT("('",A82,"','",J82,"','",K82,"'),")</f>
        <v>('81','77','3'),</v>
      </c>
      <c r="V82" s="3" t="str">
        <f aca="false">_xlfn.CONCAT("('",A82,"','",M82,"','",N82,"'),")</f>
        <v>('81','NONE',''),</v>
      </c>
    </row>
    <row r="83" customFormat="false" ht="14.9" hidden="false" customHeight="false" outlineLevel="0" collapsed="false">
      <c r="A83" s="3" t="n">
        <v>82</v>
      </c>
      <c r="B83" s="6" t="s">
        <v>646</v>
      </c>
      <c r="C83" s="2" t="s">
        <v>647</v>
      </c>
      <c r="D83" s="3" t="s">
        <v>595</v>
      </c>
      <c r="E83" s="3" t="s">
        <v>1246</v>
      </c>
      <c r="F83" s="3" t="n">
        <v>1</v>
      </c>
      <c r="G83" s="3" t="n">
        <v>35</v>
      </c>
      <c r="H83" s="3" t="s">
        <v>1251</v>
      </c>
      <c r="I83" s="3" t="s">
        <v>1203</v>
      </c>
      <c r="J83" s="3" t="n">
        <f aca="false">IFERROR(INDEX($S$2:$S$6,MATCH(I83,$T$2:$T$6,0),1),"NONE")</f>
        <v>77</v>
      </c>
      <c r="K83" s="3" t="n">
        <v>2</v>
      </c>
      <c r="L83" s="3"/>
      <c r="M83" s="3" t="str">
        <f aca="false">IFERROR(INDEX($S$2:$S$6,MATCH(L83,$T$2:$T$6,0),1),"NONE")</f>
        <v>NONE</v>
      </c>
      <c r="N83" s="3"/>
      <c r="O83" s="3" t="n">
        <f aca="false">INDEX($Q$2:$Q$234,MATCH(D$2:D$234,W$2:W$16,0),1)</f>
        <v>8</v>
      </c>
      <c r="P83" s="3" t="n">
        <v>1</v>
      </c>
      <c r="Q83" s="3" t="n">
        <v>72</v>
      </c>
      <c r="R83" s="3" t="str">
        <f aca="false">_xlfn.CONCAT("('",B83,"','",C83,"','",E83,"','",O83,"','",F83,"','",G83,"'),")</f>
        <v>('Photon Agitator (Energy Weapons)','Agitated','{“+1CD Dam”,”Gain Vicious”}','8','1','35'),</v>
      </c>
      <c r="S83" s="3"/>
      <c r="U83" s="3" t="str">
        <f aca="false">_xlfn.CONCAT("('",A83,"','",J83,"','",K83,"'),")</f>
        <v>('82','77','2'),</v>
      </c>
      <c r="V83" s="3" t="str">
        <f aca="false">_xlfn.CONCAT("('",A83,"','",M83,"','",N83,"'),")</f>
        <v>('82','NONE',''),</v>
      </c>
    </row>
    <row r="84" customFormat="false" ht="14.9" hidden="false" customHeight="false" outlineLevel="0" collapsed="false">
      <c r="A84" s="3" t="n">
        <v>83</v>
      </c>
      <c r="B84" s="6" t="s">
        <v>648</v>
      </c>
      <c r="C84" s="2" t="s">
        <v>647</v>
      </c>
      <c r="D84" s="3" t="s">
        <v>595</v>
      </c>
      <c r="E84" s="3" t="s">
        <v>1246</v>
      </c>
      <c r="F84" s="3" t="n">
        <v>3</v>
      </c>
      <c r="G84" s="3" t="n">
        <v>132</v>
      </c>
      <c r="I84" s="3" t="s">
        <v>1203</v>
      </c>
      <c r="J84" s="3" t="n">
        <f aca="false">IFERROR(INDEX($S$2:$S$6,MATCH(I84,$T$2:$T$6,0),1),"NONE")</f>
        <v>77</v>
      </c>
      <c r="K84" s="3" t="n">
        <v>3</v>
      </c>
      <c r="L84" s="3"/>
      <c r="M84" s="3" t="str">
        <f aca="false">IFERROR(INDEX($S$2:$S$6,MATCH(L84,$T$2:$T$6,0),1),"NONE")</f>
        <v>NONE</v>
      </c>
      <c r="N84" s="3"/>
      <c r="O84" s="3" t="n">
        <f aca="false">INDEX($Q$2:$Q$234,MATCH(D$2:D$234,W$2:W$16,0),1)</f>
        <v>8</v>
      </c>
      <c r="P84" s="3" t="n">
        <v>1</v>
      </c>
      <c r="Q84" s="3"/>
      <c r="R84" s="3" t="str">
        <f aca="false">_xlfn.CONCAT("('",B84,"','",C84,"','",E84,"','",O84,"','",F84,"','",G84,"'),")</f>
        <v>('Photon Agitator (Gatling Laser)','Agitated','{“+1CD Dam”,”Gain Vicious”}','8','3','132'),</v>
      </c>
      <c r="S84" s="3"/>
      <c r="U84" s="3" t="str">
        <f aca="false">_xlfn.CONCAT("('",A84,"','",J84,"','",K84,"'),")</f>
        <v>('83','77','3'),</v>
      </c>
      <c r="V84" s="3" t="str">
        <f aca="false">_xlfn.CONCAT("('",A84,"','",M84,"','",N84,"'),")</f>
        <v>('83','NONE',''),</v>
      </c>
    </row>
    <row r="85" customFormat="false" ht="14.9" hidden="false" customHeight="false" outlineLevel="0" collapsed="false">
      <c r="A85" s="3" t="n">
        <v>84</v>
      </c>
      <c r="B85" s="6" t="s">
        <v>649</v>
      </c>
      <c r="C85" s="2" t="s">
        <v>650</v>
      </c>
      <c r="D85" s="3" t="s">
        <v>595</v>
      </c>
      <c r="E85" s="3" t="s">
        <v>1252</v>
      </c>
      <c r="F85" s="3" t="n">
        <v>0</v>
      </c>
      <c r="G85" s="3" t="n">
        <v>4</v>
      </c>
      <c r="H85" s="3" t="s">
        <v>1165</v>
      </c>
      <c r="I85" s="3"/>
      <c r="J85" s="3" t="str">
        <f aca="false">IFERROR(INDEX($S$2:$S$6,MATCH(I85,$T$2:$T$6,0),1),"NONE")</f>
        <v>NONE</v>
      </c>
      <c r="K85" s="3"/>
      <c r="L85" s="3"/>
      <c r="M85" s="3" t="str">
        <f aca="false">IFERROR(INDEX($S$2:$S$6,MATCH(L85,$T$2:$T$6,0),1),"NONE")</f>
        <v>NONE</v>
      </c>
      <c r="N85" s="3"/>
      <c r="O85" s="3" t="n">
        <f aca="false">INDEX($Q$2:$Q$234,MATCH(D$2:D$234,W$2:W$16,0),1)</f>
        <v>8</v>
      </c>
      <c r="P85" s="3" t="n">
        <v>1</v>
      </c>
      <c r="Q85" s="3" t="n">
        <v>73</v>
      </c>
      <c r="R85" s="3" t="str">
        <f aca="false">_xlfn.CONCAT("('",B85,"','",C85,"','",E85,"','",O85,"','",F85,"','",G85,"'),")</f>
        <v>('Three-Crank','Three-crank','{“+1CD Dam”,”+1 Ammo/Atk”}','8','0','4'),</v>
      </c>
      <c r="S85" s="3"/>
      <c r="U85" s="3" t="str">
        <f aca="false">_xlfn.CONCAT("('",A85,"','",J85,"','",K85,"'),")</f>
        <v>('84','NONE',''),</v>
      </c>
      <c r="V85" s="3" t="str">
        <f aca="false">_xlfn.CONCAT("('",A85,"','",M85,"','",N85,"'),")</f>
        <v>('84','NONE',''),</v>
      </c>
    </row>
    <row r="86" customFormat="false" ht="14.9" hidden="false" customHeight="false" outlineLevel="0" collapsed="false">
      <c r="A86" s="3" t="n">
        <v>85</v>
      </c>
      <c r="B86" s="6" t="s">
        <v>651</v>
      </c>
      <c r="C86" s="2" t="s">
        <v>652</v>
      </c>
      <c r="D86" s="3" t="s">
        <v>595</v>
      </c>
      <c r="E86" s="3" t="s">
        <v>1253</v>
      </c>
      <c r="F86" s="3" t="n">
        <v>1</v>
      </c>
      <c r="G86" s="3" t="n">
        <v>8</v>
      </c>
      <c r="H86" s="3" t="s">
        <v>1202</v>
      </c>
      <c r="I86" s="3" t="s">
        <v>1203</v>
      </c>
      <c r="J86" s="3" t="n">
        <f aca="false">IFERROR(INDEX($S$2:$S$6,MATCH(I86,$T$2:$T$6,0),1),"NONE")</f>
        <v>77</v>
      </c>
      <c r="K86" s="3" t="n">
        <v>1</v>
      </c>
      <c r="L86" s="3"/>
      <c r="M86" s="3" t="str">
        <f aca="false">IFERROR(INDEX($S$2:$S$6,MATCH(L86,$T$2:$T$6,0),1),"NONE")</f>
        <v>NONE</v>
      </c>
      <c r="N86" s="3"/>
      <c r="O86" s="3" t="n">
        <f aca="false">INDEX($Q$2:$Q$234,MATCH(D$2:D$234,W$2:W$16,0),1)</f>
        <v>8</v>
      </c>
      <c r="P86" s="3" t="n">
        <v>1</v>
      </c>
      <c r="Q86" s="3" t="n">
        <v>74</v>
      </c>
      <c r="R86" s="3" t="str">
        <f aca="false">_xlfn.CONCAT("('",B86,"','",C86,"','",E86,"','",O86,"','",F86,"','",G86,"'),")</f>
        <v>('Four-Crank','Four-crank','{“+2CD Dam”,”+2 Ammo/Atk”}','8','1','8'),</v>
      </c>
      <c r="S86" s="3"/>
      <c r="U86" s="3" t="str">
        <f aca="false">_xlfn.CONCAT("('",A86,"','",J86,"','",K86,"'),")</f>
        <v>('85','77','1'),</v>
      </c>
      <c r="V86" s="3" t="str">
        <f aca="false">_xlfn.CONCAT("('",A86,"','",M86,"','",N86,"'),")</f>
        <v>('85','NONE',''),</v>
      </c>
    </row>
    <row r="87" customFormat="false" ht="14.9" hidden="false" customHeight="false" outlineLevel="0" collapsed="false">
      <c r="A87" s="3" t="n">
        <v>86</v>
      </c>
      <c r="B87" s="6" t="s">
        <v>653</v>
      </c>
      <c r="C87" s="2" t="s">
        <v>654</v>
      </c>
      <c r="D87" s="3" t="s">
        <v>595</v>
      </c>
      <c r="E87" s="3" t="s">
        <v>1254</v>
      </c>
      <c r="F87" s="3" t="n">
        <v>1</v>
      </c>
      <c r="G87" s="3" t="n">
        <v>12</v>
      </c>
      <c r="H87" s="3" t="s">
        <v>1207</v>
      </c>
      <c r="I87" s="3" t="s">
        <v>1203</v>
      </c>
      <c r="J87" s="3" t="n">
        <f aca="false">IFERROR(INDEX($S$2:$S$6,MATCH(I87,$T$2:$T$6,0),1),"NONE")</f>
        <v>77</v>
      </c>
      <c r="K87" s="3" t="n">
        <v>2</v>
      </c>
      <c r="L87" s="3"/>
      <c r="M87" s="3" t="str">
        <f aca="false">IFERROR(INDEX($S$2:$S$6,MATCH(L87,$T$2:$T$6,0),1),"NONE")</f>
        <v>NONE</v>
      </c>
      <c r="N87" s="3"/>
      <c r="O87" s="3" t="n">
        <f aca="false">INDEX($Q$2:$Q$234,MATCH(D$2:D$234,W$2:W$16,0),1)</f>
        <v>8</v>
      </c>
      <c r="P87" s="3" t="n">
        <v>1</v>
      </c>
      <c r="Q87" s="3" t="n">
        <v>75</v>
      </c>
      <c r="R87" s="3" t="str">
        <f aca="false">_xlfn.CONCAT("('",B87,"','",C87,"','",E87,"','",O87,"','",F87,"','",G87,"'),")</f>
        <v>('Five-Crank','Five-crank','{“+3CD Dam”,”+3 Ammo/Atk”}','8','1','12'),</v>
      </c>
      <c r="S87" s="3"/>
      <c r="U87" s="3" t="str">
        <f aca="false">_xlfn.CONCAT("('",A87,"','",J87,"','",K87,"'),")</f>
        <v>('86','77','2'),</v>
      </c>
      <c r="V87" s="3" t="str">
        <f aca="false">_xlfn.CONCAT("('",A87,"','",M87,"','",N87,"'),")</f>
        <v>('86','NONE',''),</v>
      </c>
    </row>
    <row r="88" customFormat="false" ht="14.9" hidden="false" customHeight="false" outlineLevel="0" collapsed="false">
      <c r="A88" s="3" t="n">
        <v>87</v>
      </c>
      <c r="B88" s="6" t="s">
        <v>655</v>
      </c>
      <c r="C88" s="2" t="s">
        <v>656</v>
      </c>
      <c r="D88" s="3" t="s">
        <v>595</v>
      </c>
      <c r="E88" s="3" t="s">
        <v>1255</v>
      </c>
      <c r="F88" s="3" t="n">
        <v>2</v>
      </c>
      <c r="G88" s="3" t="n">
        <v>16</v>
      </c>
      <c r="H88" s="3" t="s">
        <v>1225</v>
      </c>
      <c r="I88" s="3" t="s">
        <v>1203</v>
      </c>
      <c r="J88" s="3" t="n">
        <f aca="false">IFERROR(INDEX($S$2:$S$6,MATCH(I88,$T$2:$T$6,0),1),"NONE")</f>
        <v>77</v>
      </c>
      <c r="K88" s="3" t="n">
        <v>3</v>
      </c>
      <c r="L88" s="3"/>
      <c r="M88" s="3" t="str">
        <f aca="false">IFERROR(INDEX($S$2:$S$6,MATCH(L88,$T$2:$T$6,0),1),"NONE")</f>
        <v>NONE</v>
      </c>
      <c r="N88" s="3"/>
      <c r="O88" s="3" t="n">
        <f aca="false">INDEX($Q$2:$Q$234,MATCH(D$2:D$234,W$2:W$16,0),1)</f>
        <v>8</v>
      </c>
      <c r="P88" s="3" t="n">
        <v>1</v>
      </c>
      <c r="Q88" s="3" t="n">
        <v>76</v>
      </c>
      <c r="R88" s="3" t="str">
        <f aca="false">_xlfn.CONCAT("('",B88,"','",C88,"','",E88,"','",O88,"','",F88,"','",G88,"'),")</f>
        <v>('Six-Crank','Six-crank','{“+4CD Dam”,”+4 Ammo/Atk”}','8','2','16'),</v>
      </c>
      <c r="S88" s="3"/>
      <c r="U88" s="3" t="str">
        <f aca="false">_xlfn.CONCAT("('",A88,"','",J88,"','",K88,"'),")</f>
        <v>('87','77','3'),</v>
      </c>
      <c r="V88" s="3" t="str">
        <f aca="false">_xlfn.CONCAT("('",A88,"','",M88,"','",N88,"'),")</f>
        <v>('87','NONE',''),</v>
      </c>
    </row>
    <row r="89" customFormat="false" ht="14.9" hidden="false" customHeight="false" outlineLevel="0" collapsed="false">
      <c r="A89" s="3" t="n">
        <v>88</v>
      </c>
      <c r="B89" s="6" t="s">
        <v>737</v>
      </c>
      <c r="C89" s="2" t="s">
        <v>662</v>
      </c>
      <c r="D89" s="3" t="s">
        <v>596</v>
      </c>
      <c r="E89" s="3" t="s">
        <v>1198</v>
      </c>
      <c r="F89" s="3" t="n">
        <v>2</v>
      </c>
      <c r="G89" s="3" t="n">
        <v>72</v>
      </c>
      <c r="H89" s="3" t="s">
        <v>1209</v>
      </c>
      <c r="I89" s="3" t="s">
        <v>1203</v>
      </c>
      <c r="J89" s="3" t="n">
        <f aca="false">IFERROR(INDEX($S$2:$S$6,MATCH(I89,$T$2:$T$6,0),1),"NONE")</f>
        <v>77</v>
      </c>
      <c r="K89" s="3" t="n">
        <v>4</v>
      </c>
      <c r="L89" s="3"/>
      <c r="M89" s="3" t="str">
        <f aca="false">IFERROR(INDEX($S$2:$S$6,MATCH(L89,$T$2:$T$6,0),1),"NONE")</f>
        <v>NONE</v>
      </c>
      <c r="N89" s="3"/>
      <c r="O89" s="3" t="n">
        <f aca="false">INDEX($Q$2:$Q$234,MATCH(D$2:D$234,W$2:W$16,0),1)</f>
        <v>9</v>
      </c>
      <c r="P89" s="3" t="n">
        <v>1</v>
      </c>
      <c r="Q89" s="3" t="n">
        <v>77</v>
      </c>
      <c r="R89" s="3" t="str">
        <f aca="false">_xlfn.CONCAT("('",B89,"','",C89,"','",E89,"','",O89,"','",F89,"','",G89,"'),")</f>
        <v>('Deep Dish','Long','{“+1CD Dam”,”+1 Range”}','9','2','72'),</v>
      </c>
      <c r="S89" s="3"/>
      <c r="U89" s="3" t="str">
        <f aca="false">_xlfn.CONCAT("('",A89,"','",J89,"','",K89,"'),")</f>
        <v>('88','77','4'),</v>
      </c>
      <c r="V89" s="3" t="str">
        <f aca="false">_xlfn.CONCAT("('",A89,"','",M89,"','",N89,"'),")</f>
        <v>('88','NONE',''),</v>
      </c>
    </row>
    <row r="90" customFormat="false" ht="14.9" hidden="false" customHeight="false" outlineLevel="0" collapsed="false">
      <c r="A90" s="3" t="n">
        <v>89</v>
      </c>
      <c r="B90" s="6" t="s">
        <v>738</v>
      </c>
      <c r="C90" s="2" t="s">
        <v>739</v>
      </c>
      <c r="D90" s="3" t="s">
        <v>86</v>
      </c>
      <c r="E90" s="3" t="s">
        <v>1164</v>
      </c>
      <c r="F90" s="3" t="n">
        <v>7</v>
      </c>
      <c r="G90" s="3" t="n">
        <v>59</v>
      </c>
      <c r="H90" s="3" t="s">
        <v>1165</v>
      </c>
      <c r="I90" s="3"/>
      <c r="J90" s="3" t="str">
        <f aca="false">IFERROR(INDEX($S$2:$S$6,MATCH(I90,$T$2:$T$6,0),1),"NONE")</f>
        <v>NONE</v>
      </c>
      <c r="K90" s="3"/>
      <c r="L90" s="3"/>
      <c r="M90" s="3" t="str">
        <f aca="false">IFERROR(INDEX($S$2:$S$6,MATCH(L90,$T$2:$T$6,0),1),"NONE")</f>
        <v>NONE</v>
      </c>
      <c r="N90" s="3"/>
      <c r="O90" s="3" t="n">
        <f aca="false">INDEX($Q$2:$Q$234,MATCH(D$2:D$234,W$2:W$16,0),1)</f>
        <v>10</v>
      </c>
      <c r="P90" s="3" t="n">
        <v>1</v>
      </c>
      <c r="Q90" s="3" t="n">
        <v>78</v>
      </c>
      <c r="R90" s="3" t="str">
        <f aca="false">_xlfn.CONCAT("('",B90,"','",C90,"','",E90,"','",O90,"','",F90,"','",G90,"'),")</f>
        <v>('Napalm','Napalmer','{“+1CD Dam”}','10','7','59'),</v>
      </c>
      <c r="S90" s="3"/>
      <c r="U90" s="3" t="str">
        <f aca="false">_xlfn.CONCAT("('",A90,"','",J90,"','",K90,"'),")</f>
        <v>('89','NONE',''),</v>
      </c>
      <c r="V90" s="3" t="str">
        <f aca="false">_xlfn.CONCAT("('",A90,"','",M90,"','",N90,"'),")</f>
        <v>('89','NONE',''),</v>
      </c>
    </row>
    <row r="91" customFormat="false" ht="14.9" hidden="false" customHeight="false" outlineLevel="0" collapsed="false">
      <c r="A91" s="3" t="n">
        <v>90</v>
      </c>
      <c r="B91" s="6" t="s">
        <v>740</v>
      </c>
      <c r="C91" s="2" t="s">
        <v>635</v>
      </c>
      <c r="D91" s="3" t="s">
        <v>597</v>
      </c>
      <c r="E91" s="3" t="s">
        <v>1178</v>
      </c>
      <c r="F91" s="3" t="n">
        <v>3</v>
      </c>
      <c r="G91" s="3" t="n">
        <v>28</v>
      </c>
      <c r="H91" s="3" t="s">
        <v>1165</v>
      </c>
      <c r="I91" s="3"/>
      <c r="J91" s="3" t="str">
        <f aca="false">IFERROR(INDEX($S$2:$S$6,MATCH(I91,$T$2:$T$6,0),1),"NONE")</f>
        <v>NONE</v>
      </c>
      <c r="K91" s="3"/>
      <c r="L91" s="3"/>
      <c r="M91" s="3" t="str">
        <f aca="false">IFERROR(INDEX($S$2:$S$6,MATCH(L91,$T$2:$T$6,0),1),"NONE")</f>
        <v>NONE</v>
      </c>
      <c r="N91" s="3"/>
      <c r="O91" s="3" t="n">
        <f aca="false">INDEX($Q$2:$Q$234,MATCH(D$2:D$234,W$2:W$16,0),1)</f>
        <v>11</v>
      </c>
      <c r="P91" s="3" t="n">
        <v>1</v>
      </c>
      <c r="Q91" s="3" t="n">
        <v>79</v>
      </c>
      <c r="R91" s="3" t="str">
        <f aca="false">_xlfn.CONCAT("('",B91,"','",C91,"','",E91,"','",O91,"','",F91,"','",G91,"'),")</f>
        <v>('Large (Flamer)','High Capacity','{“+1 Rate”}','11','3','28'),</v>
      </c>
      <c r="S91" s="3"/>
      <c r="U91" s="3" t="str">
        <f aca="false">_xlfn.CONCAT("('",A91,"','",J91,"','",K91,"'),")</f>
        <v>('90','NONE',''),</v>
      </c>
      <c r="V91" s="3" t="str">
        <f aca="false">_xlfn.CONCAT("('",A91,"','",M91,"','",N91,"'),")</f>
        <v>('90','NONE',''),</v>
      </c>
    </row>
    <row r="92" customFormat="false" ht="14.9" hidden="false" customHeight="false" outlineLevel="0" collapsed="false">
      <c r="A92" s="3" t="n">
        <v>91</v>
      </c>
      <c r="B92" s="6" t="s">
        <v>741</v>
      </c>
      <c r="C92" s="2" t="s">
        <v>637</v>
      </c>
      <c r="D92" s="3" t="s">
        <v>597</v>
      </c>
      <c r="E92" s="3" t="s">
        <v>1212</v>
      </c>
      <c r="F92" s="3" t="n">
        <v>6</v>
      </c>
      <c r="G92" s="3" t="n">
        <v>34</v>
      </c>
      <c r="H92" s="3" t="s">
        <v>1165</v>
      </c>
      <c r="I92" s="3"/>
      <c r="J92" s="3" t="str">
        <f aca="false">IFERROR(INDEX($S$2:$S$6,MATCH(I92,$T$2:$T$6,0),1),"NONE")</f>
        <v>NONE</v>
      </c>
      <c r="K92" s="3"/>
      <c r="L92" s="3"/>
      <c r="M92" s="3" t="str">
        <f aca="false">IFERROR(INDEX($S$2:$S$6,MATCH(L92,$T$2:$T$6,0),1),"NONE")</f>
        <v>NONE</v>
      </c>
      <c r="N92" s="3"/>
      <c r="O92" s="3" t="n">
        <f aca="false">INDEX($Q$2:$Q$234,MATCH(D$2:D$234,W$2:W$16,0),1)</f>
        <v>11</v>
      </c>
      <c r="P92" s="3" t="n">
        <v>1</v>
      </c>
      <c r="Q92" s="3" t="n">
        <v>80</v>
      </c>
      <c r="R92" s="3" t="str">
        <f aca="false">_xlfn.CONCAT("('",B92,"','",C92,"','",E92,"','",O92,"','",F92,"','",G92,"'),")</f>
        <v>('Huge (Flamer)','Max Capacity','{“+2 Rate”}','11','6','34'),</v>
      </c>
      <c r="S92" s="3"/>
      <c r="U92" s="3" t="str">
        <f aca="false">_xlfn.CONCAT("('",A92,"','",J92,"','",K92,"'),")</f>
        <v>('91','NONE',''),</v>
      </c>
      <c r="V92" s="3" t="str">
        <f aca="false">_xlfn.CONCAT("('",A92,"','",M92,"','",N92,"'),")</f>
        <v>('91','NONE',''),</v>
      </c>
    </row>
    <row r="93" customFormat="false" ht="14.9" hidden="false" customHeight="false" outlineLevel="0" collapsed="false">
      <c r="A93" s="3" t="n">
        <v>92</v>
      </c>
      <c r="B93" s="6" t="s">
        <v>742</v>
      </c>
      <c r="C93" s="2" t="s">
        <v>743</v>
      </c>
      <c r="D93" s="3" t="s">
        <v>598</v>
      </c>
      <c r="E93" s="3" t="s">
        <v>1164</v>
      </c>
      <c r="F93" s="3" t="n">
        <v>0</v>
      </c>
      <c r="G93" s="3" t="n">
        <v>22</v>
      </c>
      <c r="H93" s="3" t="s">
        <v>1165</v>
      </c>
      <c r="I93" s="3"/>
      <c r="J93" s="3" t="str">
        <f aca="false">IFERROR(INDEX($S$2:$S$6,MATCH(I93,$T$2:$T$6,0),1),"NONE")</f>
        <v>NONE</v>
      </c>
      <c r="K93" s="3"/>
      <c r="L93" s="3"/>
      <c r="M93" s="3" t="str">
        <f aca="false">IFERROR(INDEX($S$2:$S$6,MATCH(L93,$T$2:$T$6,0),1),"NONE")</f>
        <v>NONE</v>
      </c>
      <c r="N93" s="3"/>
      <c r="O93" s="3" t="n">
        <f aca="false">INDEX($Q$2:$Q$234,MATCH(D$2:D$234,W$2:W$16,0),1)</f>
        <v>12</v>
      </c>
      <c r="P93" s="3" t="n">
        <v>1</v>
      </c>
      <c r="Q93" s="3" t="n">
        <v>81</v>
      </c>
      <c r="R93" s="3" t="str">
        <f aca="false">_xlfn.CONCAT("('",B93,"','",C93,"','",E93,"','",O93,"','",F93,"','",G93,"'),")</f>
        <v>('Compression','Compressed','{“+1CD Dam”}','12','0','22'),</v>
      </c>
      <c r="S93" s="3"/>
      <c r="U93" s="3" t="str">
        <f aca="false">_xlfn.CONCAT("('",A93,"','",J93,"','",K93,"'),")</f>
        <v>('92','NONE',''),</v>
      </c>
      <c r="V93" s="3" t="str">
        <f aca="false">_xlfn.CONCAT("('",A93,"','",M93,"','",N93,"'),")</f>
        <v>('92','NONE',''),</v>
      </c>
    </row>
    <row r="94" customFormat="false" ht="14.9" hidden="false" customHeight="false" outlineLevel="0" collapsed="false">
      <c r="A94" s="3" t="n">
        <v>93</v>
      </c>
      <c r="B94" s="6" t="s">
        <v>744</v>
      </c>
      <c r="C94" s="2" t="s">
        <v>745</v>
      </c>
      <c r="D94" s="3" t="s">
        <v>598</v>
      </c>
      <c r="E94" s="3" t="s">
        <v>1246</v>
      </c>
      <c r="F94" s="3" t="n">
        <v>0</v>
      </c>
      <c r="G94" s="3" t="n">
        <v>47</v>
      </c>
      <c r="H94" s="3" t="s">
        <v>1165</v>
      </c>
      <c r="I94" s="3"/>
      <c r="J94" s="3" t="str">
        <f aca="false">IFERROR(INDEX($S$2:$S$6,MATCH(I94,$T$2:$T$6,0),1),"NONE")</f>
        <v>NONE</v>
      </c>
      <c r="K94" s="3"/>
      <c r="L94" s="3"/>
      <c r="M94" s="3" t="str">
        <f aca="false">IFERROR(INDEX($S$2:$S$6,MATCH(L94,$T$2:$T$6,0),1),"NONE")</f>
        <v>NONE</v>
      </c>
      <c r="N94" s="3"/>
      <c r="O94" s="3" t="n">
        <f aca="false">INDEX($Q$2:$Q$234,MATCH(D$2:D$234,W$2:W$16,0),1)</f>
        <v>12</v>
      </c>
      <c r="P94" s="3" t="n">
        <v>1</v>
      </c>
      <c r="Q94" s="3" t="n">
        <v>82</v>
      </c>
      <c r="R94" s="3" t="str">
        <f aca="false">_xlfn.CONCAT("('",B94,"','",C94,"','",E94,"','",O94,"','",F94,"','",G94,"'),")</f>
        <v>('Vaporization','Vaporizing','{“+1CD Dam”,”Gain Vicious”}','12','0','47'),</v>
      </c>
      <c r="S94" s="3"/>
      <c r="U94" s="3" t="str">
        <f aca="false">_xlfn.CONCAT("('",A94,"','",J94,"','",K94,"'),")</f>
        <v>('93','NONE',''),</v>
      </c>
      <c r="V94" s="3" t="str">
        <f aca="false">_xlfn.CONCAT("('",A94,"','",M94,"','",N94,"'),")</f>
        <v>('93','NONE',''),</v>
      </c>
    </row>
    <row r="95" customFormat="false" ht="14.9" hidden="false" customHeight="false" outlineLevel="0" collapsed="false">
      <c r="A95" s="3" t="n">
        <v>94</v>
      </c>
      <c r="B95" s="6" t="s">
        <v>746</v>
      </c>
      <c r="C95" s="2" t="s">
        <v>726</v>
      </c>
      <c r="D95" s="3" t="s">
        <v>598</v>
      </c>
      <c r="E95" s="3" t="s">
        <v>1256</v>
      </c>
      <c r="F95" s="3" t="n">
        <v>0</v>
      </c>
      <c r="G95" s="3" t="n">
        <v>22</v>
      </c>
      <c r="I95" s="3"/>
      <c r="J95" s="3" t="str">
        <f aca="false">IFERROR(INDEX($S$2:$S$6,MATCH(I95,$T$2:$T$6,0),1),"NONE")</f>
        <v>NONE</v>
      </c>
      <c r="K95" s="3"/>
      <c r="L95" s="3"/>
      <c r="M95" s="3" t="str">
        <f aca="false">IFERROR(INDEX($S$2:$S$6,MATCH(L95,$T$2:$T$6,0),1),"NONE")</f>
        <v>NONE</v>
      </c>
      <c r="N95" s="3"/>
      <c r="O95" s="3" t="n">
        <f aca="false">INDEX($Q$2:$Q$234,MATCH(D$2:D$234,W$2:W$16,0),1)</f>
        <v>12</v>
      </c>
      <c r="P95" s="3" t="n">
        <v>1</v>
      </c>
      <c r="Q95" s="3"/>
      <c r="R95" s="3" t="str">
        <f aca="false">_xlfn.CONCAT("('",B95,"','",C95,"','",E95,"','",O95,"','",F95,"','",G95,"'),")</f>
        <v>('Beam Focuser (Gatling Laser)','Focused','{“Gain Piercing 1”,”+1 Range”)','12','0','22'),</v>
      </c>
      <c r="S95" s="3"/>
      <c r="U95" s="3" t="str">
        <f aca="false">_xlfn.CONCAT("('",A95,"','",J95,"','",K95,"'),")</f>
        <v>('94','NONE',''),</v>
      </c>
      <c r="V95" s="3" t="str">
        <f aca="false">_xlfn.CONCAT("('",A95,"','",M95,"','",N95,"'),")</f>
        <v>('94','NONE',''),</v>
      </c>
    </row>
    <row r="96" customFormat="false" ht="14.9" hidden="false" customHeight="false" outlineLevel="0" collapsed="false">
      <c r="A96" s="3" t="n">
        <v>95</v>
      </c>
      <c r="B96" s="6" t="s">
        <v>747</v>
      </c>
      <c r="C96" s="2" t="s">
        <v>748</v>
      </c>
      <c r="D96" s="3" t="s">
        <v>599</v>
      </c>
      <c r="E96" s="3" t="s">
        <v>1248</v>
      </c>
      <c r="F96" s="3" t="n">
        <v>0</v>
      </c>
      <c r="G96" s="3" t="n">
        <v>25</v>
      </c>
      <c r="H96" s="3" t="s">
        <v>1257</v>
      </c>
      <c r="I96" s="3" t="s">
        <v>1258</v>
      </c>
      <c r="J96" s="3" t="n">
        <f aca="false">IFERROR(INDEX($S$2:$S$6,MATCH(I96,$T$2:$T$6,0),1),"NONE")</f>
        <v>12</v>
      </c>
      <c r="K96" s="3" t="n">
        <v>2</v>
      </c>
      <c r="L96" s="3"/>
      <c r="M96" s="3" t="str">
        <f aca="false">IFERROR(INDEX($S$2:$S$6,MATCH(L96,$T$2:$T$6,0),1),"NONE")</f>
        <v>NONE</v>
      </c>
      <c r="N96" s="3"/>
      <c r="O96" s="3" t="n">
        <f aca="false">INDEX($Q$2:$Q$234,MATCH(D$2:D$234,W$2:W$16,0),1)</f>
        <v>13</v>
      </c>
      <c r="P96" s="3" t="n">
        <v>1</v>
      </c>
      <c r="Q96" s="3" t="n">
        <v>83</v>
      </c>
      <c r="R96" s="3" t="str">
        <f aca="false">_xlfn.CONCAT("('",B96,"','",C96,"','",E96,"','",O96,"','",F96,"','",G96,"'),")</f>
        <v>('Serrated (Sword)','Serrated','{“Gain Persistent”}','13','0','25'),</v>
      </c>
      <c r="S96" s="3"/>
      <c r="U96" s="3" t="str">
        <f aca="false">_xlfn.CONCAT("('",A96,"','",J96,"','",K96,"'),")</f>
        <v>('95','12','2'),</v>
      </c>
      <c r="V96" s="3" t="str">
        <f aca="false">_xlfn.CONCAT("('",A96,"','",M96,"','",N96,"'),")</f>
        <v>('95','NONE',''),</v>
      </c>
    </row>
    <row r="97" customFormat="false" ht="14.9" hidden="false" customHeight="false" outlineLevel="0" collapsed="false">
      <c r="A97" s="3" t="n">
        <v>96</v>
      </c>
      <c r="B97" s="6" t="s">
        <v>749</v>
      </c>
      <c r="C97" s="2" t="s">
        <v>748</v>
      </c>
      <c r="D97" s="3" t="s">
        <v>599</v>
      </c>
      <c r="E97" s="3" t="s">
        <v>1259</v>
      </c>
      <c r="F97" s="3" t="n">
        <v>0</v>
      </c>
      <c r="G97" s="3" t="n">
        <v>12</v>
      </c>
      <c r="I97" s="3" t="s">
        <v>1258</v>
      </c>
      <c r="J97" s="3" t="n">
        <f aca="false">IFERROR(INDEX($S$2:$S$6,MATCH(I97,$T$2:$T$6,0),1),"NONE")</f>
        <v>12</v>
      </c>
      <c r="K97" s="3" t="n">
        <v>1</v>
      </c>
      <c r="L97" s="3"/>
      <c r="M97" s="3" t="str">
        <f aca="false">IFERROR(INDEX($S$2:$S$6,MATCH(L97,$T$2:$T$6,0),1),"NONE")</f>
        <v>NONE</v>
      </c>
      <c r="N97" s="3"/>
      <c r="O97" s="3" t="n">
        <f aca="false">INDEX($Q$2:$Q$234,MATCH(D$2:D$234,W$2:W$16,0),1)</f>
        <v>13</v>
      </c>
      <c r="P97" s="3" t="n">
        <v>1</v>
      </c>
      <c r="Q97" s="3"/>
      <c r="R97" s="3" t="str">
        <f aca="false">_xlfn.CONCAT("('",B97,"','",C97,"','",E97,"','",O97,"','",F97,"','",G97,"'),")</f>
        <v>('Serrated (Knife)','Serrated','{“+1CD Dam”,”Gain Persistent”}','13','0','12'),</v>
      </c>
      <c r="S97" s="3"/>
      <c r="U97" s="3" t="str">
        <f aca="false">_xlfn.CONCAT("('",A97,"','",J97,"','",K97,"'),")</f>
        <v>('96','12','1'),</v>
      </c>
      <c r="V97" s="3" t="str">
        <f aca="false">_xlfn.CONCAT("('",A97,"','",M97,"','",N97,"'),")</f>
        <v>('96','NONE',''),</v>
      </c>
    </row>
    <row r="98" customFormat="false" ht="14.9" hidden="false" customHeight="false" outlineLevel="0" collapsed="false">
      <c r="A98" s="3" t="n">
        <v>97</v>
      </c>
      <c r="B98" s="6" t="s">
        <v>750</v>
      </c>
      <c r="C98" s="2" t="s">
        <v>748</v>
      </c>
      <c r="D98" s="3" t="s">
        <v>599</v>
      </c>
      <c r="E98" s="3" t="s">
        <v>1260</v>
      </c>
      <c r="F98" s="3" t="n">
        <v>0</v>
      </c>
      <c r="G98" s="3" t="n">
        <v>12</v>
      </c>
      <c r="I98" s="3" t="s">
        <v>1258</v>
      </c>
      <c r="J98" s="3" t="n">
        <f aca="false">IFERROR(INDEX($S$2:$S$6,MATCH(I98,$T$2:$T$6,0),1),"NONE")</f>
        <v>12</v>
      </c>
      <c r="K98" s="3" t="n">
        <v>2</v>
      </c>
      <c r="L98" s="3"/>
      <c r="M98" s="3" t="str">
        <f aca="false">IFERROR(INDEX($S$2:$S$6,MATCH(L98,$T$2:$T$6,0),1),"NONE")</f>
        <v>NONE</v>
      </c>
      <c r="N98" s="3"/>
      <c r="O98" s="3" t="n">
        <f aca="false">INDEX($Q$2:$Q$234,MATCH(D$2:D$234,W$2:W$16,0),1)</f>
        <v>13</v>
      </c>
      <c r="P98" s="3" t="n">
        <v>1</v>
      </c>
      <c r="Q98" s="3"/>
      <c r="R98" s="3" t="str">
        <f aca="false">_xlfn.CONCAT("('",B98,"','",C98,"','",E98,"','",O98,"','",F98,"','",G98,"'),")</f>
        <v>('Serrated (Machete)','Serrated','{“+2CD Dam”,”Gain Persistent”}','13','0','12'),</v>
      </c>
      <c r="S98" s="3"/>
      <c r="U98" s="3" t="str">
        <f aca="false">_xlfn.CONCAT("('",A98,"','",J98,"','",K98,"'),")</f>
        <v>('97','12','2'),</v>
      </c>
      <c r="V98" s="3" t="str">
        <f aca="false">_xlfn.CONCAT("('",A98,"','",M98,"','",N98,"'),")</f>
        <v>('97','NONE',''),</v>
      </c>
    </row>
    <row r="99" customFormat="false" ht="14.9" hidden="false" customHeight="false" outlineLevel="0" collapsed="false">
      <c r="A99" s="3" t="n">
        <v>98</v>
      </c>
      <c r="B99" s="6" t="s">
        <v>751</v>
      </c>
      <c r="C99" s="2" t="s">
        <v>748</v>
      </c>
      <c r="D99" s="3" t="s">
        <v>599</v>
      </c>
      <c r="E99" s="3" t="s">
        <v>1259</v>
      </c>
      <c r="F99" s="3" t="n">
        <v>0</v>
      </c>
      <c r="G99" s="3" t="n">
        <v>12</v>
      </c>
      <c r="I99" s="3" t="s">
        <v>1258</v>
      </c>
      <c r="J99" s="3" t="n">
        <f aca="false">IFERROR(INDEX($S$2:$S$6,MATCH(I99,$T$2:$T$6,0),1),"NONE")</f>
        <v>12</v>
      </c>
      <c r="K99" s="3" t="n">
        <v>1</v>
      </c>
      <c r="L99" s="3"/>
      <c r="M99" s="3" t="str">
        <f aca="false">IFERROR(INDEX($S$2:$S$6,MATCH(L99,$T$2:$T$6,0),1),"NONE")</f>
        <v>NONE</v>
      </c>
      <c r="N99" s="3"/>
      <c r="O99" s="3" t="n">
        <f aca="false">INDEX($Q$2:$Q$234,MATCH(D$2:D$234,W$2:W$16,0),1)</f>
        <v>13</v>
      </c>
      <c r="P99" s="3" t="n">
        <v>1</v>
      </c>
      <c r="Q99" s="3"/>
      <c r="R99" s="3" t="str">
        <f aca="false">_xlfn.CONCAT("('",B99,"','",C99,"','",E99,"','",O99,"','",F99,"','",G99,"'),")</f>
        <v>('Serrated (Switchblade)','Serrated','{“+1CD Dam”,”Gain Persistent”}','13','0','12'),</v>
      </c>
      <c r="S99" s="3"/>
      <c r="U99" s="3" t="str">
        <f aca="false">_xlfn.CONCAT("('",A99,"','",J99,"','",K99,"'),")</f>
        <v>('98','12','1'),</v>
      </c>
      <c r="V99" s="3" t="str">
        <f aca="false">_xlfn.CONCAT("('",A99,"','",M99,"','",N99,"'),")</f>
        <v>('98','NONE',''),</v>
      </c>
    </row>
    <row r="100" customFormat="false" ht="14.9" hidden="false" customHeight="false" outlineLevel="0" collapsed="false">
      <c r="A100" s="3" t="n">
        <v>99</v>
      </c>
      <c r="B100" s="6" t="s">
        <v>729</v>
      </c>
      <c r="C100" s="2" t="s">
        <v>729</v>
      </c>
      <c r="D100" s="3" t="s">
        <v>599</v>
      </c>
      <c r="E100" s="3" t="s">
        <v>1261</v>
      </c>
      <c r="F100" s="3" t="n">
        <v>0</v>
      </c>
      <c r="G100" s="3" t="n">
        <v>50</v>
      </c>
      <c r="H100" s="3" t="s">
        <v>1262</v>
      </c>
      <c r="I100" s="3" t="s">
        <v>1258</v>
      </c>
      <c r="J100" s="3" t="n">
        <f aca="false">IFERROR(INDEX($S$2:$S$6,MATCH(I100,$T$2:$T$6,0),1),"NONE")</f>
        <v>12</v>
      </c>
      <c r="K100" s="3" t="n">
        <v>2</v>
      </c>
      <c r="L100" s="3" t="s">
        <v>1203</v>
      </c>
      <c r="M100" s="3" t="n">
        <f aca="false">IFERROR(INDEX($S$2:$S$6,MATCH(L100,$T$2:$T$6,0),1),"NONE")</f>
        <v>77</v>
      </c>
      <c r="N100" s="3" t="n">
        <v>1</v>
      </c>
      <c r="O100" s="3" t="n">
        <f aca="false">INDEX($Q$2:$Q$234,MATCH(D$2:D$234,W$2:W$16,0),1)</f>
        <v>13</v>
      </c>
      <c r="P100" s="3" t="n">
        <v>1</v>
      </c>
      <c r="Q100" s="3" t="n">
        <v>84</v>
      </c>
      <c r="R100" s="3" t="str">
        <f aca="false">_xlfn.CONCAT("('",B100,"','",C100,"','",E100,"','",O100,"','",F100,"','",G100,"'),")</f>
        <v>('Electrified','Electrified','{“+1CD Dam”,”Dam Type = Energy”}','13','0','50'),</v>
      </c>
      <c r="S100" s="3"/>
      <c r="U100" s="3" t="str">
        <f aca="false">_xlfn.CONCAT("('",A100,"','",J100,"','",K100,"'),")</f>
        <v>('99','12','2'),</v>
      </c>
      <c r="V100" s="3" t="str">
        <f aca="false">_xlfn.CONCAT("('",A100,"','",M100,"','",N100,"'),")</f>
        <v>('99','77','1'),</v>
      </c>
    </row>
    <row r="101" customFormat="false" ht="14.9" hidden="false" customHeight="false" outlineLevel="0" collapsed="false">
      <c r="A101" s="3" t="n">
        <v>100</v>
      </c>
      <c r="B101" s="6" t="s">
        <v>752</v>
      </c>
      <c r="C101" s="2" t="s">
        <v>752</v>
      </c>
      <c r="D101" s="3" t="s">
        <v>599</v>
      </c>
      <c r="E101" s="3" t="s">
        <v>1263</v>
      </c>
      <c r="F101" s="3" t="n">
        <v>0</v>
      </c>
      <c r="G101" s="3" t="n">
        <v>75</v>
      </c>
      <c r="H101" s="3" t="s">
        <v>1264</v>
      </c>
      <c r="I101" s="3" t="s">
        <v>1258</v>
      </c>
      <c r="J101" s="3" t="n">
        <f aca="false">IFERROR(INDEX($S$2:$S$6,MATCH(I101,$T$2:$T$6,0),1),"NONE")</f>
        <v>12</v>
      </c>
      <c r="K101" s="3" t="n">
        <v>3</v>
      </c>
      <c r="L101" s="3" t="s">
        <v>1203</v>
      </c>
      <c r="M101" s="3" t="n">
        <f aca="false">IFERROR(INDEX($S$2:$S$6,MATCH(L101,$T$2:$T$6,0),1),"NONE")</f>
        <v>77</v>
      </c>
      <c r="N101" s="3" t="n">
        <v>1</v>
      </c>
      <c r="O101" s="3" t="n">
        <f aca="false">INDEX($Q$2:$Q$234,MATCH(D$2:D$234,W$2:W$16,0),1)</f>
        <v>13</v>
      </c>
      <c r="P101" s="3" t="n">
        <v>1</v>
      </c>
      <c r="Q101" s="3" t="n">
        <v>85</v>
      </c>
      <c r="R101" s="3" t="str">
        <f aca="false">_xlfn.CONCAT("('",B101,"','",C101,"','",E101,"','",O101,"','",F101,"','",G101,"'),")</f>
        <v>('Electrified Serrated','Electrified Serrated','{“+1CD Dam”,”Dam Type = Energy”,”Gain Persistent(Physical)”}','13','0','75'),</v>
      </c>
      <c r="S101" s="3"/>
      <c r="U101" s="3" t="str">
        <f aca="false">_xlfn.CONCAT("('",A101,"','",J101,"','",K101,"'),")</f>
        <v>('100','12','3'),</v>
      </c>
      <c r="V101" s="3" t="str">
        <f aca="false">_xlfn.CONCAT("('",A101,"','",M101,"','",N101,"'),")</f>
        <v>('100','77','1'),</v>
      </c>
    </row>
    <row r="102" customFormat="false" ht="14.9" hidden="false" customHeight="false" outlineLevel="0" collapsed="false">
      <c r="A102" s="3" t="n">
        <v>101</v>
      </c>
      <c r="B102" s="6" t="s">
        <v>753</v>
      </c>
      <c r="C102" s="2" t="s">
        <v>754</v>
      </c>
      <c r="D102" s="3" t="s">
        <v>599</v>
      </c>
      <c r="E102" s="3" t="s">
        <v>1265</v>
      </c>
      <c r="F102" s="3" t="n">
        <v>0</v>
      </c>
      <c r="G102" s="3" t="n">
        <v>100</v>
      </c>
      <c r="H102" s="3" t="s">
        <v>1264</v>
      </c>
      <c r="I102" s="3" t="s">
        <v>1258</v>
      </c>
      <c r="J102" s="3" t="n">
        <f aca="false">IFERROR(INDEX($S$2:$S$6,MATCH(I102,$T$2:$T$6,0),1),"NONE")</f>
        <v>12</v>
      </c>
      <c r="K102" s="3" t="n">
        <v>3</v>
      </c>
      <c r="L102" s="3" t="s">
        <v>1203</v>
      </c>
      <c r="M102" s="3" t="n">
        <f aca="false">IFERROR(INDEX($S$2:$S$6,MATCH(L102,$T$2:$T$6,0),1),"NONE")</f>
        <v>77</v>
      </c>
      <c r="N102" s="3" t="n">
        <v>1</v>
      </c>
      <c r="O102" s="3" t="n">
        <f aca="false">INDEX($Q$2:$Q$234,MATCH(D$2:D$234,W$2:W$16,0),1)</f>
        <v>13</v>
      </c>
      <c r="P102" s="3" t="n">
        <v>1</v>
      </c>
      <c r="Q102" s="3" t="n">
        <v>86</v>
      </c>
      <c r="R102" s="3" t="str">
        <f aca="false">_xlfn.CONCAT("('",B102,"','",C102,"','",E102,"','",O102,"','",F102,"','",G102,"'),")</f>
        <v>('Stun Pack','Stunning','{“+2CD Dam”,”Dam Type = Energy”,”Gain Stun”}','13','0','100'),</v>
      </c>
      <c r="S102" s="3"/>
      <c r="U102" s="3" t="str">
        <f aca="false">_xlfn.CONCAT("('",A102,"','",J102,"','",K102,"'),")</f>
        <v>('101','12','3'),</v>
      </c>
      <c r="V102" s="3" t="str">
        <f aca="false">_xlfn.CONCAT("('",A102,"','",M102,"','",N102,"'),")</f>
        <v>('101','77','1'),</v>
      </c>
    </row>
    <row r="103" customFormat="false" ht="14.9" hidden="false" customHeight="false" outlineLevel="0" collapsed="false">
      <c r="A103" s="3" t="n">
        <v>102</v>
      </c>
      <c r="B103" s="6" t="s">
        <v>755</v>
      </c>
      <c r="C103" s="2" t="s">
        <v>755</v>
      </c>
      <c r="D103" s="3" t="s">
        <v>599</v>
      </c>
      <c r="E103" s="3" t="s">
        <v>1266</v>
      </c>
      <c r="F103" s="3" t="n">
        <v>0</v>
      </c>
      <c r="G103" s="3" t="n">
        <v>18</v>
      </c>
      <c r="H103" s="3" t="s">
        <v>1257</v>
      </c>
      <c r="I103" s="3" t="s">
        <v>1258</v>
      </c>
      <c r="J103" s="3" t="n">
        <f aca="false">IFERROR(INDEX($S$2:$S$6,MATCH(I103,$T$2:$T$6,0),1),"NONE")</f>
        <v>12</v>
      </c>
      <c r="K103" s="3" t="n">
        <v>2</v>
      </c>
      <c r="L103" s="3"/>
      <c r="M103" s="3" t="str">
        <f aca="false">IFERROR(INDEX($S$2:$S$6,MATCH(L103,$T$2:$T$6,0),1),"NONE")</f>
        <v>NONE</v>
      </c>
      <c r="N103" s="3"/>
      <c r="O103" s="3" t="n">
        <f aca="false">INDEX($Q$2:$Q$234,MATCH(D$2:D$234,W$2:W$16,0),1)</f>
        <v>13</v>
      </c>
      <c r="P103" s="3" t="n">
        <v>1</v>
      </c>
      <c r="Q103" s="3" t="n">
        <v>87</v>
      </c>
      <c r="R103" s="3" t="str">
        <f aca="false">_xlfn.CONCAT("('",B103,"','",C103,"','",E103,"','",O103,"','",F103,"','",G103,"'),")</f>
        <v>('Stealth','Stealth','{“+1CD Dam”,”Gain Persistent”,”+2CD Dam on Sneak Attacks”}','13','0','18'),</v>
      </c>
      <c r="S103" s="3"/>
      <c r="U103" s="3" t="str">
        <f aca="false">_xlfn.CONCAT("('",A103,"','",J103,"','",K103,"'),")</f>
        <v>('102','12','2'),</v>
      </c>
      <c r="V103" s="3" t="str">
        <f aca="false">_xlfn.CONCAT("('",A103,"','",M103,"','",N103,"'),")</f>
        <v>('102','NONE',''),</v>
      </c>
    </row>
    <row r="104" customFormat="false" ht="14.9" hidden="false" customHeight="false" outlineLevel="0" collapsed="false">
      <c r="A104" s="3" t="n">
        <v>103</v>
      </c>
      <c r="B104" s="6" t="s">
        <v>756</v>
      </c>
      <c r="C104" s="2" t="s">
        <v>756</v>
      </c>
      <c r="D104" s="3" t="s">
        <v>599</v>
      </c>
      <c r="E104" s="3" t="s">
        <v>1267</v>
      </c>
      <c r="F104" s="3" t="n">
        <v>1</v>
      </c>
      <c r="G104" s="3" t="n">
        <v>15</v>
      </c>
      <c r="H104" s="3" t="s">
        <v>1165</v>
      </c>
      <c r="I104" s="3"/>
      <c r="J104" s="3" t="str">
        <f aca="false">IFERROR(INDEX($S$2:$S$6,MATCH(I104,$T$2:$T$6,0),1),"NONE")</f>
        <v>NONE</v>
      </c>
      <c r="K104" s="3"/>
      <c r="L104" s="3"/>
      <c r="M104" s="3" t="str">
        <f aca="false">IFERROR(INDEX($S$2:$S$6,MATCH(L104,$T$2:$T$6,0),1),"NONE")</f>
        <v>NONE</v>
      </c>
      <c r="N104" s="3"/>
      <c r="O104" s="3" t="n">
        <f aca="false">INDEX($Q$2:$Q$234,MATCH(D$2:D$234,W$2:W$16,0),1)</f>
        <v>13</v>
      </c>
      <c r="P104" s="3" t="n">
        <v>1</v>
      </c>
      <c r="Q104" s="3" t="n">
        <v>88</v>
      </c>
      <c r="R104" s="3" t="str">
        <f aca="false">_xlfn.CONCAT("('",B104,"','",C104,"','",E104,"','",O104,"','",F104,"','",G104,"'),")</f>
        <v>('Curved','Curved','{“+1CD Dam”,”Spend 2AP on successful attack to disarm opponent”}','13','1','15'),</v>
      </c>
      <c r="S104" s="3"/>
      <c r="U104" s="3" t="str">
        <f aca="false">_xlfn.CONCAT("('",A104,"','",J104,"','",K104,"'),")</f>
        <v>('103','NONE',''),</v>
      </c>
      <c r="V104" s="3" t="str">
        <f aca="false">_xlfn.CONCAT("('",A104,"','",M104,"','",N104,"'),")</f>
        <v>('103','NONE',''),</v>
      </c>
    </row>
    <row r="105" customFormat="false" ht="14.9" hidden="false" customHeight="false" outlineLevel="0" collapsed="false">
      <c r="A105" s="3" t="n">
        <v>104</v>
      </c>
      <c r="B105" s="6" t="s">
        <v>757</v>
      </c>
      <c r="C105" s="2" t="s">
        <v>757</v>
      </c>
      <c r="D105" s="3" t="s">
        <v>599</v>
      </c>
      <c r="E105" s="3" t="s">
        <v>1259</v>
      </c>
      <c r="F105" s="3" t="n">
        <v>3</v>
      </c>
      <c r="G105" s="3" t="n">
        <v>25</v>
      </c>
      <c r="H105" s="3" t="s">
        <v>1268</v>
      </c>
      <c r="I105" s="3" t="s">
        <v>1258</v>
      </c>
      <c r="J105" s="3" t="n">
        <f aca="false">IFERROR(INDEX($S$2:$S$6,MATCH(I105,$T$2:$T$6,0),1),"NONE")</f>
        <v>12</v>
      </c>
      <c r="K105" s="3" t="n">
        <v>3</v>
      </c>
      <c r="L105" s="3"/>
      <c r="M105" s="3" t="str">
        <f aca="false">IFERROR(INDEX($S$2:$S$6,MATCH(L105,$T$2:$T$6,0),1),"NONE")</f>
        <v>NONE</v>
      </c>
      <c r="N105" s="3"/>
      <c r="O105" s="3" t="n">
        <f aca="false">INDEX($Q$2:$Q$234,MATCH(D$2:D$234,W$2:W$16,0),1)</f>
        <v>13</v>
      </c>
      <c r="P105" s="3" t="n">
        <v>1</v>
      </c>
      <c r="Q105" s="3" t="n">
        <v>89</v>
      </c>
      <c r="R105" s="3" t="str">
        <f aca="false">_xlfn.CONCAT("('",B105,"','",C105,"','",E105,"','",O105,"','",F105,"','",G105,"'),")</f>
        <v>('Extended','Extended','{“+1CD Dam”,”Gain Persistent”}','13','3','25'),</v>
      </c>
      <c r="S105" s="3"/>
      <c r="U105" s="3" t="str">
        <f aca="false">_xlfn.CONCAT("('",A105,"','",J105,"','",K105,"'),")</f>
        <v>('104','12','3'),</v>
      </c>
      <c r="V105" s="3" t="str">
        <f aca="false">_xlfn.CONCAT("('",A105,"','",M105,"','",N105,"'),")</f>
        <v>('104','NONE',''),</v>
      </c>
    </row>
    <row r="106" customFormat="false" ht="14.9" hidden="false" customHeight="false" outlineLevel="0" collapsed="false">
      <c r="A106" s="3" t="n">
        <v>105</v>
      </c>
      <c r="B106" s="6" t="s">
        <v>758</v>
      </c>
      <c r="C106" s="2" t="s">
        <v>759</v>
      </c>
      <c r="D106" s="3" t="s">
        <v>599</v>
      </c>
      <c r="E106" s="3" t="s">
        <v>1259</v>
      </c>
      <c r="F106" s="3" t="n">
        <v>1</v>
      </c>
      <c r="G106" s="3" t="n">
        <v>100</v>
      </c>
      <c r="H106" s="3" t="s">
        <v>1268</v>
      </c>
      <c r="I106" s="3" t="s">
        <v>1258</v>
      </c>
      <c r="J106" s="3" t="n">
        <f aca="false">IFERROR(INDEX($S$2:$S$6,MATCH(I106,$T$2:$T$6,0),1),"NONE")</f>
        <v>12</v>
      </c>
      <c r="K106" s="3" t="n">
        <v>3</v>
      </c>
      <c r="L106" s="3"/>
      <c r="M106" s="3" t="str">
        <f aca="false">IFERROR(INDEX($S$2:$S$6,MATCH(L106,$T$2:$T$6,0),1),"NONE")</f>
        <v>NONE</v>
      </c>
      <c r="N106" s="3"/>
      <c r="O106" s="3" t="n">
        <f aca="false">INDEX($Q$2:$Q$234,MATCH(D$2:D$234,W$2:W$16,0),1)</f>
        <v>13</v>
      </c>
      <c r="P106" s="3" t="n">
        <v>1</v>
      </c>
      <c r="Q106" s="3" t="n">
        <v>90</v>
      </c>
      <c r="R106" s="3" t="str">
        <f aca="false">_xlfn.CONCAT("('",B106,"','",C106,"','",E106,"','",O106,"','",F106,"','",G106,"'),")</f>
        <v>('Extra Flame Jets','Searing','{“+1CD Dam”,”Gain Persistent”}','13','1','100'),</v>
      </c>
      <c r="S106" s="3"/>
      <c r="U106" s="3" t="str">
        <f aca="false">_xlfn.CONCAT("('",A106,"','",J106,"','",K106,"'),")</f>
        <v>('105','12','3'),</v>
      </c>
      <c r="V106" s="3" t="str">
        <f aca="false">_xlfn.CONCAT("('",A106,"','",M106,"','",N106,"'),")</f>
        <v>('105','NONE',''),</v>
      </c>
    </row>
    <row r="107" customFormat="false" ht="14.9" hidden="false" customHeight="false" outlineLevel="0" collapsed="false">
      <c r="A107" s="3" t="n">
        <v>106</v>
      </c>
      <c r="B107" s="6" t="s">
        <v>760</v>
      </c>
      <c r="C107" s="2" t="s">
        <v>698</v>
      </c>
      <c r="D107" s="3" t="s">
        <v>599</v>
      </c>
      <c r="E107" s="3" t="s">
        <v>1267</v>
      </c>
      <c r="F107" s="3" t="n">
        <v>2</v>
      </c>
      <c r="G107" s="3" t="n">
        <v>22</v>
      </c>
      <c r="H107" s="3" t="s">
        <v>1165</v>
      </c>
      <c r="I107" s="3"/>
      <c r="J107" s="3" t="str">
        <f aca="false">IFERROR(INDEX($S$2:$S$6,MATCH(I107,$T$2:$T$6,0),1),"NONE")</f>
        <v>NONE</v>
      </c>
      <c r="K107" s="3"/>
      <c r="L107" s="3"/>
      <c r="M107" s="3" t="str">
        <f aca="false">IFERROR(INDEX($S$2:$S$6,MATCH(L107,$T$2:$T$6,0),1),"NONE")</f>
        <v>NONE</v>
      </c>
      <c r="N107" s="3"/>
      <c r="O107" s="3" t="n">
        <f aca="false">INDEX($Q$2:$Q$234,MATCH(D$2:D$234,W$2:W$16,0),1)</f>
        <v>13</v>
      </c>
      <c r="P107" s="3" t="n">
        <v>1</v>
      </c>
      <c r="Q107" s="3" t="n">
        <v>91</v>
      </c>
      <c r="R107" s="3" t="str">
        <f aca="false">_xlfn.CONCAT("('",B107,"','",C107,"','",E107,"','",O107,"','",F107,"','",G107,"'),")</f>
        <v>('Extra Claw','Large','{“+1CD Dam”,”Spend 2AP on successful attack to disarm opponent”}','13','2','22'),</v>
      </c>
      <c r="S107" s="3"/>
      <c r="U107" s="3" t="str">
        <f aca="false">_xlfn.CONCAT("('",A107,"','",J107,"','",K107,"'),")</f>
        <v>('106','NONE',''),</v>
      </c>
      <c r="V107" s="3" t="str">
        <f aca="false">_xlfn.CONCAT("('",A107,"','",M107,"','",N107,"'),")</f>
        <v>('106','NONE',''),</v>
      </c>
    </row>
    <row r="108" customFormat="false" ht="14.9" hidden="false" customHeight="false" outlineLevel="0" collapsed="false">
      <c r="A108" s="3" t="n">
        <v>107</v>
      </c>
      <c r="B108" s="6" t="s">
        <v>761</v>
      </c>
      <c r="C108" s="2" t="s">
        <v>762</v>
      </c>
      <c r="D108" s="3" t="s">
        <v>600</v>
      </c>
      <c r="E108" s="3" t="s">
        <v>1244</v>
      </c>
      <c r="F108" s="3" t="n">
        <v>0</v>
      </c>
      <c r="G108" s="3" t="n">
        <v>5</v>
      </c>
      <c r="H108" s="3" t="s">
        <v>1165</v>
      </c>
      <c r="I108" s="3"/>
      <c r="J108" s="3" t="str">
        <f aca="false">IFERROR(INDEX($S$2:$S$6,MATCH(I108,$T$2:$T$6,0),1),"NONE")</f>
        <v>NONE</v>
      </c>
      <c r="K108" s="3"/>
      <c r="L108" s="3"/>
      <c r="M108" s="3" t="str">
        <f aca="false">IFERROR(INDEX($S$2:$S$6,MATCH(L108,$T$2:$T$6,0),1),"NONE")</f>
        <v>NONE</v>
      </c>
      <c r="N108" s="3"/>
      <c r="O108" s="3" t="n">
        <f aca="false">INDEX($Q$2:$Q$234,MATCH(D$2:D$234,W$2:W$16,0),1)</f>
        <v>14</v>
      </c>
      <c r="P108" s="3" t="n">
        <v>1</v>
      </c>
      <c r="Q108" s="3" t="n">
        <v>92</v>
      </c>
      <c r="R108" s="3" t="str">
        <f aca="false">_xlfn.CONCAT("('",B108,"','",C108,"','",E108,"','",O108,"','",F108,"','",G108,"'),")</f>
        <v>('Barbed (Bat)','Barbed','{“Gain Piercing 1”}','14','0','5'),</v>
      </c>
      <c r="S108" s="3"/>
      <c r="U108" s="3" t="str">
        <f aca="false">_xlfn.CONCAT("('",A108,"','",J108,"','",K108,"'),")</f>
        <v>('107','NONE',''),</v>
      </c>
      <c r="V108" s="3" t="str">
        <f aca="false">_xlfn.CONCAT("('",A108,"','",M108,"','",N108,"'),")</f>
        <v>('107','NONE',''),</v>
      </c>
    </row>
    <row r="109" customFormat="false" ht="14.9" hidden="false" customHeight="false" outlineLevel="0" collapsed="false">
      <c r="A109" s="3" t="n">
        <v>108</v>
      </c>
      <c r="B109" s="6" t="s">
        <v>763</v>
      </c>
      <c r="C109" s="2" t="s">
        <v>762</v>
      </c>
      <c r="D109" s="3" t="s">
        <v>600</v>
      </c>
      <c r="E109" s="3" t="s">
        <v>1269</v>
      </c>
      <c r="F109" s="3" t="n">
        <v>1</v>
      </c>
      <c r="G109" s="3" t="n">
        <v>13</v>
      </c>
      <c r="I109" s="3" t="s">
        <v>1258</v>
      </c>
      <c r="J109" s="3" t="n">
        <f aca="false">IFERROR(INDEX($S$2:$S$6,MATCH(I109,$T$2:$T$6,0),1),"NONE")</f>
        <v>12</v>
      </c>
      <c r="K109" s="3" t="n">
        <v>1</v>
      </c>
      <c r="L109" s="3"/>
      <c r="M109" s="3" t="str">
        <f aca="false">IFERROR(INDEX($S$2:$S$6,MATCH(L109,$T$2:$T$6,0),1),"NONE")</f>
        <v>NONE</v>
      </c>
      <c r="N109" s="3"/>
      <c r="O109" s="3" t="n">
        <f aca="false">INDEX($Q$2:$Q$234,MATCH(D$2:D$234,W$2:W$16,0),1)</f>
        <v>14</v>
      </c>
      <c r="P109" s="3" t="n">
        <v>1</v>
      </c>
      <c r="Q109" s="3"/>
      <c r="R109" s="3" t="str">
        <f aca="false">_xlfn.CONCAT("('",B109,"','",C109,"','",E109,"','",O109,"','",F109,"','",G109,"'),")</f>
        <v>('Barbed (Pool Cue)','Barbed','{“+1CD Dam”,”Gain Piercing 1”}','14','1','13'),</v>
      </c>
      <c r="S109" s="3"/>
      <c r="U109" s="3" t="str">
        <f aca="false">_xlfn.CONCAT("('",A109,"','",J109,"','",K109,"'),")</f>
        <v>('108','12','1'),</v>
      </c>
      <c r="V109" s="3" t="str">
        <f aca="false">_xlfn.CONCAT("('",A109,"','",M109,"','",N109,"'),")</f>
        <v>('108','NONE',''),</v>
      </c>
    </row>
    <row r="110" customFormat="false" ht="14.9" hidden="false" customHeight="false" outlineLevel="0" collapsed="false">
      <c r="A110" s="3" t="n">
        <v>109</v>
      </c>
      <c r="B110" s="6" t="s">
        <v>764</v>
      </c>
      <c r="C110" s="2" t="s">
        <v>762</v>
      </c>
      <c r="D110" s="3" t="s">
        <v>600</v>
      </c>
      <c r="E110" s="3" t="s">
        <v>1269</v>
      </c>
      <c r="F110" s="3" t="n">
        <v>0</v>
      </c>
      <c r="G110" s="3" t="n">
        <v>3</v>
      </c>
      <c r="I110" s="3"/>
      <c r="J110" s="3" t="str">
        <f aca="false">IFERROR(INDEX($S$2:$S$6,MATCH(I110,$T$2:$T$6,0),1),"NONE")</f>
        <v>NONE</v>
      </c>
      <c r="K110" s="3"/>
      <c r="L110" s="3"/>
      <c r="M110" s="3" t="str">
        <f aca="false">IFERROR(INDEX($S$2:$S$6,MATCH(L110,$T$2:$T$6,0),1),"NONE")</f>
        <v>NONE</v>
      </c>
      <c r="N110" s="3"/>
      <c r="O110" s="3" t="n">
        <f aca="false">INDEX($Q$2:$Q$234,MATCH(D$2:D$234,W$2:W$16,0),1)</f>
        <v>14</v>
      </c>
      <c r="P110" s="3" t="n">
        <v>1</v>
      </c>
      <c r="Q110" s="3"/>
      <c r="R110" s="3" t="str">
        <f aca="false">_xlfn.CONCAT("('",B110,"','",C110,"','",E110,"','",O110,"','",F110,"','",G110,"'),")</f>
        <v>('Barbed (Cane)','Barbed','{“+1CD Dam”,”Gain Piercing 1”}','14','0','3'),</v>
      </c>
      <c r="S110" s="3"/>
      <c r="U110" s="3" t="str">
        <f aca="false">_xlfn.CONCAT("('",A110,"','",J110,"','",K110,"'),")</f>
        <v>('109','NONE',''),</v>
      </c>
      <c r="V110" s="3" t="str">
        <f aca="false">_xlfn.CONCAT("('",A110,"','",M110,"','",N110,"'),")</f>
        <v>('109','NONE',''),</v>
      </c>
    </row>
    <row r="111" customFormat="false" ht="14.9" hidden="false" customHeight="false" outlineLevel="0" collapsed="false">
      <c r="A111" s="3" t="n">
        <v>110</v>
      </c>
      <c r="B111" s="6" t="s">
        <v>765</v>
      </c>
      <c r="C111" s="2" t="s">
        <v>766</v>
      </c>
      <c r="D111" s="3" t="s">
        <v>600</v>
      </c>
      <c r="E111" s="3" t="s">
        <v>1269</v>
      </c>
      <c r="F111" s="3" t="n">
        <v>1</v>
      </c>
      <c r="G111" s="3" t="n">
        <v>7</v>
      </c>
      <c r="H111" s="3" t="s">
        <v>1165</v>
      </c>
      <c r="I111" s="3"/>
      <c r="J111" s="3" t="str">
        <f aca="false">IFERROR(INDEX($S$2:$S$6,MATCH(I111,$T$2:$T$6,0),1),"NONE")</f>
        <v>NONE</v>
      </c>
      <c r="K111" s="3"/>
      <c r="L111" s="3"/>
      <c r="M111" s="3" t="str">
        <f aca="false">IFERROR(INDEX($S$2:$S$6,MATCH(L111,$T$2:$T$6,0),1),"NONE")</f>
        <v>NONE</v>
      </c>
      <c r="N111" s="3"/>
      <c r="O111" s="3" t="n">
        <f aca="false">INDEX($Q$2:$Q$234,MATCH(D$2:D$234,W$2:W$16,0),1)</f>
        <v>14</v>
      </c>
      <c r="P111" s="3" t="n">
        <v>1</v>
      </c>
      <c r="Q111" s="3" t="n">
        <v>93</v>
      </c>
      <c r="R111" s="3" t="str">
        <f aca="false">_xlfn.CONCAT("('",B111,"','",C111,"','",E111,"','",O111,"','",F111,"','",G111,"'),")</f>
        <v>('Spiked (Bat)','Spiked','{“+1CD Dam”,”Gain Piercing 1”}','14','1','7'),</v>
      </c>
      <c r="S111" s="3"/>
      <c r="U111" s="3" t="str">
        <f aca="false">_xlfn.CONCAT("('",A111,"','",J111,"','",K111,"'),")</f>
        <v>('110','NONE',''),</v>
      </c>
      <c r="V111" s="3" t="str">
        <f aca="false">_xlfn.CONCAT("('",A111,"','",M111,"','",N111,"'),")</f>
        <v>('110','NONE',''),</v>
      </c>
    </row>
    <row r="112" customFormat="false" ht="14.9" hidden="false" customHeight="false" outlineLevel="0" collapsed="false">
      <c r="A112" s="3" t="n">
        <v>111</v>
      </c>
      <c r="B112" s="6" t="s">
        <v>767</v>
      </c>
      <c r="C112" s="2" t="s">
        <v>766</v>
      </c>
      <c r="D112" s="3" t="s">
        <v>600</v>
      </c>
      <c r="E112" s="3" t="s">
        <v>1269</v>
      </c>
      <c r="F112" s="3" t="n">
        <v>1</v>
      </c>
      <c r="G112" s="3" t="n">
        <v>6</v>
      </c>
      <c r="I112" s="3"/>
      <c r="J112" s="3" t="str">
        <f aca="false">IFERROR(INDEX($S$2:$S$6,MATCH(I112,$T$2:$T$6,0),1),"NONE")</f>
        <v>NONE</v>
      </c>
      <c r="K112" s="3"/>
      <c r="L112" s="3"/>
      <c r="M112" s="3" t="str">
        <f aca="false">IFERROR(INDEX($S$2:$S$6,MATCH(L112,$T$2:$T$6,0),1),"NONE")</f>
        <v>NONE</v>
      </c>
      <c r="N112" s="3"/>
      <c r="O112" s="3" t="n">
        <f aca="false">INDEX($Q$2:$Q$234,MATCH(D$2:D$234,W$2:W$16,0),1)</f>
        <v>14</v>
      </c>
      <c r="P112" s="3" t="n">
        <v>1</v>
      </c>
      <c r="Q112" s="3"/>
      <c r="R112" s="3" t="str">
        <f aca="false">_xlfn.CONCAT("('",B112,"','",C112,"','",E112,"','",O112,"','",F112,"','",G112,"'),")</f>
        <v>('Spiked (Board)','Spiked','{“+1CD Dam”,”Gain Piercing 1”}','14','1','6'),</v>
      </c>
      <c r="S112" s="3"/>
      <c r="U112" s="3" t="str">
        <f aca="false">_xlfn.CONCAT("('",A112,"','",J112,"','",K112,"'),")</f>
        <v>('111','NONE',''),</v>
      </c>
      <c r="V112" s="3" t="str">
        <f aca="false">_xlfn.CONCAT("('",A112,"','",M112,"','",N112,"'),")</f>
        <v>('111','NONE',''),</v>
      </c>
    </row>
    <row r="113" customFormat="false" ht="14.9" hidden="false" customHeight="false" outlineLevel="0" collapsed="false">
      <c r="A113" s="3" t="n">
        <v>112</v>
      </c>
      <c r="B113" s="6" t="s">
        <v>768</v>
      </c>
      <c r="C113" s="2" t="s">
        <v>766</v>
      </c>
      <c r="D113" s="3" t="s">
        <v>600</v>
      </c>
      <c r="E113" s="3" t="s">
        <v>1269</v>
      </c>
      <c r="F113" s="3" t="n">
        <v>1</v>
      </c>
      <c r="G113" s="3" t="n">
        <v>4</v>
      </c>
      <c r="I113" s="3"/>
      <c r="J113" s="3" t="str">
        <f aca="false">IFERROR(INDEX($S$2:$S$6,MATCH(I113,$T$2:$T$6,0),1),"NONE")</f>
        <v>NONE</v>
      </c>
      <c r="K113" s="3"/>
      <c r="L113" s="3"/>
      <c r="M113" s="3" t="str">
        <f aca="false">IFERROR(INDEX($S$2:$S$6,MATCH(L113,$T$2:$T$6,0),1),"NONE")</f>
        <v>NONE</v>
      </c>
      <c r="N113" s="3"/>
      <c r="O113" s="3" t="n">
        <f aca="false">INDEX($Q$2:$Q$234,MATCH(D$2:D$234,W$2:W$16,0),1)</f>
        <v>14</v>
      </c>
      <c r="P113" s="3" t="n">
        <v>1</v>
      </c>
      <c r="Q113" s="3"/>
      <c r="R113" s="3" t="str">
        <f aca="false">_xlfn.CONCAT("('",B113,"','",C113,"','",E113,"','",O113,"','",F113,"','",G113,"'),")</f>
        <v>('Spiked (Lead Pipe)','Spiked','{“+1CD Dam”,”Gain Piercing 1”}','14','1','4'),</v>
      </c>
      <c r="S113" s="3"/>
      <c r="U113" s="3" t="str">
        <f aca="false">_xlfn.CONCAT("('",A113,"','",J113,"','",K113,"'),")</f>
        <v>('112','NONE',''),</v>
      </c>
      <c r="V113" s="3" t="str">
        <f aca="false">_xlfn.CONCAT("('",A113,"','",M113,"','",N113,"'),")</f>
        <v>('112','NONE',''),</v>
      </c>
    </row>
    <row r="114" customFormat="false" ht="14.9" hidden="false" customHeight="false" outlineLevel="0" collapsed="false">
      <c r="A114" s="3" t="n">
        <v>113</v>
      </c>
      <c r="B114" s="6" t="s">
        <v>769</v>
      </c>
      <c r="C114" s="2" t="s">
        <v>766</v>
      </c>
      <c r="D114" s="3" t="s">
        <v>600</v>
      </c>
      <c r="E114" s="3" t="s">
        <v>1269</v>
      </c>
      <c r="F114" s="3" t="n">
        <v>0</v>
      </c>
      <c r="G114" s="3" t="n">
        <v>3</v>
      </c>
      <c r="I114" s="3"/>
      <c r="J114" s="3" t="str">
        <f aca="false">IFERROR(INDEX($S$2:$S$6,MATCH(I114,$T$2:$T$6,0),1),"NONE")</f>
        <v>NONE</v>
      </c>
      <c r="K114" s="3"/>
      <c r="L114" s="3"/>
      <c r="M114" s="3" t="str">
        <f aca="false">IFERROR(INDEX($S$2:$S$6,MATCH(L114,$T$2:$T$6,0),1),"NONE")</f>
        <v>NONE</v>
      </c>
      <c r="N114" s="3"/>
      <c r="O114" s="3" t="n">
        <f aca="false">INDEX($Q$2:$Q$234,MATCH(D$2:D$234,W$2:W$16,0),1)</f>
        <v>14</v>
      </c>
      <c r="P114" s="3" t="n">
        <v>1</v>
      </c>
      <c r="Q114" s="3"/>
      <c r="R114" s="3" t="str">
        <f aca="false">_xlfn.CONCAT("('",B114,"','",C114,"','",E114,"','",O114,"','",F114,"','",G114,"'),")</f>
        <v>('Spiked (Rolling Pin, Cane)','Spiked','{“+1CD Dam”,”Gain Piercing 1”}','14','0','3'),</v>
      </c>
      <c r="S114" s="3"/>
      <c r="U114" s="3" t="str">
        <f aca="false">_xlfn.CONCAT("('",A114,"','",J114,"','",K114,"'),")</f>
        <v>('113','NONE',''),</v>
      </c>
      <c r="V114" s="3" t="str">
        <f aca="false">_xlfn.CONCAT("('",A114,"','",M114,"','",N114,"'),")</f>
        <v>('113','NONE',''),</v>
      </c>
    </row>
    <row r="115" customFormat="false" ht="14.9" hidden="false" customHeight="false" outlineLevel="0" collapsed="false">
      <c r="A115" s="3" t="n">
        <v>114</v>
      </c>
      <c r="B115" s="6" t="s">
        <v>770</v>
      </c>
      <c r="C115" s="2" t="s">
        <v>766</v>
      </c>
      <c r="D115" s="3" t="s">
        <v>600</v>
      </c>
      <c r="E115" s="3" t="s">
        <v>1244</v>
      </c>
      <c r="F115" s="3" t="n">
        <v>0</v>
      </c>
      <c r="G115" s="3" t="n">
        <v>3</v>
      </c>
      <c r="I115" s="3"/>
      <c r="J115" s="3" t="str">
        <f aca="false">IFERROR(INDEX($S$2:$S$6,MATCH(I115,$T$2:$T$6,0),1),"NONE")</f>
        <v>NONE</v>
      </c>
      <c r="K115" s="3"/>
      <c r="L115" s="3"/>
      <c r="M115" s="3" t="str">
        <f aca="false">IFERROR(INDEX($S$2:$S$6,MATCH(L115,$T$2:$T$6,0),1),"NONE")</f>
        <v>NONE</v>
      </c>
      <c r="N115" s="3"/>
      <c r="O115" s="3" t="n">
        <f aca="false">INDEX($Q$2:$Q$234,MATCH(D$2:D$234,W$2:W$16,0),1)</f>
        <v>14</v>
      </c>
      <c r="P115" s="3" t="n">
        <v>1</v>
      </c>
      <c r="Q115" s="3"/>
      <c r="R115" s="3" t="str">
        <f aca="false">_xlfn.CONCAT("('",B115,"','",C115,"','",E115,"','",O115,"','",F115,"','",G115,"'),")</f>
        <v>('Spiked (Boxing Glove, Knuckles)','Spiked','{“Gain Piercing 1”}','14','0','3'),</v>
      </c>
      <c r="S115" s="3"/>
      <c r="U115" s="3" t="str">
        <f aca="false">_xlfn.CONCAT("('",A115,"','",J115,"','",K115,"'),")</f>
        <v>('114','NONE',''),</v>
      </c>
      <c r="V115" s="3" t="str">
        <f aca="false">_xlfn.CONCAT("('",A115,"','",M115,"','",N115,"'),")</f>
        <v>('114','NONE',''),</v>
      </c>
    </row>
    <row r="116" customFormat="false" ht="14.9" hidden="false" customHeight="false" outlineLevel="0" collapsed="false">
      <c r="A116" s="3" t="n">
        <v>115</v>
      </c>
      <c r="B116" s="6" t="s">
        <v>771</v>
      </c>
      <c r="C116" s="2" t="s">
        <v>772</v>
      </c>
      <c r="D116" s="3" t="s">
        <v>600</v>
      </c>
      <c r="E116" s="3" t="s">
        <v>1259</v>
      </c>
      <c r="F116" s="3" t="n">
        <v>1</v>
      </c>
      <c r="G116" s="3" t="n">
        <v>7</v>
      </c>
      <c r="H116" s="3" t="s">
        <v>1165</v>
      </c>
      <c r="I116" s="3"/>
      <c r="J116" s="3" t="str">
        <f aca="false">IFERROR(INDEX($S$2:$S$6,MATCH(I116,$T$2:$T$6,0),1),"NONE")</f>
        <v>NONE</v>
      </c>
      <c r="K116" s="3"/>
      <c r="L116" s="3"/>
      <c r="M116" s="3" t="str">
        <f aca="false">IFERROR(INDEX($S$2:$S$6,MATCH(L116,$T$2:$T$6,0),1),"NONE")</f>
        <v>NONE</v>
      </c>
      <c r="N116" s="3"/>
      <c r="O116" s="3" t="n">
        <f aca="false">INDEX($Q$2:$Q$234,MATCH(D$2:D$234,W$2:W$16,0),1)</f>
        <v>14</v>
      </c>
      <c r="P116" s="3" t="n">
        <v>1</v>
      </c>
      <c r="Q116" s="3" t="n">
        <v>94</v>
      </c>
      <c r="R116" s="3" t="str">
        <f aca="false">_xlfn.CONCAT("('",B116,"','",C116,"','",E116,"','",O116,"','",F116,"','",G116,"'),")</f>
        <v>('Sharp (Bat)','Sharp','{“+1CD Dam”,”Gain Persistent”}','14','1','7'),</v>
      </c>
      <c r="S116" s="3"/>
      <c r="U116" s="3" t="str">
        <f aca="false">_xlfn.CONCAT("('",A116,"','",J116,"','",K116,"'),")</f>
        <v>('115','NONE',''),</v>
      </c>
      <c r="V116" s="3" t="str">
        <f aca="false">_xlfn.CONCAT("('",A116,"','",M116,"','",N116,"'),")</f>
        <v>('115','NONE',''),</v>
      </c>
    </row>
    <row r="117" customFormat="false" ht="14.9" hidden="false" customHeight="false" outlineLevel="0" collapsed="false">
      <c r="A117" s="3" t="n">
        <v>116</v>
      </c>
      <c r="B117" s="6" t="s">
        <v>773</v>
      </c>
      <c r="C117" s="2" t="s">
        <v>772</v>
      </c>
      <c r="D117" s="3" t="s">
        <v>600</v>
      </c>
      <c r="E117" s="3" t="s">
        <v>1259</v>
      </c>
      <c r="F117" s="3" t="n">
        <v>0</v>
      </c>
      <c r="G117" s="3" t="n">
        <v>3</v>
      </c>
      <c r="I117" s="3"/>
      <c r="J117" s="3" t="str">
        <f aca="false">IFERROR(INDEX($S$2:$S$6,MATCH(I117,$T$2:$T$6,0),1),"NONE")</f>
        <v>NONE</v>
      </c>
      <c r="K117" s="3"/>
      <c r="L117" s="3"/>
      <c r="M117" s="3" t="str">
        <f aca="false">IFERROR(INDEX($S$2:$S$6,MATCH(L117,$T$2:$T$6,0),1),"NONE")</f>
        <v>NONE</v>
      </c>
      <c r="N117" s="3"/>
      <c r="O117" s="3" t="n">
        <f aca="false">INDEX($Q$2:$Q$234,MATCH(D$2:D$234,W$2:W$16,0),1)</f>
        <v>14</v>
      </c>
      <c r="P117" s="3" t="n">
        <v>1</v>
      </c>
      <c r="Q117" s="3"/>
      <c r="R117" s="3" t="str">
        <f aca="false">_xlfn.CONCAT("('",B117,"','",C117,"','",E117,"','",O117,"','",F117,"','",G117,"'),")</f>
        <v>('Sharp (Pool Cue, Rolling Pin)','Sharp','{“+1CD Dam”,”Gain Persistent”}','14','0','3'),</v>
      </c>
      <c r="S117" s="3"/>
      <c r="U117" s="3" t="str">
        <f aca="false">_xlfn.CONCAT("('",A117,"','",J117,"','",K117,"'),")</f>
        <v>('116','NONE',''),</v>
      </c>
      <c r="V117" s="3" t="str">
        <f aca="false">_xlfn.CONCAT("('",A117,"','",M117,"','",N117,"'),")</f>
        <v>('116','NONE',''),</v>
      </c>
    </row>
    <row r="118" customFormat="false" ht="14.9" hidden="false" customHeight="false" outlineLevel="0" collapsed="false">
      <c r="A118" s="3" t="n">
        <v>117</v>
      </c>
      <c r="B118" s="6" t="s">
        <v>774</v>
      </c>
      <c r="C118" s="2" t="s">
        <v>772</v>
      </c>
      <c r="D118" s="3" t="s">
        <v>600</v>
      </c>
      <c r="E118" s="3" t="s">
        <v>1248</v>
      </c>
      <c r="F118" s="3" t="n">
        <v>0</v>
      </c>
      <c r="G118" s="3" t="n">
        <v>3</v>
      </c>
      <c r="I118" s="3"/>
      <c r="J118" s="3" t="str">
        <f aca="false">IFERROR(INDEX($S$2:$S$6,MATCH(I118,$T$2:$T$6,0),1),"NONE")</f>
        <v>NONE</v>
      </c>
      <c r="K118" s="3"/>
      <c r="L118" s="3"/>
      <c r="M118" s="3" t="str">
        <f aca="false">IFERROR(INDEX($S$2:$S$6,MATCH(L118,$T$2:$T$6,0),1),"NONE")</f>
        <v>NONE</v>
      </c>
      <c r="N118" s="3"/>
      <c r="O118" s="3" t="n">
        <f aca="false">INDEX($Q$2:$Q$234,MATCH(D$2:D$234,W$2:W$16,0),1)</f>
        <v>14</v>
      </c>
      <c r="P118" s="3" t="n">
        <v>1</v>
      </c>
      <c r="Q118" s="3"/>
      <c r="R118" s="3" t="str">
        <f aca="false">_xlfn.CONCAT("('",B118,"','",C118,"','",E118,"','",O118,"','",F118,"','",G118,"'),")</f>
        <v>('Sharp (Knuckles)','Sharp','{“Gain Persistent”}','14','0','3'),</v>
      </c>
      <c r="S118" s="3"/>
      <c r="U118" s="3" t="str">
        <f aca="false">_xlfn.CONCAT("('",A118,"','",J118,"','",K118,"'),")</f>
        <v>('117','NONE',''),</v>
      </c>
      <c r="V118" s="3" t="str">
        <f aca="false">_xlfn.CONCAT("('",A118,"','",M118,"','",N118,"'),")</f>
        <v>('117','NONE',''),</v>
      </c>
    </row>
    <row r="119" customFormat="false" ht="14.9" hidden="false" customHeight="false" outlineLevel="0" collapsed="false">
      <c r="A119" s="3" t="n">
        <v>118</v>
      </c>
      <c r="B119" s="6" t="s">
        <v>775</v>
      </c>
      <c r="C119" s="2" t="s">
        <v>776</v>
      </c>
      <c r="D119" s="3" t="s">
        <v>600</v>
      </c>
      <c r="E119" s="3" t="s">
        <v>1167</v>
      </c>
      <c r="F119" s="3" t="n">
        <v>1</v>
      </c>
      <c r="G119" s="3" t="n">
        <v>10</v>
      </c>
      <c r="H119" s="3" t="s">
        <v>1270</v>
      </c>
      <c r="I119" s="3" t="s">
        <v>1258</v>
      </c>
      <c r="J119" s="3" t="n">
        <f aca="false">IFERROR(INDEX($S$2:$S$6,MATCH(I119,$T$2:$T$6,0),1),"NONE")</f>
        <v>12</v>
      </c>
      <c r="K119" s="3" t="n">
        <v>1</v>
      </c>
      <c r="L119" s="3"/>
      <c r="M119" s="3" t="str">
        <f aca="false">IFERROR(INDEX($S$2:$S$6,MATCH(L119,$T$2:$T$6,0),1),"NONE")</f>
        <v>NONE</v>
      </c>
      <c r="N119" s="3"/>
      <c r="O119" s="3" t="n">
        <f aca="false">INDEX($Q$2:$Q$234,MATCH(D$2:D$234,W$2:W$16,0),1)</f>
        <v>14</v>
      </c>
      <c r="P119" s="3" t="n">
        <v>1</v>
      </c>
      <c r="Q119" s="3" t="n">
        <v>95</v>
      </c>
      <c r="R119" s="3" t="str">
        <f aca="false">_xlfn.CONCAT("('",B119,"','",C119,"','",E119,"','",O119,"','",F119,"','",G119,"'),")</f>
        <v>('Chain-Wrapped','Chain-wrapped','{“+2CD Dam”}','14','1','10'),</v>
      </c>
      <c r="S119" s="3"/>
      <c r="U119" s="3" t="str">
        <f aca="false">_xlfn.CONCAT("('",A119,"','",J119,"','",K119,"'),")</f>
        <v>('118','12','1'),</v>
      </c>
      <c r="V119" s="3" t="str">
        <f aca="false">_xlfn.CONCAT("('",A119,"','",M119,"','",N119,"'),")</f>
        <v>('118','NONE',''),</v>
      </c>
    </row>
    <row r="120" customFormat="false" ht="14.9" hidden="false" customHeight="false" outlineLevel="0" collapsed="false">
      <c r="A120" s="3" t="n">
        <v>119</v>
      </c>
      <c r="B120" s="6" t="s">
        <v>777</v>
      </c>
      <c r="C120" s="2" t="s">
        <v>778</v>
      </c>
      <c r="D120" s="3" t="s">
        <v>600</v>
      </c>
      <c r="E120" s="3" t="s">
        <v>1260</v>
      </c>
      <c r="F120" s="3" t="n">
        <v>2</v>
      </c>
      <c r="G120" s="3" t="n">
        <v>12</v>
      </c>
      <c r="H120" s="3" t="s">
        <v>1257</v>
      </c>
      <c r="I120" s="3" t="s">
        <v>1258</v>
      </c>
      <c r="J120" s="3" t="n">
        <f aca="false">IFERROR(INDEX($S$2:$S$6,MATCH(I120,$T$2:$T$6,0),1),"NONE")</f>
        <v>12</v>
      </c>
      <c r="K120" s="3" t="n">
        <v>2</v>
      </c>
      <c r="L120" s="3"/>
      <c r="M120" s="3" t="str">
        <f aca="false">IFERROR(INDEX($S$2:$S$6,MATCH(L120,$T$2:$T$6,0),1),"NONE")</f>
        <v>NONE</v>
      </c>
      <c r="N120" s="3"/>
      <c r="O120" s="3" t="n">
        <f aca="false">INDEX($Q$2:$Q$234,MATCH(D$2:D$234,W$2:W$16,0),1)</f>
        <v>14</v>
      </c>
      <c r="P120" s="3" t="n">
        <v>1</v>
      </c>
      <c r="Q120" s="3" t="n">
        <v>96</v>
      </c>
      <c r="R120" s="3" t="str">
        <f aca="false">_xlfn.CONCAT("('",B120,"','",C120,"','",E120,"','",O120,"','",F120,"','",G120,"'),")</f>
        <v>('Bladed (Bat)','Bladed','{“+2CD Dam”,”Gain Persistent”}','14','2','12'),</v>
      </c>
      <c r="S120" s="3"/>
      <c r="U120" s="3" t="str">
        <f aca="false">_xlfn.CONCAT("('",A120,"','",J120,"','",K120,"'),")</f>
        <v>('119','12','2'),</v>
      </c>
      <c r="V120" s="3" t="str">
        <f aca="false">_xlfn.CONCAT("('",A120,"','",M120,"','",N120,"'),")</f>
        <v>('119','NONE',''),</v>
      </c>
    </row>
    <row r="121" customFormat="false" ht="14.9" hidden="false" customHeight="false" outlineLevel="0" collapsed="false">
      <c r="A121" s="3" t="n">
        <v>120</v>
      </c>
      <c r="B121" s="6" t="s">
        <v>779</v>
      </c>
      <c r="C121" s="2" t="s">
        <v>778</v>
      </c>
      <c r="D121" s="3" t="s">
        <v>600</v>
      </c>
      <c r="E121" s="3" t="s">
        <v>1260</v>
      </c>
      <c r="F121" s="3" t="n">
        <v>2</v>
      </c>
      <c r="G121" s="3" t="n">
        <v>10</v>
      </c>
      <c r="I121" s="3" t="s">
        <v>1258</v>
      </c>
      <c r="J121" s="3" t="n">
        <f aca="false">IFERROR(INDEX($S$2:$S$6,MATCH(I121,$T$2:$T$6,0),1),"NONE")</f>
        <v>12</v>
      </c>
      <c r="K121" s="3" t="n">
        <v>1</v>
      </c>
      <c r="L121" s="3"/>
      <c r="M121" s="3" t="str">
        <f aca="false">IFERROR(INDEX($S$2:$S$6,MATCH(L121,$T$2:$T$6,0),1),"NONE")</f>
        <v>NONE</v>
      </c>
      <c r="N121" s="3"/>
      <c r="O121" s="3" t="n">
        <f aca="false">INDEX($Q$2:$Q$234,MATCH(D$2:D$234,W$2:W$16,0),1)</f>
        <v>14</v>
      </c>
      <c r="P121" s="3" t="n">
        <v>1</v>
      </c>
      <c r="Q121" s="3"/>
      <c r="R121" s="3" t="str">
        <f aca="false">_xlfn.CONCAT("('",B121,"','",C121,"','",E121,"','",O121,"','",F121,"','",G121,"'),")</f>
        <v>('Bladed (Board)','Bladed','{“+2CD Dam”,”Gain Persistent”}','14','2','10'),</v>
      </c>
      <c r="S121" s="3"/>
      <c r="U121" s="3" t="str">
        <f aca="false">_xlfn.CONCAT("('",A121,"','",J121,"','",K121,"'),")</f>
        <v>('120','12','1'),</v>
      </c>
      <c r="V121" s="3" t="str">
        <f aca="false">_xlfn.CONCAT("('",A121,"','",M121,"','",N121,"'),")</f>
        <v>('120','NONE',''),</v>
      </c>
    </row>
    <row r="122" customFormat="false" ht="14.9" hidden="false" customHeight="false" outlineLevel="0" collapsed="false">
      <c r="A122" s="3" t="n">
        <v>121</v>
      </c>
      <c r="B122" s="6" t="s">
        <v>780</v>
      </c>
      <c r="C122" s="2" t="s">
        <v>778</v>
      </c>
      <c r="D122" s="3" t="s">
        <v>600</v>
      </c>
      <c r="E122" s="3" t="s">
        <v>1259</v>
      </c>
      <c r="F122" s="3" t="n">
        <v>1</v>
      </c>
      <c r="G122" s="3" t="n">
        <v>12</v>
      </c>
      <c r="I122" s="3" t="s">
        <v>1258</v>
      </c>
      <c r="J122" s="3" t="n">
        <f aca="false">IFERROR(INDEX($S$2:$S$6,MATCH(I122,$T$2:$T$6,0),1),"NONE")</f>
        <v>12</v>
      </c>
      <c r="K122" s="3" t="n">
        <v>2</v>
      </c>
      <c r="L122" s="3"/>
      <c r="M122" s="3" t="str">
        <f aca="false">IFERROR(INDEX($S$2:$S$6,MATCH(L122,$T$2:$T$6,0),1),"NONE")</f>
        <v>NONE</v>
      </c>
      <c r="N122" s="3"/>
      <c r="O122" s="3" t="n">
        <f aca="false">INDEX($Q$2:$Q$234,MATCH(D$2:D$234,W$2:W$16,0),1)</f>
        <v>14</v>
      </c>
      <c r="P122" s="3" t="n">
        <v>1</v>
      </c>
      <c r="Q122" s="3"/>
      <c r="R122" s="3" t="str">
        <f aca="false">_xlfn.CONCAT("('",B122,"','",C122,"','",E122,"','",O122,"','",F122,"','",G122,"'),")</f>
        <v>('Bladed (Tire Iron)','Bladed','{“+1CD Dam”,”Gain Persistent”}','14','1','12'),</v>
      </c>
      <c r="S122" s="3"/>
      <c r="U122" s="3" t="str">
        <f aca="false">_xlfn.CONCAT("('",A122,"','",J122,"','",K122,"'),")</f>
        <v>('121','12','2'),</v>
      </c>
      <c r="V122" s="3" t="str">
        <f aca="false">_xlfn.CONCAT("('",A122,"','",M122,"','",N122,"'),")</f>
        <v>('121','NONE',''),</v>
      </c>
    </row>
    <row r="123" customFormat="false" ht="14.9" hidden="false" customHeight="false" outlineLevel="0" collapsed="false">
      <c r="A123" s="3" t="n">
        <v>122</v>
      </c>
      <c r="B123" s="6" t="s">
        <v>781</v>
      </c>
      <c r="C123" s="2" t="s">
        <v>778</v>
      </c>
      <c r="D123" s="3" t="s">
        <v>600</v>
      </c>
      <c r="E123" s="3" t="s">
        <v>1259</v>
      </c>
      <c r="F123" s="3" t="n">
        <v>0</v>
      </c>
      <c r="G123" s="3" t="n">
        <v>5</v>
      </c>
      <c r="I123" s="3" t="s">
        <v>1258</v>
      </c>
      <c r="J123" s="3" t="n">
        <f aca="false">IFERROR(INDEX($S$2:$S$6,MATCH(I123,$T$2:$T$6,0),1),"NONE")</f>
        <v>12</v>
      </c>
      <c r="K123" s="3" t="n">
        <v>1</v>
      </c>
      <c r="L123" s="3"/>
      <c r="M123" s="3" t="str">
        <f aca="false">IFERROR(INDEX($S$2:$S$6,MATCH(L123,$T$2:$T$6,0),1),"NONE")</f>
        <v>NONE</v>
      </c>
      <c r="N123" s="3"/>
      <c r="O123" s="3" t="n">
        <f aca="false">INDEX($Q$2:$Q$234,MATCH(D$2:D$234,W$2:W$16,0),1)</f>
        <v>14</v>
      </c>
      <c r="P123" s="3" t="n">
        <v>1</v>
      </c>
      <c r="Q123" s="3"/>
      <c r="R123" s="3" t="str">
        <f aca="false">_xlfn.CONCAT("('",B123,"','",C123,"','",E123,"','",O123,"','",F123,"','",G123,"'),")</f>
        <v>('Bladed (Knuckles)','Bladed','{“+1CD Dam”,”Gain Persistent”}','14','0','5'),</v>
      </c>
      <c r="S123" s="3"/>
      <c r="U123" s="3" t="str">
        <f aca="false">_xlfn.CONCAT("('",A123,"','",J123,"','",K123,"'),")</f>
        <v>('122','12','1'),</v>
      </c>
      <c r="V123" s="3" t="str">
        <f aca="false">_xlfn.CONCAT("('",A123,"','",M123,"','",N123,"'),")</f>
        <v>('122','NONE',''),</v>
      </c>
    </row>
    <row r="124" customFormat="false" ht="14.9" hidden="false" customHeight="false" outlineLevel="0" collapsed="false">
      <c r="A124" s="3" t="n">
        <v>123</v>
      </c>
      <c r="B124" s="6" t="s">
        <v>782</v>
      </c>
      <c r="C124" s="2" t="s">
        <v>783</v>
      </c>
      <c r="D124" s="3" t="s">
        <v>600</v>
      </c>
      <c r="E124" s="3" t="s">
        <v>1271</v>
      </c>
      <c r="F124" s="3" t="n">
        <v>1</v>
      </c>
      <c r="G124" s="3" t="n">
        <v>9</v>
      </c>
      <c r="H124" s="3" t="s">
        <v>1270</v>
      </c>
      <c r="I124" s="3" t="s">
        <v>1258</v>
      </c>
      <c r="J124" s="3" t="n">
        <f aca="false">IFERROR(INDEX($S$2:$S$6,MATCH(I124,$T$2:$T$6,0),1),"NONE")</f>
        <v>12</v>
      </c>
      <c r="K124" s="3" t="n">
        <v>1</v>
      </c>
      <c r="L124" s="3"/>
      <c r="M124" s="3" t="str">
        <f aca="false">IFERROR(INDEX($S$2:$S$6,MATCH(L124,$T$2:$T$6,0),1),"NONE")</f>
        <v>NONE</v>
      </c>
      <c r="N124" s="3"/>
      <c r="O124" s="3" t="n">
        <f aca="false">INDEX($Q$2:$Q$234,MATCH(D$2:D$234,W$2:W$16,0),1)</f>
        <v>14</v>
      </c>
      <c r="P124" s="3" t="n">
        <v>1</v>
      </c>
      <c r="Q124" s="3" t="n">
        <v>97</v>
      </c>
      <c r="R124" s="3" t="str">
        <f aca="false">_xlfn.CONCAT("('",B124,"','",C124,"','",E124,"','",O124,"','",F124,"','",G124,"'),")</f>
        <v>('Puncturing (Board)','Puncturing','{“+2CD Dam”,”Gain Piercing 1”}','14','1','9'),</v>
      </c>
      <c r="S124" s="3"/>
      <c r="U124" s="3" t="str">
        <f aca="false">_xlfn.CONCAT("('",A124,"','",J124,"','",K124,"'),")</f>
        <v>('123','12','1'),</v>
      </c>
      <c r="V124" s="3" t="str">
        <f aca="false">_xlfn.CONCAT("('",A124,"','",M124,"','",N124,"'),")</f>
        <v>('123','NONE',''),</v>
      </c>
    </row>
    <row r="125" customFormat="false" ht="14.9" hidden="false" customHeight="false" outlineLevel="0" collapsed="false">
      <c r="A125" s="3" t="n">
        <v>124</v>
      </c>
      <c r="B125" s="6" t="s">
        <v>784</v>
      </c>
      <c r="C125" s="2" t="s">
        <v>783</v>
      </c>
      <c r="D125" s="3" t="s">
        <v>600</v>
      </c>
      <c r="E125" s="3" t="s">
        <v>1271</v>
      </c>
      <c r="F125" s="3" t="n">
        <v>1</v>
      </c>
      <c r="G125" s="3" t="n">
        <v>13</v>
      </c>
      <c r="I125" s="3" t="s">
        <v>1258</v>
      </c>
      <c r="J125" s="3" t="n">
        <f aca="false">IFERROR(INDEX($S$2:$S$6,MATCH(I125,$T$2:$T$6,0),1),"NONE")</f>
        <v>12</v>
      </c>
      <c r="K125" s="3" t="n">
        <v>1</v>
      </c>
      <c r="L125" s="3"/>
      <c r="M125" s="3" t="str">
        <f aca="false">IFERROR(INDEX($S$2:$S$6,MATCH(L125,$T$2:$T$6,0),1),"NONE")</f>
        <v>NONE</v>
      </c>
      <c r="N125" s="3"/>
      <c r="O125" s="3" t="n">
        <f aca="false">INDEX($Q$2:$Q$234,MATCH(D$2:D$234,W$2:W$16,0),1)</f>
        <v>14</v>
      </c>
      <c r="P125" s="3" t="n">
        <v>1</v>
      </c>
      <c r="Q125" s="3"/>
      <c r="R125" s="3" t="str">
        <f aca="false">_xlfn.CONCAT("('",B125,"','",C125,"','",E125,"','",O125,"','",F125,"','",G125,"'),")</f>
        <v>('Puncturing (Pipe Wrench)','Puncturing','{“+2CD Dam”,”Gain Piercing 1”}','14','1','13'),</v>
      </c>
      <c r="S125" s="3"/>
      <c r="U125" s="3" t="str">
        <f aca="false">_xlfn.CONCAT("('",A125,"','",J125,"','",K125,"'),")</f>
        <v>('124','12','1'),</v>
      </c>
      <c r="V125" s="3" t="str">
        <f aca="false">_xlfn.CONCAT("('",A125,"','",M125,"','",N125,"'),")</f>
        <v>('124','NONE',''),</v>
      </c>
    </row>
    <row r="126" customFormat="false" ht="14.9" hidden="false" customHeight="false" outlineLevel="0" collapsed="false">
      <c r="A126" s="3" t="n">
        <v>125</v>
      </c>
      <c r="B126" s="6" t="s">
        <v>785</v>
      </c>
      <c r="C126" s="2" t="s">
        <v>783</v>
      </c>
      <c r="D126" s="3" t="s">
        <v>600</v>
      </c>
      <c r="E126" s="3" t="s">
        <v>1269</v>
      </c>
      <c r="F126" s="3" t="n">
        <v>5</v>
      </c>
      <c r="G126" s="3" t="n">
        <v>18</v>
      </c>
      <c r="I126" s="3" t="s">
        <v>1258</v>
      </c>
      <c r="J126" s="3" t="n">
        <f aca="false">IFERROR(INDEX($S$2:$S$6,MATCH(I126,$T$2:$T$6,0),1),"NONE")</f>
        <v>12</v>
      </c>
      <c r="K126" s="3" t="n">
        <v>2</v>
      </c>
      <c r="L126" s="3"/>
      <c r="M126" s="3" t="str">
        <f aca="false">IFERROR(INDEX($S$2:$S$6,MATCH(L126,$T$2:$T$6,0),1),"NONE")</f>
        <v>NONE</v>
      </c>
      <c r="N126" s="3"/>
      <c r="O126" s="3" t="n">
        <f aca="false">INDEX($Q$2:$Q$234,MATCH(D$2:D$234,W$2:W$16,0),1)</f>
        <v>14</v>
      </c>
      <c r="P126" s="3" t="n">
        <v>1</v>
      </c>
      <c r="Q126" s="3"/>
      <c r="R126" s="3" t="str">
        <f aca="false">_xlfn.CONCAT("('",B126,"','",C126,"','",E126,"','",O126,"','",F126,"','",G126,"'),")</f>
        <v>('Puncturing (Sledgehammer)','Puncturing','{“+1CD Dam”,”Gain Piercing 1”}','14','5','18'),</v>
      </c>
      <c r="S126" s="3"/>
      <c r="U126" s="3" t="str">
        <f aca="false">_xlfn.CONCAT("('",A126,"','",J126,"','",K126,"'),")</f>
        <v>('125','12','2'),</v>
      </c>
      <c r="V126" s="3" t="str">
        <f aca="false">_xlfn.CONCAT("('",A126,"','",M126,"','",N126,"'),")</f>
        <v>('125','NONE',''),</v>
      </c>
    </row>
    <row r="127" customFormat="false" ht="14.9" hidden="false" customHeight="false" outlineLevel="0" collapsed="false">
      <c r="A127" s="3" t="n">
        <v>126</v>
      </c>
      <c r="B127" s="6" t="s">
        <v>786</v>
      </c>
      <c r="C127" s="2" t="s">
        <v>783</v>
      </c>
      <c r="D127" s="3" t="s">
        <v>600</v>
      </c>
      <c r="E127" s="3" t="s">
        <v>1269</v>
      </c>
      <c r="F127" s="3" t="n">
        <v>0</v>
      </c>
      <c r="G127" s="3" t="n">
        <v>4</v>
      </c>
      <c r="I127" s="3" t="s">
        <v>1258</v>
      </c>
      <c r="J127" s="3" t="n">
        <f aca="false">IFERROR(INDEX($S$2:$S$6,MATCH(I127,$T$2:$T$6,0),1),"NONE")</f>
        <v>12</v>
      </c>
      <c r="K127" s="3" t="n">
        <v>1</v>
      </c>
      <c r="L127" s="3"/>
      <c r="M127" s="3" t="str">
        <f aca="false">IFERROR(INDEX($S$2:$S$6,MATCH(L127,$T$2:$T$6,0),1),"NONE")</f>
        <v>NONE</v>
      </c>
      <c r="N127" s="3"/>
      <c r="O127" s="3" t="n">
        <f aca="false">INDEX($Q$2:$Q$234,MATCH(D$2:D$234,W$2:W$16,0),1)</f>
        <v>14</v>
      </c>
      <c r="P127" s="3" t="n">
        <v>1</v>
      </c>
      <c r="Q127" s="3"/>
      <c r="R127" s="3" t="str">
        <f aca="false">_xlfn.CONCAT("('",B127,"','",C127,"','",E127,"','",O127,"','",F127,"','",G127,"'),")</f>
        <v>('Puncturing (Boxing Glove, Knuckles)','Puncturing','{“+1CD Dam”,”Gain Piercing 1”}','14','0','4'),</v>
      </c>
      <c r="S127" s="3"/>
      <c r="U127" s="3" t="str">
        <f aca="false">_xlfn.CONCAT("('",A127,"','",J127,"','",K127,"'),")</f>
        <v>('126','12','1'),</v>
      </c>
      <c r="V127" s="3" t="str">
        <f aca="false">_xlfn.CONCAT("('",A127,"','",M127,"','",N127,"'),")</f>
        <v>('126','NONE',''),</v>
      </c>
    </row>
    <row r="128" customFormat="false" ht="14.9" hidden="false" customHeight="false" outlineLevel="0" collapsed="false">
      <c r="A128" s="3" t="n">
        <v>127</v>
      </c>
      <c r="B128" s="6" t="s">
        <v>787</v>
      </c>
      <c r="C128" s="2" t="s">
        <v>783</v>
      </c>
      <c r="D128" s="3" t="s">
        <v>600</v>
      </c>
      <c r="E128" s="3" t="s">
        <v>1271</v>
      </c>
      <c r="F128" s="3" t="n">
        <v>1</v>
      </c>
      <c r="G128" s="3" t="n">
        <v>45</v>
      </c>
      <c r="I128" s="3" t="s">
        <v>1258</v>
      </c>
      <c r="J128" s="3" t="n">
        <f aca="false">IFERROR(INDEX($S$2:$S$6,MATCH(I128,$T$2:$T$6,0),1),"NONE")</f>
        <v>12</v>
      </c>
      <c r="K128" s="3" t="n">
        <v>2</v>
      </c>
      <c r="L128" s="3"/>
      <c r="M128" s="3" t="str">
        <f aca="false">IFERROR(INDEX($S$2:$S$6,MATCH(L128,$T$2:$T$6,0),1),"NONE")</f>
        <v>NONE</v>
      </c>
      <c r="N128" s="3"/>
      <c r="O128" s="3" t="n">
        <f aca="false">INDEX($Q$2:$Q$234,MATCH(D$2:D$234,W$2:W$16,0),1)</f>
        <v>14</v>
      </c>
      <c r="P128" s="3" t="n">
        <v>1</v>
      </c>
      <c r="Q128" s="3"/>
      <c r="R128" s="3" t="str">
        <f aca="false">_xlfn.CONCAT("('",B128,"','",C128,"','",E128,"','",O128,"','",F128,"','",G128,"'),")</f>
        <v>('Puncturing (Power Fist)','Puncturing','{“+2CD Dam”,”Gain Piercing 1”}','14','1','45'),</v>
      </c>
      <c r="S128" s="3"/>
      <c r="U128" s="3" t="str">
        <f aca="false">_xlfn.CONCAT("('",A128,"','",J128,"','",K128,"'),")</f>
        <v>('127','12','2'),</v>
      </c>
      <c r="V128" s="3" t="str">
        <f aca="false">_xlfn.CONCAT("('",A128,"','",M128,"','",N128,"'),")</f>
        <v>('127','NONE',''),</v>
      </c>
    </row>
    <row r="129" customFormat="false" ht="14.9" hidden="false" customHeight="false" outlineLevel="0" collapsed="false">
      <c r="A129" s="3" t="n">
        <v>128</v>
      </c>
      <c r="B129" s="6" t="s">
        <v>788</v>
      </c>
      <c r="C129" s="2" t="s">
        <v>789</v>
      </c>
      <c r="D129" s="3" t="s">
        <v>600</v>
      </c>
      <c r="E129" s="3" t="s">
        <v>1167</v>
      </c>
      <c r="F129" s="3" t="n">
        <v>2</v>
      </c>
      <c r="G129" s="3" t="n">
        <v>11</v>
      </c>
      <c r="H129" s="3" t="s">
        <v>1270</v>
      </c>
      <c r="I129" s="3" t="s">
        <v>1258</v>
      </c>
      <c r="J129" s="3" t="n">
        <f aca="false">IFERROR(INDEX($S$2:$S$6,MATCH(I129,$T$2:$T$6,0),1),"NONE")</f>
        <v>12</v>
      </c>
      <c r="K129" s="3" t="n">
        <v>2</v>
      </c>
      <c r="L129" s="3"/>
      <c r="M129" s="3" t="str">
        <f aca="false">IFERROR(INDEX($S$2:$S$6,MATCH(L129,$T$2:$T$6,0),1),"NONE")</f>
        <v>NONE</v>
      </c>
      <c r="N129" s="3"/>
      <c r="O129" s="3" t="n">
        <f aca="false">INDEX($Q$2:$Q$234,MATCH(D$2:D$234,W$2:W$16,0),1)</f>
        <v>14</v>
      </c>
      <c r="P129" s="3" t="n">
        <v>1</v>
      </c>
      <c r="Q129" s="3" t="n">
        <v>98</v>
      </c>
      <c r="R129" s="3" t="str">
        <f aca="false">_xlfn.CONCAT("('",B129,"','",C129,"','",E129,"','",O129,"','",F129,"','",G129,"'),")</f>
        <v>('Heavy (Lead Pipe)','Heavy','{“+2CD Dam”}','14','2','11'),</v>
      </c>
      <c r="S129" s="3"/>
      <c r="U129" s="3" t="str">
        <f aca="false">_xlfn.CONCAT("('",A129,"','",J129,"','",K129,"'),")</f>
        <v>('128','12','2'),</v>
      </c>
      <c r="V129" s="3" t="str">
        <f aca="false">_xlfn.CONCAT("('",A129,"','",M129,"','",N129,"'),")</f>
        <v>('128','NONE',''),</v>
      </c>
    </row>
    <row r="130" customFormat="false" ht="14.9" hidden="false" customHeight="false" outlineLevel="0" collapsed="false">
      <c r="A130" s="3" t="n">
        <v>129</v>
      </c>
      <c r="B130" s="6" t="s">
        <v>790</v>
      </c>
      <c r="C130" s="2" t="s">
        <v>791</v>
      </c>
      <c r="D130" s="3" t="s">
        <v>600</v>
      </c>
      <c r="E130" s="3" t="s">
        <v>1167</v>
      </c>
      <c r="F130" s="3" t="n">
        <v>7</v>
      </c>
      <c r="G130" s="3" t="n">
        <v>12</v>
      </c>
      <c r="I130" s="3" t="s">
        <v>1258</v>
      </c>
      <c r="J130" s="3" t="n">
        <f aca="false">IFERROR(INDEX($S$2:$S$6,MATCH(I130,$T$2:$T$6,0),1),"NONE")</f>
        <v>12</v>
      </c>
      <c r="K130" s="3" t="n">
        <v>1</v>
      </c>
      <c r="L130" s="3"/>
      <c r="M130" s="3" t="str">
        <f aca="false">IFERROR(INDEX($S$2:$S$6,MATCH(L130,$T$2:$T$6,0),1),"NONE")</f>
        <v>NONE</v>
      </c>
      <c r="N130" s="3"/>
      <c r="O130" s="3" t="n">
        <f aca="false">INDEX($Q$2:$Q$234,MATCH(D$2:D$234,W$2:W$16,0),1)</f>
        <v>14</v>
      </c>
      <c r="P130" s="3" t="n">
        <v>1</v>
      </c>
      <c r="Q130" s="3"/>
      <c r="R130" s="3" t="str">
        <f aca="false">_xlfn.CONCAT("('",B130,"','",C130,"','",E130,"','",O130,"','",F130,"','",G130,"'),")</f>
        <v>('Heavy (Pipe Wrench)','Weighted','{“+2CD Dam”}','14','7','12'),</v>
      </c>
      <c r="S130" s="3"/>
      <c r="U130" s="3" t="str">
        <f aca="false">_xlfn.CONCAT("('",A130,"','",J130,"','",K130,"'),")</f>
        <v>('129','12','1'),</v>
      </c>
      <c r="V130" s="3" t="str">
        <f aca="false">_xlfn.CONCAT("('",A130,"','",M130,"','",N130,"'),")</f>
        <v>('129','NONE',''),</v>
      </c>
    </row>
    <row r="131" customFormat="false" ht="14.9" hidden="false" customHeight="false" outlineLevel="0" collapsed="false">
      <c r="A131" s="3" t="n">
        <v>130</v>
      </c>
      <c r="B131" s="6" t="s">
        <v>792</v>
      </c>
      <c r="C131" s="2" t="s">
        <v>789</v>
      </c>
      <c r="D131" s="3" t="s">
        <v>600</v>
      </c>
      <c r="E131" s="3" t="s">
        <v>1167</v>
      </c>
      <c r="F131" s="3" t="n">
        <v>9</v>
      </c>
      <c r="G131" s="3" t="n">
        <v>30</v>
      </c>
      <c r="I131" s="3" t="s">
        <v>1258</v>
      </c>
      <c r="J131" s="3" t="n">
        <f aca="false">IFERROR(INDEX($S$2:$S$6,MATCH(I131,$T$2:$T$6,0),1),"NONE")</f>
        <v>12</v>
      </c>
      <c r="K131" s="3" t="n">
        <v>2</v>
      </c>
      <c r="L131" s="3"/>
      <c r="M131" s="3" t="str">
        <f aca="false">IFERROR(INDEX($S$2:$S$6,MATCH(L131,$T$2:$T$6,0),1),"NONE")</f>
        <v>NONE</v>
      </c>
      <c r="N131" s="3"/>
      <c r="O131" s="3" t="n">
        <f aca="false">INDEX($Q$2:$Q$234,MATCH(D$2:D$234,W$2:W$16,0),1)</f>
        <v>14</v>
      </c>
      <c r="P131" s="3" t="n">
        <v>1</v>
      </c>
      <c r="Q131" s="3"/>
      <c r="R131" s="3" t="str">
        <f aca="false">_xlfn.CONCAT("('",B131,"','",C131,"','",E131,"','",O131,"','",F131,"','",G131,"'),")</f>
        <v>('Heavy (Sledgehammer)','Heavy','{“+2CD Dam”}','14','9','30'),</v>
      </c>
      <c r="S131" s="3"/>
      <c r="U131" s="3" t="str">
        <f aca="false">_xlfn.CONCAT("('",A131,"','",J131,"','",K131,"'),")</f>
        <v>('130','12','2'),</v>
      </c>
      <c r="V131" s="3" t="str">
        <f aca="false">_xlfn.CONCAT("('",A131,"','",M131,"','",N131,"'),")</f>
        <v>('130','NONE',''),</v>
      </c>
    </row>
    <row r="132" customFormat="false" ht="14.9" hidden="false" customHeight="false" outlineLevel="0" collapsed="false">
      <c r="A132" s="3" t="n">
        <v>131</v>
      </c>
      <c r="B132" s="6" t="s">
        <v>793</v>
      </c>
      <c r="C132" s="2" t="s">
        <v>793</v>
      </c>
      <c r="D132" s="3" t="s">
        <v>600</v>
      </c>
      <c r="E132" s="3" t="s">
        <v>1267</v>
      </c>
      <c r="F132" s="3" t="n">
        <v>0</v>
      </c>
      <c r="G132" s="3" t="n">
        <v>9</v>
      </c>
      <c r="H132" s="3" t="s">
        <v>1165</v>
      </c>
      <c r="I132" s="3"/>
      <c r="J132" s="3" t="str">
        <f aca="false">IFERROR(INDEX($S$2:$S$6,MATCH(I132,$T$2:$T$6,0),1),"NONE")</f>
        <v>NONE</v>
      </c>
      <c r="K132" s="3"/>
      <c r="L132" s="3"/>
      <c r="M132" s="3" t="str">
        <f aca="false">IFERROR(INDEX($S$2:$S$6,MATCH(L132,$T$2:$T$6,0),1),"NONE")</f>
        <v>NONE</v>
      </c>
      <c r="N132" s="3"/>
      <c r="O132" s="3" t="n">
        <f aca="false">INDEX($Q$2:$Q$234,MATCH(D$2:D$234,W$2:W$16,0),1)</f>
        <v>14</v>
      </c>
      <c r="P132" s="3" t="n">
        <v>1</v>
      </c>
      <c r="Q132" s="3" t="n">
        <v>99</v>
      </c>
      <c r="R132" s="3" t="str">
        <f aca="false">_xlfn.CONCAT("('",B132,"','",C132,"','",E132,"','",O132,"','",F132,"','",G132,"'),")</f>
        <v>('Hooked','Hooked','{“+1CD Dam”,”Spend 2AP on successful attack to disarm opponent”}','14','0','9'),</v>
      </c>
      <c r="S132" s="3"/>
      <c r="U132" s="3" t="str">
        <f aca="false">_xlfn.CONCAT("('",A132,"','",J132,"','",K132,"'),")</f>
        <v>('131','NONE',''),</v>
      </c>
      <c r="V132" s="3" t="str">
        <f aca="false">_xlfn.CONCAT("('",A132,"','",M132,"','",N132,"'),")</f>
        <v>('131','NONE',''),</v>
      </c>
    </row>
    <row r="133" customFormat="false" ht="14.9" hidden="false" customHeight="false" outlineLevel="0" collapsed="false">
      <c r="A133" s="3" t="n">
        <v>132</v>
      </c>
      <c r="B133" s="6" t="s">
        <v>794</v>
      </c>
      <c r="C133" s="2" t="s">
        <v>789</v>
      </c>
      <c r="D133" s="3" t="s">
        <v>600</v>
      </c>
      <c r="E133" s="3" t="s">
        <v>1272</v>
      </c>
      <c r="F133" s="3" t="n">
        <v>7</v>
      </c>
      <c r="G133" s="3" t="n">
        <v>22</v>
      </c>
      <c r="H133" s="3" t="s">
        <v>1257</v>
      </c>
      <c r="I133" s="3" t="s">
        <v>1258</v>
      </c>
      <c r="J133" s="3" t="n">
        <f aca="false">IFERROR(INDEX($S$2:$S$6,MATCH(I133,$T$2:$T$6,0),1),"NONE")</f>
        <v>12</v>
      </c>
      <c r="K133" s="3" t="n">
        <v>2</v>
      </c>
      <c r="L133" s="3"/>
      <c r="M133" s="3" t="str">
        <f aca="false">IFERROR(INDEX($S$2:$S$6,MATCH(L133,$T$2:$T$6,0),1),"NONE")</f>
        <v>NONE</v>
      </c>
      <c r="N133" s="3"/>
      <c r="O133" s="3" t="n">
        <f aca="false">INDEX($Q$2:$Q$234,MATCH(D$2:D$234,W$2:W$16,0),1)</f>
        <v>14</v>
      </c>
      <c r="P133" s="3" t="n">
        <v>1</v>
      </c>
      <c r="Q133" s="3" t="n">
        <v>100</v>
      </c>
      <c r="R133" s="3" t="str">
        <f aca="false">_xlfn.CONCAT("('",B133,"','",C133,"','",E133,"','",O133,"','",F133,"','",G133,"'),")</f>
        <v>('Extra Heavy','Heavy','{“+3CD Dam”}','14','7','22'),</v>
      </c>
      <c r="S133" s="3"/>
      <c r="U133" s="3" t="str">
        <f aca="false">_xlfn.CONCAT("('",A133,"','",J133,"','",K133,"'),")</f>
        <v>('132','12','2'),</v>
      </c>
      <c r="V133" s="3" t="str">
        <f aca="false">_xlfn.CONCAT("('",A133,"','",M133,"','",N133,"'),")</f>
        <v>('132','NONE',''),</v>
      </c>
    </row>
    <row r="134" customFormat="false" ht="14.9" hidden="false" customHeight="false" outlineLevel="0" collapsed="false">
      <c r="A134" s="3" t="n">
        <v>133</v>
      </c>
      <c r="B134" s="6" t="s">
        <v>729</v>
      </c>
      <c r="C134" s="2" t="s">
        <v>795</v>
      </c>
      <c r="D134" s="3" t="s">
        <v>600</v>
      </c>
      <c r="E134" s="3" t="s">
        <v>1273</v>
      </c>
      <c r="F134" s="3" t="n">
        <v>0</v>
      </c>
      <c r="G134" s="3" t="n">
        <v>15</v>
      </c>
      <c r="H134" s="3" t="s">
        <v>1262</v>
      </c>
      <c r="I134" s="3" t="s">
        <v>1258</v>
      </c>
      <c r="J134" s="3" t="n">
        <f aca="false">IFERROR(INDEX($S$2:$S$6,MATCH(I134,$T$2:$T$6,0),1),"NONE")</f>
        <v>12</v>
      </c>
      <c r="K134" s="3" t="n">
        <v>2</v>
      </c>
      <c r="L134" s="3" t="s">
        <v>1203</v>
      </c>
      <c r="M134" s="3" t="n">
        <f aca="false">IFERROR(INDEX($S$2:$S$6,MATCH(L134,$T$2:$T$6,0),1),"NONE")</f>
        <v>77</v>
      </c>
      <c r="N134" s="3" t="n">
        <v>1</v>
      </c>
      <c r="O134" s="3" t="n">
        <f aca="false">INDEX($Q$2:$Q$234,MATCH(D$2:D$234,W$2:W$16,0),1)</f>
        <v>14</v>
      </c>
      <c r="P134" s="3" t="n">
        <v>1</v>
      </c>
      <c r="Q134" s="3"/>
      <c r="R134" s="3" t="str">
        <f aca="false">_xlfn.CONCAT("('",B134,"','",C134,"','",E134,"','",O134,"','",F134,"','",G134,"'),")</f>
        <v>('Electrified','Shock','{“+2CD Dam”,”Dam Type = Energy”}','14','0','15'),</v>
      </c>
      <c r="S134" s="3"/>
      <c r="U134" s="3" t="str">
        <f aca="false">_xlfn.CONCAT("('",A134,"','",J134,"','",K134,"'),")</f>
        <v>('133','12','2'),</v>
      </c>
      <c r="V134" s="3" t="str">
        <f aca="false">_xlfn.CONCAT("('",A134,"','",M134,"','",N134,"'),")</f>
        <v>('133','77','1'),</v>
      </c>
    </row>
    <row r="135" customFormat="false" ht="14.9" hidden="false" customHeight="false" outlineLevel="0" collapsed="false">
      <c r="A135" s="3" t="n">
        <v>134</v>
      </c>
      <c r="B135" s="6" t="s">
        <v>796</v>
      </c>
      <c r="C135" s="2" t="s">
        <v>754</v>
      </c>
      <c r="D135" s="3" t="s">
        <v>600</v>
      </c>
      <c r="E135" s="3" t="s">
        <v>1274</v>
      </c>
      <c r="F135" s="3" t="n">
        <v>0</v>
      </c>
      <c r="G135" s="3" t="n">
        <v>30</v>
      </c>
      <c r="H135" s="3" t="s">
        <v>1264</v>
      </c>
      <c r="I135" s="3" t="s">
        <v>1258</v>
      </c>
      <c r="J135" s="3" t="n">
        <f aca="false">IFERROR(INDEX($S$2:$S$6,MATCH(I135,$T$2:$T$6,0),1),"NONE")</f>
        <v>12</v>
      </c>
      <c r="K135" s="3" t="n">
        <v>2</v>
      </c>
      <c r="L135" s="3" t="s">
        <v>1203</v>
      </c>
      <c r="M135" s="3" t="n">
        <f aca="false">IFERROR(INDEX($S$2:$S$6,MATCH(L135,$T$2:$T$6,0),1),"NONE")</f>
        <v>77</v>
      </c>
      <c r="N135" s="3" t="n">
        <v>1</v>
      </c>
      <c r="O135" s="3" t="n">
        <f aca="false">INDEX($Q$2:$Q$234,MATCH(D$2:D$234,W$2:W$16,0),1)</f>
        <v>14</v>
      </c>
      <c r="P135" s="3" t="n">
        <v>1</v>
      </c>
      <c r="Q135" s="3"/>
      <c r="R135" s="3" t="str">
        <f aca="false">_xlfn.CONCAT("('",B135,"','",C135,"','",E135,"','",O135,"','",F135,"','",G135,"'),")</f>
        <v>('Stun Pack (Baton)','Stunning','{“+3CD Dam”,”Dam Type = Energy”,”Gain Stun”}','14','0','30'),</v>
      </c>
      <c r="S135" s="3"/>
      <c r="U135" s="3" t="str">
        <f aca="false">_xlfn.CONCAT("('",A135,"','",J135,"','",K135,"'),")</f>
        <v>('134','12','2'),</v>
      </c>
      <c r="V135" s="3" t="str">
        <f aca="false">_xlfn.CONCAT("('",A135,"','",M135,"','",N135,"'),")</f>
        <v>('134','77','1'),</v>
      </c>
    </row>
    <row r="136" customFormat="false" ht="14.9" hidden="false" customHeight="false" outlineLevel="0" collapsed="false">
      <c r="A136" s="3" t="n">
        <v>135</v>
      </c>
      <c r="B136" s="6" t="s">
        <v>797</v>
      </c>
      <c r="C136" s="2" t="s">
        <v>754</v>
      </c>
      <c r="D136" s="3" t="s">
        <v>600</v>
      </c>
      <c r="E136" s="3" t="s">
        <v>1265</v>
      </c>
      <c r="F136" s="3" t="n">
        <v>0</v>
      </c>
      <c r="G136" s="3" t="n">
        <v>360</v>
      </c>
      <c r="H136" s="3" t="s">
        <v>1264</v>
      </c>
      <c r="I136" s="3" t="s">
        <v>1258</v>
      </c>
      <c r="J136" s="3" t="n">
        <f aca="false">IFERROR(INDEX($S$2:$S$6,MATCH(I136,$T$2:$T$6,0),1),"NONE")</f>
        <v>12</v>
      </c>
      <c r="K136" s="3" t="n">
        <v>3</v>
      </c>
      <c r="L136" s="3" t="s">
        <v>1203</v>
      </c>
      <c r="M136" s="3" t="n">
        <f aca="false">IFERROR(INDEX($S$2:$S$6,MATCH(L136,$T$2:$T$6,0),1),"NONE")</f>
        <v>77</v>
      </c>
      <c r="N136" s="3" t="n">
        <v>1</v>
      </c>
      <c r="O136" s="3" t="n">
        <f aca="false">INDEX($Q$2:$Q$234,MATCH(D$2:D$234,W$2:W$16,0),1)</f>
        <v>14</v>
      </c>
      <c r="P136" s="3" t="n">
        <v>1</v>
      </c>
      <c r="Q136" s="3"/>
      <c r="R136" s="3" t="str">
        <f aca="false">_xlfn.CONCAT("('",B136,"','",C136,"','",E136,"','",O136,"','",F136,"','",G136,"'),")</f>
        <v>('Stun Pack (Super Sledge)','Stunning','{“+2CD Dam”,”Dam Type = Energy”,”Gain Stun”}','14','0','360'),</v>
      </c>
      <c r="S136" s="3"/>
      <c r="U136" s="3" t="str">
        <f aca="false">_xlfn.CONCAT("('",A136,"','",J136,"','",K136,"'),")</f>
        <v>('135','12','3'),</v>
      </c>
      <c r="V136" s="3" t="str">
        <f aca="false">_xlfn.CONCAT("('",A136,"','",M136,"','",N136,"'),")</f>
        <v>('135','77','1'),</v>
      </c>
    </row>
    <row r="137" customFormat="false" ht="14.9" hidden="false" customHeight="false" outlineLevel="0" collapsed="false">
      <c r="A137" s="3" t="n">
        <v>136</v>
      </c>
      <c r="B137" s="6" t="s">
        <v>798</v>
      </c>
      <c r="C137" s="2" t="s">
        <v>799</v>
      </c>
      <c r="D137" s="3" t="s">
        <v>600</v>
      </c>
      <c r="E137" s="3" t="s">
        <v>1261</v>
      </c>
      <c r="F137" s="3" t="n">
        <v>0</v>
      </c>
      <c r="G137" s="3" t="n">
        <v>180</v>
      </c>
      <c r="H137" s="3" t="s">
        <v>1257</v>
      </c>
      <c r="I137" s="3" t="s">
        <v>1258</v>
      </c>
      <c r="J137" s="3" t="n">
        <f aca="false">IFERROR(INDEX($S$2:$S$6,MATCH(I137,$T$2:$T$6,0),1),"NONE")</f>
        <v>12</v>
      </c>
      <c r="K137" s="3" t="n">
        <v>2</v>
      </c>
      <c r="L137" s="3"/>
      <c r="M137" s="3" t="str">
        <f aca="false">IFERROR(INDEX($S$2:$S$6,MATCH(L137,$T$2:$T$6,0),1),"NONE")</f>
        <v>NONE</v>
      </c>
      <c r="N137" s="3"/>
      <c r="O137" s="3" t="n">
        <f aca="false">INDEX($Q$2:$Q$234,MATCH(D$2:D$234,W$2:W$16,0),1)</f>
        <v>14</v>
      </c>
      <c r="P137" s="3" t="n">
        <v>1</v>
      </c>
      <c r="Q137" s="3" t="n">
        <v>101</v>
      </c>
      <c r="R137" s="3" t="str">
        <f aca="false">_xlfn.CONCAT("('",B137,"','",C137,"','",E137,"','",O137,"','",F137,"','",G137,"'),")</f>
        <v>('Heating Coil (Super Sledge)','Heated','{“+1CD Dam”,”Dam Type = Energy”}','14','0','180'),</v>
      </c>
      <c r="S137" s="3"/>
      <c r="U137" s="3" t="str">
        <f aca="false">_xlfn.CONCAT("('",A137,"','",J137,"','",K137,"'),")</f>
        <v>('136','12','2'),</v>
      </c>
      <c r="V137" s="3" t="str">
        <f aca="false">_xlfn.CONCAT("('",A137,"','",M137,"','",N137,"'),")</f>
        <v>('136','NONE',''),</v>
      </c>
    </row>
    <row r="138" customFormat="false" ht="14.9" hidden="false" customHeight="false" outlineLevel="0" collapsed="false">
      <c r="A138" s="3" t="n">
        <v>137</v>
      </c>
      <c r="B138" s="6" t="s">
        <v>800</v>
      </c>
      <c r="C138" s="2" t="s">
        <v>799</v>
      </c>
      <c r="D138" s="3" t="s">
        <v>600</v>
      </c>
      <c r="E138" s="3" t="s">
        <v>1273</v>
      </c>
      <c r="F138" s="3" t="n">
        <v>0</v>
      </c>
      <c r="G138" s="3" t="n">
        <v>100</v>
      </c>
      <c r="I138" s="3" t="s">
        <v>1258</v>
      </c>
      <c r="J138" s="3" t="n">
        <f aca="false">IFERROR(INDEX($S$2:$S$6,MATCH(I138,$T$2:$T$6,0),1),"NONE")</f>
        <v>12</v>
      </c>
      <c r="K138" s="3" t="n">
        <v>3</v>
      </c>
      <c r="L138" s="3"/>
      <c r="M138" s="3" t="str">
        <f aca="false">IFERROR(INDEX($S$2:$S$6,MATCH(L138,$T$2:$T$6,0),1),"NONE")</f>
        <v>NONE</v>
      </c>
      <c r="N138" s="3"/>
      <c r="O138" s="3" t="n">
        <f aca="false">INDEX($Q$2:$Q$234,MATCH(D$2:D$234,W$2:W$16,0),1)</f>
        <v>14</v>
      </c>
      <c r="P138" s="3" t="n">
        <v>1</v>
      </c>
      <c r="Q138" s="3"/>
      <c r="R138" s="3" t="str">
        <f aca="false">_xlfn.CONCAT("('",B138,"','",C138,"','",E138,"','",O138,"','",F138,"','",G138,"'),")</f>
        <v>('Heating Coil (Power Fist)','Heated','{“+2CD Dam”,”Dam Type = Energy”}','14','0','100'),</v>
      </c>
      <c r="S138" s="3"/>
      <c r="U138" s="3" t="str">
        <f aca="false">_xlfn.CONCAT("('",A138,"','",J138,"','",K138,"'),")</f>
        <v>('137','12','3'),</v>
      </c>
      <c r="V138" s="3" t="str">
        <f aca="false">_xlfn.CONCAT("('",A138,"','",M138,"','",N138,"'),")</f>
        <v>('137','NONE',''),</v>
      </c>
    </row>
    <row r="139" customFormat="false" ht="14.9" hidden="false" customHeight="false" outlineLevel="0" collapsed="false">
      <c r="A139" s="3" t="n">
        <v>138</v>
      </c>
      <c r="B139" s="6" t="s">
        <v>801</v>
      </c>
      <c r="C139" s="2" t="s">
        <v>802</v>
      </c>
      <c r="D139" s="3" t="s">
        <v>600</v>
      </c>
      <c r="E139" s="3" t="s">
        <v>1167</v>
      </c>
      <c r="F139" s="3" t="n">
        <v>1</v>
      </c>
      <c r="G139" s="3" t="n">
        <v>7</v>
      </c>
      <c r="H139" s="3" t="s">
        <v>1270</v>
      </c>
      <c r="I139" s="3" t="s">
        <v>1258</v>
      </c>
      <c r="J139" s="3" t="n">
        <f aca="false">IFERROR(INDEX($S$2:$S$6,MATCH(I139,$T$2:$T$6,0),1),"NONE")</f>
        <v>12</v>
      </c>
      <c r="K139" s="3" t="n">
        <v>1</v>
      </c>
      <c r="L139" s="3"/>
      <c r="M139" s="3" t="str">
        <f aca="false">IFERROR(INDEX($S$2:$S$6,MATCH(L139,$T$2:$T$6,0),1),"NONE")</f>
        <v>NONE</v>
      </c>
      <c r="N139" s="3"/>
      <c r="O139" s="3" t="n">
        <f aca="false">INDEX($Q$2:$Q$234,MATCH(D$2:D$234,W$2:W$16,0),1)</f>
        <v>14</v>
      </c>
      <c r="P139" s="3" t="n">
        <v>1</v>
      </c>
      <c r="Q139" s="3" t="n">
        <v>102</v>
      </c>
      <c r="R139" s="3" t="str">
        <f aca="false">_xlfn.CONCAT("('",B139,"','",C139,"','",E139,"','",O139,"','",F139,"','",G139,"'),")</f>
        <v>('Lead Lining','Lead-lined','{“+2CD Dam”}','14','1','7'),</v>
      </c>
      <c r="S139" s="3"/>
      <c r="U139" s="3" t="str">
        <f aca="false">_xlfn.CONCAT("('",A139,"','",J139,"','",K139,"'),")</f>
        <v>('138','12','1'),</v>
      </c>
      <c r="V139" s="3" t="str">
        <f aca="false">_xlfn.CONCAT("('",A139,"','",M139,"','",N139,"'),")</f>
        <v>('138','NONE',''),</v>
      </c>
    </row>
    <row r="140" customFormat="false" ht="14.9" hidden="false" customHeight="false" outlineLevel="0" collapsed="false">
      <c r="A140" s="3" t="n">
        <v>139</v>
      </c>
      <c r="B140" s="6" t="s">
        <v>143</v>
      </c>
      <c r="C140" s="2" t="s">
        <v>143</v>
      </c>
      <c r="D140" s="3" t="s">
        <v>600</v>
      </c>
      <c r="E140" s="3" t="s">
        <v>1275</v>
      </c>
      <c r="F140" s="3" t="n">
        <v>0</v>
      </c>
      <c r="G140" s="3" t="n">
        <v>20</v>
      </c>
      <c r="H140" s="3" t="s">
        <v>1207</v>
      </c>
      <c r="I140" s="3" t="s">
        <v>1203</v>
      </c>
      <c r="J140" s="3" t="n">
        <f aca="false">IFERROR(INDEX($S$2:$S$6,MATCH(I140,$T$2:$T$6,0),1),"NONE")</f>
        <v>77</v>
      </c>
      <c r="K140" s="3" t="n">
        <v>2</v>
      </c>
      <c r="L140" s="3"/>
      <c r="M140" s="3" t="str">
        <f aca="false">IFERROR(INDEX($S$2:$S$6,MATCH(L140,$T$2:$T$6,0),1),"NONE")</f>
        <v>NONE</v>
      </c>
      <c r="N140" s="3"/>
      <c r="O140" s="3" t="n">
        <f aca="false">INDEX($Q$2:$Q$234,MATCH(D$2:D$234,W$2:W$16,0),1)</f>
        <v>14</v>
      </c>
      <c r="P140" s="3" t="n">
        <v>2</v>
      </c>
      <c r="Q140" s="3" t="n">
        <v>103</v>
      </c>
      <c r="R140" s="3" t="str">
        <f aca="false">_xlfn.CONCAT("('",B140,"','",C140,"','",E140,"','",O140,"','",F140,"','",G140,"'),")</f>
        <v>('Overcharged','Overcharged','{“+1CD Dam”,”Gain Unreliable”}','14','0','20'),</v>
      </c>
      <c r="S140" s="3"/>
      <c r="U140" s="3" t="str">
        <f aca="false">_xlfn.CONCAT("('",A140,"','",J140,"','",K140,"'),")</f>
        <v>('139','77','2'),</v>
      </c>
      <c r="V140" s="3" t="str">
        <f aca="false">_xlfn.CONCAT("('",A140,"','",M140,"','",N140,"'),")</f>
        <v>('139','NONE',''),</v>
      </c>
    </row>
    <row r="141" customFormat="false" ht="14.9" hidden="false" customHeight="false" outlineLevel="0" collapsed="false">
      <c r="A141" s="3" t="n">
        <v>140</v>
      </c>
      <c r="B141" s="6" t="s">
        <v>803</v>
      </c>
      <c r="C141" s="2" t="s">
        <v>662</v>
      </c>
      <c r="D141" s="3" t="s">
        <v>588</v>
      </c>
      <c r="E141" s="3" t="s">
        <v>1191</v>
      </c>
      <c r="F141" s="3" t="n">
        <v>2</v>
      </c>
      <c r="G141" s="3" t="n">
        <v>40</v>
      </c>
      <c r="I141" s="3" t="s">
        <v>1169</v>
      </c>
      <c r="J141" s="3" t="n">
        <f aca="false">IFERROR(INDEX($S$2:$S$6,MATCH(I141,$T$2:$T$6,0),1),"NONE")</f>
        <v>36</v>
      </c>
      <c r="K141" s="3" t="n">
        <v>1</v>
      </c>
      <c r="L141" s="3"/>
      <c r="M141" s="3" t="str">
        <f aca="false">IFERROR(INDEX($S$2:$S$6,MATCH(L141,$T$2:$T$6,0),1),"NONE")</f>
        <v>NONE</v>
      </c>
      <c r="N141" s="3"/>
      <c r="O141" s="3" t="n">
        <f aca="false">INDEX($Q$2:$Q$234,MATCH(D$2:D$234,W$2:W$16,0),1)</f>
        <v>2</v>
      </c>
      <c r="P141" s="3" t="n">
        <v>3</v>
      </c>
      <c r="Q141" s="3"/>
      <c r="R141" s="3" t="str">
        <f aca="false">_xlfn.CONCAT("('",B141,"','",C141,"','",E141,"','",O141,"','",F141,"','",G141,"'),")</f>
        <v>('Long (M60, M79, Broadsider)','Long','{“+1 Range”}','2','2','40'),</v>
      </c>
      <c r="S141" s="3"/>
      <c r="U141" s="3" t="str">
        <f aca="false">_xlfn.CONCAT("('",A141,"','",J141,"','",K141,"'),")</f>
        <v>('140','36','1'),</v>
      </c>
      <c r="V141" s="3" t="str">
        <f aca="false">_xlfn.CONCAT("('",A141,"','",M141,"','",N141,"'),")</f>
        <v>('140','NONE',''),</v>
      </c>
    </row>
    <row r="142" customFormat="false" ht="14.9" hidden="false" customHeight="false" outlineLevel="0" collapsed="false">
      <c r="A142" s="3" t="n">
        <v>141</v>
      </c>
      <c r="B142" s="6" t="s">
        <v>804</v>
      </c>
      <c r="C142" s="2" t="s">
        <v>804</v>
      </c>
      <c r="D142" s="3" t="s">
        <v>86</v>
      </c>
      <c r="E142" s="3" t="s">
        <v>1164</v>
      </c>
      <c r="F142" s="3" t="n">
        <v>2</v>
      </c>
      <c r="G142" s="3" t="n">
        <v>30</v>
      </c>
      <c r="H142" s="3" t="s">
        <v>1165</v>
      </c>
      <c r="J142" s="3" t="str">
        <f aca="false">IFERROR(INDEX($S$2:$S$6,MATCH(I142,$T$2:$T$6,0),1),"NONE")</f>
        <v>NONE</v>
      </c>
      <c r="M142" s="3" t="str">
        <f aca="false">IFERROR(INDEX($S$2:$S$6,MATCH(L142,$T$2:$T$6,0),1),"NONE")</f>
        <v>NONE</v>
      </c>
      <c r="O142" s="3" t="n">
        <f aca="false">INDEX($Q$2:$Q$234,MATCH(D$2:D$234,W$2:W$16,0),1)</f>
        <v>10</v>
      </c>
      <c r="P142" s="3" t="n">
        <v>3</v>
      </c>
      <c r="R142" s="3" t="str">
        <f aca="false">_xlfn.CONCAT("('",B142,"','",C142,"','",E142,"','",O142,"','",F142,"','",G142,"'),")</f>
        <v>('Caustic','Caustic','{“+1CD Dam”}','10','2','30'),</v>
      </c>
      <c r="S142" s="3"/>
      <c r="U142" s="3" t="str">
        <f aca="false">_xlfn.CONCAT("('",A142,"','",J142,"','",K142,"'),")</f>
        <v>('141','NONE',''),</v>
      </c>
      <c r="V142" s="3" t="str">
        <f aca="false">_xlfn.CONCAT("('",A142,"','",M142,"','",N142,"'),")</f>
        <v>('141','NONE',''),</v>
      </c>
    </row>
    <row r="143" customFormat="false" ht="14.9" hidden="false" customHeight="false" outlineLevel="0" collapsed="false">
      <c r="A143" s="3" t="n">
        <v>142</v>
      </c>
      <c r="B143" s="6" t="s">
        <v>805</v>
      </c>
      <c r="C143" s="2" t="s">
        <v>635</v>
      </c>
      <c r="D143" s="3" t="s">
        <v>597</v>
      </c>
      <c r="E143" s="3" t="s">
        <v>1178</v>
      </c>
      <c r="F143" s="3" t="n">
        <v>2</v>
      </c>
      <c r="G143" s="3" t="n">
        <v>22</v>
      </c>
      <c r="H143" s="3" t="s">
        <v>1165</v>
      </c>
      <c r="J143" s="3" t="str">
        <f aca="false">IFERROR(INDEX($S$2:$S$6,MATCH(I143,$T$2:$T$6,0),1),"NONE")</f>
        <v>NONE</v>
      </c>
      <c r="M143" s="3" t="str">
        <f aca="false">IFERROR(INDEX($S$2:$S$6,MATCH(L143,$T$2:$T$6,0),1),"NONE")</f>
        <v>NONE</v>
      </c>
      <c r="O143" s="3" t="n">
        <f aca="false">INDEX($Q$2:$Q$234,MATCH(D$2:D$234,W$2:W$16,0),1)</f>
        <v>11</v>
      </c>
      <c r="P143" s="3" t="n">
        <v>3</v>
      </c>
      <c r="R143" s="3" t="str">
        <f aca="false">_xlfn.CONCAT("('",B143,"','",C143,"','",E143,"','",O143,"','",F143,"','",G143,"'),")</f>
        <v>('Large Ampoule','High Capacity','{“+1 Rate”}','11','2','22'),</v>
      </c>
      <c r="S143" s="3"/>
      <c r="U143" s="3" t="str">
        <f aca="false">_xlfn.CONCAT("('",A143,"','",J143,"','",K143,"'),")</f>
        <v>('142','NONE',''),</v>
      </c>
      <c r="V143" s="3" t="str">
        <f aca="false">_xlfn.CONCAT("('",A143,"','",M143,"','",N143,"'),")</f>
        <v>('142','NONE',''),</v>
      </c>
    </row>
    <row r="144" customFormat="false" ht="14.9" hidden="false" customHeight="false" outlineLevel="0" collapsed="false">
      <c r="A144" s="3" t="n">
        <v>143</v>
      </c>
      <c r="B144" s="6" t="s">
        <v>806</v>
      </c>
      <c r="C144" s="2" t="s">
        <v>637</v>
      </c>
      <c r="D144" s="3" t="s">
        <v>597</v>
      </c>
      <c r="E144" s="3" t="s">
        <v>1276</v>
      </c>
      <c r="F144" s="3" t="n">
        <v>4</v>
      </c>
      <c r="G144" s="3" t="n">
        <v>40</v>
      </c>
      <c r="H144" s="3" t="s">
        <v>1165</v>
      </c>
      <c r="J144" s="3" t="str">
        <f aca="false">IFERROR(INDEX($S$2:$S$6,MATCH(I144,$T$2:$T$6,0),1),"NONE")</f>
        <v>NONE</v>
      </c>
      <c r="M144" s="3" t="str">
        <f aca="false">IFERROR(INDEX($S$2:$S$6,MATCH(L144,$T$2:$T$6,0),1),"NONE")</f>
        <v>NONE</v>
      </c>
      <c r="O144" s="3" t="n">
        <f aca="false">INDEX($Q$2:$Q$234,MATCH(D$2:D$234,W$2:W$16,0),1)</f>
        <v>11</v>
      </c>
      <c r="P144" s="3" t="n">
        <v>3</v>
      </c>
      <c r="R144" s="3" t="str">
        <f aca="false">_xlfn.CONCAT("('",B144,"','",C144,"','",E144,"','",O144,"','",F144,"','",G144,"'),")</f>
        <v>('Large Vial','Max Capacity','{“+3 Rate”}','11','4','40'),</v>
      </c>
      <c r="S144" s="3"/>
      <c r="U144" s="3" t="str">
        <f aca="false">_xlfn.CONCAT("('",A144,"','",J144,"','",K144,"'),")</f>
        <v>('143','NONE',''),</v>
      </c>
      <c r="V144" s="3" t="str">
        <f aca="false">_xlfn.CONCAT("('",A144,"','",M144,"','",N144,"'),")</f>
        <v>('143','NONE',''),</v>
      </c>
    </row>
    <row r="145" customFormat="false" ht="14.9" hidden="false" customHeight="false" outlineLevel="0" collapsed="false">
      <c r="A145" s="3" t="n">
        <v>144</v>
      </c>
      <c r="B145" s="6" t="s">
        <v>807</v>
      </c>
      <c r="C145" s="2" t="s">
        <v>808</v>
      </c>
      <c r="D145" s="3" t="s">
        <v>592</v>
      </c>
      <c r="E145" s="3" t="s">
        <v>1277</v>
      </c>
      <c r="F145" s="3" t="n">
        <v>0</v>
      </c>
      <c r="G145" s="3" t="n">
        <v>21</v>
      </c>
      <c r="H145" s="3" t="s">
        <v>1202</v>
      </c>
      <c r="I145" s="3" t="s">
        <v>1203</v>
      </c>
      <c r="J145" s="3" t="n">
        <f aca="false">IFERROR(INDEX($S$2:$S$6,MATCH(I145,$T$2:$T$6,0),1),"NONE")</f>
        <v>77</v>
      </c>
      <c r="K145" s="3" t="n">
        <v>1</v>
      </c>
      <c r="M145" s="3" t="str">
        <f aca="false">IFERROR(INDEX($S$2:$S$6,MATCH(L145,$T$2:$T$6,0),1),"NONE")</f>
        <v>NONE</v>
      </c>
      <c r="O145" s="3" t="n">
        <f aca="false">INDEX($Q$2:$Q$234,MATCH(D$2:D$234,W$2:W$16,0),1)</f>
        <v>5</v>
      </c>
      <c r="P145" s="3" t="n">
        <v>3</v>
      </c>
      <c r="R145" s="3" t="str">
        <f aca="false">_xlfn.CONCAT("('",B145,"','",C145,"','",E145,"','",O145,"','",F145,"','",G145,"'),")</f>
        <v>('Fusion (Alien Blaster)','Converted','{“3CD Dam”,”-1 Rate”,“Ammo =Fusion Cell”}','5','0','21'),</v>
      </c>
      <c r="S145" s="3"/>
      <c r="U145" s="3" t="str">
        <f aca="false">_xlfn.CONCAT("('",A145,"','",J145,"','",K145,"'),")</f>
        <v>('144','77','1'),</v>
      </c>
      <c r="V145" s="3" t="str">
        <f aca="false">_xlfn.CONCAT("('",A145,"','",M145,"','",N145,"'),")</f>
        <v>('144','NONE',''),</v>
      </c>
    </row>
    <row r="146" customFormat="false" ht="14.9" hidden="false" customHeight="false" outlineLevel="0" collapsed="false">
      <c r="A146" s="3" t="n">
        <v>145</v>
      </c>
      <c r="B146" s="6" t="s">
        <v>809</v>
      </c>
      <c r="C146" s="2" t="s">
        <v>810</v>
      </c>
      <c r="D146" s="3" t="s">
        <v>595</v>
      </c>
      <c r="E146" s="3" t="s">
        <v>1252</v>
      </c>
      <c r="F146" s="3" t="n">
        <v>0</v>
      </c>
      <c r="G146" s="3" t="n">
        <v>4</v>
      </c>
      <c r="H146" s="3" t="s">
        <v>1278</v>
      </c>
      <c r="I146" s="3" t="s">
        <v>1177</v>
      </c>
      <c r="J146" s="3" t="n">
        <f aca="false">IFERROR(INDEX($S$2:$S$6,MATCH(I146,$T$2:$T$6,0),1),"NONE")</f>
        <v>76</v>
      </c>
      <c r="K146" s="3" t="n">
        <v>1</v>
      </c>
      <c r="M146" s="3" t="str">
        <f aca="false">IFERROR(INDEX($S$2:$S$6,MATCH(L146,$T$2:$T$6,0),1),"NONE")</f>
        <v>NONE</v>
      </c>
      <c r="O146" s="3" t="n">
        <f aca="false">INDEX($Q$2:$Q$234,MATCH(D$2:D$234,W$2:W$16,0),1)</f>
        <v>8</v>
      </c>
      <c r="P146" s="3" t="n">
        <v>3</v>
      </c>
      <c r="R146" s="3" t="str">
        <f aca="false">_xlfn.CONCAT("('",B146,"','",C146,"','",E146,"','",O146,"','",F146,"','",G146,"'),")</f>
        <v>('Capacitor Mk III','Mk III','{“+1CD Dam”,”+1 Ammo/Atk”}','8','0','4'),</v>
      </c>
      <c r="S146" s="3"/>
      <c r="U146" s="3" t="str">
        <f aca="false">_xlfn.CONCAT("('",A146,"','",J146,"','",K146,"'),")</f>
        <v>('145','76','1'),</v>
      </c>
      <c r="V146" s="3" t="str">
        <f aca="false">_xlfn.CONCAT("('",A146,"','",M146,"','",N146,"'),")</f>
        <v>('145','NONE',''),</v>
      </c>
    </row>
    <row r="147" customFormat="false" ht="14.9" hidden="false" customHeight="false" outlineLevel="0" collapsed="false">
      <c r="A147" s="3" t="n">
        <v>146</v>
      </c>
      <c r="B147" s="6" t="s">
        <v>811</v>
      </c>
      <c r="C147" s="2" t="s">
        <v>812</v>
      </c>
      <c r="D147" s="3" t="s">
        <v>595</v>
      </c>
      <c r="E147" s="3" t="s">
        <v>1253</v>
      </c>
      <c r="F147" s="3" t="n">
        <v>1</v>
      </c>
      <c r="G147" s="3" t="n">
        <v>8</v>
      </c>
      <c r="H147" s="3" t="s">
        <v>1279</v>
      </c>
      <c r="I147" s="3" t="s">
        <v>1177</v>
      </c>
      <c r="J147" s="3" t="n">
        <f aca="false">IFERROR(INDEX($S$2:$S$6,MATCH(I147,$T$2:$T$6,0),1),"NONE")</f>
        <v>76</v>
      </c>
      <c r="K147" s="3" t="n">
        <v>1</v>
      </c>
      <c r="L147" s="3" t="s">
        <v>1203</v>
      </c>
      <c r="M147" s="3" t="n">
        <f aca="false">IFERROR(INDEX($S$2:$S$6,MATCH(L147,$T$2:$T$6,0),1),"NONE")</f>
        <v>77</v>
      </c>
      <c r="N147" s="3" t="n">
        <v>1</v>
      </c>
      <c r="O147" s="3" t="n">
        <f aca="false">INDEX($Q$2:$Q$234,MATCH(D$2:D$234,W$2:W$16,0),1)</f>
        <v>8</v>
      </c>
      <c r="P147" s="3" t="n">
        <v>3</v>
      </c>
      <c r="R147" s="3" t="str">
        <f aca="false">_xlfn.CONCAT("('",B147,"','",C147,"','",E147,"','",O147,"','",F147,"','",G147,"'),")</f>
        <v>('Capacitor Mk IV','Mk IV','{“+2CD Dam”,”+2 Ammo/Atk”}','8','1','8'),</v>
      </c>
      <c r="S147" s="3"/>
      <c r="U147" s="3" t="str">
        <f aca="false">_xlfn.CONCAT("('",A147,"','",J147,"','",K147,"'),")</f>
        <v>('146','76','1'),</v>
      </c>
      <c r="V147" s="3" t="str">
        <f aca="false">_xlfn.CONCAT("('",A147,"','",M147,"','",N147,"'),")</f>
        <v>('146','77','1'),</v>
      </c>
    </row>
    <row r="148" customFormat="false" ht="14.9" hidden="false" customHeight="false" outlineLevel="0" collapsed="false">
      <c r="A148" s="3" t="n">
        <v>147</v>
      </c>
      <c r="B148" s="6" t="s">
        <v>813</v>
      </c>
      <c r="C148" s="2" t="s">
        <v>814</v>
      </c>
      <c r="D148" s="3" t="s">
        <v>595</v>
      </c>
      <c r="E148" s="3" t="s">
        <v>1254</v>
      </c>
      <c r="F148" s="3" t="n">
        <v>1</v>
      </c>
      <c r="G148" s="3" t="n">
        <v>12</v>
      </c>
      <c r="H148" s="3" t="s">
        <v>1280</v>
      </c>
      <c r="I148" s="3" t="s">
        <v>1177</v>
      </c>
      <c r="J148" s="3" t="n">
        <f aca="false">IFERROR(INDEX($S$2:$S$6,MATCH(I148,$T$2:$T$6,0),1),"NONE")</f>
        <v>76</v>
      </c>
      <c r="K148" s="3" t="n">
        <v>1</v>
      </c>
      <c r="L148" s="3" t="s">
        <v>1203</v>
      </c>
      <c r="M148" s="3" t="n">
        <f aca="false">IFERROR(INDEX($S$2:$S$6,MATCH(L148,$T$2:$T$6,0),1),"NONE")</f>
        <v>77</v>
      </c>
      <c r="N148" s="3" t="n">
        <v>2</v>
      </c>
      <c r="O148" s="3" t="n">
        <f aca="false">INDEX($Q$2:$Q$234,MATCH(D$2:D$234,W$2:W$16,0),1)</f>
        <v>8</v>
      </c>
      <c r="P148" s="3" t="n">
        <v>3</v>
      </c>
      <c r="R148" s="3" t="str">
        <f aca="false">_xlfn.CONCAT("('",B148,"','",C148,"','",E148,"','",O148,"','",F148,"','",G148,"'),")</f>
        <v>('Capacitor Mk V','Mk V','{“+3CD Dam”,”+3 Ammo/Atk”}','8','1','12'),</v>
      </c>
      <c r="S148" s="3"/>
      <c r="U148" s="3" t="str">
        <f aca="false">_xlfn.CONCAT("('",A148,"','",J148,"','",K148,"'),")</f>
        <v>('147','76','1'),</v>
      </c>
      <c r="V148" s="3" t="str">
        <f aca="false">_xlfn.CONCAT("('",A148,"','",M148,"','",N148,"'),")</f>
        <v>('147','77','2'),</v>
      </c>
    </row>
    <row r="149" customFormat="false" ht="14.9" hidden="false" customHeight="false" outlineLevel="0" collapsed="false">
      <c r="A149" s="3" t="n">
        <v>148</v>
      </c>
      <c r="B149" s="6" t="s">
        <v>815</v>
      </c>
      <c r="C149" s="2" t="s">
        <v>816</v>
      </c>
      <c r="D149" s="3" t="s">
        <v>595</v>
      </c>
      <c r="E149" s="3" t="s">
        <v>1255</v>
      </c>
      <c r="F149" s="3" t="n">
        <v>2</v>
      </c>
      <c r="G149" s="3" t="n">
        <v>16</v>
      </c>
      <c r="H149" s="3" t="s">
        <v>1281</v>
      </c>
      <c r="I149" s="3" t="s">
        <v>1177</v>
      </c>
      <c r="J149" s="3" t="n">
        <f aca="false">IFERROR(INDEX($S$2:$S$6,MATCH(I149,$T$2:$T$6,0),1),"NONE")</f>
        <v>76</v>
      </c>
      <c r="K149" s="3" t="n">
        <v>1</v>
      </c>
      <c r="L149" s="3" t="s">
        <v>1203</v>
      </c>
      <c r="M149" s="3" t="n">
        <f aca="false">IFERROR(INDEX($S$2:$S$6,MATCH(L149,$T$2:$T$6,0),1),"NONE")</f>
        <v>77</v>
      </c>
      <c r="N149" s="3" t="n">
        <v>3</v>
      </c>
      <c r="O149" s="3" t="n">
        <f aca="false">INDEX($Q$2:$Q$234,MATCH(D$2:D$234,W$2:W$16,0),1)</f>
        <v>8</v>
      </c>
      <c r="P149" s="3" t="n">
        <v>3</v>
      </c>
      <c r="R149" s="3" t="str">
        <f aca="false">_xlfn.CONCAT("('",B149,"','",C149,"','",E149,"','",O149,"','",F149,"','",G149,"'),")</f>
        <v>('Capacitor Mk VI','Mk VI','{“+4CD Dam”,”+4 Ammo/Atk”}','8','2','16'),</v>
      </c>
      <c r="S149" s="3"/>
      <c r="U149" s="3" t="str">
        <f aca="false">_xlfn.CONCAT("('",A149,"','",J149,"','",K149,"'),")</f>
        <v>('148','76','1'),</v>
      </c>
      <c r="V149" s="3" t="str">
        <f aca="false">_xlfn.CONCAT("('",A149,"','",M149,"','",N149,"'),")</f>
        <v>('148','77','3'),</v>
      </c>
    </row>
    <row r="150" customFormat="false" ht="14.9" hidden="false" customHeight="false" outlineLevel="0" collapsed="false">
      <c r="A150" s="3" t="n">
        <v>149</v>
      </c>
      <c r="B150" s="6" t="s">
        <v>817</v>
      </c>
      <c r="C150" s="2" t="s">
        <v>818</v>
      </c>
      <c r="D150" s="3" t="s">
        <v>588</v>
      </c>
      <c r="E150" s="3" t="s">
        <v>1282</v>
      </c>
      <c r="F150" s="3" t="n">
        <v>3</v>
      </c>
      <c r="G150" s="3" t="n">
        <v>30</v>
      </c>
      <c r="H150" s="3" t="s">
        <v>1172</v>
      </c>
      <c r="I150" s="3" t="s">
        <v>1169</v>
      </c>
      <c r="J150" s="3" t="n">
        <f aca="false">IFERROR(INDEX($S$2:$S$6,MATCH(I150,$T$2:$T$6,0),1),"NONE")</f>
        <v>36</v>
      </c>
      <c r="K150" s="3" t="n">
        <v>2</v>
      </c>
      <c r="M150" s="3" t="str">
        <f aca="false">IFERROR(INDEX($S$2:$S$6,MATCH(L150,$T$2:$T$6,0),1),"NONE")</f>
        <v>NONE</v>
      </c>
      <c r="O150" s="3" t="n">
        <f aca="false">INDEX($Q$2:$Q$234,MATCH(D$2:D$234,W$2:W$16,0),1)</f>
        <v>2</v>
      </c>
      <c r="P150" s="3" t="n">
        <v>3</v>
      </c>
      <c r="R150" s="3" t="str">
        <f aca="false">_xlfn.CONCAT("('",B150,"','",C150,"','",E150,"','",O150,"','",F150,"','",G150,"'),")</f>
        <v>('Light','Fluted','{“+2CD Dam”,”Lose Blast”}','2','3','30'),</v>
      </c>
      <c r="S150" s="3"/>
      <c r="U150" s="3" t="str">
        <f aca="false">_xlfn.CONCAT("('",A150,"','",J150,"','",K150,"'),")</f>
        <v>('149','36','2'),</v>
      </c>
      <c r="V150" s="3" t="str">
        <f aca="false">_xlfn.CONCAT("('",A150,"','",M150,"','",N150,"'),")</f>
        <v>('149','NONE',''),</v>
      </c>
    </row>
    <row r="151" customFormat="false" ht="14.9" hidden="false" customHeight="false" outlineLevel="0" collapsed="false">
      <c r="A151" s="3" t="n">
        <v>150</v>
      </c>
      <c r="B151" s="6" t="s">
        <v>819</v>
      </c>
      <c r="C151" s="2" t="s">
        <v>820</v>
      </c>
      <c r="D151" s="3" t="s">
        <v>587</v>
      </c>
      <c r="E151" s="3" t="s">
        <v>1283</v>
      </c>
      <c r="F151" s="3" t="n">
        <v>1</v>
      </c>
      <c r="G151" s="3" t="n">
        <v>45</v>
      </c>
      <c r="H151" s="3" t="s">
        <v>1187</v>
      </c>
      <c r="I151" s="3" t="s">
        <v>1169</v>
      </c>
      <c r="J151" s="3" t="n">
        <f aca="false">IFERROR(INDEX($S$2:$S$6,MATCH(I151,$T$2:$T$6,0),1),"NONE")</f>
        <v>36</v>
      </c>
      <c r="K151" s="3" t="n">
        <v>3</v>
      </c>
      <c r="M151" s="3" t="str">
        <f aca="false">IFERROR(INDEX($S$2:$S$6,MATCH(L151,$T$2:$T$6,0),1),"NONE")</f>
        <v>NONE</v>
      </c>
      <c r="O151" s="3" t="n">
        <f aca="false">INDEX($Q$2:$Q$234,MATCH(D$2:D$234,W$2:W$16,0),1)</f>
        <v>1</v>
      </c>
      <c r="P151" s="3" t="n">
        <v>3</v>
      </c>
      <c r="R151" s="3" t="str">
        <f aca="false">_xlfn.CONCAT("('",B151,"','",C151,"','",E151,"','",O151,"','",F151,"','",G151,"'),")</f>
        <v>('Multi Shot Canister','Repeating','{“+1 Rate”,”Gain Inaccurate”}','1','1','45'),</v>
      </c>
      <c r="S151" s="3"/>
      <c r="U151" s="3" t="str">
        <f aca="false">_xlfn.CONCAT("('",A151,"','",J151,"','",K151,"'),")</f>
        <v>('150','36','3'),</v>
      </c>
      <c r="V151" s="3" t="str">
        <f aca="false">_xlfn.CONCAT("('",A151,"','",M151,"','",N151,"'),")</f>
        <v>('150','NONE',''),</v>
      </c>
    </row>
    <row r="152" customFormat="false" ht="14.9" hidden="false" customHeight="false" outlineLevel="0" collapsed="false">
      <c r="A152" s="3" t="n">
        <v>151</v>
      </c>
      <c r="B152" s="6" t="s">
        <v>821</v>
      </c>
      <c r="C152" s="2" t="s">
        <v>808</v>
      </c>
      <c r="D152" s="3" t="s">
        <v>587</v>
      </c>
      <c r="E152" s="3" t="s">
        <v>1284</v>
      </c>
      <c r="F152" s="3" t="n">
        <v>0</v>
      </c>
      <c r="G152" s="3" t="n">
        <v>3</v>
      </c>
      <c r="H152" s="3" t="s">
        <v>1202</v>
      </c>
      <c r="J152" s="3" t="str">
        <f aca="false">IFERROR(INDEX($S$2:$S$6,MATCH(I152,$T$2:$T$6,0),1),"NONE")</f>
        <v>NONE</v>
      </c>
      <c r="K152" s="3" t="n">
        <v>1</v>
      </c>
      <c r="M152" s="3" t="str">
        <f aca="false">IFERROR(INDEX($S$2:$S$6,MATCH(L152,$T$2:$T$6,0),1),"NONE")</f>
        <v>NONE</v>
      </c>
      <c r="O152" s="3" t="n">
        <f aca="false">INDEX($Q$2:$Q$234,MATCH(D$2:D$234,W$2:W$16,0),1)</f>
        <v>1</v>
      </c>
      <c r="P152" s="3" t="n">
        <v>3</v>
      </c>
      <c r="R152" s="3" t="str">
        <f aca="false">_xlfn.CONCAT("('",B152,"','",C152,"','",E152,"','",O152,"','",F152,"','",G152,"'),")</f>
        <v>('M79 Launcher','Converted','{“+1 Range”,”Ammo=40mm Grenades”}','1','0','3'),</v>
      </c>
      <c r="S152" s="3"/>
      <c r="U152" s="3" t="str">
        <f aca="false">_xlfn.CONCAT("('",A152,"','",J152,"','",K152,"'),")</f>
        <v>('151','NONE','1'),</v>
      </c>
      <c r="V152" s="3" t="str">
        <f aca="false">_xlfn.CONCAT("('",A152,"','",M152,"','",N152,"'),")</f>
        <v>('151','NONE',''),</v>
      </c>
    </row>
    <row r="153" customFormat="false" ht="14.9" hidden="false" customHeight="false" outlineLevel="0" collapsed="false">
      <c r="A153" s="3" t="n">
        <v>152</v>
      </c>
      <c r="B153" s="6" t="s">
        <v>822</v>
      </c>
      <c r="C153" s="2" t="s">
        <v>823</v>
      </c>
      <c r="D153" s="3" t="s">
        <v>588</v>
      </c>
      <c r="E153" s="3" t="s">
        <v>1285</v>
      </c>
      <c r="F153" s="3" t="n">
        <v>5</v>
      </c>
      <c r="G153" s="3" t="n">
        <v>40</v>
      </c>
      <c r="H153" s="3" t="s">
        <v>1207</v>
      </c>
      <c r="J153" s="3" t="str">
        <f aca="false">IFERROR(INDEX($S$2:$S$6,MATCH(I153,$T$2:$T$6,0),1),"NONE")</f>
        <v>NONE</v>
      </c>
      <c r="K153" s="3" t="n">
        <v>2</v>
      </c>
      <c r="M153" s="3" t="str">
        <f aca="false">IFERROR(INDEX($S$2:$S$6,MATCH(L153,$T$2:$T$6,0),1),"NONE")</f>
        <v>NONE</v>
      </c>
      <c r="O153" s="3" t="n">
        <f aca="false">INDEX($Q$2:$Q$234,MATCH(D$2:D$234,W$2:W$16,0),1)</f>
        <v>2</v>
      </c>
      <c r="P153" s="3" t="n">
        <v>3</v>
      </c>
      <c r="R153" s="3" t="str">
        <f aca="false">_xlfn.CONCAT("('",B153,"','",C153,"','",E153,"','",O153,"','",F153,"','",G153,"'),")</f>
        <v>('Crystallizing','Crystallized','{“+2CD Dam”,”+1 Range”,”-1 Rate”,”Lose Stun”,”Lose Unreliable”}','2','5','40'),</v>
      </c>
      <c r="S153" s="3"/>
      <c r="U153" s="3" t="str">
        <f aca="false">_xlfn.CONCAT("('",A153,"','",J153,"','",K153,"'),")</f>
        <v>('152','NONE','2'),</v>
      </c>
      <c r="V153" s="3" t="str">
        <f aca="false">_xlfn.CONCAT("('",A153,"','",M153,"','",N153,"'),")</f>
        <v>('152','NONE',''),</v>
      </c>
    </row>
    <row r="154" customFormat="false" ht="14.9" hidden="false" customHeight="false" outlineLevel="0" collapsed="false">
      <c r="A154" s="3" t="n">
        <v>153</v>
      </c>
      <c r="B154" s="6" t="s">
        <v>824</v>
      </c>
      <c r="C154" s="2" t="s">
        <v>808</v>
      </c>
      <c r="D154" s="3" t="s">
        <v>592</v>
      </c>
      <c r="E154" s="3" t="s">
        <v>1286</v>
      </c>
      <c r="F154" s="3" t="n">
        <v>0</v>
      </c>
      <c r="G154" s="3" t="n">
        <v>21</v>
      </c>
      <c r="H154" s="3" t="s">
        <v>1202</v>
      </c>
      <c r="J154" s="3" t="str">
        <f aca="false">IFERROR(INDEX($S$2:$S$6,MATCH(I154,$T$2:$T$6,0),1),"NONE")</f>
        <v>NONE</v>
      </c>
      <c r="K154" s="3" t="n">
        <v>1</v>
      </c>
      <c r="M154" s="3" t="str">
        <f aca="false">IFERROR(INDEX($S$2:$S$6,MATCH(L154,$T$2:$T$6,0),1),"NONE")</f>
        <v>NONE</v>
      </c>
      <c r="O154" s="3" t="n">
        <f aca="false">INDEX($Q$2:$Q$234,MATCH(D$2:D$234,W$2:W$16,0),1)</f>
        <v>5</v>
      </c>
      <c r="P154" s="3" t="n">
        <v>3</v>
      </c>
      <c r="R154" s="3" t="str">
        <f aca="false">_xlfn.CONCAT("('",B154,"','",C154,"','",E154,"','",O154,"','",F154,"','",G154,"'),")</f>
        <v>('Fusion (Cryolator)','Converted','{“2CD Dam”,”-1 Rate”,”Ammo = Fusion Cell”}','5','0','21'),</v>
      </c>
      <c r="S154" s="3"/>
      <c r="U154" s="3" t="str">
        <f aca="false">_xlfn.CONCAT("('",A154,"','",J154,"','",K154,"'),")</f>
        <v>('153','NONE','1'),</v>
      </c>
      <c r="V154" s="3" t="str">
        <f aca="false">_xlfn.CONCAT("('",A154,"','",M154,"','",N154,"'),")</f>
        <v>('153','NONE',''),</v>
      </c>
    </row>
    <row r="155" customFormat="false" ht="14.9" hidden="false" customHeight="false" outlineLevel="0" collapsed="false">
      <c r="A155" s="3" t="n">
        <v>154</v>
      </c>
      <c r="B155" s="6" t="s">
        <v>825</v>
      </c>
      <c r="C155" s="2" t="s">
        <v>762</v>
      </c>
      <c r="D155" s="3" t="s">
        <v>592</v>
      </c>
      <c r="E155" s="3" t="s">
        <v>1287</v>
      </c>
      <c r="F155" s="3" t="n">
        <v>0</v>
      </c>
      <c r="G155" s="3" t="n">
        <v>21</v>
      </c>
      <c r="H155" s="3" t="s">
        <v>1165</v>
      </c>
      <c r="J155" s="3" t="str">
        <f aca="false">IFERROR(INDEX($S$2:$S$6,MATCH(I155,$T$2:$T$6,0),1),"NONE")</f>
        <v>NONE</v>
      </c>
      <c r="M155" s="3" t="str">
        <f aca="false">IFERROR(INDEX($S$2:$S$6,MATCH(L155,$T$2:$T$6,0),1),"NONE")</f>
        <v>NONE</v>
      </c>
      <c r="O155" s="3" t="n">
        <f aca="false">INDEX($Q$2:$Q$234,MATCH(D$2:D$234,W$2:W$16,0),1)</f>
        <v>5</v>
      </c>
      <c r="P155" s="3" t="n">
        <v>3</v>
      </c>
      <c r="R155" s="3" t="str">
        <f aca="false">_xlfn.CONCAT("('",B155,"','",C155,"','",E155,"','",O155,"','",F155,"','",G155,"'),")</f>
        <v>('Barbed Harpoon','Barbed','{“Gain Vicious”,”Gain Persistent”}','5','0','21'),</v>
      </c>
      <c r="S155" s="3"/>
      <c r="U155" s="3" t="str">
        <f aca="false">_xlfn.CONCAT("('",A155,"','",J155,"','",K155,"'),")</f>
        <v>('154','NONE',''),</v>
      </c>
      <c r="V155" s="3" t="str">
        <f aca="false">_xlfn.CONCAT("('",A155,"','",M155,"','",N155,"'),")</f>
        <v>('154','NONE',''),</v>
      </c>
    </row>
    <row r="156" customFormat="false" ht="14.9" hidden="false" customHeight="false" outlineLevel="0" collapsed="false">
      <c r="A156" s="3" t="n">
        <v>155</v>
      </c>
      <c r="B156" s="6" t="s">
        <v>826</v>
      </c>
      <c r="C156" s="2" t="s">
        <v>827</v>
      </c>
      <c r="D156" s="3" t="s">
        <v>592</v>
      </c>
      <c r="E156" s="3" t="s">
        <v>1288</v>
      </c>
      <c r="F156" s="3" t="n">
        <v>0</v>
      </c>
      <c r="G156" s="3" t="n">
        <v>15</v>
      </c>
      <c r="H156" s="3" t="s">
        <v>1172</v>
      </c>
      <c r="I156" s="3" t="s">
        <v>1169</v>
      </c>
      <c r="J156" s="3" t="n">
        <f aca="false">IFERROR(INDEX($S$2:$S$6,MATCH(I156,$T$2:$T$6,0),1),"NONE")</f>
        <v>36</v>
      </c>
      <c r="K156" s="3" t="n">
        <v>2</v>
      </c>
      <c r="M156" s="3" t="str">
        <f aca="false">IFERROR(INDEX($S$2:$S$6,MATCH(L156,$T$2:$T$6,0),1),"NONE")</f>
        <v>NONE</v>
      </c>
      <c r="O156" s="3" t="n">
        <f aca="false">INDEX($Q$2:$Q$234,MATCH(D$2:D$234,W$2:W$16,0),1)</f>
        <v>5</v>
      </c>
      <c r="P156" s="3" t="n">
        <v>3</v>
      </c>
      <c r="R156" s="3" t="str">
        <f aca="false">_xlfn.CONCAT("('",B156,"','",C156,"','",E156,"','",O156,"','",F156,"','",G156,"'),")</f>
        <v>('Flechette Darts','Tiny','{“Gain Spread”,”-1 Range”}','5','0','15'),</v>
      </c>
      <c r="S156" s="3"/>
      <c r="U156" s="3" t="str">
        <f aca="false">_xlfn.CONCAT("('",A156,"','",J156,"','",K156,"'),")</f>
        <v>('155','36','2'),</v>
      </c>
      <c r="V156" s="3" t="str">
        <f aca="false">_xlfn.CONCAT("('",A156,"','",M156,"','",N156,"'),")</f>
        <v>('155','NONE',''),</v>
      </c>
    </row>
    <row r="157" customFormat="false" ht="14.9" hidden="false" customHeight="false" outlineLevel="0" collapsed="false">
      <c r="A157" s="3" t="n">
        <v>156</v>
      </c>
      <c r="B157" s="6" t="s">
        <v>828</v>
      </c>
      <c r="C157" s="2" t="s">
        <v>695</v>
      </c>
      <c r="D157" s="3" t="s">
        <v>590</v>
      </c>
      <c r="E157" s="3" t="s">
        <v>1178</v>
      </c>
      <c r="F157" s="3" t="n">
        <v>15</v>
      </c>
      <c r="G157" s="3" t="n">
        <v>45</v>
      </c>
      <c r="I157" s="3"/>
      <c r="J157" s="3" t="str">
        <f aca="false">IFERROR(INDEX($S$2:$S$6,MATCH(I157,$T$2:$T$6,0),1),"NONE")</f>
        <v>NONE</v>
      </c>
      <c r="K157" s="3"/>
      <c r="M157" s="3" t="str">
        <f aca="false">IFERROR(INDEX($S$2:$S$6,MATCH(L157,$T$2:$T$6,0),1),"NONE")</f>
        <v>NONE</v>
      </c>
      <c r="O157" s="3" t="n">
        <f aca="false">INDEX($Q$2:$Q$234,MATCH(D$2:D$234,W$2:W$16,0),1)</f>
        <v>3</v>
      </c>
      <c r="P157" s="3" t="n">
        <v>3</v>
      </c>
      <c r="R157" s="3" t="str">
        <f aca="false">_xlfn.CONCAT("('",B157,"','",C157,"','",E157,"','",O157,"','",F157,"','",G157,"'),")</f>
        <v>('Recoil Compensating (Harpoon Gun)','Recoil Compensated','{“+1 Rate”}','3','15','45'),</v>
      </c>
      <c r="S157" s="3"/>
      <c r="U157" s="3" t="str">
        <f aca="false">_xlfn.CONCAT("('",A157,"','",J157,"','",K157,"'),")</f>
        <v>('156','NONE',''),</v>
      </c>
      <c r="V157" s="3" t="str">
        <f aca="false">_xlfn.CONCAT("('",A157,"','",M157,"','",N157,"'),")</f>
        <v>('156','NONE',''),</v>
      </c>
    </row>
    <row r="158" customFormat="false" ht="14.9" hidden="false" customHeight="false" outlineLevel="0" collapsed="false">
      <c r="A158" s="3" t="n">
        <v>157</v>
      </c>
      <c r="B158" s="6" t="s">
        <v>829</v>
      </c>
      <c r="C158" s="2" t="s">
        <v>704</v>
      </c>
      <c r="D158" s="3" t="s">
        <v>593</v>
      </c>
      <c r="E158" s="3" t="s">
        <v>1227</v>
      </c>
      <c r="F158" s="3" t="n">
        <v>0</v>
      </c>
      <c r="G158" s="3" t="n">
        <v>17</v>
      </c>
      <c r="I158" s="3"/>
      <c r="J158" s="3" t="str">
        <f aca="false">IFERROR(INDEX($S$2:$S$6,MATCH(I158,$T$2:$T$6,0),1),"NONE")</f>
        <v>NONE</v>
      </c>
      <c r="K158" s="3"/>
      <c r="M158" s="3" t="str">
        <f aca="false">IFERROR(INDEX($S$2:$S$6,MATCH(L158,$T$2:$T$6,0),1),"NONE")</f>
        <v>NONE</v>
      </c>
      <c r="O158" s="3" t="n">
        <f aca="false">INDEX($Q$2:$Q$234,MATCH(D$2:D$234,W$2:W$16,0),1)</f>
        <v>6</v>
      </c>
      <c r="P158" s="3" t="n">
        <v>3</v>
      </c>
      <c r="R158" s="3" t="str">
        <f aca="false">_xlfn.CONCAT("('",B158,"','",C158,"','",E158,"','",O158,"','",F158,"','",G158,"'),")</f>
        <v>('Gunner (Harpoon Gun)','Tactical','{“May re-roll hit location die”,”Lose Inaccurate”}','6','0','17'),</v>
      </c>
      <c r="S158" s="3"/>
      <c r="U158" s="3" t="str">
        <f aca="false">_xlfn.CONCAT("('",A158,"','",J158,"','",K158,"'),")</f>
        <v>('157','NONE',''),</v>
      </c>
      <c r="V158" s="3" t="str">
        <f aca="false">_xlfn.CONCAT("('",A158,"','",M158,"','",N158,"'),")</f>
        <v>('157','NONE',''),</v>
      </c>
    </row>
    <row r="159" customFormat="false" ht="14.9" hidden="false" customHeight="false" outlineLevel="0" collapsed="false">
      <c r="A159" s="3" t="n">
        <v>158</v>
      </c>
      <c r="B159" s="6" t="s">
        <v>830</v>
      </c>
      <c r="C159" s="2" t="s">
        <v>707</v>
      </c>
      <c r="D159" s="3" t="s">
        <v>593</v>
      </c>
      <c r="E159" s="3" t="s">
        <v>1221</v>
      </c>
      <c r="F159" s="3" t="n">
        <v>1</v>
      </c>
      <c r="G159" s="3" t="n">
        <v>28</v>
      </c>
      <c r="I159" s="3" t="s">
        <v>1169</v>
      </c>
      <c r="J159" s="3" t="n">
        <f aca="false">IFERROR(INDEX($S$2:$S$6,MATCH(I159,$T$2:$T$6,0),1),"NONE")</f>
        <v>36</v>
      </c>
      <c r="K159" s="3" t="n">
        <v>1</v>
      </c>
      <c r="M159" s="3" t="str">
        <f aca="false">IFERROR(INDEX($S$2:$S$6,MATCH(L159,$T$2:$T$6,0),1),"NONE")</f>
        <v>NONE</v>
      </c>
      <c r="O159" s="3" t="n">
        <f aca="false">INDEX($Q$2:$Q$234,MATCH(D$2:D$234,W$2:W$16,0),1)</f>
        <v>6</v>
      </c>
      <c r="P159" s="3" t="n">
        <v>3</v>
      </c>
      <c r="R159" s="3" t="str">
        <f aca="false">_xlfn.CONCAT("('",B159,"','",C159,"','",E159,"','",O159,"','",F159,"','",G159,"'),")</f>
        <v>('Short Scope (Harpoon Gun)','Scoped','{“Gain Accurate”}','6','1','28'),</v>
      </c>
      <c r="S159" s="3"/>
      <c r="U159" s="3" t="str">
        <f aca="false">_xlfn.CONCAT("('",A159,"','",J159,"','",K159,"'),")</f>
        <v>('158','36','1'),</v>
      </c>
      <c r="V159" s="3" t="str">
        <f aca="false">_xlfn.CONCAT("('",A159,"','",M159,"','",N159,"'),")</f>
        <v>('158','NONE',''),</v>
      </c>
    </row>
    <row r="160" customFormat="false" ht="14.9" hidden="false" customHeight="false" outlineLevel="0" collapsed="false">
      <c r="A160" s="3" t="n">
        <v>159</v>
      </c>
      <c r="B160" s="6" t="s">
        <v>831</v>
      </c>
      <c r="C160" s="2" t="s">
        <v>28</v>
      </c>
      <c r="D160" s="3" t="s">
        <v>587</v>
      </c>
      <c r="E160" s="3" t="s">
        <v>1244</v>
      </c>
      <c r="F160" s="3" t="n">
        <v>0</v>
      </c>
      <c r="G160" s="3" t="n">
        <v>3</v>
      </c>
      <c r="H160" s="3" t="s">
        <v>1168</v>
      </c>
      <c r="I160" s="3" t="s">
        <v>1169</v>
      </c>
      <c r="J160" s="3" t="n">
        <f aca="false">IFERROR(INDEX($S$2:$S$6,MATCH(I160,$T$2:$T$6,0),1),"NONE")</f>
        <v>36</v>
      </c>
      <c r="K160" s="3" t="n">
        <v>1</v>
      </c>
      <c r="M160" s="3" t="str">
        <f aca="false">IFERROR(INDEX($S$2:$S$6,MATCH(L160,$T$2:$T$6,0),1),"NONE")</f>
        <v>NONE</v>
      </c>
      <c r="O160" s="3" t="n">
        <f aca="false">INDEX($Q$2:$Q$234,MATCH(D$2:D$234,W$2:W$16,0),1)</f>
        <v>1</v>
      </c>
      <c r="P160" s="3" t="n">
        <v>4</v>
      </c>
      <c r="R160" s="3" t="str">
        <f aca="false">_xlfn.CONCAT("('",B160,"','",C160,"','",E160,"','",O160,"','",F160,"','",G160,"'),")</f>
        <v>('Armor Piercing','AP','{“Gain Piercing 1”}','1','0','3'),</v>
      </c>
      <c r="S160" s="3"/>
      <c r="U160" s="3" t="str">
        <f aca="false">_xlfn.CONCAT("('",A160,"','",J160,"','",K160,"'),")</f>
        <v>('159','36','1'),</v>
      </c>
      <c r="V160" s="3" t="str">
        <f aca="false">_xlfn.CONCAT("('",A160,"','",M160,"','",N160,"'),")</f>
        <v>('159','NONE',''),</v>
      </c>
    </row>
    <row r="161" customFormat="false" ht="14.9" hidden="false" customHeight="false" outlineLevel="0" collapsed="false">
      <c r="A161" s="3" t="n">
        <v>160</v>
      </c>
      <c r="B161" s="6" t="s">
        <v>832</v>
      </c>
      <c r="C161" s="2" t="s">
        <v>833</v>
      </c>
      <c r="D161" s="3" t="s">
        <v>587</v>
      </c>
      <c r="E161" s="3" t="s">
        <v>1289</v>
      </c>
      <c r="F161" s="3" t="n">
        <v>1</v>
      </c>
      <c r="G161" s="3" t="n">
        <v>40</v>
      </c>
      <c r="H161" s="3" t="s">
        <v>1187</v>
      </c>
      <c r="I161" s="3" t="s">
        <v>1169</v>
      </c>
      <c r="J161" s="3" t="n">
        <f aca="false">IFERROR(INDEX($S$2:$S$6,MATCH(I161,$T$2:$T$6,0),1),"NONE")</f>
        <v>36</v>
      </c>
      <c r="K161" s="3" t="n">
        <v>3</v>
      </c>
      <c r="M161" s="3" t="str">
        <f aca="false">IFERROR(INDEX($S$2:$S$6,MATCH(L161,$T$2:$T$6,0),1),"NONE")</f>
        <v>NONE</v>
      </c>
      <c r="O161" s="3" t="n">
        <f aca="false">INDEX($Q$2:$Q$234,MATCH(D$2:D$234,W$2:W$16,0),1)</f>
        <v>1</v>
      </c>
      <c r="P161" s="3" t="n">
        <v>4</v>
      </c>
      <c r="R161" s="3" t="str">
        <f aca="false">_xlfn.CONCAT("('",B161,"','",C161,"','",E161,"','",O161,"','",F161,"','",G161,"'),")</f>
        <v>('Armor Piercing Automatic','AP Auto','{“-1CD Dam”,+2 Rate”,”Gain Piercing 1”,”Gain Inaccurate”}','1','1','40'),</v>
      </c>
      <c r="S161" s="3"/>
      <c r="U161" s="3" t="str">
        <f aca="false">_xlfn.CONCAT("('",A161,"','",J161,"','",K161,"'),")</f>
        <v>('160','36','3'),</v>
      </c>
      <c r="V161" s="3" t="str">
        <f aca="false">_xlfn.CONCAT("('",A161,"','",M161,"','",N161,"'),")</f>
        <v>('160','NONE',''),</v>
      </c>
    </row>
    <row r="162" customFormat="false" ht="14.9" hidden="false" customHeight="false" outlineLevel="0" collapsed="false">
      <c r="A162" s="3" t="n">
        <v>161</v>
      </c>
      <c r="B162" s="6" t="s">
        <v>834</v>
      </c>
      <c r="C162" s="2" t="s">
        <v>835</v>
      </c>
      <c r="D162" s="3" t="s">
        <v>587</v>
      </c>
      <c r="E162" s="3" t="s">
        <v>1290</v>
      </c>
      <c r="F162" s="3" t="n">
        <v>2</v>
      </c>
      <c r="G162" s="3" t="n">
        <v>58</v>
      </c>
      <c r="H162" s="3" t="s">
        <v>1187</v>
      </c>
      <c r="I162" s="3" t="s">
        <v>1169</v>
      </c>
      <c r="J162" s="3" t="n">
        <f aca="false">IFERROR(INDEX($S$2:$S$6,MATCH(I162,$T$2:$T$6,0),1),"NONE")</f>
        <v>36</v>
      </c>
      <c r="K162" s="3" t="n">
        <v>3</v>
      </c>
      <c r="M162" s="3" t="str">
        <f aca="false">IFERROR(INDEX($S$2:$S$6,MATCH(L162,$T$2:$T$6,0),1),"NONE")</f>
        <v>NONE</v>
      </c>
      <c r="O162" s="3" t="n">
        <f aca="false">INDEX($Q$2:$Q$234,MATCH(D$2:D$234,W$2:W$16,0),1)</f>
        <v>1</v>
      </c>
      <c r="P162" s="3" t="n">
        <v>4</v>
      </c>
      <c r="R162" s="3" t="str">
        <f aca="false">_xlfn.CONCAT("('",B162,"','",C162,"','",E162,"','",O162,"','",F162,"','",G162,"'),")</f>
        <v>('Hardened Automatic','Hardened Auto','{“+2 Rate”,”Gain Inaccurate”}','1','2','58'),</v>
      </c>
      <c r="S162" s="3"/>
      <c r="U162" s="3" t="str">
        <f aca="false">_xlfn.CONCAT("('",A162,"','",J162,"','",K162,"'),")</f>
        <v>('161','36','3'),</v>
      </c>
      <c r="V162" s="3" t="str">
        <f aca="false">_xlfn.CONCAT("('",A162,"','",M162,"','",N162,"'),")</f>
        <v>('161','NONE',''),</v>
      </c>
    </row>
    <row r="163" customFormat="false" ht="14.9" hidden="false" customHeight="false" outlineLevel="0" collapsed="false">
      <c r="A163" s="3" t="n">
        <v>162</v>
      </c>
      <c r="B163" s="6" t="s">
        <v>836</v>
      </c>
      <c r="C163" s="2" t="s">
        <v>837</v>
      </c>
      <c r="D163" s="3" t="s">
        <v>587</v>
      </c>
      <c r="E163" s="3" t="s">
        <v>1291</v>
      </c>
      <c r="F163" s="3" t="n">
        <v>2</v>
      </c>
      <c r="G163" s="3" t="n">
        <v>58</v>
      </c>
      <c r="I163" s="3" t="s">
        <v>1169</v>
      </c>
      <c r="J163" s="3" t="n">
        <f aca="false">IFERROR(INDEX($S$2:$S$6,MATCH(I163,$T$2:$T$6,0),1),"NONE")</f>
        <v>36</v>
      </c>
      <c r="K163" s="3" t="n">
        <v>3</v>
      </c>
      <c r="M163" s="3" t="str">
        <f aca="false">IFERROR(INDEX($S$2:$S$6,MATCH(L163,$T$2:$T$6,0),1),"NONE")</f>
        <v>NONE</v>
      </c>
      <c r="O163" s="3" t="n">
        <f aca="false">INDEX($Q$2:$Q$234,MATCH(D$2:D$234,W$2:W$16,0),1)</f>
        <v>1</v>
      </c>
      <c r="P163" s="3" t="n">
        <v>4</v>
      </c>
      <c r="R163" s="3" t="str">
        <f aca="false">_xlfn.CONCAT("('",B163,"','",C163,"','",E163,"','",O163,"','",F163,"','",G163,"'),")</f>
        <v>('Rapid Automatic','Rapid','{“-1CD Dam”,”+3 Rate”,”Gain Inaccurate”}','1','2','58'),</v>
      </c>
      <c r="S163" s="3"/>
      <c r="U163" s="3" t="str">
        <f aca="false">_xlfn.CONCAT("('",A163,"','",J163,"','",K163,"'),")</f>
        <v>('162','36','3'),</v>
      </c>
      <c r="V163" s="3" t="str">
        <f aca="false">_xlfn.CONCAT("('",A163,"','",M163,"','",N163,"'),")</f>
        <v>('162','NONE',''),</v>
      </c>
    </row>
    <row r="164" customFormat="false" ht="14.9" hidden="false" customHeight="false" outlineLevel="0" collapsed="false">
      <c r="A164" s="3" t="n">
        <v>163</v>
      </c>
      <c r="B164" s="6" t="s">
        <v>838</v>
      </c>
      <c r="C164" s="2" t="s">
        <v>838</v>
      </c>
      <c r="D164" s="3" t="s">
        <v>587</v>
      </c>
      <c r="E164" s="3" t="s">
        <v>1292</v>
      </c>
      <c r="F164" s="3" t="n">
        <v>3</v>
      </c>
      <c r="G164" s="3" t="n">
        <v>68</v>
      </c>
      <c r="I164" s="3" t="s">
        <v>1169</v>
      </c>
      <c r="J164" s="3" t="n">
        <f aca="false">IFERROR(INDEX($S$2:$S$6,MATCH(I164,$T$2:$T$6,0),1),"NONE")</f>
        <v>36</v>
      </c>
      <c r="K164" s="3" t="n">
        <v>4</v>
      </c>
      <c r="M164" s="3" t="str">
        <f aca="false">IFERROR(INDEX($S$2:$S$6,MATCH(L164,$T$2:$T$6,0),1),"NONE")</f>
        <v>NONE</v>
      </c>
      <c r="O164" s="3" t="n">
        <f aca="false">INDEX($Q$2:$Q$234,MATCH(D$2:D$234,W$2:W$16,0),1)</f>
        <v>1</v>
      </c>
      <c r="P164" s="3" t="n">
        <v>4</v>
      </c>
      <c r="R164" s="3" t="str">
        <f aca="false">_xlfn.CONCAT("('",B164,"','",C164,"','",E164,"','",O164,"','",F164,"','",G164,"'),")</f>
        <v>('Calibrated Powerful','Calibrated Powerful','{“+2CD Dam”,”Gain Vicious”}','1','3','68'),</v>
      </c>
      <c r="S164" s="3"/>
      <c r="U164" s="3" t="str">
        <f aca="false">_xlfn.CONCAT("('",A164,"','",J164,"','",K164,"'),")</f>
        <v>('163','36','4'),</v>
      </c>
      <c r="V164" s="3" t="str">
        <f aca="false">_xlfn.CONCAT("('",A164,"','",M164,"','",N164,"'),")</f>
        <v>('163','NONE',''),</v>
      </c>
    </row>
    <row r="165" customFormat="false" ht="14.9" hidden="false" customHeight="false" outlineLevel="0" collapsed="false">
      <c r="A165" s="3" t="n">
        <v>164</v>
      </c>
      <c r="B165" s="6" t="s">
        <v>839</v>
      </c>
      <c r="C165" s="2" t="s">
        <v>840</v>
      </c>
      <c r="D165" s="3" t="s">
        <v>587</v>
      </c>
      <c r="E165" s="3" t="s">
        <v>1293</v>
      </c>
      <c r="F165" s="3" t="n">
        <v>4</v>
      </c>
      <c r="G165" s="3" t="n">
        <v>88</v>
      </c>
      <c r="I165" s="3" t="s">
        <v>1169</v>
      </c>
      <c r="J165" s="3" t="n">
        <f aca="false">IFERROR(INDEX($S$2:$S$6,MATCH(I165,$T$2:$T$6,0),1),"NONE")</f>
        <v>36</v>
      </c>
      <c r="K165" s="3" t="n">
        <v>4</v>
      </c>
      <c r="M165" s="3" t="str">
        <f aca="false">IFERROR(INDEX($S$2:$S$6,MATCH(L165,$T$2:$T$6,0),1),"NONE")</f>
        <v>NONE</v>
      </c>
      <c r="O165" s="3" t="n">
        <f aca="false">INDEX($Q$2:$Q$234,MATCH(D$2:D$234,W$2:W$16,0),1)</f>
        <v>1</v>
      </c>
      <c r="P165" s="3" t="n">
        <v>4</v>
      </c>
      <c r="R165" s="3" t="str">
        <f aca="false">_xlfn.CONCAT("('",B165,"','",C165,"','",E165,"','",O165,"','",F165,"','",G165,"'),")</f>
        <v>('Powerful Automatic','Powerful Auto','{“+1CD Dam”,”+2 Rate”,”Gain Inaccurate”}','1','4','88'),</v>
      </c>
      <c r="S165" s="3"/>
      <c r="U165" s="3" t="str">
        <f aca="false">_xlfn.CONCAT("('",A165,"','",J165,"','",K165,"'),")</f>
        <v>('164','36','4'),</v>
      </c>
      <c r="V165" s="3" t="str">
        <f aca="false">_xlfn.CONCAT("('",A165,"','",M165,"','",N165,"'),")</f>
        <v>('164','NONE',''),</v>
      </c>
    </row>
    <row r="166" customFormat="false" ht="14.9" hidden="false" customHeight="false" outlineLevel="0" collapsed="false">
      <c r="A166" s="3" t="n">
        <v>165</v>
      </c>
      <c r="B166" s="6" t="s">
        <v>841</v>
      </c>
      <c r="C166" s="2" t="s">
        <v>842</v>
      </c>
      <c r="D166" s="3" t="s">
        <v>587</v>
      </c>
      <c r="E166" s="3" t="s">
        <v>1294</v>
      </c>
      <c r="F166" s="3" t="n">
        <v>3</v>
      </c>
      <c r="G166" s="3" t="n">
        <v>78</v>
      </c>
      <c r="I166" s="3" t="s">
        <v>1169</v>
      </c>
      <c r="J166" s="3" t="n">
        <f aca="false">IFERROR(INDEX($S$2:$S$6,MATCH(I166,$T$2:$T$6,0),1),"NONE")</f>
        <v>36</v>
      </c>
      <c r="K166" s="3" t="n">
        <v>4</v>
      </c>
      <c r="M166" s="3" t="str">
        <f aca="false">IFERROR(INDEX($S$2:$S$6,MATCH(L166,$T$2:$T$6,0),1),"NONE")</f>
        <v>NONE</v>
      </c>
      <c r="O166" s="3" t="n">
        <f aca="false">INDEX($Q$2:$Q$234,MATCH(D$2:D$234,W$2:W$16,0),1)</f>
        <v>1</v>
      </c>
      <c r="P166" s="3" t="n">
        <v>4</v>
      </c>
      <c r="R166" s="3" t="str">
        <f aca="false">_xlfn.CONCAT("('",B166,"','",C166,"','",E166,"','",O166,"','",F166,"','",G166,"'),")</f>
        <v>('Hardened Piercing Auto','Hardened AP Auto','{“+2 Rate”,”Gain Piercing 1”,”Gain Inaccurate”}','1','3','78'),</v>
      </c>
      <c r="S166" s="3"/>
      <c r="U166" s="3" t="str">
        <f aca="false">_xlfn.CONCAT("('",A166,"','",J166,"','",K166,"'),")</f>
        <v>('165','36','4'),</v>
      </c>
      <c r="V166" s="3" t="str">
        <f aca="false">_xlfn.CONCAT("('",A166,"','",M166,"','",N166,"'),")</f>
        <v>('165','NONE',''),</v>
      </c>
    </row>
    <row r="167" customFormat="false" ht="14.9" hidden="false" customHeight="false" outlineLevel="0" collapsed="false">
      <c r="A167" s="3" t="n">
        <v>166</v>
      </c>
      <c r="B167" s="6" t="s">
        <v>843</v>
      </c>
      <c r="C167" s="2" t="s">
        <v>135</v>
      </c>
      <c r="D167" s="3" t="s">
        <v>587</v>
      </c>
      <c r="E167" s="3" t="s">
        <v>1295</v>
      </c>
      <c r="F167" s="3" t="n">
        <v>-1</v>
      </c>
      <c r="G167" s="3" t="n">
        <v>10</v>
      </c>
      <c r="I167" s="3" t="s">
        <v>1169</v>
      </c>
      <c r="J167" s="3" t="n">
        <f aca="false">IFERROR(INDEX($S$2:$S$6,MATCH(I167,$T$2:$T$6,0),1),"NONE")</f>
        <v>36</v>
      </c>
      <c r="K167" s="3" t="n">
        <v>2</v>
      </c>
      <c r="M167" s="3" t="str">
        <f aca="false">IFERROR(INDEX($S$2:$S$6,MATCH(L167,$T$2:$T$6,0),1),"NONE")</f>
        <v>NONE</v>
      </c>
      <c r="O167" s="3" t="n">
        <f aca="false">INDEX($Q$2:$Q$234,MATCH(D$2:D$234,W$2:W$16,0),1)</f>
        <v>1</v>
      </c>
      <c r="P167" s="3" t="n">
        <v>4</v>
      </c>
      <c r="R167" s="3" t="str">
        <f aca="false">_xlfn.CONCAT("('",B167,"','",C167,"','",E167,"','",O167,"','",F167,"','",G167,"'),")</f>
        <v>('9mm Receiver','9mm','{“3CD Dam”,”+1 Rate”,”Ammo = 9mm”}','1','-1','10'),</v>
      </c>
      <c r="S167" s="3"/>
      <c r="U167" s="3" t="str">
        <f aca="false">_xlfn.CONCAT("('",A167,"','",J167,"','",K167,"'),")</f>
        <v>('166','36','2'),</v>
      </c>
      <c r="V167" s="3" t="str">
        <f aca="false">_xlfn.CONCAT("('",A167,"','",M167,"','",N167,"'),")</f>
        <v>('166','NONE',''),</v>
      </c>
    </row>
    <row r="168" customFormat="false" ht="14.9" hidden="false" customHeight="false" outlineLevel="0" collapsed="false">
      <c r="A168" s="3" t="n">
        <v>167</v>
      </c>
      <c r="B168" s="6" t="s">
        <v>844</v>
      </c>
      <c r="C168" s="2" t="s">
        <v>845</v>
      </c>
      <c r="D168" s="3" t="s">
        <v>595</v>
      </c>
      <c r="E168" s="3" t="s">
        <v>1259</v>
      </c>
      <c r="F168" s="3" t="n">
        <v>1</v>
      </c>
      <c r="G168" s="3" t="n">
        <v>14</v>
      </c>
      <c r="I168" s="3" t="s">
        <v>1203</v>
      </c>
      <c r="J168" s="3" t="n">
        <f aca="false">IFERROR(INDEX($S$2:$S$6,MATCH(I168,$T$2:$T$6,0),1),"NONE")</f>
        <v>77</v>
      </c>
      <c r="K168" s="3" t="n">
        <v>1</v>
      </c>
      <c r="M168" s="3" t="str">
        <f aca="false">IFERROR(INDEX($S$2:$S$6,MATCH(L168,$T$2:$T$6,0),1),"NONE")</f>
        <v>NONE</v>
      </c>
      <c r="O168" s="3" t="n">
        <f aca="false">INDEX($Q$2:$Q$234,MATCH(D$2:D$234,W$2:W$16,0),1)</f>
        <v>8</v>
      </c>
      <c r="P168" s="3" t="n">
        <v>4</v>
      </c>
      <c r="R168" s="3" t="str">
        <f aca="false">_xlfn.CONCAT("('",B168,"','",C168,"','",E168,"','",O168,"','",F168,"','",G168,"'),")</f>
        <v>('Gamma Wave Emitter (Energy Weapons)','Fiery','{“+1CD Dam”,”Gain Persistent”}','8','1','14'),</v>
      </c>
      <c r="S168" s="3"/>
      <c r="U168" s="3" t="str">
        <f aca="false">_xlfn.CONCAT("('",A168,"','",J168,"','",K168,"'),")</f>
        <v>('167','77','1'),</v>
      </c>
      <c r="V168" s="3" t="str">
        <f aca="false">_xlfn.CONCAT("('",A168,"','",M168,"','",N168,"'),")</f>
        <v>('167','NONE',''),</v>
      </c>
    </row>
    <row r="169" customFormat="false" ht="14.9" hidden="false" customHeight="false" outlineLevel="0" collapsed="false">
      <c r="A169" s="3" t="n">
        <v>168</v>
      </c>
      <c r="B169" s="6" t="s">
        <v>846</v>
      </c>
      <c r="C169" s="2" t="s">
        <v>845</v>
      </c>
      <c r="D169" s="3" t="s">
        <v>595</v>
      </c>
      <c r="E169" s="3" t="s">
        <v>1259</v>
      </c>
      <c r="F169" s="3" t="n">
        <v>3</v>
      </c>
      <c r="G169" s="3" t="n">
        <v>169</v>
      </c>
      <c r="I169" s="3" t="s">
        <v>1203</v>
      </c>
      <c r="J169" s="3" t="n">
        <f aca="false">IFERROR(INDEX($S$2:$S$6,MATCH(I169,$T$2:$T$6,0),1),"NONE")</f>
        <v>77</v>
      </c>
      <c r="K169" s="3" t="n">
        <v>3</v>
      </c>
      <c r="M169" s="3" t="str">
        <f aca="false">IFERROR(INDEX($S$2:$S$6,MATCH(L169,$T$2:$T$6,0),1),"NONE")</f>
        <v>NONE</v>
      </c>
      <c r="O169" s="3" t="n">
        <f aca="false">INDEX($Q$2:$Q$234,MATCH(D$2:D$234,W$2:W$16,0),1)</f>
        <v>8</v>
      </c>
      <c r="P169" s="3" t="n">
        <v>4</v>
      </c>
      <c r="R169" s="3" t="str">
        <f aca="false">_xlfn.CONCAT("('",B169,"','",C169,"','",E169,"','",O169,"','",F169,"','",G169,"'),")</f>
        <v>('Gamma Wave Emitter (Gatling Laser)','Fiery','{“+1CD Dam”,”Gain Persistent”}','8','3','169'),</v>
      </c>
      <c r="S169" s="3"/>
      <c r="U169" s="3" t="str">
        <f aca="false">_xlfn.CONCAT("('",A169,"','",J169,"','",K169,"'),")</f>
        <v>('168','77','3'),</v>
      </c>
      <c r="V169" s="3" t="str">
        <f aca="false">_xlfn.CONCAT("('",A169,"','",M169,"','",N169,"'),")</f>
        <v>('168','NONE',''),</v>
      </c>
    </row>
    <row r="170" customFormat="false" ht="14.9" hidden="false" customHeight="false" outlineLevel="0" collapsed="false">
      <c r="A170" s="3" t="n">
        <v>169</v>
      </c>
      <c r="B170" s="6" t="s">
        <v>847</v>
      </c>
      <c r="C170" s="2" t="s">
        <v>848</v>
      </c>
      <c r="D170" s="3" t="s">
        <v>595</v>
      </c>
      <c r="E170" s="3" t="s">
        <v>1167</v>
      </c>
      <c r="F170" s="3" t="n">
        <v>1</v>
      </c>
      <c r="G170" s="3" t="n">
        <v>17</v>
      </c>
      <c r="I170" s="3" t="s">
        <v>1203</v>
      </c>
      <c r="J170" s="3" t="n">
        <f aca="false">IFERROR(INDEX($S$2:$S$6,MATCH(I170,$T$2:$T$6,0),1),"NONE")</f>
        <v>77</v>
      </c>
      <c r="K170" s="3" t="n">
        <v>2</v>
      </c>
      <c r="M170" s="3" t="str">
        <f aca="false">IFERROR(INDEX($S$2:$S$6,MATCH(L170,$T$2:$T$6,0),1),"NONE")</f>
        <v>NONE</v>
      </c>
      <c r="O170" s="3" t="n">
        <f aca="false">INDEX($Q$2:$Q$234,MATCH(D$2:D$234,W$2:W$16,0),1)</f>
        <v>8</v>
      </c>
      <c r="P170" s="3" t="n">
        <v>4</v>
      </c>
      <c r="R170" s="3" t="str">
        <f aca="false">_xlfn.CONCAT("('",B170,"','",C170,"','",E170,"','",O170,"','",F170,"','",G170,"'),")</f>
        <v>('Maximized Capacitor (Energy Weapons)','Maximized','{“+2CD Dam”}','8','1','17'),</v>
      </c>
      <c r="S170" s="3"/>
      <c r="U170" s="3" t="str">
        <f aca="false">_xlfn.CONCAT("('",A170,"','",J170,"','",K170,"'),")</f>
        <v>('169','77','2'),</v>
      </c>
      <c r="V170" s="3" t="str">
        <f aca="false">_xlfn.CONCAT("('",A170,"','",M170,"','",N170,"'),")</f>
        <v>('169','NONE',''),</v>
      </c>
    </row>
    <row r="171" customFormat="false" ht="14.9" hidden="false" customHeight="false" outlineLevel="0" collapsed="false">
      <c r="A171" s="3" t="n">
        <v>170</v>
      </c>
      <c r="B171" s="6" t="s">
        <v>849</v>
      </c>
      <c r="C171" s="2" t="s">
        <v>848</v>
      </c>
      <c r="D171" s="3" t="s">
        <v>595</v>
      </c>
      <c r="E171" s="3" t="s">
        <v>1167</v>
      </c>
      <c r="F171" s="3" t="n">
        <v>3</v>
      </c>
      <c r="G171" s="3" t="n">
        <v>207</v>
      </c>
      <c r="I171" s="3" t="s">
        <v>1203</v>
      </c>
      <c r="J171" s="3" t="n">
        <f aca="false">IFERROR(INDEX($S$2:$S$6,MATCH(I171,$T$2:$T$6,0),1),"NONE")</f>
        <v>77</v>
      </c>
      <c r="K171" s="3" t="n">
        <v>4</v>
      </c>
      <c r="M171" s="3" t="str">
        <f aca="false">IFERROR(INDEX($S$2:$S$6,MATCH(L171,$T$2:$T$6,0),1),"NONE")</f>
        <v>NONE</v>
      </c>
      <c r="O171" s="3" t="n">
        <f aca="false">INDEX($Q$2:$Q$234,MATCH(D$2:D$234,W$2:W$16,0),1)</f>
        <v>8</v>
      </c>
      <c r="P171" s="3" t="n">
        <v>4</v>
      </c>
      <c r="R171" s="3" t="str">
        <f aca="false">_xlfn.CONCAT("('",B171,"','",C171,"','",E171,"','",O171,"','",F171,"','",G171,"'),")</f>
        <v>('Maximized Capacitor (Gatling Laser)','Maximized','{“+2CD Dam”}','8','3','207'),</v>
      </c>
      <c r="S171" s="3"/>
      <c r="U171" s="3" t="str">
        <f aca="false">_xlfn.CONCAT("('",A171,"','",J171,"','",K171,"'),")</f>
        <v>('170','77','4'),</v>
      </c>
      <c r="V171" s="3" t="str">
        <f aca="false">_xlfn.CONCAT("('",A171,"','",M171,"','",N171,"'),")</f>
        <v>('170','NONE',''),</v>
      </c>
    </row>
    <row r="172" customFormat="false" ht="14.9" hidden="false" customHeight="false" outlineLevel="0" collapsed="false">
      <c r="A172" s="3" t="n">
        <v>171</v>
      </c>
      <c r="B172" s="6" t="s">
        <v>850</v>
      </c>
      <c r="C172" s="2" t="s">
        <v>851</v>
      </c>
      <c r="D172" s="3" t="s">
        <v>595</v>
      </c>
      <c r="E172" s="3" t="s">
        <v>1292</v>
      </c>
      <c r="F172" s="3" t="n">
        <v>1</v>
      </c>
      <c r="G172" s="3" t="n">
        <v>20</v>
      </c>
      <c r="I172" s="3" t="s">
        <v>1203</v>
      </c>
      <c r="J172" s="3" t="n">
        <f aca="false">IFERROR(INDEX($S$2:$S$6,MATCH(I172,$T$2:$T$6,0),1),"NONE")</f>
        <v>77</v>
      </c>
      <c r="K172" s="3" t="n">
        <v>2</v>
      </c>
      <c r="M172" s="3" t="str">
        <f aca="false">IFERROR(INDEX($S$2:$S$6,MATCH(L172,$T$2:$T$6,0),1),"NONE")</f>
        <v>NONE</v>
      </c>
      <c r="O172" s="3" t="n">
        <f aca="false">INDEX($Q$2:$Q$234,MATCH(D$2:D$234,W$2:W$16,0),1)</f>
        <v>8</v>
      </c>
      <c r="P172" s="3" t="n">
        <v>4</v>
      </c>
      <c r="R172" s="3" t="str">
        <f aca="false">_xlfn.CONCAT("('",B172,"','",C172,"','",E172,"','",O172,"','",F172,"','",G172,"'),")</f>
        <v>('Boosted Photon Agitator (Energy Weapons)','Boosted Agitated','{“+2CD Dam”,”Gain Vicious”}','8','1','20'),</v>
      </c>
      <c r="S172" s="3"/>
      <c r="U172" s="3" t="str">
        <f aca="false">_xlfn.CONCAT("('",A172,"','",J172,"','",K172,"'),")</f>
        <v>('171','77','2'),</v>
      </c>
      <c r="V172" s="3" t="str">
        <f aca="false">_xlfn.CONCAT("('",A172,"','",M172,"','",N172,"'),")</f>
        <v>('171','NONE',''),</v>
      </c>
    </row>
    <row r="173" customFormat="false" ht="14.9" hidden="false" customHeight="false" outlineLevel="0" collapsed="false">
      <c r="A173" s="3" t="n">
        <v>172</v>
      </c>
      <c r="B173" s="6" t="s">
        <v>852</v>
      </c>
      <c r="C173" s="2" t="s">
        <v>851</v>
      </c>
      <c r="D173" s="3" t="s">
        <v>595</v>
      </c>
      <c r="E173" s="3" t="s">
        <v>1292</v>
      </c>
      <c r="F173" s="3" t="n">
        <v>5</v>
      </c>
      <c r="G173" s="3" t="n">
        <v>244</v>
      </c>
      <c r="I173" s="3" t="s">
        <v>1203</v>
      </c>
      <c r="J173" s="3" t="n">
        <f aca="false">IFERROR(INDEX($S$2:$S$6,MATCH(I173,$T$2:$T$6,0),1),"NONE")</f>
        <v>77</v>
      </c>
      <c r="K173" s="3" t="n">
        <v>4</v>
      </c>
      <c r="M173" s="3" t="str">
        <f aca="false">IFERROR(INDEX($S$2:$S$6,MATCH(L173,$T$2:$T$6,0),1),"NONE")</f>
        <v>NONE</v>
      </c>
      <c r="O173" s="3" t="n">
        <f aca="false">INDEX($Q$2:$Q$234,MATCH(D$2:D$234,W$2:W$16,0),1)</f>
        <v>8</v>
      </c>
      <c r="P173" s="3" t="n">
        <v>4</v>
      </c>
      <c r="R173" s="3" t="str">
        <f aca="false">_xlfn.CONCAT("('",B173,"','",C173,"','",E173,"','",O173,"','",F173,"','",G173,"'),")</f>
        <v>('Boosted Photon Agitator (Gatling Gun)','Boosted Agitated','{“+2CD Dam”,”Gain Vicious”}','8','5','244'),</v>
      </c>
      <c r="S173" s="3"/>
      <c r="U173" s="3" t="str">
        <f aca="false">_xlfn.CONCAT("('",A173,"','",J173,"','",K173,"'),")</f>
        <v>('172','77','4'),</v>
      </c>
      <c r="V173" s="3" t="str">
        <f aca="false">_xlfn.CONCAT("('",A173,"','",M173,"','",N173,"'),")</f>
        <v>('172','NONE',''),</v>
      </c>
    </row>
    <row r="174" customFormat="false" ht="14.9" hidden="false" customHeight="false" outlineLevel="0" collapsed="false">
      <c r="A174" s="3" t="n">
        <v>173</v>
      </c>
      <c r="B174" s="6" t="s">
        <v>853</v>
      </c>
      <c r="C174" s="2" t="s">
        <v>854</v>
      </c>
      <c r="D174" s="3" t="s">
        <v>595</v>
      </c>
      <c r="E174" s="3" t="s">
        <v>1260</v>
      </c>
      <c r="F174" s="3" t="n">
        <v>1</v>
      </c>
      <c r="G174" s="3" t="n">
        <v>23</v>
      </c>
      <c r="I174" s="3" t="s">
        <v>1203</v>
      </c>
      <c r="J174" s="3" t="n">
        <f aca="false">IFERROR(INDEX($S$2:$S$6,MATCH(I174,$T$2:$T$6,0),1),"NONE")</f>
        <v>77</v>
      </c>
      <c r="K174" s="3" t="n">
        <v>2</v>
      </c>
      <c r="M174" s="3" t="str">
        <f aca="false">IFERROR(INDEX($S$2:$S$6,MATCH(L174,$T$2:$T$6,0),1),"NONE")</f>
        <v>NONE</v>
      </c>
      <c r="O174" s="3" t="n">
        <f aca="false">INDEX($Q$2:$Q$234,MATCH(D$2:D$234,W$2:W$16,0),1)</f>
        <v>8</v>
      </c>
      <c r="P174" s="3" t="n">
        <v>4</v>
      </c>
      <c r="R174" s="3" t="str">
        <f aca="false">_xlfn.CONCAT("('",B174,"','",C174,"','",E174,"','",O174,"','",F174,"','",G174,"'),")</f>
        <v>('Boosted Gamma Wave Emitter (Energy Weapons)','Boosted Firey','{“+2CD Dam”,”Gain Persistent”}','8','1','23'),</v>
      </c>
      <c r="S174" s="3"/>
      <c r="U174" s="3" t="str">
        <f aca="false">_xlfn.CONCAT("('",A174,"','",J174,"','",K174,"'),")</f>
        <v>('173','77','2'),</v>
      </c>
      <c r="V174" s="3" t="str">
        <f aca="false">_xlfn.CONCAT("('",A174,"','",M174,"','",N174,"'),")</f>
        <v>('173','NONE',''),</v>
      </c>
    </row>
    <row r="175" customFormat="false" ht="14.9" hidden="false" customHeight="false" outlineLevel="0" collapsed="false">
      <c r="A175" s="3" t="n">
        <v>174</v>
      </c>
      <c r="B175" s="6" t="s">
        <v>855</v>
      </c>
      <c r="C175" s="2" t="s">
        <v>854</v>
      </c>
      <c r="D175" s="3" t="s">
        <v>595</v>
      </c>
      <c r="E175" s="3" t="s">
        <v>1260</v>
      </c>
      <c r="F175" s="3" t="n">
        <v>5</v>
      </c>
      <c r="G175" s="3" t="n">
        <v>282</v>
      </c>
      <c r="I175" s="3" t="s">
        <v>1203</v>
      </c>
      <c r="J175" s="3" t="n">
        <f aca="false">IFERROR(INDEX($S$2:$S$6,MATCH(I175,$T$2:$T$6,0),1),"NONE")</f>
        <v>77</v>
      </c>
      <c r="K175" s="3" t="n">
        <v>4</v>
      </c>
      <c r="M175" s="3" t="str">
        <f aca="false">IFERROR(INDEX($S$2:$S$6,MATCH(L175,$T$2:$T$6,0),1),"NONE")</f>
        <v>NONE</v>
      </c>
      <c r="O175" s="3" t="n">
        <f aca="false">INDEX($Q$2:$Q$234,MATCH(D$2:D$234,W$2:W$16,0),1)</f>
        <v>8</v>
      </c>
      <c r="P175" s="3" t="n">
        <v>4</v>
      </c>
      <c r="R175" s="3" t="str">
        <f aca="false">_xlfn.CONCAT("('",B175,"','",C175,"','",E175,"','",O175,"','",F175,"','",G175,"'),")</f>
        <v>('Boosted Gamma Wave Emitter (Gatling Laser)','Boosted Firey','{“+2CD Dam”,”Gain Persistent”}','8','5','282'),</v>
      </c>
      <c r="S175" s="3"/>
      <c r="U175" s="3" t="str">
        <f aca="false">_xlfn.CONCAT("('",A175,"','",J175,"','",K175,"'),")</f>
        <v>('174','77','4'),</v>
      </c>
      <c r="V175" s="3" t="str">
        <f aca="false">_xlfn.CONCAT("('",A175,"','",M175,"','",N175,"'),")</f>
        <v>('174','NONE',''),</v>
      </c>
    </row>
    <row r="176" customFormat="false" ht="14.9" hidden="false" customHeight="false" outlineLevel="0" collapsed="false">
      <c r="A176" s="3" t="n">
        <v>175</v>
      </c>
      <c r="B176" s="6" t="s">
        <v>856</v>
      </c>
      <c r="C176" s="2" t="s">
        <v>143</v>
      </c>
      <c r="D176" s="3" t="s">
        <v>595</v>
      </c>
      <c r="E176" s="3" t="s">
        <v>1272</v>
      </c>
      <c r="F176" s="3" t="n">
        <v>1</v>
      </c>
      <c r="G176" s="3" t="n">
        <v>42</v>
      </c>
      <c r="I176" s="3" t="s">
        <v>1203</v>
      </c>
      <c r="J176" s="3" t="n">
        <f aca="false">IFERROR(INDEX($S$2:$S$6,MATCH(I176,$T$2:$T$6,0),1),"NONE")</f>
        <v>77</v>
      </c>
      <c r="K176" s="3" t="n">
        <v>2</v>
      </c>
      <c r="M176" s="3" t="str">
        <f aca="false">IFERROR(INDEX($S$2:$S$6,MATCH(L176,$T$2:$T$6,0),1),"NONE")</f>
        <v>NONE</v>
      </c>
      <c r="O176" s="3" t="n">
        <f aca="false">INDEX($Q$2:$Q$234,MATCH(D$2:D$234,W$2:W$16,0),1)</f>
        <v>8</v>
      </c>
      <c r="P176" s="3" t="n">
        <v>4</v>
      </c>
      <c r="R176" s="3" t="str">
        <f aca="false">_xlfn.CONCAT("('",B176,"','",C176,"','",E176,"','",O176,"','",F176,"','",G176,"'),")</f>
        <v>('Overcharged Capacitor (Energy Weapons)','Overcharged','{“+3CD Dam”}','8','1','42'),</v>
      </c>
      <c r="S176" s="3"/>
      <c r="U176" s="3" t="str">
        <f aca="false">_xlfn.CONCAT("('",A176,"','",J176,"','",K176,"'),")</f>
        <v>('175','77','2'),</v>
      </c>
      <c r="V176" s="3" t="str">
        <f aca="false">_xlfn.CONCAT("('",A176,"','",M176,"','",N176,"'),")</f>
        <v>('175','NONE',''),</v>
      </c>
    </row>
    <row r="177" customFormat="false" ht="14.9" hidden="false" customHeight="false" outlineLevel="0" collapsed="false">
      <c r="A177" s="3" t="n">
        <v>176</v>
      </c>
      <c r="B177" s="6" t="s">
        <v>857</v>
      </c>
      <c r="C177" s="2" t="s">
        <v>143</v>
      </c>
      <c r="D177" s="3" t="s">
        <v>595</v>
      </c>
      <c r="E177" s="3" t="s">
        <v>1272</v>
      </c>
      <c r="F177" s="3" t="n">
        <v>5</v>
      </c>
      <c r="G177" s="3" t="n">
        <v>319</v>
      </c>
      <c r="I177" s="3" t="s">
        <v>1203</v>
      </c>
      <c r="J177" s="3" t="n">
        <f aca="false">IFERROR(INDEX($S$2:$S$6,MATCH(I177,$T$2:$T$6,0),1),"NONE")</f>
        <v>77</v>
      </c>
      <c r="K177" s="3" t="n">
        <v>4</v>
      </c>
      <c r="M177" s="3" t="str">
        <f aca="false">IFERROR(INDEX($S$2:$S$6,MATCH(L177,$T$2:$T$6,0),1),"NONE")</f>
        <v>NONE</v>
      </c>
      <c r="O177" s="3" t="n">
        <f aca="false">INDEX($Q$2:$Q$234,MATCH(D$2:D$234,W$2:W$16,0),1)</f>
        <v>8</v>
      </c>
      <c r="P177" s="3" t="n">
        <v>4</v>
      </c>
      <c r="R177" s="3" t="str">
        <f aca="false">_xlfn.CONCAT("('",B177,"','",C177,"','",E177,"','",O177,"','",F177,"','",G177,"'),")</f>
        <v>('Overcharged Capacitor (Gatling Laser)','Overcharged','{“+3CD Dam”}','8','5','319'),</v>
      </c>
      <c r="S177" s="3"/>
      <c r="U177" s="3" t="str">
        <f aca="false">_xlfn.CONCAT("('",A177,"','",J177,"','",K177,"'),")</f>
        <v>('176','77','4'),</v>
      </c>
      <c r="V177" s="3" t="str">
        <f aca="false">_xlfn.CONCAT("('",A177,"','",M177,"','",N177,"'),")</f>
        <v>('176','NONE',''),</v>
      </c>
    </row>
    <row r="178" customFormat="false" ht="14.9" hidden="false" customHeight="false" outlineLevel="0" collapsed="false">
      <c r="A178" s="3" t="n">
        <v>177</v>
      </c>
      <c r="B178" s="6" t="s">
        <v>858</v>
      </c>
      <c r="C178" s="2" t="s">
        <v>858</v>
      </c>
      <c r="D178" s="3" t="s">
        <v>588</v>
      </c>
      <c r="E178" s="3" t="s">
        <v>1296</v>
      </c>
      <c r="F178" s="3" t="n">
        <v>1</v>
      </c>
      <c r="G178" s="3" t="n">
        <v>15</v>
      </c>
      <c r="I178" s="3" t="s">
        <v>1203</v>
      </c>
      <c r="J178" s="3" t="n">
        <f aca="false">IFERROR(INDEX($S$2:$S$6,MATCH(I178,$T$2:$T$6,0),1),"NONE")</f>
        <v>77</v>
      </c>
      <c r="K178" s="3" t="n">
        <v>2</v>
      </c>
      <c r="M178" s="3" t="str">
        <f aca="false">IFERROR(INDEX($S$2:$S$6,MATCH(L178,$T$2:$T$6,0),1),"NONE")</f>
        <v>NONE</v>
      </c>
      <c r="O178" s="3" t="n">
        <f aca="false">INDEX($Q$2:$Q$234,MATCH(D$2:D$234,W$2:W$16,0),1)</f>
        <v>2</v>
      </c>
      <c r="P178" s="3" t="n">
        <v>4</v>
      </c>
      <c r="R178" s="3" t="str">
        <f aca="false">_xlfn.CONCAT("('",B178,"','",C178,"','",E178,"','",O178,"','",F178,"','",G178,"'),")</f>
        <v>('Improved Long','Improved Long','{“+1CD Dam”,”Lose Close Quarters”,”+1 Range”}','2','1','15'),</v>
      </c>
      <c r="S178" s="3"/>
      <c r="U178" s="3" t="str">
        <f aca="false">_xlfn.CONCAT("('",A178,"','",J178,"','",K178,"'),")</f>
        <v>('177','77','2'),</v>
      </c>
      <c r="V178" s="3" t="str">
        <f aca="false">_xlfn.CONCAT("('",A178,"','",M178,"','",N178,"'),")</f>
        <v>('177','NONE',''),</v>
      </c>
    </row>
    <row r="179" customFormat="false" ht="14.9" hidden="false" customHeight="false" outlineLevel="0" collapsed="false">
      <c r="A179" s="3" t="n">
        <v>178</v>
      </c>
      <c r="B179" s="6" t="s">
        <v>859</v>
      </c>
      <c r="C179" s="2" t="s">
        <v>860</v>
      </c>
      <c r="D179" s="3" t="s">
        <v>588</v>
      </c>
      <c r="E179" s="3" t="s">
        <v>1297</v>
      </c>
      <c r="F179" s="3" t="n">
        <v>1</v>
      </c>
      <c r="G179" s="3" t="n">
        <v>18</v>
      </c>
      <c r="I179" s="3" t="s">
        <v>1203</v>
      </c>
      <c r="J179" s="3" t="n">
        <f aca="false">IFERROR(INDEX($S$2:$S$6,MATCH(I179,$T$2:$T$6,0),1),"NONE")</f>
        <v>77</v>
      </c>
      <c r="K179" s="3" t="n">
        <v>2</v>
      </c>
      <c r="M179" s="3" t="str">
        <f aca="false">IFERROR(INDEX($S$2:$S$6,MATCH(L179,$T$2:$T$6,0),1),"NONE")</f>
        <v>NONE</v>
      </c>
      <c r="O179" s="3" t="n">
        <f aca="false">INDEX($Q$2:$Q$234,MATCH(D$2:D$234,W$2:W$16,0),1)</f>
        <v>2</v>
      </c>
      <c r="P179" s="3" t="n">
        <v>4</v>
      </c>
      <c r="R179" s="3" t="str">
        <f aca="false">_xlfn.CONCAT("('",B179,"','",C179,"','",E179,"','",O179,"','",F179,"','",G179,"'),")</f>
        <v>('Improved Automatic','Improved Auto','{“Gain Burst”,”Gain Inaccurate”,”Lose Close Quarters”,”+1 Range”,”+1 Rate”}','2','1','18'),</v>
      </c>
      <c r="S179" s="3"/>
      <c r="U179" s="3" t="str">
        <f aca="false">_xlfn.CONCAT("('",A179,"','",J179,"','",K179,"'),")</f>
        <v>('178','77','2'),</v>
      </c>
      <c r="V179" s="3" t="str">
        <f aca="false">_xlfn.CONCAT("('",A179,"','",M179,"','",N179,"'),")</f>
        <v>('178','NONE',''),</v>
      </c>
    </row>
    <row r="180" customFormat="false" ht="14.9" hidden="false" customHeight="false" outlineLevel="0" collapsed="false">
      <c r="A180" s="3" t="n">
        <v>179</v>
      </c>
      <c r="B180" s="6" t="s">
        <v>861</v>
      </c>
      <c r="C180" s="2" t="s">
        <v>862</v>
      </c>
      <c r="D180" s="3" t="s">
        <v>588</v>
      </c>
      <c r="E180" s="3" t="s">
        <v>1298</v>
      </c>
      <c r="F180" s="3" t="n">
        <v>1</v>
      </c>
      <c r="G180" s="3" t="n">
        <v>21</v>
      </c>
      <c r="I180" s="3" t="s">
        <v>1203</v>
      </c>
      <c r="J180" s="3" t="n">
        <f aca="false">IFERROR(INDEX($S$2:$S$6,MATCH(I180,$T$2:$T$6,0),1),"NONE")</f>
        <v>77</v>
      </c>
      <c r="K180" s="3" t="n">
        <v>2</v>
      </c>
      <c r="M180" s="3" t="str">
        <f aca="false">IFERROR(INDEX($S$2:$S$6,MATCH(L180,$T$2:$T$6,0),1),"NONE")</f>
        <v>NONE</v>
      </c>
      <c r="O180" s="3" t="n">
        <f aca="false">INDEX($Q$2:$Q$234,MATCH(D$2:D$234,W$2:W$16,0),1)</f>
        <v>2</v>
      </c>
      <c r="P180" s="3" t="n">
        <v>4</v>
      </c>
      <c r="R180" s="3" t="str">
        <f aca="false">_xlfn.CONCAT("('",B180,"','",C180,"','",E180,"','",O180,"','",F180,"','",G180,"'),")</f>
        <v>('Improved Sniper','Improved Charging','{“+3CD Dam”,”Lose Close Quarters”,”+1 Range”,”-1 Rate”}','2','1','21'),</v>
      </c>
      <c r="S180" s="3"/>
      <c r="U180" s="3" t="str">
        <f aca="false">_xlfn.CONCAT("('",A180,"','",J180,"','",K180,"'),")</f>
        <v>('179','77','2'),</v>
      </c>
      <c r="V180" s="3" t="str">
        <f aca="false">_xlfn.CONCAT("('",A180,"','",M180,"','",N180,"'),")</f>
        <v>('179','NONE',''),</v>
      </c>
    </row>
    <row r="181" customFormat="false" ht="14.9" hidden="false" customHeight="false" outlineLevel="0" collapsed="false">
      <c r="A181" s="3" t="n">
        <v>180</v>
      </c>
      <c r="B181" s="6" t="s">
        <v>863</v>
      </c>
      <c r="C181" s="2" t="s">
        <v>864</v>
      </c>
      <c r="D181" s="3" t="s">
        <v>588</v>
      </c>
      <c r="E181" s="3" t="s">
        <v>1299</v>
      </c>
      <c r="F181" s="3" t="n">
        <v>1</v>
      </c>
      <c r="G181" s="3" t="n">
        <v>25</v>
      </c>
      <c r="I181" s="3" t="s">
        <v>1203</v>
      </c>
      <c r="J181" s="3" t="n">
        <f aca="false">IFERROR(INDEX($S$2:$S$6,MATCH(I181,$T$2:$T$6,0),1),"NONE")</f>
        <v>77</v>
      </c>
      <c r="K181" s="3" t="n">
        <v>2</v>
      </c>
      <c r="M181" s="3" t="str">
        <f aca="false">IFERROR(INDEX($S$2:$S$6,MATCH(L181,$T$2:$T$6,0),1),"NONE")</f>
        <v>NONE</v>
      </c>
      <c r="O181" s="3" t="n">
        <f aca="false">INDEX($Q$2:$Q$234,MATCH(D$2:D$234,W$2:W$16,0),1)</f>
        <v>2</v>
      </c>
      <c r="P181" s="3" t="n">
        <v>4</v>
      </c>
      <c r="R181" s="3" t="str">
        <f aca="false">_xlfn.CONCAT("('",B181,"','",C181,"','",E181,"','",O181,"','",F181,"','",G181,"'),")</f>
        <v>('Improved Splitter','Improved Scattergun','{“Gain Spread”,”Gain Inaccurate”}','2','1','25'),</v>
      </c>
      <c r="S181" s="3"/>
      <c r="U181" s="3" t="str">
        <f aca="false">_xlfn.CONCAT("('",A181,"','",J181,"','",K181,"'),")</f>
        <v>('180','77','2'),</v>
      </c>
      <c r="V181" s="3" t="str">
        <f aca="false">_xlfn.CONCAT("('",A181,"','",M181,"','",N181,"'),")</f>
        <v>('180','NONE',''),</v>
      </c>
    </row>
    <row r="182" customFormat="false" ht="14.9" hidden="false" customHeight="false" outlineLevel="0" collapsed="false">
      <c r="A182" s="3" t="n">
        <v>181</v>
      </c>
      <c r="B182" s="6" t="s">
        <v>865</v>
      </c>
      <c r="C182" s="2" t="s">
        <v>866</v>
      </c>
      <c r="D182" s="3" t="s">
        <v>594</v>
      </c>
      <c r="E182" s="3" t="s">
        <v>1300</v>
      </c>
      <c r="F182" s="3" t="n">
        <v>1</v>
      </c>
      <c r="G182" s="3" t="n">
        <v>15</v>
      </c>
      <c r="I182" s="3" t="s">
        <v>1203</v>
      </c>
      <c r="J182" s="3" t="n">
        <f aca="false">IFERROR(INDEX($S$2:$S$6,MATCH(I182,$T$2:$T$6,0),1),"NONE")</f>
        <v>77</v>
      </c>
      <c r="K182" s="3" t="n">
        <v>2</v>
      </c>
      <c r="M182" s="3" t="str">
        <f aca="false">IFERROR(INDEX($S$2:$S$6,MATCH(L182,$T$2:$T$6,0),1),"NONE")</f>
        <v>NONE</v>
      </c>
      <c r="O182" s="3" t="n">
        <f aca="false">INDEX($Q$2:$Q$234,MATCH(D$2:D$234,W$2:W$16,0),1)</f>
        <v>7</v>
      </c>
      <c r="P182" s="3" t="n">
        <v>4</v>
      </c>
      <c r="R182" s="3" t="str">
        <f aca="false">_xlfn.CONCAT("('",B182,"','",C182,"','",E182,"','",O182,"','",F182,"','",G182,"'),")</f>
        <v>('Amplified Beam Splitter','Improved Scattered','{“Gain Spread”,”-1 Rate”,”-1 Range”}','7','1','15'),</v>
      </c>
      <c r="S182" s="3"/>
      <c r="U182" s="3" t="str">
        <f aca="false">_xlfn.CONCAT("('",A182,"','",J182,"','",K182,"'),")</f>
        <v>('181','77','2'),</v>
      </c>
      <c r="V182" s="3" t="str">
        <f aca="false">_xlfn.CONCAT("('",A182,"','",M182,"','",N182,"'),")</f>
        <v>('181','NONE',''),</v>
      </c>
    </row>
    <row r="183" customFormat="false" ht="14.9" hidden="false" customHeight="false" outlineLevel="0" collapsed="false">
      <c r="A183" s="3" t="n">
        <v>182</v>
      </c>
      <c r="B183" s="6" t="s">
        <v>867</v>
      </c>
      <c r="C183" s="2" t="s">
        <v>868</v>
      </c>
      <c r="D183" s="3" t="s">
        <v>594</v>
      </c>
      <c r="E183" s="3" t="s">
        <v>1301</v>
      </c>
      <c r="F183" s="3" t="n">
        <v>1</v>
      </c>
      <c r="G183" s="3" t="n">
        <v>18</v>
      </c>
      <c r="I183" s="3" t="s">
        <v>1203</v>
      </c>
      <c r="J183" s="3" t="n">
        <f aca="false">IFERROR(INDEX($S$2:$S$6,MATCH(I183,$T$2:$T$6,0),1),"NONE")</f>
        <v>77</v>
      </c>
      <c r="K183" s="3" t="n">
        <v>2</v>
      </c>
      <c r="M183" s="3" t="str">
        <f aca="false">IFERROR(INDEX($S$2:$S$6,MATCH(L183,$T$2:$T$6,0),1),"NONE")</f>
        <v>NONE</v>
      </c>
      <c r="O183" s="3" t="n">
        <f aca="false">INDEX($Q$2:$Q$234,MATCH(D$2:D$234,W$2:W$16,0),1)</f>
        <v>7</v>
      </c>
      <c r="P183" s="3" t="n">
        <v>4</v>
      </c>
      <c r="R183" s="3" t="str">
        <f aca="false">_xlfn.CONCAT("('",B183,"','",C183,"','",E183,"','",O183,"','",F183,"','",G183,"'),")</f>
        <v>('Fine-tuned Beam Focuser','Improved Focused','{“+1 Range”,”Gain Accurate”}','7','1','18'),</v>
      </c>
      <c r="S183" s="3"/>
      <c r="U183" s="3" t="str">
        <f aca="false">_xlfn.CONCAT("('",A183,"','",J183,"','",K183,"'),")</f>
        <v>('182','77','2'),</v>
      </c>
      <c r="V183" s="3" t="str">
        <f aca="false">_xlfn.CONCAT("('",A183,"','",M183,"','",N183,"'),")</f>
        <v>('182','NONE',''),</v>
      </c>
    </row>
    <row r="184" customFormat="false" ht="14.9" hidden="false" customHeight="false" outlineLevel="0" collapsed="false">
      <c r="A184" s="3" t="n">
        <v>183</v>
      </c>
      <c r="B184" s="6" t="s">
        <v>869</v>
      </c>
      <c r="C184" s="2" t="s">
        <v>870</v>
      </c>
      <c r="D184" s="3" t="s">
        <v>594</v>
      </c>
      <c r="E184" s="3" t="s">
        <v>1302</v>
      </c>
      <c r="F184" s="3" t="n">
        <v>1</v>
      </c>
      <c r="G184" s="3" t="n">
        <v>21</v>
      </c>
      <c r="I184" s="3" t="s">
        <v>1203</v>
      </c>
      <c r="J184" s="3" t="n">
        <f aca="false">IFERROR(INDEX($S$2:$S$6,MATCH(I184,$T$2:$T$6,0),1),"NONE")</f>
        <v>77</v>
      </c>
      <c r="K184" s="3" t="n">
        <v>3</v>
      </c>
      <c r="M184" s="3" t="str">
        <f aca="false">IFERROR(INDEX($S$2:$S$6,MATCH(L184,$T$2:$T$6,0),1),"NONE")</f>
        <v>NONE</v>
      </c>
      <c r="O184" s="3" t="n">
        <f aca="false">INDEX($Q$2:$Q$234,MATCH(D$2:D$234,W$2:W$16,0),1)</f>
        <v>7</v>
      </c>
      <c r="P184" s="3" t="n">
        <v>4</v>
      </c>
      <c r="R184" s="3" t="str">
        <f aca="false">_xlfn.CONCAT("('",B184,"','",C184,"','",E184,"','",O184,"','",F184,"','",G184,"'),")</f>
        <v>('Quantum Gyro-Compensating Lens','Improved Targeting','{“+2 Rate”,”Lose Inaccurate”}','7','1','21'),</v>
      </c>
      <c r="S184" s="3"/>
      <c r="U184" s="3" t="str">
        <f aca="false">_xlfn.CONCAT("('",A184,"','",J184,"','",K184,"'),")</f>
        <v>('183','77','3'),</v>
      </c>
      <c r="V184" s="3" t="str">
        <f aca="false">_xlfn.CONCAT("('",A184,"','",M184,"','",N184,"'),")</f>
        <v>('183','NONE',''),</v>
      </c>
    </row>
    <row r="185" customFormat="false" ht="14.9" hidden="false" customHeight="false" outlineLevel="0" collapsed="false">
      <c r="A185" s="3" t="n">
        <v>184</v>
      </c>
      <c r="B185" s="6" t="s">
        <v>789</v>
      </c>
      <c r="D185" s="3" t="s">
        <v>588</v>
      </c>
      <c r="E185" s="3" t="s">
        <v>1246</v>
      </c>
      <c r="F185" s="3" t="n">
        <v>3</v>
      </c>
      <c r="G185" s="3" t="n">
        <v>135</v>
      </c>
      <c r="I185" s="3" t="s">
        <v>1169</v>
      </c>
      <c r="J185" s="3" t="n">
        <f aca="false">IFERROR(INDEX($S$2:$S$6,MATCH(I185,$T$2:$T$6,0),1),"NONE")</f>
        <v>36</v>
      </c>
      <c r="K185" s="3" t="n">
        <v>4</v>
      </c>
      <c r="M185" s="3" t="str">
        <f aca="false">IFERROR(INDEX($S$2:$S$6,MATCH(L185,$T$2:$T$6,0),1),"NONE")</f>
        <v>NONE</v>
      </c>
      <c r="O185" s="3" t="n">
        <f aca="false">INDEX($Q$2:$Q$234,MATCH(D$2:D$234,W$2:W$16,0),1)</f>
        <v>2</v>
      </c>
      <c r="P185" s="3" t="n">
        <v>4</v>
      </c>
      <c r="R185" s="3" t="str">
        <f aca="false">_xlfn.CONCAT("('",B185,"','",C185,"','",E185,"','",O185,"','",F185,"','",G185,"'),")</f>
        <v>('Heavy','','{“+1CD Dam”,”Gain Vicious”}','2','3','135'),</v>
      </c>
      <c r="S185" s="3"/>
      <c r="U185" s="3" t="str">
        <f aca="false">_xlfn.CONCAT("('",A185,"','",J185,"','",K185,"'),")</f>
        <v>('184','36','4'),</v>
      </c>
      <c r="V185" s="3" t="str">
        <f aca="false">_xlfn.CONCAT("('",A185,"','",M185,"','",N185,"'),")</f>
        <v>('184','NONE',''),</v>
      </c>
    </row>
    <row r="186" customFormat="false" ht="14.9" hidden="false" customHeight="false" outlineLevel="0" collapsed="false">
      <c r="A186" s="3" t="n">
        <v>185</v>
      </c>
      <c r="B186" s="6" t="s">
        <v>871</v>
      </c>
      <c r="C186" s="2" t="s">
        <v>662</v>
      </c>
      <c r="D186" s="3" t="s">
        <v>588</v>
      </c>
      <c r="E186" s="3" t="s">
        <v>1191</v>
      </c>
      <c r="F186" s="3" t="n">
        <v>2</v>
      </c>
      <c r="G186" s="3" t="n">
        <v>45</v>
      </c>
      <c r="I186" s="3" t="s">
        <v>1169</v>
      </c>
      <c r="J186" s="3" t="n">
        <f aca="false">IFERROR(INDEX($S$2:$S$6,MATCH(I186,$T$2:$T$6,0),1),"NONE")</f>
        <v>36</v>
      </c>
      <c r="K186" s="3" t="n">
        <v>4</v>
      </c>
      <c r="M186" s="3" t="str">
        <f aca="false">IFERROR(INDEX($S$2:$S$6,MATCH(L186,$T$2:$T$6,0),1),"NONE")</f>
        <v>NONE</v>
      </c>
      <c r="O186" s="3" t="n">
        <f aca="false">INDEX($Q$2:$Q$234,MATCH(D$2:D$234,W$2:W$16,0),1)</f>
        <v>2</v>
      </c>
      <c r="P186" s="3" t="n">
        <v>4</v>
      </c>
      <c r="R186" s="3" t="str">
        <f aca="false">_xlfn.CONCAT("('",B186,"','",C186,"','",E186,"','",O186,"','",F186,"','",G186,"'),")</f>
        <v>('Long (Auto Grenade Launcher)','Long','{“+1 Range”}','2','2','45'),</v>
      </c>
      <c r="S186" s="3"/>
      <c r="U186" s="3" t="str">
        <f aca="false">_xlfn.CONCAT("('",A186,"','",J186,"','",K186,"'),")</f>
        <v>('185','36','4'),</v>
      </c>
      <c r="V186" s="3" t="str">
        <f aca="false">_xlfn.CONCAT("('",A186,"','",M186,"','",N186,"'),")</f>
        <v>('185','NONE',''),</v>
      </c>
    </row>
    <row r="187" customFormat="false" ht="14.9" hidden="false" customHeight="false" outlineLevel="0" collapsed="false">
      <c r="A187" s="3" t="n">
        <v>186</v>
      </c>
      <c r="B187" s="6" t="s">
        <v>160</v>
      </c>
      <c r="C187" s="2" t="s">
        <v>117</v>
      </c>
      <c r="D187" s="3" t="s">
        <v>587</v>
      </c>
      <c r="E187" s="3" t="s">
        <v>1303</v>
      </c>
      <c r="F187" s="3" t="n">
        <v>3</v>
      </c>
      <c r="G187" s="3" t="n">
        <v>135</v>
      </c>
      <c r="I187" s="3" t="s">
        <v>1169</v>
      </c>
      <c r="J187" s="3" t="n">
        <f aca="false">IFERROR(INDEX($S$2:$S$6,MATCH(I187,$T$2:$T$6,0),1),"NONE")</f>
        <v>36</v>
      </c>
      <c r="K187" s="3" t="n">
        <v>4</v>
      </c>
      <c r="M187" s="3" t="str">
        <f aca="false">IFERROR(INDEX($S$2:$S$6,MATCH(L187,$T$2:$T$6,0),1),"NONE")</f>
        <v>NONE</v>
      </c>
      <c r="O187" s="3" t="n">
        <f aca="false">INDEX($Q$2:$Q$234,MATCH(D$2:D$234,W$2:W$16,0),1)</f>
        <v>1</v>
      </c>
      <c r="P187" s="3" t="n">
        <v>4</v>
      </c>
      <c r="R187" s="3" t="str">
        <f aca="false">_xlfn.CONCAT("('",B187,"','",C187,"','",E187,"','",O187,"','",F187,"','",G187,"'),")</f>
        <v>('25mm Grenade','25mm','{“4CD Dam”,”+2 Rate”,”Ammo = 25mm Grenade”}','1','3','135'),</v>
      </c>
      <c r="S187" s="3"/>
      <c r="U187" s="3" t="str">
        <f aca="false">_xlfn.CONCAT("('",A187,"','",J187,"','",K187,"'),")</f>
        <v>('186','36','4'),</v>
      </c>
      <c r="V187" s="3" t="str">
        <f aca="false">_xlfn.CONCAT("('",A187,"','",M187,"','",N187,"'),")</f>
        <v>('186','NONE',''),</v>
      </c>
    </row>
    <row r="188" customFormat="false" ht="14.9" hidden="false" customHeight="false" outlineLevel="0" collapsed="false">
      <c r="A188" s="3" t="n">
        <v>187</v>
      </c>
      <c r="B188" s="6" t="s">
        <v>872</v>
      </c>
      <c r="D188" s="3" t="s">
        <v>587</v>
      </c>
      <c r="E188" s="3" t="s">
        <v>1212</v>
      </c>
      <c r="F188" s="3" t="n">
        <v>1</v>
      </c>
      <c r="G188" s="3" t="n">
        <v>35</v>
      </c>
      <c r="I188" s="3" t="s">
        <v>1169</v>
      </c>
      <c r="J188" s="3" t="n">
        <f aca="false">IFERROR(INDEX($S$2:$S$6,MATCH(I188,$T$2:$T$6,0),1),"NONE")</f>
        <v>36</v>
      </c>
      <c r="K188" s="3" t="n">
        <v>3</v>
      </c>
      <c r="M188" s="3" t="str">
        <f aca="false">IFERROR(INDEX($S$2:$S$6,MATCH(L188,$T$2:$T$6,0),1),"NONE")</f>
        <v>NONE</v>
      </c>
      <c r="O188" s="3" t="n">
        <f aca="false">INDEX($Q$2:$Q$234,MATCH(D$2:D$234,W$2:W$16,0),1)</f>
        <v>1</v>
      </c>
      <c r="P188" s="3" t="n">
        <v>4</v>
      </c>
      <c r="R188" s="3" t="str">
        <f aca="false">_xlfn.CONCAT("('",B188,"','",C188,"','",E188,"','",O188,"','",F188,"','",G188,"'),")</f>
        <v>('Speedy','','{“+2 Rate”}','1','1','35'),</v>
      </c>
      <c r="S188" s="3"/>
      <c r="U188" s="3" t="str">
        <f aca="false">_xlfn.CONCAT("('",A188,"','",J188,"','",K188,"'),")</f>
        <v>('187','36','3'),</v>
      </c>
      <c r="V188" s="3" t="str">
        <f aca="false">_xlfn.CONCAT("('",A188,"','",M188,"','",N188,"'),")</f>
        <v>('187','NONE',''),</v>
      </c>
    </row>
    <row r="189" customFormat="false" ht="14.9" hidden="false" customHeight="false" outlineLevel="0" collapsed="false">
      <c r="A189" s="3" t="n">
        <v>188</v>
      </c>
      <c r="B189" s="6" t="s">
        <v>873</v>
      </c>
      <c r="C189" s="2" t="s">
        <v>662</v>
      </c>
      <c r="D189" s="3" t="s">
        <v>588</v>
      </c>
      <c r="E189" s="3" t="s">
        <v>1191</v>
      </c>
      <c r="F189" s="3" t="n">
        <v>2</v>
      </c>
      <c r="G189" s="3" t="n">
        <v>158</v>
      </c>
      <c r="I189" s="3" t="s">
        <v>1169</v>
      </c>
      <c r="J189" s="3" t="n">
        <f aca="false">IFERROR(INDEX($S$2:$S$6,MATCH(I189,$T$2:$T$6,0),1),"NONE")</f>
        <v>36</v>
      </c>
      <c r="K189" s="3" t="n">
        <v>4</v>
      </c>
      <c r="M189" s="3" t="str">
        <f aca="false">IFERROR(INDEX($S$2:$S$6,MATCH(L189,$T$2:$T$6,0),1),"NONE")</f>
        <v>NONE</v>
      </c>
      <c r="O189" s="3" t="n">
        <f aca="false">INDEX($Q$2:$Q$234,MATCH(D$2:D$234,W$2:W$16,0),1)</f>
        <v>2</v>
      </c>
      <c r="P189" s="3" t="n">
        <v>4</v>
      </c>
      <c r="R189" s="3" t="str">
        <f aca="false">_xlfn.CONCAT("('",B189,"','",C189,"','",E189,"','",O189,"','",F189,"','",G189,"'),")</f>
        <v>('Long (Gatling Gun)','Long','{“+1 Range”}','2','2','158'),</v>
      </c>
      <c r="S189" s="3"/>
      <c r="U189" s="3" t="str">
        <f aca="false">_xlfn.CONCAT("('",A189,"','",J189,"','",K189,"'),")</f>
        <v>('188','36','4'),</v>
      </c>
      <c r="V189" s="3" t="str">
        <f aca="false">_xlfn.CONCAT("('",A189,"','",M189,"','",N189,"'),")</f>
        <v>('188','NONE',''),</v>
      </c>
    </row>
    <row r="190" customFormat="false" ht="14.9" hidden="false" customHeight="false" outlineLevel="0" collapsed="false">
      <c r="A190" s="3" t="n">
        <v>189</v>
      </c>
      <c r="B190" s="6" t="s">
        <v>874</v>
      </c>
      <c r="C190" s="2" t="s">
        <v>875</v>
      </c>
      <c r="D190" s="3" t="s">
        <v>589</v>
      </c>
      <c r="E190" s="3" t="s">
        <v>1304</v>
      </c>
      <c r="F190" s="3" t="n">
        <v>3</v>
      </c>
      <c r="G190" s="3" t="n">
        <v>90</v>
      </c>
      <c r="I190" s="3" t="s">
        <v>1169</v>
      </c>
      <c r="J190" s="3" t="n">
        <f aca="false">IFERROR(INDEX($S$2:$S$6,MATCH(I190,$T$2:$T$6,0),1),"NONE")</f>
        <v>36</v>
      </c>
      <c r="K190" s="3" t="n">
        <v>4</v>
      </c>
      <c r="M190" s="3" t="str">
        <f aca="false">IFERROR(INDEX($S$2:$S$6,MATCH(L190,$T$2:$T$6,0),1),"NONE")</f>
        <v>NONE</v>
      </c>
      <c r="O190" s="3" t="n">
        <f aca="false">INDEX($Q$2:$Q$234,MATCH(D$2:D$234,W$2:W$16,0),1)</f>
        <v>4</v>
      </c>
      <c r="P190" s="3" t="n">
        <v>4</v>
      </c>
      <c r="R190" s="3" t="str">
        <f aca="false">_xlfn.CONCAT("('",B190,"','",C190,"','",E190,"','",O190,"','",F190,"','",G190,"'),")</f>
        <v>('Comfort (Gatling (Plasma) Gun)','Comfort Grip','{“Lose Recoil (6)”}','4','3','90'),</v>
      </c>
      <c r="S190" s="3"/>
      <c r="U190" s="3" t="str">
        <f aca="false">_xlfn.CONCAT("('",A190,"','",J190,"','",K190,"'),")</f>
        <v>('189','36','4'),</v>
      </c>
      <c r="V190" s="3" t="str">
        <f aca="false">_xlfn.CONCAT("('",A190,"','",M190,"','",N190,"'),")</f>
        <v>('189','NONE',''),</v>
      </c>
    </row>
    <row r="191" customFormat="false" ht="14.9" hidden="false" customHeight="false" outlineLevel="0" collapsed="false">
      <c r="A191" s="3" t="n">
        <v>190</v>
      </c>
      <c r="B191" s="6" t="s">
        <v>876</v>
      </c>
      <c r="D191" s="3" t="s">
        <v>592</v>
      </c>
      <c r="E191" s="3" t="s">
        <v>1213</v>
      </c>
      <c r="F191" s="3" t="n">
        <v>2</v>
      </c>
      <c r="G191" s="3" t="n">
        <v>28</v>
      </c>
      <c r="I191" s="3" t="s">
        <v>1169</v>
      </c>
      <c r="J191" s="3" t="n">
        <f aca="false">IFERROR(INDEX($S$2:$S$6,MATCH(I191,$T$2:$T$6,0),1),"NONE")</f>
        <v>36</v>
      </c>
      <c r="K191" s="3" t="n">
        <v>4</v>
      </c>
      <c r="M191" s="3" t="str">
        <f aca="false">IFERROR(INDEX($S$2:$S$6,MATCH(L191,$T$2:$T$6,0),1),"NONE")</f>
        <v>NONE</v>
      </c>
      <c r="O191" s="3" t="n">
        <f aca="false">INDEX($Q$2:$Q$234,MATCH(D$2:D$234,W$2:W$16,0),1)</f>
        <v>5</v>
      </c>
      <c r="P191" s="3" t="n">
        <v>4</v>
      </c>
      <c r="R191" s="3" t="str">
        <f aca="false">_xlfn.CONCAT("('",B191,"','",C191,"','",E191,"','",O191,"','",F191,"','",G191,"'),")</f>
        <v>('Extra-Large Magazine','','{“+1 Rate”,”Gain Unreliable”}','5','2','28'),</v>
      </c>
      <c r="S191" s="3"/>
      <c r="U191" s="3" t="str">
        <f aca="false">_xlfn.CONCAT("('",A191,"','",J191,"','",K191,"'),")</f>
        <v>('190','36','4'),</v>
      </c>
      <c r="V191" s="3" t="str">
        <f aca="false">_xlfn.CONCAT("('",A191,"','",M191,"','",N191,"'),")</f>
        <v>('190','NONE',''),</v>
      </c>
    </row>
    <row r="192" customFormat="false" ht="14.9" hidden="false" customHeight="false" outlineLevel="0" collapsed="false">
      <c r="A192" s="3" t="n">
        <v>191</v>
      </c>
      <c r="B192" s="6" t="s">
        <v>877</v>
      </c>
      <c r="C192" s="2" t="s">
        <v>878</v>
      </c>
      <c r="D192" s="3" t="s">
        <v>593</v>
      </c>
      <c r="E192" s="3" t="s">
        <v>1193</v>
      </c>
      <c r="F192" s="3" t="n">
        <v>2</v>
      </c>
      <c r="G192" s="3" t="n">
        <v>158</v>
      </c>
      <c r="I192" s="3" t="s">
        <v>1169</v>
      </c>
      <c r="J192" s="3" t="n">
        <f aca="false">IFERROR(INDEX($S$2:$S$6,MATCH(I192,$T$2:$T$6,0),1),"NONE")</f>
        <v>36</v>
      </c>
      <c r="K192" s="3" t="n">
        <v>4</v>
      </c>
      <c r="M192" s="3" t="str">
        <f aca="false">IFERROR(INDEX($S$2:$S$6,MATCH(L192,$T$2:$T$6,0),1),"NONE")</f>
        <v>NONE</v>
      </c>
      <c r="O192" s="3" t="n">
        <f aca="false">INDEX($Q$2:$Q$234,MATCH(D$2:D$234,W$2:W$16,0),1)</f>
        <v>6</v>
      </c>
      <c r="P192" s="3" t="n">
        <v>4</v>
      </c>
      <c r="R192" s="3" t="str">
        <f aca="false">_xlfn.CONCAT("('",B192,"','",C192,"','",E192,"','",O192,"','",F192,"','",G192,"'),")</f>
        <v>('Front Sight Ring','Sighted','{“Lose Inaccurate”}','6','2','158'),</v>
      </c>
      <c r="S192" s="3"/>
      <c r="U192" s="3" t="str">
        <f aca="false">_xlfn.CONCAT("('",A192,"','",J192,"','",K192,"'),")</f>
        <v>('191','36','4'),</v>
      </c>
      <c r="V192" s="3" t="str">
        <f aca="false">_xlfn.CONCAT("('",A192,"','",M192,"','",N192,"'),")</f>
        <v>('191','NONE',''),</v>
      </c>
    </row>
    <row r="193" customFormat="false" ht="14.9" hidden="false" customHeight="false" outlineLevel="0" collapsed="false">
      <c r="A193" s="3" t="n">
        <v>192</v>
      </c>
      <c r="B193" s="6" t="s">
        <v>410</v>
      </c>
      <c r="C193" s="2" t="s">
        <v>716</v>
      </c>
      <c r="D193" s="3" t="s">
        <v>594</v>
      </c>
      <c r="E193" s="3" t="s">
        <v>1305</v>
      </c>
      <c r="F193" s="3" t="n">
        <v>5</v>
      </c>
      <c r="G193" s="3" t="n">
        <v>18</v>
      </c>
      <c r="I193" s="3" t="s">
        <v>1169</v>
      </c>
      <c r="J193" s="3" t="n">
        <f aca="false">IFERROR(INDEX($S$2:$S$6,MATCH(I193,$T$2:$T$6,0),1),"NONE")</f>
        <v>36</v>
      </c>
      <c r="K193" s="3" t="n">
        <v>4</v>
      </c>
      <c r="M193" s="3" t="str">
        <f aca="false">IFERROR(INDEX($S$2:$S$6,MATCH(L193,$T$2:$T$6,0),1),"NONE")</f>
        <v>NONE</v>
      </c>
      <c r="O193" s="3" t="n">
        <f aca="false">INDEX($Q$2:$Q$234,MATCH(D$2:D$234,W$2:W$16,0),1)</f>
        <v>7</v>
      </c>
      <c r="P193" s="3" t="n">
        <v>4</v>
      </c>
      <c r="R193" s="3" t="str">
        <f aca="false">_xlfn.CONCAT("('",B193,"','",C193,"','",E193,"','",O193,"','",F193,"','",G193,"'),")</f>
        <v>('Large Bayonet','Bayoneted','{“Add Large Bayonet weapon”}','7','5','18'),</v>
      </c>
      <c r="S193" s="3"/>
      <c r="U193" s="3" t="str">
        <f aca="false">_xlfn.CONCAT("('",A193,"','",J193,"','",K193,"'),")</f>
        <v>('192','36','4'),</v>
      </c>
      <c r="V193" s="3" t="str">
        <f aca="false">_xlfn.CONCAT("('",A193,"','",M193,"','",N193,"'),")</f>
        <v>('192','NONE',''),</v>
      </c>
    </row>
    <row r="194" customFormat="false" ht="14.9" hidden="false" customHeight="false" outlineLevel="0" collapsed="false">
      <c r="A194" s="3" t="n">
        <v>193</v>
      </c>
      <c r="B194" s="6" t="s">
        <v>879</v>
      </c>
      <c r="C194" s="2" t="s">
        <v>666</v>
      </c>
      <c r="D194" s="3" t="s">
        <v>588</v>
      </c>
      <c r="E194" s="3" t="s">
        <v>1193</v>
      </c>
      <c r="F194" s="3" t="n">
        <v>6</v>
      </c>
      <c r="G194" s="3" t="n">
        <v>81</v>
      </c>
      <c r="I194" s="3" t="s">
        <v>1203</v>
      </c>
      <c r="J194" s="3" t="n">
        <f aca="false">IFERROR(INDEX($S$2:$S$6,MATCH(I194,$T$2:$T$6,0),1),"NONE")</f>
        <v>77</v>
      </c>
      <c r="K194" s="3" t="n">
        <v>4</v>
      </c>
      <c r="M194" s="3" t="str">
        <f aca="false">IFERROR(INDEX($S$2:$S$6,MATCH(L194,$T$2:$T$6,0),1),"NONE")</f>
        <v>NONE</v>
      </c>
      <c r="O194" s="3" t="n">
        <f aca="false">INDEX($Q$2:$Q$234,MATCH(D$2:D$234,W$2:W$16,0),1)</f>
        <v>2</v>
      </c>
      <c r="P194" s="3" t="n">
        <v>4</v>
      </c>
      <c r="R194" s="3" t="str">
        <f aca="false">_xlfn.CONCAT("('",B194,"','",C194,"','",E194,"','",O194,"','",F194,"','",G194,"'),")</f>
        <v>('Ported (Gatling Plasma)','Ported','{“Lose Inaccurate”}','2','6','81'),</v>
      </c>
      <c r="S194" s="3"/>
      <c r="U194" s="3" t="str">
        <f aca="false">_xlfn.CONCAT("('",A194,"','",J194,"','",K194,"'),")</f>
        <v>('193','77','4'),</v>
      </c>
      <c r="V194" s="3" t="str">
        <f aca="false">_xlfn.CONCAT("('",A194,"','",M194,"','",N194,"'),")</f>
        <v>('193','NONE',''),</v>
      </c>
    </row>
    <row r="195" customFormat="false" ht="14.9" hidden="false" customHeight="false" outlineLevel="0" collapsed="false">
      <c r="A195" s="3" t="n">
        <v>194</v>
      </c>
      <c r="B195" s="6" t="s">
        <v>880</v>
      </c>
      <c r="C195" s="2" t="s">
        <v>878</v>
      </c>
      <c r="D195" s="3" t="s">
        <v>593</v>
      </c>
      <c r="E195" s="3" t="s">
        <v>1220</v>
      </c>
      <c r="F195" s="3" t="n">
        <v>2</v>
      </c>
      <c r="G195" s="3" t="n">
        <v>50</v>
      </c>
      <c r="I195" s="3" t="s">
        <v>1169</v>
      </c>
      <c r="J195" s="3" t="n">
        <f aca="false">IFERROR(INDEX($S$2:$S$6,MATCH(I195,$T$2:$T$6,0),1),"NONE")</f>
        <v>36</v>
      </c>
      <c r="K195" s="3" t="n">
        <v>2</v>
      </c>
      <c r="M195" s="3" t="str">
        <f aca="false">IFERROR(INDEX($S$2:$S$6,MATCH(L195,$T$2:$T$6,0),1),"NONE")</f>
        <v>NONE</v>
      </c>
      <c r="O195" s="3" t="n">
        <f aca="false">INDEX($Q$2:$Q$234,MATCH(D$2:D$234,W$2:W$16,0),1)</f>
        <v>6</v>
      </c>
      <c r="P195" s="3" t="n">
        <v>4</v>
      </c>
      <c r="R195" s="3" t="str">
        <f aca="false">_xlfn.CONCAT("('",B195,"','",C195,"','",E195,"','",O195,"','",F195,"','",G195,"'),")</f>
        <v>('Reflex (Gatling Plasma)','Sighted','{“May re-roll hit location die”}','6','2','50'),</v>
      </c>
      <c r="S195" s="3"/>
      <c r="U195" s="3" t="str">
        <f aca="false">_xlfn.CONCAT("('",A195,"','",J195,"','",K195,"'),")</f>
        <v>('194','36','2'),</v>
      </c>
      <c r="V195" s="3" t="str">
        <f aca="false">_xlfn.CONCAT("('",A195,"','",M195,"','",N195,"'),")</f>
        <v>('194','NONE',''),</v>
      </c>
    </row>
    <row r="196" customFormat="false" ht="14.9" hidden="false" customHeight="false" outlineLevel="0" collapsed="false">
      <c r="A196" s="3" t="n">
        <v>195</v>
      </c>
      <c r="B196" s="6" t="s">
        <v>881</v>
      </c>
      <c r="C196" s="2" t="s">
        <v>724</v>
      </c>
      <c r="D196" s="3" t="s">
        <v>598</v>
      </c>
      <c r="E196" s="3" t="s">
        <v>1306</v>
      </c>
      <c r="F196" s="3" t="n">
        <v>3</v>
      </c>
      <c r="G196" s="3" t="n">
        <v>20</v>
      </c>
      <c r="I196" s="3" t="s">
        <v>1203</v>
      </c>
      <c r="J196" s="3" t="n">
        <f aca="false">IFERROR(INDEX($S$2:$S$6,MATCH(I196,$T$2:$T$6,0),1),"NONE")</f>
        <v>77</v>
      </c>
      <c r="K196" s="3" t="n">
        <v>4</v>
      </c>
      <c r="M196" s="3" t="str">
        <f aca="false">IFERROR(INDEX($S$2:$S$6,MATCH(L196,$T$2:$T$6,0),1),"NONE")</f>
        <v>NONE</v>
      </c>
      <c r="O196" s="3" t="n">
        <f aca="false">INDEX($Q$2:$Q$234,MATCH(D$2:D$234,W$2:W$16,0),1)</f>
        <v>12</v>
      </c>
      <c r="P196" s="3" t="n">
        <v>4</v>
      </c>
      <c r="R196" s="3" t="str">
        <f aca="false">_xlfn.CONCAT("('",B196,"','",C196,"','",E196,"','",O196,"','",F196,"','",G196,"'),")</f>
        <v>('Beam Splitter (Gatling Plasma)','Scattered','{“Gain Spread”}','12','3','20'),</v>
      </c>
      <c r="S196" s="3"/>
      <c r="U196" s="3" t="str">
        <f aca="false">_xlfn.CONCAT("('",A196,"','",J196,"','",K196,"'),")</f>
        <v>('195','77','4'),</v>
      </c>
      <c r="V196" s="3" t="str">
        <f aca="false">_xlfn.CONCAT("('",A196,"','",M196,"','",N196,"'),")</f>
        <v>('195','NONE',''),</v>
      </c>
    </row>
    <row r="197" customFormat="false" ht="14.9" hidden="false" customHeight="false" outlineLevel="0" collapsed="false">
      <c r="A197" s="3" t="n">
        <v>196</v>
      </c>
      <c r="B197" s="6" t="s">
        <v>882</v>
      </c>
      <c r="C197" s="2" t="s">
        <v>726</v>
      </c>
      <c r="D197" s="3" t="s">
        <v>598</v>
      </c>
      <c r="E197" s="3" t="s">
        <v>1191</v>
      </c>
      <c r="F197" s="3" t="n">
        <v>4</v>
      </c>
      <c r="G197" s="3" t="n">
        <v>41</v>
      </c>
      <c r="I197" s="3" t="s">
        <v>1203</v>
      </c>
      <c r="J197" s="3" t="n">
        <f aca="false">IFERROR(INDEX($S$2:$S$6,MATCH(I197,$T$2:$T$6,0),1),"NONE")</f>
        <v>77</v>
      </c>
      <c r="K197" s="3" t="n">
        <v>4</v>
      </c>
      <c r="M197" s="3" t="str">
        <f aca="false">IFERROR(INDEX($S$2:$S$6,MATCH(L197,$T$2:$T$6,0),1),"NONE")</f>
        <v>NONE</v>
      </c>
      <c r="O197" s="3" t="n">
        <f aca="false">INDEX($Q$2:$Q$234,MATCH(D$2:D$234,W$2:W$16,0),1)</f>
        <v>12</v>
      </c>
      <c r="P197" s="3" t="n">
        <v>4</v>
      </c>
      <c r="R197" s="3" t="str">
        <f aca="false">_xlfn.CONCAT("('",B197,"','",C197,"','",E197,"','",O197,"','",F197,"','",G197,"'),")</f>
        <v>('Beam Focuser (Gatling Plasma)','Focused','{“+1 Range”}','12','4','41'),</v>
      </c>
      <c r="S197" s="3"/>
      <c r="U197" s="3" t="str">
        <f aca="false">_xlfn.CONCAT("('",A197,"','",J197,"','",K197,"'),")</f>
        <v>('196','77','4'),</v>
      </c>
      <c r="V197" s="3" t="str">
        <f aca="false">_xlfn.CONCAT("('",A197,"','",M197,"','",N197,"'),")</f>
        <v>('196','NONE',''),</v>
      </c>
    </row>
    <row r="198" customFormat="false" ht="14.9" hidden="false" customHeight="false" outlineLevel="0" collapsed="false">
      <c r="A198" s="3" t="n">
        <v>197</v>
      </c>
      <c r="B198" s="6" t="s">
        <v>883</v>
      </c>
      <c r="C198" s="2" t="s">
        <v>685</v>
      </c>
      <c r="D198" s="3" t="s">
        <v>588</v>
      </c>
      <c r="E198" s="3" t="s">
        <v>1178</v>
      </c>
      <c r="F198" s="3" t="n">
        <v>4</v>
      </c>
      <c r="G198" s="3" t="n">
        <v>91</v>
      </c>
      <c r="I198" s="3" t="s">
        <v>1203</v>
      </c>
      <c r="J198" s="3" t="n">
        <f aca="false">IFERROR(INDEX($S$2:$S$6,MATCH(I198,$T$2:$T$6,0),1),"NONE")</f>
        <v>77</v>
      </c>
      <c r="K198" s="3" t="n">
        <v>1</v>
      </c>
      <c r="M198" s="3" t="str">
        <f aca="false">IFERROR(INDEX($S$2:$S$6,MATCH(L198,$T$2:$T$6,0),1),"NONE")</f>
        <v>NONE</v>
      </c>
      <c r="O198" s="3" t="n">
        <f aca="false">INDEX($Q$2:$Q$234,MATCH(D$2:D$234,W$2:W$16,0),1)</f>
        <v>2</v>
      </c>
      <c r="P198" s="3" t="n">
        <v>4</v>
      </c>
      <c r="R198" s="3" t="str">
        <f aca="false">_xlfn.CONCAT("('",B198,"','",C198,"','",E198,"','",O198,"','",F198,"','",G198,"'),")</f>
        <v>('Tri-Barrel (Gauss Minigun)','Triple Barrel','{“+1 Rate”}','2','4','91'),</v>
      </c>
      <c r="S198" s="3"/>
      <c r="U198" s="3" t="str">
        <f aca="false">_xlfn.CONCAT("('",A198,"','",J198,"','",K198,"'),")</f>
        <v>('197','77','1'),</v>
      </c>
      <c r="V198" s="3" t="str">
        <f aca="false">_xlfn.CONCAT("('",A198,"','",M198,"','",N198,"'),")</f>
        <v>('197','NONE',''),</v>
      </c>
    </row>
    <row r="199" customFormat="false" ht="14.9" hidden="false" customHeight="false" outlineLevel="0" collapsed="false">
      <c r="A199" s="3" t="n">
        <v>198</v>
      </c>
      <c r="B199" s="6" t="s">
        <v>884</v>
      </c>
      <c r="C199" s="2" t="s">
        <v>885</v>
      </c>
      <c r="D199" s="3" t="s">
        <v>588</v>
      </c>
      <c r="E199" s="3" t="s">
        <v>1307</v>
      </c>
      <c r="F199" s="3" t="n">
        <v>12</v>
      </c>
      <c r="G199" s="3" t="n">
        <v>182</v>
      </c>
      <c r="I199" s="3" t="s">
        <v>1203</v>
      </c>
      <c r="J199" s="3" t="n">
        <f aca="false">IFERROR(INDEX($S$2:$S$6,MATCH(I199,$T$2:$T$6,0),1),"NONE")</f>
        <v>77</v>
      </c>
      <c r="K199" s="3" t="n">
        <v>1</v>
      </c>
      <c r="M199" s="3" t="str">
        <f aca="false">IFERROR(INDEX($S$2:$S$6,MATCH(L199,$T$2:$T$6,0),1),"NONE")</f>
        <v>NONE</v>
      </c>
      <c r="O199" s="3" t="n">
        <f aca="false">INDEX($Q$2:$Q$234,MATCH(D$2:D$234,W$2:W$16,0),1)</f>
        <v>2</v>
      </c>
      <c r="P199" s="3" t="n">
        <v>4</v>
      </c>
      <c r="R199" s="3" t="str">
        <f aca="false">_xlfn.CONCAT("('",B199,"','",C199,"','",E199,"','",O199,"','",F199,"','",G199,"'),")</f>
        <v>('Penta-Barrel','Penta Barrel','{“-1CD Dam”,”-1 Range”,”+2 Rate”}','2','12','182'),</v>
      </c>
      <c r="S199" s="3"/>
      <c r="U199" s="3" t="str">
        <f aca="false">_xlfn.CONCAT("('",A199,"','",J199,"','",K199,"'),")</f>
        <v>('198','77','1'),</v>
      </c>
      <c r="V199" s="3" t="str">
        <f aca="false">_xlfn.CONCAT("('",A199,"','",M199,"','",N199,"'),")</f>
        <v>('198','NONE',''),</v>
      </c>
    </row>
    <row r="200" customFormat="false" ht="14.9" hidden="false" customHeight="false" outlineLevel="0" collapsed="false">
      <c r="A200" s="3" t="n">
        <v>199</v>
      </c>
      <c r="B200" s="6" t="s">
        <v>886</v>
      </c>
      <c r="C200" s="2" t="s">
        <v>887</v>
      </c>
      <c r="D200" s="3" t="s">
        <v>595</v>
      </c>
      <c r="E200" s="3" t="s">
        <v>1308</v>
      </c>
      <c r="F200" s="3" t="n">
        <v>8</v>
      </c>
      <c r="G200" s="3" t="n">
        <v>91</v>
      </c>
      <c r="I200" s="3" t="s">
        <v>1203</v>
      </c>
      <c r="J200" s="3" t="n">
        <f aca="false">IFERROR(INDEX($S$2:$S$6,MATCH(I200,$T$2:$T$6,0),1),"NONE")</f>
        <v>77</v>
      </c>
      <c r="K200" s="3" t="n">
        <v>1</v>
      </c>
      <c r="M200" s="3" t="str">
        <f aca="false">IFERROR(INDEX($S$2:$S$6,MATCH(L200,$T$2:$T$6,0),1),"NONE")</f>
        <v>NONE</v>
      </c>
      <c r="O200" s="3" t="n">
        <f aca="false">INDEX($Q$2:$Q$234,MATCH(D$2:D$234,W$2:W$16,0),1)</f>
        <v>8</v>
      </c>
      <c r="P200" s="3" t="n">
        <v>4</v>
      </c>
      <c r="R200" s="3" t="str">
        <f aca="false">_xlfn.CONCAT("('",B200,"','",C200,"','",E200,"','",O200,"','",F200,"','",G200,"'),")</f>
        <v>('Tesla Coil Capacitor','Tesla Capacitor','{“Energy Damage”}','8','8','91'),</v>
      </c>
      <c r="S200" s="3"/>
      <c r="U200" s="3" t="str">
        <f aca="false">_xlfn.CONCAT("('",A200,"','",J200,"','",K200,"'),")</f>
        <v>('199','77','1'),</v>
      </c>
      <c r="V200" s="3" t="str">
        <f aca="false">_xlfn.CONCAT("('",A200,"','",M200,"','",N200,"'),")</f>
        <v>('199','NONE',''),</v>
      </c>
    </row>
    <row r="201" customFormat="false" ht="14.9" hidden="false" customHeight="false" outlineLevel="0" collapsed="false">
      <c r="A201" s="3" t="n">
        <v>200</v>
      </c>
      <c r="B201" s="6" t="s">
        <v>888</v>
      </c>
      <c r="C201" s="2" t="s">
        <v>889</v>
      </c>
      <c r="D201" s="3" t="s">
        <v>595</v>
      </c>
      <c r="E201" s="3" t="s">
        <v>1309</v>
      </c>
      <c r="F201" s="3" t="n">
        <v>12</v>
      </c>
      <c r="G201" s="3" t="n">
        <v>136</v>
      </c>
      <c r="I201" s="3" t="s">
        <v>1203</v>
      </c>
      <c r="J201" s="3" t="n">
        <f aca="false">IFERROR(INDEX($S$2:$S$6,MATCH(I201,$T$2:$T$6,0),1),"NONE")</f>
        <v>77</v>
      </c>
      <c r="K201" s="3" t="n">
        <v>2</v>
      </c>
      <c r="M201" s="3" t="str">
        <f aca="false">IFERROR(INDEX($S$2:$S$6,MATCH(L201,$T$2:$T$6,0),1),"NONE")</f>
        <v>NONE</v>
      </c>
      <c r="O201" s="3" t="n">
        <f aca="false">INDEX($Q$2:$Q$234,MATCH(D$2:D$234,W$2:W$16,0),1)</f>
        <v>8</v>
      </c>
      <c r="P201" s="3" t="n">
        <v>4</v>
      </c>
      <c r="R201" s="3" t="str">
        <f aca="false">_xlfn.CONCAT("('",B201,"','",C201,"','",E201,"','",O201,"','",F201,"','",G201,"'),")</f>
        <v>('Tesla Coil Dynamo','Tesla Dynamo','{“Energy Damage”,”+1 Rate”}','8','12','136'),</v>
      </c>
      <c r="S201" s="3"/>
      <c r="U201" s="3" t="str">
        <f aca="false">_xlfn.CONCAT("('",A201,"','",J201,"','",K201,"'),")</f>
        <v>('200','77','2'),</v>
      </c>
      <c r="V201" s="3" t="str">
        <f aca="false">_xlfn.CONCAT("('",A201,"','",M201,"','",N201,"'),")</f>
        <v>('200','NONE',''),</v>
      </c>
    </row>
    <row r="202" customFormat="false" ht="14.9" hidden="false" customHeight="false" outlineLevel="0" collapsed="false">
      <c r="A202" s="3" t="n">
        <v>201</v>
      </c>
      <c r="B202" s="6" t="s">
        <v>621</v>
      </c>
      <c r="D202" s="3" t="s">
        <v>595</v>
      </c>
      <c r="E202" s="3" t="s">
        <v>1174</v>
      </c>
      <c r="F202" s="3" t="n">
        <v>3</v>
      </c>
      <c r="G202" s="3" t="n">
        <v>140</v>
      </c>
      <c r="I202" s="3" t="s">
        <v>1203</v>
      </c>
      <c r="J202" s="3" t="n">
        <f aca="false">IFERROR(INDEX($S$2:$S$6,MATCH(I202,$T$2:$T$6,0),1),"NONE")</f>
        <v>77</v>
      </c>
      <c r="K202" s="3" t="n">
        <v>4</v>
      </c>
      <c r="M202" s="3" t="str">
        <f aca="false">IFERROR(INDEX($S$2:$S$6,MATCH(L202,$T$2:$T$6,0),1),"NONE")</f>
        <v>NONE</v>
      </c>
      <c r="O202" s="3" t="n">
        <f aca="false">INDEX($Q$2:$Q$234,MATCH(D$2:D$234,W$2:W$16,0),1)</f>
        <v>8</v>
      </c>
      <c r="P202" s="3" t="n">
        <v>4</v>
      </c>
      <c r="R202" s="3" t="str">
        <f aca="false">_xlfn.CONCAT("('",B202,"','",C202,"','",E202,"','",O202,"','",F202,"','",G202,"'),")</f>
        <v>('Calibrated','','{“Gain Vicious”}','8','3','140'),</v>
      </c>
      <c r="S202" s="3"/>
      <c r="U202" s="3" t="str">
        <f aca="false">_xlfn.CONCAT("('",A202,"','",J202,"','",K202,"'),")</f>
        <v>('201','77','4'),</v>
      </c>
      <c r="V202" s="3" t="str">
        <f aca="false">_xlfn.CONCAT("('",A202,"','",M202,"','",N202,"'),")</f>
        <v>('201','NONE',''),</v>
      </c>
    </row>
    <row r="203" customFormat="false" ht="14.9" hidden="false" customHeight="false" outlineLevel="0" collapsed="false">
      <c r="A203" s="3" t="n">
        <v>202</v>
      </c>
      <c r="B203" s="6" t="s">
        <v>133</v>
      </c>
      <c r="C203" s="2" t="s">
        <v>133</v>
      </c>
      <c r="D203" s="3" t="s">
        <v>595</v>
      </c>
      <c r="E203" s="3" t="s">
        <v>1310</v>
      </c>
      <c r="F203" s="3" t="n">
        <v>3</v>
      </c>
      <c r="G203" s="3" t="n">
        <v>70</v>
      </c>
      <c r="I203" s="3" t="s">
        <v>1203</v>
      </c>
      <c r="J203" s="3" t="n">
        <f aca="false">IFERROR(INDEX($S$2:$S$6,MATCH(I203,$T$2:$T$6,0),1),"NONE")</f>
        <v>77</v>
      </c>
      <c r="K203" s="3" t="n">
        <v>3</v>
      </c>
      <c r="M203" s="3" t="str">
        <f aca="false">IFERROR(INDEX($S$2:$S$6,MATCH(L203,$T$2:$T$6,0),1),"NONE")</f>
        <v>NONE</v>
      </c>
      <c r="O203" s="3" t="n">
        <f aca="false">INDEX($Q$2:$Q$234,MATCH(D$2:D$234,W$2:W$16,0),1)</f>
        <v>8</v>
      </c>
      <c r="P203" s="3" t="n">
        <v>4</v>
      </c>
      <c r="R203" s="3" t="str">
        <f aca="false">_xlfn.CONCAT("('",B203,"','",C203,"','",E203,"','",O203,"','",F203,"','",G203,"'),")</f>
        <v>('Pulse','Pulse','{“Gain Surge”}','8','3','70'),</v>
      </c>
      <c r="S203" s="3"/>
      <c r="U203" s="3" t="str">
        <f aca="false">_xlfn.CONCAT("('",A203,"','",J203,"','",K203,"'),")</f>
        <v>('202','77','3'),</v>
      </c>
      <c r="V203" s="3" t="str">
        <f aca="false">_xlfn.CONCAT("('",A203,"','",M203,"','",N203,"'),")</f>
        <v>('202','NONE',''),</v>
      </c>
    </row>
    <row r="204" customFormat="false" ht="14.9" hidden="false" customHeight="false" outlineLevel="0" collapsed="false">
      <c r="A204" s="3" t="n">
        <v>203</v>
      </c>
      <c r="B204" s="6" t="s">
        <v>890</v>
      </c>
      <c r="C204" s="2" t="s">
        <v>837</v>
      </c>
      <c r="D204" s="3" t="s">
        <v>595</v>
      </c>
      <c r="E204" s="3" t="s">
        <v>1178</v>
      </c>
      <c r="F204" s="3" t="n">
        <v>3</v>
      </c>
      <c r="G204" s="3" t="n">
        <v>105</v>
      </c>
      <c r="I204" s="3" t="s">
        <v>1203</v>
      </c>
      <c r="J204" s="3" t="n">
        <f aca="false">IFERROR(INDEX($S$2:$S$6,MATCH(I204,$T$2:$T$6,0),1),"NONE")</f>
        <v>77</v>
      </c>
      <c r="K204" s="3" t="n">
        <v>3</v>
      </c>
      <c r="M204" s="3" t="str">
        <f aca="false">IFERROR(INDEX($S$2:$S$6,MATCH(L204,$T$2:$T$6,0),1),"NONE")</f>
        <v>NONE</v>
      </c>
      <c r="O204" s="3" t="n">
        <f aca="false">INDEX($Q$2:$Q$234,MATCH(D$2:D$234,W$2:W$16,0),1)</f>
        <v>8</v>
      </c>
      <c r="P204" s="3" t="n">
        <v>4</v>
      </c>
      <c r="R204" s="3" t="str">
        <f aca="false">_xlfn.CONCAT("('",B204,"','",C204,"','",E204,"','",O204,"','",F204,"','",G204,"'),")</f>
        <v>('High Speed Electrode','Rapid','{“+1 Rate”}','8','3','105'),</v>
      </c>
      <c r="S204" s="3"/>
      <c r="U204" s="3" t="str">
        <f aca="false">_xlfn.CONCAT("('",A204,"','",J204,"','",K204,"'),")</f>
        <v>('203','77','3'),</v>
      </c>
      <c r="V204" s="3" t="str">
        <f aca="false">_xlfn.CONCAT("('",A204,"','",M204,"','",N204,"'),")</f>
        <v>('203','NONE',''),</v>
      </c>
    </row>
    <row r="205" customFormat="false" ht="14.9" hidden="false" customHeight="false" outlineLevel="0" collapsed="false">
      <c r="A205" s="3" t="n">
        <v>204</v>
      </c>
      <c r="B205" s="6" t="s">
        <v>891</v>
      </c>
      <c r="D205" s="3" t="s">
        <v>588</v>
      </c>
      <c r="E205" s="3" t="s">
        <v>1191</v>
      </c>
      <c r="F205" s="3" t="n">
        <v>5</v>
      </c>
      <c r="G205" s="3" t="n">
        <v>128</v>
      </c>
      <c r="I205" s="3" t="s">
        <v>1203</v>
      </c>
      <c r="J205" s="3" t="n">
        <f aca="false">IFERROR(INDEX($S$2:$S$6,MATCH(I205,$T$2:$T$6,0),1),"NONE")</f>
        <v>77</v>
      </c>
      <c r="K205" s="3" t="n">
        <v>4</v>
      </c>
      <c r="M205" s="3" t="str">
        <f aca="false">IFERROR(INDEX($S$2:$S$6,MATCH(L205,$T$2:$T$6,0),1),"NONE")</f>
        <v>NONE</v>
      </c>
      <c r="O205" s="3" t="n">
        <f aca="false">INDEX($Q$2:$Q$234,MATCH(D$2:D$234,W$2:W$16,0),1)</f>
        <v>2</v>
      </c>
      <c r="P205" s="3" t="n">
        <v>4</v>
      </c>
      <c r="R205" s="3" t="str">
        <f aca="false">_xlfn.CONCAT("('",B205,"','",C205,"','",E205,"','",O205,"','",F205,"','",G205,"'),")</f>
        <v>('Long (Plasma Caster)','','{“+1 Range”}','2','5','128'),</v>
      </c>
      <c r="S205" s="3"/>
      <c r="U205" s="3" t="str">
        <f aca="false">_xlfn.CONCAT("('",A205,"','",J205,"','",K205,"'),")</f>
        <v>('204','77','4'),</v>
      </c>
      <c r="V205" s="3" t="str">
        <f aca="false">_xlfn.CONCAT("('",A205,"','",M205,"','",N205,"'),")</f>
        <v>('204','NONE',''),</v>
      </c>
    </row>
    <row r="206" customFormat="false" ht="14.9" hidden="false" customHeight="false" outlineLevel="0" collapsed="false">
      <c r="A206" s="3" t="n">
        <v>205</v>
      </c>
      <c r="B206" s="6" t="s">
        <v>892</v>
      </c>
      <c r="C206" s="2" t="s">
        <v>892</v>
      </c>
      <c r="D206" s="3" t="s">
        <v>601</v>
      </c>
      <c r="E206" s="3" t="s">
        <v>1311</v>
      </c>
      <c r="F206" s="3" t="n">
        <v>1</v>
      </c>
      <c r="G206" s="3" t="n">
        <v>30</v>
      </c>
      <c r="I206" s="3" t="s">
        <v>1169</v>
      </c>
      <c r="J206" s="3" t="n">
        <f aca="false">IFERROR(INDEX($S$2:$S$6,MATCH(I206,$T$2:$T$6,0),1),"NONE")</f>
        <v>36</v>
      </c>
      <c r="K206" s="3" t="n">
        <v>1</v>
      </c>
      <c r="M206" s="3" t="str">
        <f aca="false">IFERROR(INDEX($S$2:$S$6,MATCH(L206,$T$2:$T$6,0),1),"NONE")</f>
        <v>NONE</v>
      </c>
      <c r="O206" s="3" t="n">
        <f aca="false">INDEX($Q$2:$Q$234,MATCH(D$2:D$234,W$2:W$16,0),1)</f>
        <v>15</v>
      </c>
      <c r="P206" s="3" t="n">
        <v>4</v>
      </c>
      <c r="R206" s="3" t="str">
        <f aca="false">_xlfn.CONCAT("('",B206,"','",C206,"','",E206,"','",O206,"','",F206,"','",G206,"'),")</f>
        <v>('Compound','Compound','{“+1CD Dam”,”-1 Rate”,”Lose Recoil (6)”}','15','1','30'),</v>
      </c>
      <c r="S206" s="3"/>
      <c r="U206" s="3" t="str">
        <f aca="false">_xlfn.CONCAT("('",A206,"','",J206,"','",K206,"'),")</f>
        <v>('205','36','1'),</v>
      </c>
      <c r="V206" s="3" t="str">
        <f aca="false">_xlfn.CONCAT("('",A206,"','",M206,"','",N206,"'),")</f>
        <v>('205','NONE',''),</v>
      </c>
    </row>
    <row r="207" customFormat="false" ht="14.9" hidden="false" customHeight="false" outlineLevel="0" collapsed="false">
      <c r="A207" s="3" t="n">
        <v>206</v>
      </c>
      <c r="B207" s="6" t="s">
        <v>893</v>
      </c>
      <c r="D207" s="3" t="s">
        <v>593</v>
      </c>
      <c r="E207" s="3" t="s">
        <v>1191</v>
      </c>
      <c r="F207" s="3" t="n">
        <v>1</v>
      </c>
      <c r="G207" s="3" t="n">
        <v>10</v>
      </c>
      <c r="I207" s="3" t="s">
        <v>1169</v>
      </c>
      <c r="J207" s="3" t="n">
        <f aca="false">IFERROR(INDEX($S$2:$S$6,MATCH(I207,$T$2:$T$6,0),1),"NONE")</f>
        <v>36</v>
      </c>
      <c r="K207" s="3" t="n">
        <v>1</v>
      </c>
      <c r="M207" s="3" t="str">
        <f aca="false">IFERROR(INDEX($S$2:$S$6,MATCH(L207,$T$2:$T$6,0),1),"NONE")</f>
        <v>NONE</v>
      </c>
      <c r="O207" s="3" t="n">
        <f aca="false">INDEX($Q$2:$Q$234,MATCH(D$2:D$234,W$2:W$16,0),1)</f>
        <v>6</v>
      </c>
      <c r="P207" s="3" t="n">
        <v>4</v>
      </c>
      <c r="R207" s="3" t="str">
        <f aca="false">_xlfn.CONCAT("('",B207,"','",C207,"','",E207,"','",O207,"','",F207,"','",G207,"'),")</f>
        <v>('Iron','','{“+1 Range”}','6','1','10'),</v>
      </c>
      <c r="S207" s="3"/>
      <c r="U207" s="3" t="str">
        <f aca="false">_xlfn.CONCAT("('",A207,"','",J207,"','",K207,"'),")</f>
        <v>('206','36','1'),</v>
      </c>
      <c r="V207" s="3" t="str">
        <f aca="false">_xlfn.CONCAT("('",A207,"','",M207,"','",N207,"'),")</f>
        <v>('206','NONE',''),</v>
      </c>
    </row>
    <row r="208" customFormat="false" ht="14.9" hidden="false" customHeight="false" outlineLevel="0" collapsed="false">
      <c r="A208" s="3" t="n">
        <v>207</v>
      </c>
      <c r="B208" s="6" t="s">
        <v>894</v>
      </c>
      <c r="C208" s="2" t="s">
        <v>895</v>
      </c>
      <c r="D208" s="3" t="s">
        <v>593</v>
      </c>
      <c r="E208" s="3" t="s">
        <v>1301</v>
      </c>
      <c r="F208" s="3" t="n">
        <v>1</v>
      </c>
      <c r="G208" s="3" t="n">
        <v>15</v>
      </c>
      <c r="I208" s="3" t="s">
        <v>1169</v>
      </c>
      <c r="J208" s="3" t="n">
        <f aca="false">IFERROR(INDEX($S$2:$S$6,MATCH(I208,$T$2:$T$6,0),1),"NONE")</f>
        <v>36</v>
      </c>
      <c r="K208" s="3" t="n">
        <v>2</v>
      </c>
      <c r="M208" s="3" t="str">
        <f aca="false">IFERROR(INDEX($S$2:$S$6,MATCH(L208,$T$2:$T$6,0),1),"NONE")</f>
        <v>NONE</v>
      </c>
      <c r="O208" s="3" t="n">
        <f aca="false">INDEX($Q$2:$Q$234,MATCH(D$2:D$234,W$2:W$16,0),1)</f>
        <v>6</v>
      </c>
      <c r="P208" s="3" t="n">
        <v>4</v>
      </c>
      <c r="R208" s="3" t="str">
        <f aca="false">_xlfn.CONCAT("('",B208,"','",C208,"','",E208,"','",O208,"','",F208,"','",G208,"'),")</f>
        <v>('Glow','Glow-Sighted','{“+1 Range”,”Gain Accurate”}','6','1','15'),</v>
      </c>
      <c r="S208" s="3"/>
      <c r="U208" s="3" t="str">
        <f aca="false">_xlfn.CONCAT("('",A208,"','",J208,"','",K208,"'),")</f>
        <v>('207','36','2'),</v>
      </c>
      <c r="V208" s="3" t="str">
        <f aca="false">_xlfn.CONCAT("('",A208,"','",M208,"','",N208,"'),")</f>
        <v>('207','NONE',''),</v>
      </c>
    </row>
    <row r="209" customFormat="false" ht="14.9" hidden="false" customHeight="false" outlineLevel="0" collapsed="false">
      <c r="A209" s="3" t="n">
        <v>208</v>
      </c>
      <c r="B209" s="6" t="s">
        <v>789</v>
      </c>
      <c r="C209" s="2" t="s">
        <v>789</v>
      </c>
      <c r="D209" s="3" t="s">
        <v>601</v>
      </c>
      <c r="E209" s="3" t="s">
        <v>1164</v>
      </c>
      <c r="F209" s="3" t="n">
        <v>1</v>
      </c>
      <c r="G209" s="3" t="n">
        <v>30</v>
      </c>
      <c r="I209" s="3" t="s">
        <v>1169</v>
      </c>
      <c r="J209" s="3" t="n">
        <f aca="false">IFERROR(INDEX($S$2:$S$6,MATCH(I209,$T$2:$T$6,0),1),"NONE")</f>
        <v>36</v>
      </c>
      <c r="K209" s="3" t="n">
        <v>1</v>
      </c>
      <c r="M209" s="3" t="str">
        <f aca="false">IFERROR(INDEX($S$2:$S$6,MATCH(L209,$T$2:$T$6,0),1),"NONE")</f>
        <v>NONE</v>
      </c>
      <c r="O209" s="3" t="n">
        <f aca="false">INDEX($Q$2:$Q$234,MATCH(D$2:D$234,W$2:W$16,0),1)</f>
        <v>15</v>
      </c>
      <c r="P209" s="3" t="n">
        <v>4</v>
      </c>
      <c r="R209" s="3" t="str">
        <f aca="false">_xlfn.CONCAT("('",B209,"','",C209,"','",E209,"','",O209,"','",F209,"','",G209,"'),")</f>
        <v>('Heavy','Heavy','{“+1CD Dam”}','15','1','30'),</v>
      </c>
      <c r="S209" s="3"/>
      <c r="U209" s="3" t="str">
        <f aca="false">_xlfn.CONCAT("('",A209,"','",J209,"','",K209,"'),")</f>
        <v>('208','36','1'),</v>
      </c>
      <c r="V209" s="3" t="str">
        <f aca="false">_xlfn.CONCAT("('",A209,"','",M209,"','",N209,"'),")</f>
        <v>('208','NONE',''),</v>
      </c>
    </row>
    <row r="210" customFormat="false" ht="14.9" hidden="false" customHeight="false" outlineLevel="0" collapsed="false">
      <c r="A210" s="3" t="n">
        <v>209</v>
      </c>
      <c r="B210" s="6" t="s">
        <v>820</v>
      </c>
      <c r="C210" s="2" t="s">
        <v>820</v>
      </c>
      <c r="D210" s="3" t="s">
        <v>601</v>
      </c>
      <c r="E210" s="3" t="s">
        <v>1312</v>
      </c>
      <c r="F210" s="3" t="n">
        <v>2</v>
      </c>
      <c r="G210" s="3" t="n">
        <v>75</v>
      </c>
      <c r="I210" s="3" t="s">
        <v>1169</v>
      </c>
      <c r="J210" s="3" t="n">
        <f aca="false">IFERROR(INDEX($S$2:$S$6,MATCH(I210,$T$2:$T$6,0),1),"NONE")</f>
        <v>36</v>
      </c>
      <c r="K210" s="3" t="n">
        <v>3</v>
      </c>
      <c r="M210" s="3" t="str">
        <f aca="false">IFERROR(INDEX($S$2:$S$6,MATCH(L210,$T$2:$T$6,0),1),"NONE")</f>
        <v>NONE</v>
      </c>
      <c r="O210" s="3" t="n">
        <f aca="false">INDEX($Q$2:$Q$234,MATCH(D$2:D$234,W$2:W$16,0),1)</f>
        <v>15</v>
      </c>
      <c r="P210" s="3" t="n">
        <v>4</v>
      </c>
      <c r="R210" s="3" t="str">
        <f aca="false">_xlfn.CONCAT("('",B210,"','",C210,"','",E210,"','",O210,"','",F210,"','",G210,"'),")</f>
        <v>('Repeating','Repeating','{“+1 Rate”,”Lose Slow-Load”}','15','2','75'),</v>
      </c>
      <c r="S210" s="3"/>
      <c r="U210" s="3" t="str">
        <f aca="false">_xlfn.CONCAT("('",A210,"','",J210,"','",K210,"'),")</f>
        <v>('209','36','3'),</v>
      </c>
      <c r="V210" s="3" t="str">
        <f aca="false">_xlfn.CONCAT("('",A210,"','",M210,"','",N210,"'),")</f>
        <v>('209','NONE',''),</v>
      </c>
    </row>
    <row r="211" customFormat="false" ht="14.9" hidden="false" customHeight="false" outlineLevel="0" collapsed="false">
      <c r="A211" s="3" t="n">
        <v>210</v>
      </c>
      <c r="B211" s="6" t="s">
        <v>896</v>
      </c>
      <c r="C211" s="2" t="s">
        <v>897</v>
      </c>
      <c r="D211" s="3" t="s">
        <v>601</v>
      </c>
      <c r="E211" s="3" t="s">
        <v>1313</v>
      </c>
      <c r="F211" s="3" t="n">
        <v>4</v>
      </c>
      <c r="G211" s="3" t="n">
        <v>60</v>
      </c>
      <c r="I211" s="3" t="s">
        <v>1169</v>
      </c>
      <c r="J211" s="3" t="n">
        <f aca="false">IFERROR(INDEX($S$2:$S$6,MATCH(I211,$T$2:$T$6,0),1),"NONE")</f>
        <v>36</v>
      </c>
      <c r="K211" s="3" t="n">
        <v>2</v>
      </c>
      <c r="M211" s="3" t="str">
        <f aca="false">IFERROR(INDEX($S$2:$S$6,MATCH(L211,$T$2:$T$6,0),1),"NONE")</f>
        <v>NONE</v>
      </c>
      <c r="O211" s="3" t="n">
        <f aca="false">INDEX($Q$2:$Q$234,MATCH(D$2:D$234,W$2:W$16,0),1)</f>
        <v>15</v>
      </c>
      <c r="P211" s="3" t="n">
        <v>4</v>
      </c>
      <c r="R211" s="3" t="str">
        <f aca="false">_xlfn.CONCAT("('",B211,"','",C211,"','",E211,"','",O211,"','",F211,"','",G211,"'),")</f>
        <v>('Multiple Launch','Peppered','{“-1CD Dam”,”Gain Ammo-Hungry (3)”,”Gain Spread”}','15','4','60'),</v>
      </c>
      <c r="S211" s="3"/>
      <c r="U211" s="3" t="str">
        <f aca="false">_xlfn.CONCAT("('",A211,"','",J211,"','",K211,"'),")</f>
        <v>('210','36','2'),</v>
      </c>
      <c r="V211" s="3" t="str">
        <f aca="false">_xlfn.CONCAT("('",A211,"','",M211,"','",N211,"'),")</f>
        <v>('210','NONE',''),</v>
      </c>
    </row>
    <row r="212" customFormat="false" ht="14.9" hidden="false" customHeight="false" outlineLevel="0" collapsed="false">
      <c r="A212" s="3" t="n">
        <v>211</v>
      </c>
      <c r="B212" s="6" t="s">
        <v>898</v>
      </c>
      <c r="C212" s="2" t="s">
        <v>729</v>
      </c>
      <c r="D212" s="3" t="s">
        <v>599</v>
      </c>
      <c r="E212" s="3" t="s">
        <v>1261</v>
      </c>
      <c r="F212" s="3" t="n">
        <v>0</v>
      </c>
      <c r="G212" s="3" t="n">
        <v>50</v>
      </c>
      <c r="I212" s="3" t="s">
        <v>1258</v>
      </c>
      <c r="J212" s="3" t="n">
        <f aca="false">IFERROR(INDEX($S$2:$S$6,MATCH(I212,$T$2:$T$6,0),1),"NONE")</f>
        <v>12</v>
      </c>
      <c r="K212" s="3" t="n">
        <v>2</v>
      </c>
      <c r="L212" s="3" t="s">
        <v>1203</v>
      </c>
      <c r="M212" s="3" t="n">
        <f aca="false">IFERROR(INDEX($S$2:$S$6,MATCH(L212,$T$2:$T$6,0),1),"NONE")</f>
        <v>77</v>
      </c>
      <c r="N212" s="3" t="n">
        <v>1</v>
      </c>
      <c r="O212" s="3" t="n">
        <f aca="false">INDEX($Q$2:$Q$234,MATCH(D$2:D$234,W$2:W$16,0),1)</f>
        <v>13</v>
      </c>
      <c r="P212" s="3" t="n">
        <v>4</v>
      </c>
      <c r="R212" s="3" t="str">
        <f aca="false">_xlfn.CONCAT("('",B212,"','",C212,"','",E212,"','",O212,"','",F212,"','",G212,"'),")</f>
        <v>('Electrified (Assaultron Blade, Auto Axe)','Electrified','{“+1CD Dam”,”Dam Type = Energy”}','13','0','50'),</v>
      </c>
      <c r="S212" s="3"/>
      <c r="U212" s="3" t="str">
        <f aca="false">_xlfn.CONCAT("('",A212,"','",J212,"','",K212,"'),")</f>
        <v>('211','12','2'),</v>
      </c>
      <c r="V212" s="3" t="str">
        <f aca="false">_xlfn.CONCAT("('",A212,"','",M212,"','",N212,"'),")</f>
        <v>('211','77','1'),</v>
      </c>
    </row>
    <row r="213" customFormat="false" ht="14.9" hidden="false" customHeight="false" outlineLevel="0" collapsed="false">
      <c r="A213" s="3" t="n">
        <v>212</v>
      </c>
      <c r="B213" s="6" t="s">
        <v>899</v>
      </c>
      <c r="C213" s="2" t="s">
        <v>899</v>
      </c>
      <c r="D213" s="3" t="s">
        <v>599</v>
      </c>
      <c r="E213" s="3" t="s">
        <v>1314</v>
      </c>
      <c r="F213" s="3" t="n">
        <v>0</v>
      </c>
      <c r="G213" s="3" t="n">
        <v>50</v>
      </c>
      <c r="I213" s="3" t="s">
        <v>1258</v>
      </c>
      <c r="J213" s="3" t="n">
        <f aca="false">IFERROR(INDEX($S$2:$S$6,MATCH(I213,$T$2:$T$6,0),1),"NONE")</f>
        <v>12</v>
      </c>
      <c r="K213" s="3" t="n">
        <v>2</v>
      </c>
      <c r="L213" s="3" t="s">
        <v>1203</v>
      </c>
      <c r="M213" s="3" t="n">
        <f aca="false">IFERROR(INDEX($S$2:$S$6,MATCH(L213,$T$2:$T$6,0),1),"NONE")</f>
        <v>77</v>
      </c>
      <c r="N213" s="3" t="n">
        <v>1</v>
      </c>
      <c r="O213" s="3" t="n">
        <f aca="false">INDEX($Q$2:$Q$234,MATCH(D$2:D$234,W$2:W$16,0),1)</f>
        <v>13</v>
      </c>
      <c r="P213" s="3" t="n">
        <v>4</v>
      </c>
      <c r="R213" s="3" t="str">
        <f aca="false">_xlfn.CONCAT("('",B213,"','",C213,"','",E213,"','",O213,"','",F213,"','",G213,"'),")</f>
        <v>('Burning','Burning','{“Dam Type = Energy”,”Gain Persistent”}','13','0','50'),</v>
      </c>
      <c r="S213" s="3"/>
      <c r="U213" s="3" t="str">
        <f aca="false">_xlfn.CONCAT("('",A213,"','",J213,"','",K213,"'),")</f>
        <v>('212','12','2'),</v>
      </c>
      <c r="V213" s="3" t="str">
        <f aca="false">_xlfn.CONCAT("('",A213,"','",M213,"','",N213,"'),")</f>
        <v>('212','77','1'),</v>
      </c>
    </row>
    <row r="214" customFormat="false" ht="14.9" hidden="false" customHeight="false" outlineLevel="0" collapsed="false">
      <c r="A214" s="3" t="n">
        <v>213</v>
      </c>
      <c r="B214" s="6" t="s">
        <v>900</v>
      </c>
      <c r="C214" s="2" t="s">
        <v>901</v>
      </c>
      <c r="D214" s="3" t="s">
        <v>599</v>
      </c>
      <c r="E214" s="3" t="s">
        <v>1315</v>
      </c>
      <c r="F214" s="3" t="n">
        <v>0</v>
      </c>
      <c r="G214" s="3" t="n">
        <v>50</v>
      </c>
      <c r="I214" s="3" t="s">
        <v>1258</v>
      </c>
      <c r="J214" s="3" t="n">
        <f aca="false">IFERROR(INDEX($S$2:$S$6,MATCH(I214,$T$2:$T$6,0),1),"NONE")</f>
        <v>12</v>
      </c>
      <c r="K214" s="3" t="n">
        <v>2</v>
      </c>
      <c r="L214" s="3" t="s">
        <v>1203</v>
      </c>
      <c r="M214" s="3" t="n">
        <f aca="false">IFERROR(INDEX($S$2:$S$6,MATCH(L214,$T$2:$T$6,0),1),"NONE")</f>
        <v>77</v>
      </c>
      <c r="N214" s="3" t="n">
        <v>1</v>
      </c>
      <c r="O214" s="3" t="n">
        <f aca="false">INDEX($Q$2:$Q$234,MATCH(D$2:D$234,W$2:W$16,0),1)</f>
        <v>13</v>
      </c>
      <c r="P214" s="3" t="n">
        <v>4</v>
      </c>
      <c r="R214" s="3" t="str">
        <f aca="false">_xlfn.CONCAT("('",B214,"','",C214,"','",E214,"','",O214,"','",F214,"','",G214,"'),")</f>
        <v>('Poisoned','Toxic','{“Gain Persistent (Poison)”}','13','0','50'),</v>
      </c>
      <c r="S214" s="3"/>
      <c r="U214" s="3" t="str">
        <f aca="false">_xlfn.CONCAT("('",A214,"','",J214,"','",K214,"'),")</f>
        <v>('213','12','2'),</v>
      </c>
      <c r="V214" s="3" t="str">
        <f aca="false">_xlfn.CONCAT("('",A214,"','",M214,"','",N214,"'),")</f>
        <v>('213','77','1'),</v>
      </c>
    </row>
    <row r="215" customFormat="false" ht="14.9" hidden="false" customHeight="false" outlineLevel="0" collapsed="false">
      <c r="A215" s="3" t="n">
        <v>214</v>
      </c>
      <c r="B215" s="6" t="s">
        <v>902</v>
      </c>
      <c r="C215" s="2" t="s">
        <v>902</v>
      </c>
      <c r="D215" s="3" t="s">
        <v>599</v>
      </c>
      <c r="E215" s="3" t="s">
        <v>1316</v>
      </c>
      <c r="F215" s="3" t="n">
        <v>2</v>
      </c>
      <c r="G215" s="3" t="n">
        <v>50</v>
      </c>
      <c r="I215" s="3" t="s">
        <v>1258</v>
      </c>
      <c r="J215" s="3" t="n">
        <f aca="false">IFERROR(INDEX($S$2:$S$6,MATCH(I215,$T$2:$T$6,0),1),"NONE")</f>
        <v>12</v>
      </c>
      <c r="K215" s="3" t="n">
        <v>2</v>
      </c>
      <c r="L215" s="3" t="s">
        <v>1203</v>
      </c>
      <c r="M215" s="3" t="n">
        <f aca="false">IFERROR(INDEX($S$2:$S$6,MATCH(L215,$T$2:$T$6,0),1),"NONE")</f>
        <v>77</v>
      </c>
      <c r="N215" s="3" t="n">
        <v>1</v>
      </c>
      <c r="O215" s="3" t="n">
        <f aca="false">INDEX($Q$2:$Q$234,MATCH(D$2:D$234,W$2:W$16,0),1)</f>
        <v>13</v>
      </c>
      <c r="P215" s="3" t="n">
        <v>4</v>
      </c>
      <c r="R215" s="3" t="str">
        <f aca="false">_xlfn.CONCAT("('",B215,"','",C215,"','",E215,"','",O215,"','",F215,"','",G215,"'),")</f>
        <v>('Turbo','Turbo','{“Double CD for AP spent to increase damage”}','13','2','50'),</v>
      </c>
      <c r="S215" s="3"/>
      <c r="U215" s="3" t="str">
        <f aca="false">_xlfn.CONCAT("('",A215,"','",J215,"','",K215,"'),")</f>
        <v>('214','12','2'),</v>
      </c>
      <c r="V215" s="3" t="str">
        <f aca="false">_xlfn.CONCAT("('",A215,"','",M215,"','",N215,"'),")</f>
        <v>('214','77','1'),</v>
      </c>
    </row>
    <row r="216" customFormat="false" ht="14.9" hidden="false" customHeight="false" outlineLevel="0" collapsed="false">
      <c r="A216" s="3" t="n">
        <v>215</v>
      </c>
      <c r="B216" s="6" t="s">
        <v>903</v>
      </c>
      <c r="C216" s="2" t="s">
        <v>904</v>
      </c>
      <c r="D216" s="3" t="s">
        <v>599</v>
      </c>
      <c r="E216" s="3" t="s">
        <v>1167</v>
      </c>
      <c r="F216" s="3" t="n">
        <v>1</v>
      </c>
      <c r="G216" s="3" t="n">
        <v>30</v>
      </c>
      <c r="I216" s="3" t="s">
        <v>1258</v>
      </c>
      <c r="J216" s="3" t="n">
        <f aca="false">IFERROR(INDEX($S$2:$S$6,MATCH(I216,$T$2:$T$6,0),1),"NONE")</f>
        <v>12</v>
      </c>
      <c r="K216" s="3" t="n">
        <v>2</v>
      </c>
      <c r="M216" s="3" t="str">
        <f aca="false">IFERROR(INDEX($S$2:$S$6,MATCH(L216,$T$2:$T$6,0),1),"NONE")</f>
        <v>NONE</v>
      </c>
      <c r="O216" s="3" t="n">
        <f aca="false">INDEX($Q$2:$Q$234,MATCH(D$2:D$234,W$2:W$16,0),1)</f>
        <v>13</v>
      </c>
      <c r="P216" s="3" t="n">
        <v>4</v>
      </c>
      <c r="R216" s="3" t="str">
        <f aca="false">_xlfn.CONCAT("('",B216,"','",C216,"','",E216,"','",O216,"','",F216,"','",G216,"'),")</f>
        <v>('Dual Bar','Dual','{“+2CD Dam”}','13','1','30'),</v>
      </c>
      <c r="S216" s="3"/>
      <c r="U216" s="3" t="str">
        <f aca="false">_xlfn.CONCAT("('",A216,"','",J216,"','",K216,"'),")</f>
        <v>('215','12','2'),</v>
      </c>
      <c r="V216" s="3" t="str">
        <f aca="false">_xlfn.CONCAT("('",A216,"','",M216,"','",N216,"'),")</f>
        <v>('215','NONE',''),</v>
      </c>
    </row>
    <row r="217" customFormat="false" ht="14.9" hidden="false" customHeight="false" outlineLevel="0" collapsed="false">
      <c r="A217" s="3" t="n">
        <v>216</v>
      </c>
      <c r="B217" s="6" t="s">
        <v>905</v>
      </c>
      <c r="C217" s="2" t="s">
        <v>905</v>
      </c>
      <c r="D217" s="3" t="s">
        <v>599</v>
      </c>
      <c r="E217" s="3" t="s">
        <v>1244</v>
      </c>
      <c r="F217" s="3" t="n">
        <v>2</v>
      </c>
      <c r="G217" s="3" t="n">
        <v>45</v>
      </c>
      <c r="I217" s="3" t="s">
        <v>1258</v>
      </c>
      <c r="J217" s="3" t="n">
        <f aca="false">IFERROR(INDEX($S$2:$S$6,MATCH(I217,$T$2:$T$6,0),1),"NONE")</f>
        <v>12</v>
      </c>
      <c r="K217" s="3" t="n">
        <v>3</v>
      </c>
      <c r="M217" s="3" t="str">
        <f aca="false">IFERROR(INDEX($S$2:$S$6,MATCH(L217,$T$2:$T$6,0),1),"NONE")</f>
        <v>NONE</v>
      </c>
      <c r="O217" s="3" t="n">
        <f aca="false">INDEX($Q$2:$Q$234,MATCH(D$2:D$234,W$2:W$16,0),1)</f>
        <v>13</v>
      </c>
      <c r="P217" s="3" t="n">
        <v>4</v>
      </c>
      <c r="R217" s="3" t="str">
        <f aca="false">_xlfn.CONCAT("('",B217,"','",C217,"','",E217,"','",O217,"','",F217,"','",G217,"'),")</f>
        <v>('Bow Bar','Bow Bar','{“Gain Piercing 1”}','13','2','45'),</v>
      </c>
      <c r="S217" s="3"/>
      <c r="U217" s="3" t="str">
        <f aca="false">_xlfn.CONCAT("('",A217,"','",J217,"','",K217,"'),")</f>
        <v>('216','12','3'),</v>
      </c>
      <c r="V217" s="3" t="str">
        <f aca="false">_xlfn.CONCAT("('",A217,"','",M217,"','",N217,"'),")</f>
        <v>('216','NONE',''),</v>
      </c>
    </row>
    <row r="218" customFormat="false" ht="14.9" hidden="false" customHeight="false" outlineLevel="0" collapsed="false">
      <c r="A218" s="3" t="n">
        <v>217</v>
      </c>
      <c r="B218" s="6" t="s">
        <v>906</v>
      </c>
      <c r="C218" s="2" t="s">
        <v>906</v>
      </c>
      <c r="D218" s="3" t="s">
        <v>599</v>
      </c>
      <c r="E218" s="3" t="s">
        <v>1248</v>
      </c>
      <c r="F218" s="3" t="n">
        <v>3</v>
      </c>
      <c r="G218" s="3" t="n">
        <v>60</v>
      </c>
      <c r="I218" s="3" t="s">
        <v>1258</v>
      </c>
      <c r="J218" s="3" t="n">
        <f aca="false">IFERROR(INDEX($S$2:$S$6,MATCH(I218,$T$2:$T$6,0),1),"NONE")</f>
        <v>12</v>
      </c>
      <c r="K218" s="3" t="n">
        <v>3</v>
      </c>
      <c r="M218" s="3" t="str">
        <f aca="false">IFERROR(INDEX($S$2:$S$6,MATCH(L218,$T$2:$T$6,0),1),"NONE")</f>
        <v>NONE</v>
      </c>
      <c r="O218" s="3" t="n">
        <f aca="false">INDEX($Q$2:$Q$234,MATCH(D$2:D$234,W$2:W$16,0),1)</f>
        <v>13</v>
      </c>
      <c r="P218" s="3" t="n">
        <v>4</v>
      </c>
      <c r="R218" s="3" t="str">
        <f aca="false">_xlfn.CONCAT("('",B218,"','",C218,"','",E218,"','",O218,"','",F218,"','",G218,"'),")</f>
        <v>('Long Bow Bar','Long Bow Bar','{“Gain Persistent”}','13','3','60'),</v>
      </c>
      <c r="S218" s="3"/>
      <c r="U218" s="3" t="str">
        <f aca="false">_xlfn.CONCAT("('",A218,"','",J218,"','",K218,"'),")</f>
        <v>('217','12','3'),</v>
      </c>
      <c r="V218" s="3" t="str">
        <f aca="false">_xlfn.CONCAT("('",A218,"','",M218,"','",N218,"'),")</f>
        <v>('217','NONE',''),</v>
      </c>
    </row>
    <row r="219" customFormat="false" ht="14.9" hidden="false" customHeight="false" outlineLevel="0" collapsed="false">
      <c r="A219" s="3" t="n">
        <v>218</v>
      </c>
      <c r="B219" s="6" t="s">
        <v>399</v>
      </c>
      <c r="C219" s="2" t="s">
        <v>733</v>
      </c>
      <c r="D219" s="3" t="s">
        <v>598</v>
      </c>
      <c r="E219" s="3" t="s">
        <v>1261</v>
      </c>
      <c r="F219" s="3" t="n">
        <v>2</v>
      </c>
      <c r="G219" s="3" t="n">
        <v>90</v>
      </c>
      <c r="I219" s="3" t="s">
        <v>1258</v>
      </c>
      <c r="J219" s="3" t="n">
        <f aca="false">IFERROR(INDEX($S$2:$S$6,MATCH(I219,$T$2:$T$6,0),1),"NONE")</f>
        <v>12</v>
      </c>
      <c r="K219" s="3" t="n">
        <v>3</v>
      </c>
      <c r="L219" s="3" t="s">
        <v>1169</v>
      </c>
      <c r="M219" s="3" t="n">
        <f aca="false">IFERROR(INDEX($S$2:$S$6,MATCH(L219,$T$2:$T$6,0),1),"NONE")</f>
        <v>36</v>
      </c>
      <c r="N219" s="3" t="n">
        <v>1</v>
      </c>
      <c r="O219" s="3" t="n">
        <f aca="false">INDEX($Q$2:$Q$234,MATCH(D$2:D$234,W$2:W$16,0),1)</f>
        <v>12</v>
      </c>
      <c r="P219" s="3" t="n">
        <v>4</v>
      </c>
      <c r="R219" s="3" t="str">
        <f aca="false">_xlfn.CONCAT("('",B219,"','",C219,"','",E219,"','",O219,"','",F219,"','",G219,"'),")</f>
        <v>('Flamer','Flaming','{“+1CD Dam”,”Dam Type = Energy”}','12','2','90'),</v>
      </c>
      <c r="S219" s="3"/>
      <c r="U219" s="3" t="str">
        <f aca="false">_xlfn.CONCAT("('",A219,"','",J219,"','",K219,"'),")</f>
        <v>('218','12','3'),</v>
      </c>
      <c r="V219" s="3" t="str">
        <f aca="false">_xlfn.CONCAT("('",A219,"','",M219,"','",N219,"'),")</f>
        <v>('218','36','1'),</v>
      </c>
    </row>
    <row r="220" customFormat="false" ht="14.9" hidden="false" customHeight="false" outlineLevel="0" collapsed="false">
      <c r="A220" s="3" t="n">
        <v>219</v>
      </c>
      <c r="B220" s="6" t="s">
        <v>907</v>
      </c>
      <c r="C220" s="2" t="s">
        <v>908</v>
      </c>
      <c r="D220" s="3" t="s">
        <v>86</v>
      </c>
      <c r="E220" s="3" t="s">
        <v>1269</v>
      </c>
      <c r="F220" s="3" t="n">
        <v>8</v>
      </c>
      <c r="G220" s="3" t="n">
        <v>80</v>
      </c>
      <c r="I220" s="3" t="s">
        <v>1169</v>
      </c>
      <c r="J220" s="3" t="n">
        <f aca="false">IFERROR(INDEX($S$2:$S$6,MATCH(I220,$T$2:$T$6,0),1),"NONE")</f>
        <v>36</v>
      </c>
      <c r="K220" s="3" t="n">
        <v>2</v>
      </c>
      <c r="M220" s="3" t="str">
        <f aca="false">IFERROR(INDEX($S$2:$S$6,MATCH(L220,$T$2:$T$6,0),1),"NONE")</f>
        <v>NONE</v>
      </c>
      <c r="O220" s="3" t="n">
        <f aca="false">INDEX($Q$2:$Q$234,MATCH(D$2:D$234,W$2:W$16,0),1)</f>
        <v>10</v>
      </c>
      <c r="P220" s="3" t="n">
        <v>5</v>
      </c>
      <c r="R220" s="3" t="str">
        <f aca="false">_xlfn.CONCAT("('",B220,"','",C220,"','",E220,"','",O220,"','",F220,"','",G220,"'),")</f>
        <v>('Liquid Nitrogen','Sub-Zero','{“+1CD Dam”,”Gain Piercing 1”}','10','8','80'),</v>
      </c>
      <c r="S220" s="3"/>
      <c r="U220" s="3" t="str">
        <f aca="false">_xlfn.CONCAT("('",A220,"','",J220,"','",K220,"'),")</f>
        <v>('219','36','2'),</v>
      </c>
      <c r="V220" s="3" t="str">
        <f aca="false">_xlfn.CONCAT("('",A220,"','",M220,"','",N220,"'),")</f>
        <v>('219','NONE',''),</v>
      </c>
    </row>
    <row r="221" customFormat="false" ht="14.9" hidden="false" customHeight="false" outlineLevel="0" collapsed="false">
      <c r="A221" s="3" t="n">
        <v>220</v>
      </c>
      <c r="B221" s="6" t="s">
        <v>909</v>
      </c>
      <c r="C221" s="2" t="s">
        <v>621</v>
      </c>
      <c r="D221" s="3" t="s">
        <v>588</v>
      </c>
      <c r="E221" s="3" t="s">
        <v>1193</v>
      </c>
      <c r="F221" s="3" t="n">
        <v>1</v>
      </c>
      <c r="G221" s="3" t="n">
        <v>28</v>
      </c>
      <c r="I221" s="3" t="s">
        <v>1169</v>
      </c>
      <c r="J221" s="3" t="n">
        <f aca="false">IFERROR(INDEX($S$2:$S$6,MATCH(I221,$T$2:$T$6,0),1),"NONE")</f>
        <v>36</v>
      </c>
      <c r="K221" s="3" t="n">
        <v>1</v>
      </c>
      <c r="M221" s="3" t="str">
        <f aca="false">IFERROR(INDEX($S$2:$S$6,MATCH(L221,$T$2:$T$6,0),1),"NONE")</f>
        <v>NONE</v>
      </c>
      <c r="O221" s="3" t="n">
        <f aca="false">INDEX($Q$2:$Q$234,MATCH(D$2:D$234,W$2:W$16,0),1)</f>
        <v>2</v>
      </c>
      <c r="P221" s="3" t="n">
        <v>5</v>
      </c>
      <c r="R221" s="3" t="str">
        <f aca="false">_xlfn.CONCAT("('",B221,"','",C221,"','",E221,"','",O221,"','",F221,"','",G221,"'),")</f>
        <v>('Compressed Tubing','Calibrated','{“Lose Inaccurate”}','2','1','28'),</v>
      </c>
      <c r="S221" s="3"/>
      <c r="U221" s="3" t="str">
        <f aca="false">_xlfn.CONCAT("('",A221,"','",J221,"','",K221,"'),")</f>
        <v>('220','36','1'),</v>
      </c>
      <c r="V221" s="3" t="str">
        <f aca="false">_xlfn.CONCAT("('",A221,"','",M221,"','",N221,"'),")</f>
        <v>('220','NONE',''),</v>
      </c>
    </row>
    <row r="222" customFormat="false" ht="14.9" hidden="false" customHeight="false" outlineLevel="0" collapsed="false">
      <c r="A222" s="3" t="n">
        <v>221</v>
      </c>
      <c r="B222" s="6" t="s">
        <v>910</v>
      </c>
      <c r="C222" s="2" t="s">
        <v>911</v>
      </c>
      <c r="D222" s="3" t="s">
        <v>598</v>
      </c>
      <c r="E222" s="3" t="s">
        <v>1317</v>
      </c>
      <c r="F222" s="3" t="n">
        <v>2</v>
      </c>
      <c r="G222" s="3" t="n">
        <v>65</v>
      </c>
      <c r="I222" s="3" t="s">
        <v>1169</v>
      </c>
      <c r="J222" s="3" t="n">
        <f aca="false">IFERROR(INDEX($S$2:$S$6,MATCH(I222,$T$2:$T$6,0),1),"NONE")</f>
        <v>36</v>
      </c>
      <c r="K222" s="3" t="n">
        <v>1</v>
      </c>
      <c r="M222" s="3" t="str">
        <f aca="false">IFERROR(INDEX($S$2:$S$6,MATCH(L222,$T$2:$T$6,0),1),"NONE")</f>
        <v>NONE</v>
      </c>
      <c r="O222" s="3" t="n">
        <f aca="false">INDEX($Q$2:$Q$234,MATCH(D$2:D$234,W$2:W$16,0),1)</f>
        <v>12</v>
      </c>
      <c r="P222" s="3" t="n">
        <v>5</v>
      </c>
      <c r="R222" s="3" t="str">
        <f aca="false">_xlfn.CONCAT("('",B222,"','",C222,"','",E222,"','",O222,"','",F222,"','",G222,"'),")</f>
        <v>('Wide Diffusion','Spray','{“Gain Burst”,”Gain Unreliable”}','12','2','65'),</v>
      </c>
      <c r="S222" s="3"/>
      <c r="U222" s="3" t="str">
        <f aca="false">_xlfn.CONCAT("('",A222,"','",J222,"','",K222,"'),")</f>
        <v>('221','36','1'),</v>
      </c>
      <c r="V222" s="3" t="str">
        <f aca="false">_xlfn.CONCAT("('",A222,"','",M222,"','",N222,"'),")</f>
        <v>('221','NONE',''),</v>
      </c>
    </row>
    <row r="223" customFormat="false" ht="14.9" hidden="false" customHeight="false" outlineLevel="0" collapsed="false">
      <c r="A223" s="3" t="n">
        <v>222</v>
      </c>
      <c r="B223" s="6" t="s">
        <v>912</v>
      </c>
      <c r="C223" s="2" t="s">
        <v>745</v>
      </c>
      <c r="D223" s="3" t="s">
        <v>598</v>
      </c>
      <c r="E223" s="3" t="s">
        <v>1318</v>
      </c>
      <c r="F223" s="3" t="n">
        <v>2</v>
      </c>
      <c r="G223" s="3" t="n">
        <v>65</v>
      </c>
      <c r="I223" s="3" t="s">
        <v>1169</v>
      </c>
      <c r="J223" s="3" t="n">
        <f aca="false">IFERROR(INDEX($S$2:$S$6,MATCH(I223,$T$2:$T$6,0),1),"NONE")</f>
        <v>36</v>
      </c>
      <c r="K223" s="3" t="n">
        <v>1</v>
      </c>
      <c r="M223" s="3" t="str">
        <f aca="false">IFERROR(INDEX($S$2:$S$6,MATCH(L223,$T$2:$T$6,0),1),"NONE")</f>
        <v>NONE</v>
      </c>
      <c r="O223" s="3" t="n">
        <f aca="false">INDEX($Q$2:$Q$234,MATCH(D$2:D$234,W$2:W$16,0),1)</f>
        <v>12</v>
      </c>
      <c r="P223" s="3" t="n">
        <v>5</v>
      </c>
      <c r="R223" s="3" t="str">
        <f aca="false">_xlfn.CONCAT("('",B223,"','",C223,"','",E223,"','",O223,"','",F223,"','",G223,"'),")</f>
        <v>('Aerosolizer','Vaporizing','{“Gain Spread”,”Gain Unreliable”}','12','2','65'),</v>
      </c>
      <c r="S223" s="3"/>
      <c r="U223" s="3" t="str">
        <f aca="false">_xlfn.CONCAT("('",A223,"','",J223,"','",K223,"'),")</f>
        <v>('222','36','1'),</v>
      </c>
      <c r="V223" s="3" t="str">
        <f aca="false">_xlfn.CONCAT("('",A223,"','",M223,"','",N223,"'),")</f>
        <v>('222','NONE',''),</v>
      </c>
    </row>
    <row r="224" customFormat="false" ht="14.9" hidden="false" customHeight="false" outlineLevel="0" collapsed="false">
      <c r="A224" s="3" t="n">
        <v>223</v>
      </c>
      <c r="B224" s="6" t="s">
        <v>913</v>
      </c>
      <c r="C224" s="2" t="s">
        <v>914</v>
      </c>
      <c r="D224" s="3" t="s">
        <v>598</v>
      </c>
      <c r="E224" s="3" t="s">
        <v>1319</v>
      </c>
      <c r="F224" s="3" t="n">
        <v>1</v>
      </c>
      <c r="G224" s="3" t="n">
        <v>65</v>
      </c>
      <c r="I224" s="3" t="s">
        <v>1169</v>
      </c>
      <c r="J224" s="3" t="n">
        <f aca="false">IFERROR(INDEX($S$2:$S$6,MATCH(I224,$T$2:$T$6,0),1),"NONE")</f>
        <v>36</v>
      </c>
      <c r="K224" s="3" t="n">
        <v>2</v>
      </c>
      <c r="M224" s="3" t="str">
        <f aca="false">IFERROR(INDEX($S$2:$S$6,MATCH(L224,$T$2:$T$6,0),1),"NONE")</f>
        <v>NONE</v>
      </c>
      <c r="O224" s="3" t="n">
        <f aca="false">INDEX($Q$2:$Q$234,MATCH(D$2:D$234,W$2:W$16,0),1)</f>
        <v>12</v>
      </c>
      <c r="P224" s="3" t="n">
        <v>5</v>
      </c>
      <c r="R224" s="3" t="str">
        <f aca="false">_xlfn.CONCAT("('",B224,"','",C224,"','",E224,"','",O224,"','",F224,"','",G224,"'),")</f>
        <v>('Bladed Exhaust','Battle','{“+1CD Dam”,”Gain Close Quarters”}','12','1','65'),</v>
      </c>
      <c r="S224" s="3"/>
      <c r="U224" s="3" t="str">
        <f aca="false">_xlfn.CONCAT("('",A224,"','",J224,"','",K224,"'),")</f>
        <v>('223','36','2'),</v>
      </c>
      <c r="V224" s="3" t="str">
        <f aca="false">_xlfn.CONCAT("('",A224,"','",M224,"','",N224,"'),")</f>
        <v>('223','NONE',''),</v>
      </c>
    </row>
    <row r="225" customFormat="false" ht="14.9" hidden="false" customHeight="false" outlineLevel="0" collapsed="false">
      <c r="A225" s="3" t="n">
        <v>224</v>
      </c>
      <c r="B225" s="6" t="s">
        <v>915</v>
      </c>
      <c r="C225" s="2" t="s">
        <v>915</v>
      </c>
      <c r="D225" s="3" t="s">
        <v>587</v>
      </c>
      <c r="E225" s="3" t="s">
        <v>1320</v>
      </c>
      <c r="F225" s="3" t="n">
        <v>0</v>
      </c>
      <c r="G225" s="3" t="n">
        <v>0</v>
      </c>
      <c r="I225" s="3" t="s">
        <v>1203</v>
      </c>
      <c r="J225" s="3" t="n">
        <f aca="false">IFERROR(INDEX($S$2:$S$6,MATCH(I225,$T$2:$T$6,0),1),"NONE")</f>
        <v>77</v>
      </c>
      <c r="K225" s="3" t="n">
        <v>1</v>
      </c>
      <c r="M225" s="3" t="str">
        <f aca="false">IFERROR(INDEX($S$2:$S$6,MATCH(L225,$T$2:$T$6,0),1),"NONE")</f>
        <v>NONE</v>
      </c>
      <c r="O225" s="3" t="n">
        <f aca="false">INDEX($Q$2:$Q$234,MATCH(D$2:D$234,W$2:W$16,0),1)</f>
        <v>1</v>
      </c>
      <c r="P225" s="3" t="n">
        <v>5</v>
      </c>
      <c r="R225" s="3" t="str">
        <f aca="false">_xlfn.CONCAT("('",B225,"','",C225,"','",E225,"','",O225,"','",F225,"','",G225,"'),")</f>
        <v>('Secure','Secure','{“Lose Unreliable”}','1','0','0'),</v>
      </c>
      <c r="S225" s="3"/>
      <c r="U225" s="3" t="str">
        <f aca="false">_xlfn.CONCAT("('",A225,"','",J225,"','",K225,"'),")</f>
        <v>('224','77','1'),</v>
      </c>
      <c r="V225" s="3" t="str">
        <f aca="false">_xlfn.CONCAT("('",A225,"','",M225,"','",N225,"'),")</f>
        <v>('224','NONE',''),</v>
      </c>
    </row>
    <row r="226" customFormat="false" ht="14.9" hidden="false" customHeight="false" outlineLevel="0" collapsed="false">
      <c r="A226" s="3" t="n">
        <v>225</v>
      </c>
      <c r="B226" s="6" t="s">
        <v>916</v>
      </c>
      <c r="C226" s="2" t="s">
        <v>916</v>
      </c>
      <c r="D226" s="3" t="s">
        <v>587</v>
      </c>
      <c r="E226" s="3" t="s">
        <v>1321</v>
      </c>
      <c r="F226" s="3" t="n">
        <v>0</v>
      </c>
      <c r="G226" s="3" t="n">
        <v>0</v>
      </c>
      <c r="I226" s="3" t="s">
        <v>1203</v>
      </c>
      <c r="J226" s="3" t="n">
        <f aca="false">IFERROR(INDEX($S$2:$S$6,MATCH(I226,$T$2:$T$6,0),1),"NONE")</f>
        <v>77</v>
      </c>
      <c r="K226" s="3" t="n">
        <v>2</v>
      </c>
      <c r="M226" s="3" t="str">
        <f aca="false">IFERROR(INDEX($S$2:$S$6,MATCH(L226,$T$2:$T$6,0),1),"NONE")</f>
        <v>NONE</v>
      </c>
      <c r="O226" s="3" t="n">
        <f aca="false">INDEX($Q$2:$Q$234,MATCH(D$2:D$234,W$2:W$16,0),1)</f>
        <v>1</v>
      </c>
      <c r="P226" s="3" t="n">
        <v>5</v>
      </c>
      <c r="R226" s="3" t="str">
        <f aca="false">_xlfn.CONCAT("('",B226,"','",C226,"','",E226,"','",O226,"','",F226,"','",G226,"'),")</f>
        <v>('Powered','Powered','{“+2CD Dam”,”Both Physical and Energy”}','1','0','0'),</v>
      </c>
      <c r="S226" s="3"/>
      <c r="U226" s="3" t="str">
        <f aca="false">_xlfn.CONCAT("('",A226,"','",J226,"','",K226,"'),")</f>
        <v>('225','77','2'),</v>
      </c>
      <c r="V226" s="3" t="str">
        <f aca="false">_xlfn.CONCAT("('",A226,"','",M226,"','",N226,"'),")</f>
        <v>('225','NONE',''),</v>
      </c>
    </row>
    <row r="227" customFormat="false" ht="14.9" hidden="false" customHeight="false" outlineLevel="0" collapsed="false">
      <c r="A227" s="3" t="n">
        <v>226</v>
      </c>
      <c r="B227" s="6" t="s">
        <v>917</v>
      </c>
      <c r="C227" s="2" t="s">
        <v>917</v>
      </c>
      <c r="D227" s="3" t="s">
        <v>588</v>
      </c>
      <c r="E227" s="3" t="s">
        <v>1246</v>
      </c>
      <c r="F227" s="3" t="n">
        <v>0</v>
      </c>
      <c r="G227" s="3" t="n">
        <v>0</v>
      </c>
      <c r="I227" s="3" t="s">
        <v>1203</v>
      </c>
      <c r="J227" s="3" t="n">
        <f aca="false">IFERROR(INDEX($S$2:$S$6,MATCH(I227,$T$2:$T$6,0),1),"NONE")</f>
        <v>77</v>
      </c>
      <c r="K227" s="3" t="n">
        <v>2</v>
      </c>
      <c r="M227" s="3" t="str">
        <f aca="false">IFERROR(INDEX($S$2:$S$6,MATCH(L227,$T$2:$T$6,0),1),"NONE")</f>
        <v>NONE</v>
      </c>
      <c r="O227" s="3" t="n">
        <f aca="false">INDEX($Q$2:$Q$234,MATCH(D$2:D$234,W$2:W$16,0),1)</f>
        <v>2</v>
      </c>
      <c r="P227" s="3" t="n">
        <v>5</v>
      </c>
      <c r="R227" s="3" t="str">
        <f aca="false">_xlfn.CONCAT("('",B227,"','",C227,"','",E227,"','",O227,"','",F227,"','",G227,"'),")</f>
        <v>('Aerodynamic','Aerodynamic','{“+1CD Dam”,”Gain Vicious”}','2','0','0'),</v>
      </c>
      <c r="S227" s="3"/>
      <c r="U227" s="3" t="str">
        <f aca="false">_xlfn.CONCAT("('",A227,"','",J227,"','",K227,"'),")</f>
        <v>('226','77','2'),</v>
      </c>
      <c r="V227" s="3" t="str">
        <f aca="false">_xlfn.CONCAT("('",A227,"','",M227,"','",N227,"'),")</f>
        <v>('226','NONE',''),</v>
      </c>
    </row>
    <row r="228" customFormat="false" ht="14.9" hidden="false" customHeight="false" outlineLevel="0" collapsed="false">
      <c r="A228" s="3" t="n">
        <v>227</v>
      </c>
      <c r="B228" s="6" t="s">
        <v>918</v>
      </c>
      <c r="C228" s="2" t="s">
        <v>919</v>
      </c>
      <c r="D228" s="3" t="s">
        <v>600</v>
      </c>
      <c r="E228" s="3" t="s">
        <v>1321</v>
      </c>
      <c r="F228" s="3" t="n">
        <v>0</v>
      </c>
      <c r="G228" s="3" t="n">
        <v>100</v>
      </c>
      <c r="I228" s="3" t="s">
        <v>1258</v>
      </c>
      <c r="J228" s="3" t="n">
        <f aca="false">IFERROR(INDEX($S$2:$S$6,MATCH(I228,$T$2:$T$6,0),1),"NONE")</f>
        <v>12</v>
      </c>
      <c r="K228" s="3" t="n">
        <v>2</v>
      </c>
      <c r="L228" s="3" t="s">
        <v>1203</v>
      </c>
      <c r="M228" s="3" t="n">
        <f aca="false">IFERROR(INDEX($S$2:$S$6,MATCH(L228,$T$2:$T$6,0),1),"NONE")</f>
        <v>77</v>
      </c>
      <c r="N228" s="3" t="n">
        <v>2</v>
      </c>
      <c r="O228" s="3" t="n">
        <f aca="false">INDEX($Q$2:$Q$234,MATCH(D$2:D$234,W$2:W$16,0),1)</f>
        <v>14</v>
      </c>
      <c r="P228" s="3" t="n">
        <v>5</v>
      </c>
      <c r="R228" s="3" t="str">
        <f aca="false">_xlfn.CONCAT("('",B228,"','",C228,"','",E228,"','",O228,"','",F228,"','",G228,"'),")</f>
        <v>('Shocking Coils','Surging','{“+2CD Dam”,”Both Physical and Energy”}','14','0','100'),</v>
      </c>
      <c r="S228" s="3"/>
      <c r="U228" s="3" t="str">
        <f aca="false">_xlfn.CONCAT("('",A228,"','",J228,"','",K228,"'),")</f>
        <v>('227','12','2'),</v>
      </c>
      <c r="V228" s="3" t="str">
        <f aca="false">_xlfn.CONCAT("('",A228,"','",M228,"','",N228,"'),")</f>
        <v>('227','77','2'),</v>
      </c>
    </row>
    <row r="229" customFormat="false" ht="14.9" hidden="false" customHeight="false" outlineLevel="0" collapsed="false">
      <c r="A229" s="3" t="n">
        <v>228</v>
      </c>
      <c r="B229" s="6" t="s">
        <v>757</v>
      </c>
      <c r="C229" s="2" t="s">
        <v>757</v>
      </c>
      <c r="D229" s="3" t="s">
        <v>588</v>
      </c>
      <c r="E229" s="3" t="s">
        <v>1191</v>
      </c>
      <c r="F229" s="3" t="n">
        <v>1</v>
      </c>
      <c r="G229" s="3" t="n">
        <v>20</v>
      </c>
      <c r="I229" s="3" t="s">
        <v>1169</v>
      </c>
      <c r="J229" s="3" t="n">
        <f aca="false">IFERROR(INDEX($S$2:$S$6,MATCH(I229,$T$2:$T$6,0),1),"NONE")</f>
        <v>36</v>
      </c>
      <c r="K229" s="3" t="n">
        <v>1</v>
      </c>
      <c r="M229" s="3" t="str">
        <f aca="false">IFERROR(INDEX($S$2:$S$6,MATCH(L229,$T$2:$T$6,0),1),"NONE")</f>
        <v>NONE</v>
      </c>
      <c r="O229" s="3" t="n">
        <f aca="false">INDEX($Q$2:$Q$234,MATCH(D$2:D$234,W$2:W$16,0),1)</f>
        <v>2</v>
      </c>
      <c r="P229" s="3" t="n">
        <v>5</v>
      </c>
      <c r="R229" s="3" t="str">
        <f aca="false">_xlfn.CONCAT("('",B229,"','",C229,"','",E229,"','",O229,"','",F229,"','",G229,"'),")</f>
        <v>('Extended','Extended','{“+1 Range”}','2','1','20'),</v>
      </c>
      <c r="S229" s="3"/>
      <c r="U229" s="3" t="str">
        <f aca="false">_xlfn.CONCAT("('",A229,"','",J229,"','",K229,"'),")</f>
        <v>('228','36','1'),</v>
      </c>
      <c r="V229" s="3" t="str">
        <f aca="false">_xlfn.CONCAT("('",A229,"','",M229,"','",N229,"'),")</f>
        <v>('228','NONE',''),</v>
      </c>
    </row>
    <row r="230" customFormat="false" ht="14.9" hidden="false" customHeight="false" outlineLevel="0" collapsed="false">
      <c r="A230" s="3" t="n">
        <v>229</v>
      </c>
      <c r="B230" s="6" t="s">
        <v>704</v>
      </c>
      <c r="C230" s="2" t="s">
        <v>704</v>
      </c>
      <c r="D230" s="3" t="s">
        <v>589</v>
      </c>
      <c r="E230" s="3" t="s">
        <v>1193</v>
      </c>
      <c r="F230" s="3" t="n">
        <v>0</v>
      </c>
      <c r="G230" s="3" t="n">
        <v>28</v>
      </c>
      <c r="J230" s="3" t="str">
        <f aca="false">IFERROR(INDEX($S$2:$S$6,MATCH(I230,$T$2:$T$6,0),1),"NONE")</f>
        <v>NONE</v>
      </c>
      <c r="M230" s="3" t="str">
        <f aca="false">IFERROR(INDEX($S$2:$S$6,MATCH(L230,$T$2:$T$6,0),1),"NONE")</f>
        <v>NONE</v>
      </c>
      <c r="O230" s="3" t="n">
        <f aca="false">INDEX($Q$2:$Q$234,MATCH(D$2:D$234,W$2:W$16,0),1)</f>
        <v>4</v>
      </c>
      <c r="P230" s="3" t="n">
        <v>5</v>
      </c>
      <c r="R230" s="3" t="str">
        <f aca="false">_xlfn.CONCAT("('",B230,"','",C230,"','",E230,"','",O230,"','",F230,"','",G230,"'),")</f>
        <v>('Tactical','Tactical','{“Lose Inaccurate”}','4','0','28'),</v>
      </c>
      <c r="S230" s="3"/>
      <c r="U230" s="3" t="str">
        <f aca="false">_xlfn.CONCAT("('",A230,"','",J230,"','",K230,"'),")</f>
        <v>('229','NONE',''),</v>
      </c>
      <c r="V230" s="3" t="str">
        <f aca="false">_xlfn.CONCAT("('",A230,"','",M230,"','",N230,"'),")</f>
        <v>('229','NONE',''),</v>
      </c>
    </row>
    <row r="231" customFormat="false" ht="14.9" hidden="false" customHeight="false" outlineLevel="0" collapsed="false">
      <c r="A231" s="3" t="n">
        <v>230</v>
      </c>
      <c r="B231" s="6" t="s">
        <v>920</v>
      </c>
      <c r="C231" s="2" t="s">
        <v>921</v>
      </c>
      <c r="D231" s="3" t="s">
        <v>588</v>
      </c>
      <c r="E231" s="3" t="s">
        <v>1178</v>
      </c>
      <c r="F231" s="3" t="n">
        <v>0</v>
      </c>
      <c r="G231" s="3" t="n">
        <v>143</v>
      </c>
      <c r="I231" s="3" t="s">
        <v>1169</v>
      </c>
      <c r="J231" s="3" t="n">
        <f aca="false">IFERROR(INDEX($S$2:$S$6,MATCH(I231,$T$2:$T$6,0),1),"NONE")</f>
        <v>36</v>
      </c>
      <c r="K231" s="3" t="n">
        <v>2</v>
      </c>
      <c r="M231" s="3" t="str">
        <f aca="false">IFERROR(INDEX($S$2:$S$6,MATCH(L231,$T$2:$T$6,0),1),"NONE")</f>
        <v>NONE</v>
      </c>
      <c r="O231" s="3" t="n">
        <f aca="false">INDEX($Q$2:$Q$234,MATCH(D$2:D$234,W$2:W$16,0),1)</f>
        <v>2</v>
      </c>
      <c r="P231" s="3" t="n">
        <v>5</v>
      </c>
      <c r="R231" s="3" t="str">
        <f aca="false">_xlfn.CONCAT("('",B231,"','",C231,"','",E231,"','",O231,"','",F231,"','",G231,"'),")</f>
        <v>('Snap','Double Action','{“+1 Rate”}','2','0','143'),</v>
      </c>
      <c r="S231" s="3"/>
      <c r="U231" s="3" t="str">
        <f aca="false">_xlfn.CONCAT("('",A231,"','",J231,"','",K231,"'),")</f>
        <v>('230','36','2'),</v>
      </c>
      <c r="V231" s="3" t="str">
        <f aca="false">_xlfn.CONCAT("('",A231,"','",M231,"','",N231,"'),")</f>
        <v>('230','NONE',''),</v>
      </c>
    </row>
    <row r="232" customFormat="false" ht="14.9" hidden="false" customHeight="false" outlineLevel="0" collapsed="false">
      <c r="A232" s="3" t="n">
        <v>231</v>
      </c>
      <c r="B232" s="6" t="s">
        <v>922</v>
      </c>
      <c r="C232" s="2" t="s">
        <v>923</v>
      </c>
      <c r="D232" s="3" t="s">
        <v>588</v>
      </c>
      <c r="E232" s="3" t="s">
        <v>1212</v>
      </c>
      <c r="F232" s="3" t="n">
        <v>8</v>
      </c>
      <c r="G232" s="3" t="n">
        <v>218</v>
      </c>
      <c r="I232" s="3" t="s">
        <v>1169</v>
      </c>
      <c r="J232" s="3" t="n">
        <f aca="false">IFERROR(INDEX($S$2:$S$6,MATCH(I232,$T$2:$T$6,0),1),"NONE")</f>
        <v>36</v>
      </c>
      <c r="K232" s="3" t="n">
        <v>3</v>
      </c>
      <c r="M232" s="3" t="str">
        <f aca="false">IFERROR(INDEX($S$2:$S$6,MATCH(L232,$T$2:$T$6,0),1),"NONE")</f>
        <v>NONE</v>
      </c>
      <c r="O232" s="3" t="n">
        <f aca="false">INDEX($Q$2:$Q$234,MATCH(D$2:D$234,W$2:W$16,0),1)</f>
        <v>2</v>
      </c>
      <c r="P232" s="3" t="n">
        <v>5</v>
      </c>
      <c r="R232" s="3" t="str">
        <f aca="false">_xlfn.CONCAT("('",B232,"','",C232,"','",E232,"','",O232,"','",F232,"','",G232,"'),")</f>
        <v>('3-Shot Chamber','3-Shot','{“+2 Rate”}','2','8','218'),</v>
      </c>
      <c r="S232" s="3"/>
      <c r="U232" s="3" t="str">
        <f aca="false">_xlfn.CONCAT("('",A232,"','",J232,"','",K232,"'),")</f>
        <v>('231','36','3'),</v>
      </c>
      <c r="V232" s="3" t="str">
        <f aca="false">_xlfn.CONCAT("('",A232,"','",M232,"','",N232,"'),")</f>
        <v>('231','NONE',''),</v>
      </c>
    </row>
    <row r="233" customFormat="false" ht="14.9" hidden="false" customHeight="false" outlineLevel="0" collapsed="false">
      <c r="A233" s="3" t="n">
        <v>232</v>
      </c>
      <c r="B233" s="6" t="s">
        <v>924</v>
      </c>
      <c r="C233" s="2" t="s">
        <v>925</v>
      </c>
      <c r="D233" s="3" t="s">
        <v>588</v>
      </c>
      <c r="E233" s="3" t="s">
        <v>1322</v>
      </c>
      <c r="F233" s="3" t="n">
        <v>10</v>
      </c>
      <c r="G233" s="3" t="n">
        <v>250</v>
      </c>
      <c r="I233" s="3" t="s">
        <v>1169</v>
      </c>
      <c r="J233" s="3" t="n">
        <f aca="false">IFERROR(INDEX($S$2:$S$6,MATCH(I233,$T$2:$T$6,0),1),"NONE")</f>
        <v>36</v>
      </c>
      <c r="K233" s="3" t="n">
        <v>4</v>
      </c>
      <c r="M233" s="3" t="str">
        <f aca="false">IFERROR(INDEX($S$2:$S$6,MATCH(L233,$T$2:$T$6,0),1),"NONE")</f>
        <v>NONE</v>
      </c>
      <c r="O233" s="3" t="n">
        <f aca="false">INDEX($Q$2:$Q$234,MATCH(D$2:D$234,W$2:W$16,0),1)</f>
        <v>2</v>
      </c>
      <c r="P233" s="3" t="n">
        <v>5</v>
      </c>
      <c r="R233" s="3" t="str">
        <f aca="false">_xlfn.CONCAT("('",B233,"','",C233,"','",E233,"','",O233,"','",F233,"','",G233,"'),")</f>
        <v>('6-Shot Chamber','6-Shot','{“+3 Rate”,”Gain Unreliable”}','2','10','250'),</v>
      </c>
      <c r="S233" s="3"/>
      <c r="U233" s="3" t="str">
        <f aca="false">_xlfn.CONCAT("('",A233,"','",J233,"','",K233,"'),")</f>
        <v>('232','36','4'),</v>
      </c>
      <c r="V233" s="3" t="str">
        <f aca="false">_xlfn.CONCAT("('",A233,"','",M233,"','",N233,"'),")</f>
        <v>('232','NONE',''),</v>
      </c>
    </row>
    <row r="234" customFormat="false" ht="14.9" hidden="false" customHeight="false" outlineLevel="0" collapsed="false">
      <c r="A234" s="3" t="n">
        <v>233</v>
      </c>
      <c r="B234" s="6" t="s">
        <v>926</v>
      </c>
      <c r="C234" s="2" t="s">
        <v>926</v>
      </c>
      <c r="D234" s="3" t="s">
        <v>590</v>
      </c>
      <c r="E234" s="3" t="s">
        <v>1323</v>
      </c>
      <c r="F234" s="3" t="n">
        <v>10</v>
      </c>
      <c r="G234" s="3" t="n">
        <v>250</v>
      </c>
      <c r="I234" s="3" t="s">
        <v>1169</v>
      </c>
      <c r="J234" s="3" t="n">
        <f aca="false">IFERROR(INDEX($S$2:$S$6,MATCH(I234,$T$2:$T$6,0),1),"NONE")</f>
        <v>36</v>
      </c>
      <c r="K234" s="3" t="n">
        <v>2</v>
      </c>
      <c r="M234" s="3" t="str">
        <f aca="false">IFERROR(INDEX($S$2:$S$6,MATCH(L234,$T$2:$T$6,0),1),"NONE")</f>
        <v>NONE</v>
      </c>
      <c r="O234" s="3" t="n">
        <f aca="false">INDEX($Q$2:$Q$234,MATCH(D$2:D$234,W$2:W$16,0),1)</f>
        <v>3</v>
      </c>
      <c r="P234" s="3" t="n">
        <v>5</v>
      </c>
      <c r="R234" s="3" t="str">
        <f aca="false">_xlfn.CONCAT("('",B234,"','",C234,"','",E234,"','",O234,"','",F234,"','",G234,"'),")</f>
        <v>('Balanced','Balanced','{“Gain Accurate”,”Gain Reliable”}','3','10','250'),</v>
      </c>
      <c r="S234" s="3"/>
      <c r="U234" s="3" t="str">
        <f aca="false">_xlfn.CONCAT("('",A234,"','",J234,"','",K234,"'),")</f>
        <v>('233','36','2'),</v>
      </c>
      <c r="V234" s="3" t="str">
        <f aca="false">_xlfn.CONCAT("('",A234,"','",M234,"','",N234,"'),")</f>
        <v>('233','NONE',''),</v>
      </c>
    </row>
    <row r="235" customFormat="false" ht="13.8" hidden="false" customHeight="false" outlineLevel="0" collapsed="false">
      <c r="A235" s="3" t="n">
        <v>234</v>
      </c>
      <c r="B235" s="3" t="s">
        <v>927</v>
      </c>
      <c r="C235" s="2" t="s">
        <v>928</v>
      </c>
      <c r="D235" s="3" t="s">
        <v>587</v>
      </c>
      <c r="E235" s="0" t="s">
        <v>1324</v>
      </c>
      <c r="F235" s="0" t="n">
        <v>0</v>
      </c>
      <c r="G235" s="0" t="n">
        <v>20</v>
      </c>
      <c r="I235" s="0" t="s">
        <v>1169</v>
      </c>
      <c r="J235" s="3" t="n">
        <f aca="false">IFERROR(INDEX($S$2:$S$6,MATCH(I235,$T$2:$T$6,0),1),"NONE")</f>
        <v>36</v>
      </c>
      <c r="K235" s="0" t="n">
        <v>1</v>
      </c>
      <c r="M235" s="3" t="str">
        <f aca="false">IFERROR(INDEX($S$2:$S$6,MATCH(L235,$T$2:$T$6,0),1),"NONE")</f>
        <v>NONE</v>
      </c>
      <c r="O235" s="3" t="n">
        <f aca="false">INDEX($Q$2:$Q$235,MATCH(D$2:D$235,W$2:W$16,0),1)</f>
        <v>1</v>
      </c>
      <c r="P235" s="0" t="n">
        <v>2</v>
      </c>
      <c r="R235" s="3" t="str">
        <f aca="false">_xlfn.CONCAT("('",B235,"','",C235,"','",E235,"','",O235,"','",F235,"','",G235,"'),")</f>
        <v>('Shotgun Receiver','Shotgun','{"5CD Dam","Gain Spread","Gain Unreliable","Gain Slow Load"}','1','0','20'),</v>
      </c>
      <c r="U235" s="3" t="str">
        <f aca="false">_xlfn.CONCAT("('",A235,"','",J235,"','",K235,"'),")</f>
        <v>('234','36','1'),</v>
      </c>
      <c r="V235" s="3" t="str">
        <f aca="false">_xlfn.CONCAT("('",A235,"','",M235,"','",N235,"'),")</f>
        <v>('234','NONE',''),</v>
      </c>
    </row>
    <row r="236" customFormat="false" ht="13.8" hidden="false" customHeight="false" outlineLevel="0" collapsed="false">
      <c r="A236" s="3" t="n">
        <v>235</v>
      </c>
      <c r="B236" s="3" t="s">
        <v>929</v>
      </c>
      <c r="C236" s="2" t="s">
        <v>795</v>
      </c>
      <c r="D236" s="3" t="s">
        <v>599</v>
      </c>
      <c r="E236" s="0" t="s">
        <v>1273</v>
      </c>
      <c r="F236" s="0" t="n">
        <v>0</v>
      </c>
      <c r="G236" s="0" t="n">
        <v>15</v>
      </c>
      <c r="I236" s="0" t="s">
        <v>1258</v>
      </c>
      <c r="J236" s="3" t="n">
        <f aca="false">IFERROR(INDEX($S$2:$S$6,MATCH(I236,$T$2:$T$6,0),1),"NONE")</f>
        <v>12</v>
      </c>
      <c r="K236" s="0" t="n">
        <v>2</v>
      </c>
      <c r="L236" s="0" t="s">
        <v>1177</v>
      </c>
      <c r="M236" s="3" t="n">
        <f aca="false">IFERROR(INDEX($S$2:$S$6,MATCH(L236,$T$2:$T$6,0),1),"NONE")</f>
        <v>76</v>
      </c>
      <c r="N236" s="0" t="n">
        <v>1</v>
      </c>
      <c r="O236" s="3" t="n">
        <f aca="false">INDEX($Q$2:$Q$237,MATCH(D$2:D$237,W$2:W$16,0),1)</f>
        <v>13</v>
      </c>
      <c r="P236" s="0" t="n">
        <v>3</v>
      </c>
      <c r="R236" s="3" t="str">
        <f aca="false">_xlfn.CONCAT("('",B236,"','",C236,"','",E236,"','",O236,"','",F236,"','",G236,"'),")</f>
        <v>('Shock Mod','Shock','{“+2CD Dam”,”Dam Type = Energy”}','13','0','15'),</v>
      </c>
      <c r="U236" s="3" t="str">
        <f aca="false">_xlfn.CONCAT("('",A236,"','",J236,"','",K236,"'),")</f>
        <v>('235','12','2'),</v>
      </c>
      <c r="V236" s="3" t="str">
        <f aca="false">_xlfn.CONCAT("('",A236,"','",M236,"','",N236,"'),")</f>
        <v>('235','76','1'),</v>
      </c>
    </row>
    <row r="237" customFormat="false" ht="13.8" hidden="false" customHeight="false" outlineLevel="0" collapsed="false">
      <c r="A237" s="3" t="n">
        <v>236</v>
      </c>
      <c r="B237" s="3" t="s">
        <v>930</v>
      </c>
      <c r="C237" s="2" t="s">
        <v>95</v>
      </c>
      <c r="D237" s="3" t="s">
        <v>599</v>
      </c>
      <c r="E237" s="0" t="s">
        <v>1325</v>
      </c>
      <c r="F237" s="0" t="n">
        <v>0</v>
      </c>
      <c r="G237" s="0" t="n">
        <v>30</v>
      </c>
      <c r="I237" s="0" t="s">
        <v>1258</v>
      </c>
      <c r="J237" s="3" t="n">
        <f aca="false">IFERROR(INDEX($S$2:$S$6,MATCH(I237,$T$2:$T$6,0),1),"NONE")</f>
        <v>12</v>
      </c>
      <c r="K237" s="0" t="n">
        <v>2</v>
      </c>
      <c r="L237" s="0" t="s">
        <v>1177</v>
      </c>
      <c r="M237" s="3" t="n">
        <f aca="false">IFERROR(INDEX($S$2:$S$6,MATCH(L237,$T$2:$T$6,0),1),"NONE")</f>
        <v>76</v>
      </c>
      <c r="N237" s="0" t="n">
        <v>1</v>
      </c>
      <c r="O237" s="3" t="n">
        <f aca="false">INDEX($Q$2:$Q$237,MATCH(D$2:D$237,W$2:W$16,0),1)</f>
        <v>13</v>
      </c>
      <c r="P237" s="0" t="n">
        <v>3</v>
      </c>
      <c r="R237" s="3" t="str">
        <f aca="false">_xlfn.CONCAT("('",B237,"','",C237,"','",E237,"','",O237,"','",F237,"','",G237,"'),")</f>
        <v>('Stun Mod','Stun','{“+3CD Dam”,”Gain Stun”,”Dam Type = Energy”}','13','0','30'),</v>
      </c>
      <c r="U237" s="3" t="str">
        <f aca="false">_xlfn.CONCAT("('",A237,"','",J237,"','",K237,"'),")</f>
        <v>('236','12','2'),</v>
      </c>
      <c r="V237" s="3" t="str">
        <f aca="false">_xlfn.CONCAT("('",A237,"','",M237,"','",N237,"'),")</f>
        <v>('236','76','1'),</v>
      </c>
    </row>
    <row r="1048576" customFormat="false" ht="12.8" hidden="false" customHeight="false" outlineLevel="0" collapsed="false"/>
  </sheetData>
  <autoFilter ref="A1:V234"/>
  <conditionalFormatting sqref="B1:B234">
    <cfRule type="expression" priority="2" aboveAverage="0" equalAverage="0" bottom="0" percent="0" rank="0" text="" dxfId="4">
      <formula>D1="Receiver"</formula>
    </cfRule>
  </conditionalFormatting>
  <conditionalFormatting sqref="B1:B234">
    <cfRule type="expression" priority="3" aboveAverage="0" equalAverage="0" bottom="0" percent="0" rank="0" text="" dxfId="5">
      <formula>D1="Barrel"</formula>
    </cfRule>
  </conditionalFormatting>
  <conditionalFormatting sqref="B1:B234">
    <cfRule type="expression" priority="4" aboveAverage="0" equalAverage="0" bottom="0" percent="0" rank="0" text="" dxfId="6">
      <formula>D1="Magazine"</formula>
    </cfRule>
  </conditionalFormatting>
  <conditionalFormatting sqref="B1:B234">
    <cfRule type="expression" priority="5" aboveAverage="0" equalAverage="0" bottom="0" percent="0" rank="0" text="" dxfId="7">
      <formula>D1="Grip"</formula>
    </cfRule>
  </conditionalFormatting>
  <conditionalFormatting sqref="B1:B234">
    <cfRule type="expression" priority="6" aboveAverage="0" equalAverage="0" bottom="0" percent="0" rank="0" text="" dxfId="8">
      <formula>D1="Stock"</formula>
    </cfRule>
  </conditionalFormatting>
  <conditionalFormatting sqref="B1:B234">
    <cfRule type="expression" priority="7" aboveAverage="0" equalAverage="0" bottom="0" percent="0" rank="0" text="" dxfId="9">
      <formula>D1="Sights"</formula>
    </cfRule>
  </conditionalFormatting>
  <conditionalFormatting sqref="B1:B234">
    <cfRule type="expression" priority="8" aboveAverage="0" equalAverage="0" bottom="0" percent="0" rank="0" text="" dxfId="10">
      <formula>D1="Muzzle"</formula>
    </cfRule>
  </conditionalFormatting>
  <conditionalFormatting sqref="B1:B234">
    <cfRule type="expression" priority="9" aboveAverage="0" equalAverage="0" bottom="0" percent="0" rank="0" text="" dxfId="11">
      <formula>D1="Capacitors"</formula>
    </cfRule>
  </conditionalFormatting>
  <conditionalFormatting sqref="B1:B234">
    <cfRule type="expression" priority="10" aboveAverage="0" equalAverage="0" bottom="0" percent="0" rank="0" text="" dxfId="12">
      <formula>D1="Dish"</formula>
    </cfRule>
  </conditionalFormatting>
  <conditionalFormatting sqref="B1:B234">
    <cfRule type="expression" priority="11" aboveAverage="0" equalAverage="0" bottom="0" percent="0" rank="0" text="" dxfId="13">
      <formula>D1="Fuel"</formula>
    </cfRule>
  </conditionalFormatting>
  <conditionalFormatting sqref="B1:B234">
    <cfRule type="expression" priority="12" aboveAverage="0" equalAverage="0" bottom="0" percent="0" rank="0" text="" dxfId="14">
      <formula>D1="Tank"</formula>
    </cfRule>
  </conditionalFormatting>
  <conditionalFormatting sqref="B1:B234">
    <cfRule type="expression" priority="13" aboveAverage="0" equalAverage="0" bottom="0" percent="0" rank="0" text="" dxfId="15">
      <formula>D1="Nozzle"</formula>
    </cfRule>
  </conditionalFormatting>
  <conditionalFormatting sqref="B1:B234">
    <cfRule type="expression" priority="14" aboveAverage="0" equalAverage="0" bottom="0" percent="0" rank="0" text="" dxfId="16">
      <formula>D1="Blade"</formula>
    </cfRule>
  </conditionalFormatting>
  <conditionalFormatting sqref="B1:B234">
    <cfRule type="expression" priority="15" aboveAverage="0" equalAverage="0" bottom="0" percent="0" rank="0" text="" dxfId="17">
      <formula>D1="Blunt"</formula>
    </cfRule>
  </conditionalFormatting>
  <conditionalFormatting sqref="B1:B234">
    <cfRule type="expression" priority="16" aboveAverage="0" equalAverage="0" bottom="0" percent="0" rank="0" text="" dxfId="18">
      <formula>D1="Frame"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0" activeCellId="0" sqref="D10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1326</v>
      </c>
      <c r="B1" s="3" t="s">
        <v>1327</v>
      </c>
      <c r="C1" s="3" t="n">
        <v>6</v>
      </c>
      <c r="D1" s="3" t="s">
        <v>1328</v>
      </c>
      <c r="E1" s="3" t="s">
        <v>31</v>
      </c>
      <c r="F1" s="3" t="n">
        <v>1</v>
      </c>
      <c r="G1" s="3" t="s">
        <v>366</v>
      </c>
      <c r="H1" s="3" t="s">
        <v>1329</v>
      </c>
      <c r="I1" s="3" t="n">
        <v>4</v>
      </c>
      <c r="J1" s="3" t="n">
        <v>99</v>
      </c>
      <c r="K1" s="3" t="n">
        <v>2</v>
      </c>
      <c r="L1" s="3" t="n">
        <v>0.44</v>
      </c>
      <c r="M1" s="3" t="s">
        <v>1330</v>
      </c>
    </row>
    <row r="2" customFormat="false" ht="13.8" hidden="false" customHeight="false" outlineLevel="0" collapsed="false">
      <c r="A2" s="3" t="s">
        <v>1331</v>
      </c>
      <c r="B2" s="3" t="s">
        <v>1327</v>
      </c>
      <c r="C2" s="3" t="n">
        <v>4</v>
      </c>
      <c r="D2" s="3" t="s">
        <v>1165</v>
      </c>
      <c r="E2" s="3" t="s">
        <v>31</v>
      </c>
      <c r="F2" s="3" t="n">
        <v>2</v>
      </c>
      <c r="G2" s="3" t="s">
        <v>366</v>
      </c>
      <c r="H2" s="3" t="s">
        <v>1332</v>
      </c>
      <c r="I2" s="3" t="n">
        <v>4</v>
      </c>
      <c r="J2" s="3" t="n">
        <v>50</v>
      </c>
      <c r="K2" s="3" t="n">
        <v>1</v>
      </c>
      <c r="L2" s="3" t="s">
        <v>39</v>
      </c>
      <c r="M2" s="3" t="str">
        <f aca="false">IFERROR(INDEX($S$2:$S$6,MATCH(L2,$T$2:$T$6,0),1),"NONE")</f>
        <v>NONE</v>
      </c>
      <c r="U2" s="3" t="str">
        <f aca="false">_xlfn.CONCAT("('",A2,"','",J2,"','",K2,"'),")</f>
        <v>('('10mm Pistol','50','1'),</v>
      </c>
      <c r="V2" s="3" t="str">
        <f aca="false">_xlfn.CONCAT("('",A2,"','",M2,"','",N2,"'),")</f>
        <v>('('10mm Pistol','NONE',''),</v>
      </c>
    </row>
    <row r="3" customFormat="false" ht="13.8" hidden="false" customHeight="false" outlineLevel="0" collapsed="false">
      <c r="A3" s="3" t="s">
        <v>1333</v>
      </c>
      <c r="B3" s="3" t="s">
        <v>1327</v>
      </c>
      <c r="C3" s="3" t="n">
        <v>3</v>
      </c>
      <c r="D3" s="3" t="s">
        <v>1165</v>
      </c>
      <c r="E3" s="3" t="s">
        <v>31</v>
      </c>
      <c r="F3" s="3" t="n">
        <v>0</v>
      </c>
      <c r="G3" s="3" t="s">
        <v>371</v>
      </c>
      <c r="H3" s="3" t="s">
        <v>1334</v>
      </c>
      <c r="I3" s="3" t="n">
        <v>2</v>
      </c>
      <c r="J3" s="3" t="n">
        <v>50</v>
      </c>
      <c r="K3" s="3" t="n">
        <v>1</v>
      </c>
      <c r="L3" s="3" t="s">
        <v>53</v>
      </c>
      <c r="M3" s="3" t="str">
        <f aca="false">IFERROR(INDEX($S$2:$S$6,MATCH(L3,$T$2:$T$6,0),1),"NONE")</f>
        <v>NONE</v>
      </c>
      <c r="U3" s="3" t="str">
        <f aca="false">_xlfn.CONCAT("('",A3,"','",J3,"','",K3,"'),")</f>
        <v>('('Flare Gun','50','1'),</v>
      </c>
      <c r="V3" s="3" t="str">
        <f aca="false">_xlfn.CONCAT("('",A3,"','",M3,"','",N3,"'),")</f>
        <v>('('Flare Gun','NONE',''),</v>
      </c>
    </row>
    <row r="4" customFormat="false" ht="13.8" hidden="false" customHeight="false" outlineLevel="0" collapsed="false">
      <c r="A4" s="3" t="s">
        <v>1335</v>
      </c>
      <c r="B4" s="3" t="s">
        <v>1327</v>
      </c>
      <c r="C4" s="3" t="n">
        <v>5</v>
      </c>
      <c r="D4" s="3" t="s">
        <v>1336</v>
      </c>
      <c r="E4" s="3" t="s">
        <v>31</v>
      </c>
      <c r="F4" s="3" t="n">
        <v>2</v>
      </c>
      <c r="G4" s="3" t="s">
        <v>371</v>
      </c>
      <c r="H4" s="3" t="s">
        <v>1337</v>
      </c>
      <c r="I4" s="3" t="n">
        <v>13</v>
      </c>
      <c r="J4" s="3" t="n">
        <v>144</v>
      </c>
      <c r="K4" s="3" t="n">
        <v>2</v>
      </c>
      <c r="L4" s="3" t="s">
        <v>122</v>
      </c>
      <c r="M4" s="3" t="str">
        <f aca="false">IFERROR(INDEX($S$2:$S$6,MATCH(L4,$T$2:$T$6,0),1),"NONE")</f>
        <v>NONE</v>
      </c>
      <c r="U4" s="3" t="str">
        <f aca="false">_xlfn.CONCAT("('",A4,"','",J4,"','",K4,"'),")</f>
        <v>('('Assault Rifle','144','2'),</v>
      </c>
      <c r="V4" s="3" t="str">
        <f aca="false">_xlfn.CONCAT("('",A4,"','",M4,"','",N4,"'),")</f>
        <v>('('Assault Rifle','NONE',''),</v>
      </c>
    </row>
    <row r="5" customFormat="false" ht="13.8" hidden="false" customHeight="false" outlineLevel="0" collapsed="false">
      <c r="A5" s="3" t="s">
        <v>1338</v>
      </c>
      <c r="B5" s="3" t="s">
        <v>1327</v>
      </c>
      <c r="C5" s="3" t="n">
        <v>5</v>
      </c>
      <c r="D5" s="3" t="s">
        <v>1165</v>
      </c>
      <c r="E5" s="3" t="s">
        <v>31</v>
      </c>
      <c r="F5" s="3" t="n">
        <v>2</v>
      </c>
      <c r="G5" s="3" t="s">
        <v>371</v>
      </c>
      <c r="H5" s="3" t="s">
        <v>1337</v>
      </c>
      <c r="I5" s="3" t="n">
        <v>11</v>
      </c>
      <c r="J5" s="3" t="n">
        <v>117</v>
      </c>
      <c r="K5" s="3" t="n">
        <v>2</v>
      </c>
      <c r="L5" s="3" t="n">
        <v>0.45</v>
      </c>
      <c r="M5" s="3" t="str">
        <f aca="false">IFERROR(INDEX($S$2:$S$6,MATCH(L5,$T$2:$T$6,0),1),"NONE")</f>
        <v>NONE</v>
      </c>
      <c r="U5" s="3" t="str">
        <f aca="false">_xlfn.CONCAT("('",A5,"','",J5,"','",K5,"'),")</f>
        <v>('('Combat Rifle','117','2'),</v>
      </c>
      <c r="V5" s="3" t="str">
        <f aca="false">_xlfn.CONCAT("('",A5,"','",M5,"','",N5,"'),")</f>
        <v>('('Combat Rifle','NONE',''),</v>
      </c>
    </row>
    <row r="6" customFormat="false" ht="13.8" hidden="false" customHeight="false" outlineLevel="0" collapsed="false">
      <c r="A6" s="3" t="s">
        <v>1339</v>
      </c>
      <c r="B6" s="3" t="s">
        <v>1327</v>
      </c>
      <c r="C6" s="3" t="n">
        <v>10</v>
      </c>
      <c r="D6" s="3" t="s">
        <v>1340</v>
      </c>
      <c r="E6" s="3" t="s">
        <v>31</v>
      </c>
      <c r="F6" s="3" t="n">
        <v>1</v>
      </c>
      <c r="G6" s="3" t="s">
        <v>378</v>
      </c>
      <c r="H6" s="3" t="s">
        <v>1337</v>
      </c>
      <c r="I6" s="3" t="n">
        <v>16</v>
      </c>
      <c r="J6" s="3" t="n">
        <v>228</v>
      </c>
      <c r="K6" s="3" t="n">
        <v>4</v>
      </c>
      <c r="L6" s="3" t="s">
        <v>37</v>
      </c>
      <c r="M6" s="3" t="str">
        <f aca="false">IFERROR(INDEX($S$2:$S$6,MATCH(L6,$T$2:$T$6,0),1),"NONE")</f>
        <v>NONE</v>
      </c>
      <c r="U6" s="3" t="str">
        <f aca="false">_xlfn.CONCAT("('",A6,"','",J6,"','",K6,"'),")</f>
        <v>('('Gauss Rifle','228','4'),</v>
      </c>
      <c r="V6" s="3" t="str">
        <f aca="false">_xlfn.CONCAT("('",A6,"','",M6,"','",N6,"'),")</f>
        <v>('('Gauss Rifle','NONE',''),</v>
      </c>
    </row>
    <row r="7" customFormat="false" ht="13.8" hidden="false" customHeight="false" outlineLevel="0" collapsed="false">
      <c r="A7" s="3" t="s">
        <v>1341</v>
      </c>
      <c r="B7" s="3" t="s">
        <v>1327</v>
      </c>
      <c r="C7" s="3" t="n">
        <v>6</v>
      </c>
      <c r="D7" s="3" t="s">
        <v>1340</v>
      </c>
      <c r="E7" s="3" t="s">
        <v>31</v>
      </c>
      <c r="F7" s="3" t="n">
        <v>0</v>
      </c>
      <c r="G7" s="3" t="s">
        <v>371</v>
      </c>
      <c r="H7" s="3" t="s">
        <v>1337</v>
      </c>
      <c r="I7" s="3" t="n">
        <v>10</v>
      </c>
      <c r="J7" s="3" t="n">
        <v>55</v>
      </c>
      <c r="K7" s="3" t="n">
        <v>2</v>
      </c>
      <c r="L7" s="3" t="n">
        <v>0.308</v>
      </c>
      <c r="M7" s="3" t="str">
        <f aca="false">IFERROR(INDEX($S$2:$S$6,MATCH(L7,$T$2:$T$6,0),1),"NONE")</f>
        <v>NONE</v>
      </c>
      <c r="U7" s="3" t="str">
        <f aca="false">_xlfn.CONCAT("('",A7,"','",J7,"','",K7,"'),")</f>
        <v>('('Hunting Rifle','55','2'),</v>
      </c>
      <c r="V7" s="3" t="str">
        <f aca="false">_xlfn.CONCAT("('",A7,"','",M7,"','",N7,"'),")</f>
        <v>('('Hunting Rifle','NONE',''),</v>
      </c>
    </row>
    <row r="8" customFormat="false" ht="13.8" hidden="false" customHeight="false" outlineLevel="0" collapsed="false">
      <c r="A8" s="3" t="s">
        <v>1342</v>
      </c>
      <c r="B8" s="3" t="s">
        <v>1327</v>
      </c>
      <c r="C8" s="3" t="n">
        <v>3</v>
      </c>
      <c r="D8" s="3" t="s">
        <v>1336</v>
      </c>
      <c r="E8" s="3" t="s">
        <v>31</v>
      </c>
      <c r="F8" s="3" t="n">
        <v>3</v>
      </c>
      <c r="G8" s="3" t="s">
        <v>366</v>
      </c>
      <c r="H8" s="3" t="s">
        <v>1343</v>
      </c>
      <c r="I8" s="3" t="n">
        <v>12</v>
      </c>
      <c r="J8" s="3" t="n">
        <v>109</v>
      </c>
      <c r="K8" s="3" t="n">
        <v>1</v>
      </c>
      <c r="L8" s="3" t="n">
        <v>0.45</v>
      </c>
      <c r="M8" s="3" t="str">
        <f aca="false">IFERROR(INDEX($S$2:$S$6,MATCH(L8,$T$2:$T$6,0),1),"NONE")</f>
        <v>NONE</v>
      </c>
      <c r="U8" s="3" t="str">
        <f aca="false">_xlfn.CONCAT("('",A8,"','",J8,"','",K8,"'),")</f>
        <v>('('Submachine Gun','109','1'),</v>
      </c>
      <c r="V8" s="3" t="str">
        <f aca="false">_xlfn.CONCAT("('",A8,"','",M8,"','",N8,"'),")</f>
        <v>('('Submachine Gun','NONE',''),</v>
      </c>
    </row>
    <row r="9" customFormat="false" ht="13.8" hidden="false" customHeight="false" outlineLevel="0" collapsed="false">
      <c r="A9" s="3" t="s">
        <v>1344</v>
      </c>
      <c r="B9" s="3" t="s">
        <v>1327</v>
      </c>
      <c r="C9" s="3" t="n">
        <v>5</v>
      </c>
      <c r="D9" s="3" t="s">
        <v>1345</v>
      </c>
      <c r="E9" s="3" t="s">
        <v>31</v>
      </c>
      <c r="F9" s="3" t="n">
        <v>2</v>
      </c>
      <c r="G9" s="3" t="s">
        <v>366</v>
      </c>
      <c r="H9" s="3" t="s">
        <v>1343</v>
      </c>
      <c r="I9" s="3" t="n">
        <v>11</v>
      </c>
      <c r="J9" s="3" t="n">
        <v>87</v>
      </c>
      <c r="K9" s="3" t="n">
        <v>2</v>
      </c>
      <c r="L9" s="3" t="s">
        <v>121</v>
      </c>
      <c r="M9" s="3" t="str">
        <f aca="false">IFERROR(INDEX($S$2:$S$6,MATCH(L9,$T$2:$T$6,0),1),"NONE")</f>
        <v>NONE</v>
      </c>
      <c r="U9" s="3" t="str">
        <f aca="false">_xlfn.CONCAT("('",A9,"','",J9,"','",K9,"'),")</f>
        <v>('('Combat Shotgun','87','2'),</v>
      </c>
      <c r="V9" s="3" t="str">
        <f aca="false">_xlfn.CONCAT("('",A9,"','",M9,"','",N9,"'),")</f>
        <v>('('Combat Shotgun','NONE',''),</v>
      </c>
    </row>
    <row r="10" customFormat="false" ht="13.8" hidden="false" customHeight="false" outlineLevel="0" collapsed="false">
      <c r="A10" s="3" t="s">
        <v>1346</v>
      </c>
      <c r="B10" s="3" t="s">
        <v>1327</v>
      </c>
      <c r="C10" s="3" t="n">
        <v>5</v>
      </c>
      <c r="D10" s="3" t="s">
        <v>1347</v>
      </c>
      <c r="E10" s="3" t="s">
        <v>31</v>
      </c>
      <c r="F10" s="3" t="n">
        <v>0</v>
      </c>
      <c r="G10" s="3" t="s">
        <v>366</v>
      </c>
      <c r="H10" s="3" t="s">
        <v>1343</v>
      </c>
      <c r="I10" s="3" t="n">
        <v>9</v>
      </c>
      <c r="J10" s="3" t="n">
        <v>39</v>
      </c>
      <c r="K10" s="3" t="n">
        <v>1</v>
      </c>
      <c r="L10" s="3" t="s">
        <v>121</v>
      </c>
      <c r="M10" s="3" t="str">
        <f aca="false">IFERROR(INDEX($S$2:$S$6,MATCH(L10,$T$2:$T$6,0),1),"NONE")</f>
        <v>NONE</v>
      </c>
      <c r="U10" s="3" t="str">
        <f aca="false">_xlfn.CONCAT("('",A10,"','",J10,"','",K10,"'),")</f>
        <v>('('Double-Barrel Shotgun','39','1'),</v>
      </c>
      <c r="V10" s="3" t="str">
        <f aca="false">_xlfn.CONCAT("('",A10,"','",M10,"','",N10,"'),")</f>
        <v>('('Double-Barrel Shotgun','NONE',''),</v>
      </c>
    </row>
    <row r="11" customFormat="false" ht="13.8" hidden="false" customHeight="false" outlineLevel="0" collapsed="false">
      <c r="A11" s="3" t="s">
        <v>1348</v>
      </c>
      <c r="B11" s="3" t="s">
        <v>1327</v>
      </c>
      <c r="C11" s="3" t="n">
        <v>5</v>
      </c>
      <c r="D11" s="3" t="s">
        <v>1340</v>
      </c>
      <c r="E11" s="3" t="s">
        <v>31</v>
      </c>
      <c r="F11" s="3" t="n">
        <v>0</v>
      </c>
      <c r="G11" s="3" t="s">
        <v>366</v>
      </c>
      <c r="H11" s="3" t="s">
        <v>1349</v>
      </c>
      <c r="I11" s="3" t="n">
        <v>3</v>
      </c>
      <c r="J11" s="3" t="n">
        <v>30</v>
      </c>
      <c r="K11" s="3" t="n">
        <v>0</v>
      </c>
      <c r="L11" s="3" t="n">
        <v>0.308</v>
      </c>
      <c r="M11" s="3" t="str">
        <f aca="false">IFERROR(INDEX($S$2:$S$6,MATCH(L11,$T$2:$T$6,0),1),"NONE")</f>
        <v>NONE</v>
      </c>
      <c r="U11" s="3" t="str">
        <f aca="false">_xlfn.CONCAT("('",A11,"','",J11,"','",K11,"'),")</f>
        <v>('('Pipe Bolt-Action','30','0'),</v>
      </c>
      <c r="V11" s="3" t="str">
        <f aca="false">_xlfn.CONCAT("('",A11,"','",M11,"','",N11,"'),")</f>
        <v>('('Pipe Bolt-Action','NONE',''),</v>
      </c>
    </row>
    <row r="12" customFormat="false" ht="13.8" hidden="false" customHeight="false" outlineLevel="0" collapsed="false">
      <c r="A12" s="3" t="s">
        <v>1350</v>
      </c>
      <c r="B12" s="3" t="s">
        <v>1327</v>
      </c>
      <c r="C12" s="3" t="n">
        <v>3</v>
      </c>
      <c r="D12" s="3" t="s">
        <v>1165</v>
      </c>
      <c r="E12" s="3" t="s">
        <v>31</v>
      </c>
      <c r="F12" s="3" t="n">
        <v>2</v>
      </c>
      <c r="G12" s="3" t="s">
        <v>366</v>
      </c>
      <c r="H12" s="3" t="s">
        <v>1351</v>
      </c>
      <c r="I12" s="3" t="n">
        <v>2</v>
      </c>
      <c r="J12" s="3" t="n">
        <v>30</v>
      </c>
      <c r="K12" s="3" t="n">
        <v>0</v>
      </c>
      <c r="L12" s="3" t="n">
        <v>0.38</v>
      </c>
      <c r="M12" s="3" t="str">
        <f aca="false">IFERROR(INDEX($S$2:$S$6,MATCH(L12,$T$2:$T$6,0),1),"NONE")</f>
        <v>NONE</v>
      </c>
      <c r="U12" s="3" t="str">
        <f aca="false">_xlfn.CONCAT("('",A12,"','",J12,"','",K12,"'),")</f>
        <v>('('Pipe Gun','30','0'),</v>
      </c>
      <c r="V12" s="3" t="str">
        <f aca="false">_xlfn.CONCAT("('",A12,"','",M12,"','",N12,"'),")</f>
        <v>('('Pipe Gun','NONE',''),</v>
      </c>
    </row>
    <row r="13" customFormat="false" ht="13.8" hidden="false" customHeight="false" outlineLevel="0" collapsed="false">
      <c r="A13" s="3" t="s">
        <v>1352</v>
      </c>
      <c r="B13" s="3" t="s">
        <v>1327</v>
      </c>
      <c r="C13" s="3" t="n">
        <v>4</v>
      </c>
      <c r="D13" s="3" t="s">
        <v>1165</v>
      </c>
      <c r="E13" s="3" t="s">
        <v>31</v>
      </c>
      <c r="F13" s="3" t="n">
        <v>1</v>
      </c>
      <c r="G13" s="3" t="s">
        <v>366</v>
      </c>
      <c r="H13" s="3" t="s">
        <v>1351</v>
      </c>
      <c r="I13" s="3" t="n">
        <v>4</v>
      </c>
      <c r="J13" s="3" t="n">
        <v>25</v>
      </c>
      <c r="K13" s="3" t="n">
        <v>0</v>
      </c>
      <c r="L13" s="3" t="n">
        <v>0.45</v>
      </c>
      <c r="M13" s="3" t="str">
        <f aca="false">IFERROR(INDEX($S$2:$S$6,MATCH(L13,$T$2:$T$6,0),1),"NONE")</f>
        <v>NONE</v>
      </c>
      <c r="U13" s="3" t="str">
        <f aca="false">_xlfn.CONCAT("('",A13,"','",J13,"','",K13,"'),")</f>
        <v>('('Pipe Revolver','25','0'),</v>
      </c>
      <c r="V13" s="3" t="str">
        <f aca="false">_xlfn.CONCAT("('",A13,"','",M13,"','",N13,"'),")</f>
        <v>('('Pipe Revolver','NONE',''),</v>
      </c>
    </row>
    <row r="14" customFormat="false" ht="13.8" hidden="false" customHeight="false" outlineLevel="0" collapsed="false">
      <c r="A14" s="3" t="s">
        <v>1353</v>
      </c>
      <c r="B14" s="3" t="s">
        <v>1327</v>
      </c>
      <c r="C14" s="3" t="n">
        <v>10</v>
      </c>
      <c r="D14" s="3" t="s">
        <v>1354</v>
      </c>
      <c r="E14" s="3" t="s">
        <v>31</v>
      </c>
      <c r="F14" s="3" t="n">
        <v>0</v>
      </c>
      <c r="G14" s="3" t="s">
        <v>371</v>
      </c>
      <c r="H14" s="3" t="s">
        <v>1355</v>
      </c>
      <c r="I14" s="3" t="n">
        <v>14</v>
      </c>
      <c r="J14" s="3" t="n">
        <v>290</v>
      </c>
      <c r="K14" s="3" t="n">
        <v>4</v>
      </c>
      <c r="L14" s="3" t="s">
        <v>108</v>
      </c>
      <c r="M14" s="3" t="str">
        <f aca="false">IFERROR(INDEX($S$2:$S$6,MATCH(L14,$T$2:$T$6,0),1),"NONE")</f>
        <v>NONE</v>
      </c>
      <c r="U14" s="3" t="str">
        <f aca="false">_xlfn.CONCAT("('",A14,"','",J14,"','",K14,"'),")</f>
        <v>('('Railway Rifle','290','4'),</v>
      </c>
      <c r="V14" s="3" t="str">
        <f aca="false">_xlfn.CONCAT("('",A14,"','",M14,"','",N14,"'),")</f>
        <v>('('Railway Rifle','NONE',''),</v>
      </c>
    </row>
    <row r="15" customFormat="false" ht="13.8" hidden="false" customHeight="false" outlineLevel="0" collapsed="false">
      <c r="A15" s="3" t="s">
        <v>1356</v>
      </c>
      <c r="B15" s="3" t="s">
        <v>1327</v>
      </c>
      <c r="C15" s="3" t="n">
        <v>3</v>
      </c>
      <c r="D15" s="3" t="s">
        <v>1165</v>
      </c>
      <c r="E15" s="3" t="s">
        <v>31</v>
      </c>
      <c r="F15" s="3" t="n">
        <v>0</v>
      </c>
      <c r="G15" s="3" t="s">
        <v>371</v>
      </c>
      <c r="H15" s="3" t="s">
        <v>1337</v>
      </c>
      <c r="I15" s="3" t="n">
        <v>6</v>
      </c>
      <c r="J15" s="3" t="n">
        <v>132</v>
      </c>
      <c r="K15" s="3" t="n">
        <v>2</v>
      </c>
      <c r="L15" s="3" t="s">
        <v>73</v>
      </c>
      <c r="M15" s="3" t="str">
        <f aca="false">IFERROR(INDEX($S$2:$S$6,MATCH(L15,$T$2:$T$6,0),1),"NONE")</f>
        <v>NONE</v>
      </c>
      <c r="U15" s="3" t="str">
        <f aca="false">_xlfn.CONCAT("('",A15,"','",J15,"','",K15,"'),")</f>
        <v>('('Syringer','132','2'),</v>
      </c>
      <c r="V15" s="3" t="str">
        <f aca="false">_xlfn.CONCAT("('",A15,"','",M15,"','",N15,"'),")</f>
        <v>('('Syringer','NONE',''),</v>
      </c>
    </row>
    <row r="16" customFormat="false" ht="13.8" hidden="false" customHeight="false" outlineLevel="0" collapsed="false">
      <c r="A16" s="3" t="s">
        <v>1357</v>
      </c>
      <c r="B16" s="3" t="s">
        <v>1327</v>
      </c>
      <c r="C16" s="3" t="n">
        <v>3</v>
      </c>
      <c r="D16" s="3" t="s">
        <v>1165</v>
      </c>
      <c r="E16" s="3" t="s">
        <v>31</v>
      </c>
      <c r="F16" s="3" t="n">
        <v>2</v>
      </c>
      <c r="G16" s="3" t="s">
        <v>366</v>
      </c>
      <c r="H16" s="3" t="s">
        <v>1329</v>
      </c>
      <c r="I16" s="3" t="n">
        <v>3</v>
      </c>
      <c r="J16" s="3" t="n">
        <v>40</v>
      </c>
      <c r="K16" s="3" t="n">
        <v>1</v>
      </c>
      <c r="L16" s="3" t="s">
        <v>135</v>
      </c>
      <c r="M16" s="3" t="str">
        <f aca="false">IFERROR(INDEX($S$2:$S$6,MATCH(L16,$T$2:$T$6,0),1),"NONE")</f>
        <v>NONE</v>
      </c>
      <c r="U16" s="3" t="str">
        <f aca="false">_xlfn.CONCAT("('",A16,"','",J16,"','",K16,"'),")</f>
        <v>('('9mm Pistol','40','1'),</v>
      </c>
      <c r="V16" s="3" t="str">
        <f aca="false">_xlfn.CONCAT("('",A16,"','",M16,"','",N16,"'),")</f>
        <v>('('9mm Pistol','NONE',''),</v>
      </c>
    </row>
    <row r="17" customFormat="false" ht="13.8" hidden="false" customHeight="false" outlineLevel="0" collapsed="false">
      <c r="A17" s="3" t="s">
        <v>1358</v>
      </c>
      <c r="B17" s="3" t="s">
        <v>1327</v>
      </c>
      <c r="C17" s="3" t="n">
        <v>5</v>
      </c>
      <c r="D17" s="3" t="s">
        <v>1340</v>
      </c>
      <c r="E17" s="3" t="s">
        <v>31</v>
      </c>
      <c r="F17" s="3" t="n">
        <v>1</v>
      </c>
      <c r="G17" s="3" t="s">
        <v>366</v>
      </c>
      <c r="H17" s="3" t="s">
        <v>1332</v>
      </c>
      <c r="I17" s="3" t="n">
        <v>5</v>
      </c>
      <c r="J17" s="3" t="n">
        <v>100</v>
      </c>
      <c r="K17" s="3" t="n">
        <v>3</v>
      </c>
      <c r="L17" s="3" t="n">
        <v>5.56</v>
      </c>
      <c r="M17" s="3" t="str">
        <f aca="false">IFERROR(INDEX($S$2:$S$6,MATCH(L17,$T$2:$T$6,0),1),"NONE")</f>
        <v>NONE</v>
      </c>
      <c r="U17" s="3" t="str">
        <f aca="false">_xlfn.CONCAT("('",A17,"','",J17,"','",K17,"'),")</f>
        <v>('('5.56mm Pistol','100','3'),</v>
      </c>
      <c r="V17" s="3" t="str">
        <f aca="false">_xlfn.CONCAT("('",A17,"','",M17,"','",N17,"'),")</f>
        <v>('('5.56mm Pistol','NONE',''),</v>
      </c>
    </row>
    <row r="18" customFormat="false" ht="13.8" hidden="false" customHeight="false" outlineLevel="0" collapsed="false">
      <c r="A18" s="3" t="s">
        <v>1359</v>
      </c>
      <c r="B18" s="3" t="s">
        <v>1327</v>
      </c>
      <c r="C18" s="3" t="n">
        <v>8</v>
      </c>
      <c r="D18" s="3" t="s">
        <v>1328</v>
      </c>
      <c r="E18" s="3" t="s">
        <v>31</v>
      </c>
      <c r="F18" s="3" t="n">
        <v>0</v>
      </c>
      <c r="G18" s="3" t="s">
        <v>366</v>
      </c>
      <c r="H18" s="3" t="s">
        <v>1329</v>
      </c>
      <c r="I18" s="3" t="n">
        <v>4</v>
      </c>
      <c r="J18" s="3" t="n">
        <v>250</v>
      </c>
      <c r="K18" s="3" t="n">
        <v>4</v>
      </c>
      <c r="L18" s="3" t="s">
        <v>45</v>
      </c>
      <c r="M18" s="3" t="str">
        <f aca="false">IFERROR(INDEX($S$2:$S$6,MATCH(L18,$T$2:$T$6,0),1),"NONE")</f>
        <v>NONE</v>
      </c>
      <c r="U18" s="3" t="str">
        <f aca="false">_xlfn.CONCAT("('",A18,"','",J18,"','",K18,"'),")</f>
        <v>('('14mm Pistol','250','4'),</v>
      </c>
      <c r="V18" s="3" t="str">
        <f aca="false">_xlfn.CONCAT("('",A18,"','",M18,"','",N18,"'),")</f>
        <v>('('14mm Pistol','NONE',''),</v>
      </c>
    </row>
    <row r="19" customFormat="false" ht="13.8" hidden="false" customHeight="false" outlineLevel="0" collapsed="false">
      <c r="A19" s="3" t="s">
        <v>1360</v>
      </c>
      <c r="B19" s="3" t="s">
        <v>1327</v>
      </c>
      <c r="C19" s="3" t="n">
        <v>1</v>
      </c>
      <c r="D19" s="3" t="s">
        <v>1165</v>
      </c>
      <c r="E19" s="3" t="s">
        <v>31</v>
      </c>
      <c r="F19" s="3" t="n">
        <v>0</v>
      </c>
      <c r="G19" s="3" t="s">
        <v>366</v>
      </c>
      <c r="H19" s="3" t="s">
        <v>1361</v>
      </c>
      <c r="I19" s="3" t="n">
        <v>6</v>
      </c>
      <c r="J19" s="3" t="n">
        <v>10</v>
      </c>
      <c r="K19" s="3" t="n">
        <v>3</v>
      </c>
      <c r="L19" s="3" t="s">
        <v>1000</v>
      </c>
      <c r="M19" s="3" t="str">
        <f aca="false">IFERROR(INDEX($S$2:$S$6,MATCH(L19,$T$2:$T$6,0),1),"NONE")</f>
        <v>NONE</v>
      </c>
      <c r="U19" s="3" t="str">
        <f aca="false">_xlfn.CONCAT("('",A19,"','",J19,"','",K19,"'),")</f>
        <v>('('Red Ryder BB Gun','10','3'),</v>
      </c>
      <c r="V19" s="3" t="str">
        <f aca="false">_xlfn.CONCAT("('",A19,"','",M19,"','",N19,"'),")</f>
        <v>('('Red Ryder BB Gun','NONE',''),</v>
      </c>
    </row>
    <row r="20" customFormat="false" ht="13.8" hidden="false" customHeight="false" outlineLevel="0" collapsed="false">
      <c r="A20" s="3" t="s">
        <v>1362</v>
      </c>
      <c r="B20" s="3" t="s">
        <v>1327</v>
      </c>
      <c r="C20" s="3" t="n">
        <v>9</v>
      </c>
      <c r="D20" s="3" t="s">
        <v>1340</v>
      </c>
      <c r="E20" s="3" t="s">
        <v>31</v>
      </c>
      <c r="F20" s="3" t="n">
        <v>1</v>
      </c>
      <c r="G20" s="3" t="s">
        <v>366</v>
      </c>
      <c r="H20" s="3" t="s">
        <v>1329</v>
      </c>
      <c r="I20" s="3" t="n">
        <v>6</v>
      </c>
      <c r="J20" s="3" t="n">
        <v>200</v>
      </c>
      <c r="K20" s="3" t="n">
        <v>4</v>
      </c>
      <c r="L20" s="3" t="s">
        <v>37</v>
      </c>
      <c r="M20" s="3" t="str">
        <f aca="false">IFERROR(INDEX($S$2:$S$6,MATCH(L20,$T$2:$T$6,0),1),"NONE")</f>
        <v>NONE</v>
      </c>
      <c r="U20" s="3" t="str">
        <f aca="false">_xlfn.CONCAT("('",A20,"','",J20,"','",K20,"'),")</f>
        <v>('('Gauss Pistol','200','4'),</v>
      </c>
      <c r="V20" s="3" t="str">
        <f aca="false">_xlfn.CONCAT("('",A20,"','",M20,"','",N20,"'),")</f>
        <v>('('Gauss Pistol','NONE',''),</v>
      </c>
    </row>
    <row r="21" customFormat="false" ht="13.8" hidden="false" customHeight="false" outlineLevel="0" collapsed="false">
      <c r="A21" s="3" t="s">
        <v>1363</v>
      </c>
      <c r="B21" s="3" t="s">
        <v>1327</v>
      </c>
      <c r="C21" s="3" t="n">
        <v>3</v>
      </c>
      <c r="D21" s="3" t="s">
        <v>1165</v>
      </c>
      <c r="E21" s="3" t="s">
        <v>31</v>
      </c>
      <c r="F21" s="3" t="n">
        <v>0</v>
      </c>
      <c r="G21" s="3" t="s">
        <v>366</v>
      </c>
      <c r="H21" s="3" t="s">
        <v>1364</v>
      </c>
      <c r="I21" s="3" t="n">
        <v>1</v>
      </c>
      <c r="J21" s="3" t="n">
        <v>0</v>
      </c>
      <c r="K21" s="3" t="n">
        <v>0</v>
      </c>
      <c r="L21" s="3" t="s">
        <v>135</v>
      </c>
      <c r="M21" s="3" t="str">
        <f aca="false">IFERROR(INDEX($S$2:$S$6,MATCH(L21,$T$2:$T$6,0),1),"NONE")</f>
        <v>NONE</v>
      </c>
      <c r="U21" s="3" t="str">
        <f aca="false">_xlfn.CONCAT("('",A21,"','",J21,"','",K21,"'),")</f>
        <v>('('Zip Gun','0','0'),</v>
      </c>
      <c r="V21" s="3" t="str">
        <f aca="false">_xlfn.CONCAT("('",A21,"','",M21,"','",N21,"'),")</f>
        <v>('('Zip Gun','NONE',''),</v>
      </c>
    </row>
    <row r="22" customFormat="false" ht="13.8" hidden="false" customHeight="false" outlineLevel="0" collapsed="false">
      <c r="A22" s="3" t="s">
        <v>1365</v>
      </c>
      <c r="B22" s="3" t="s">
        <v>1327</v>
      </c>
      <c r="C22" s="3" t="n">
        <v>7</v>
      </c>
      <c r="D22" s="3" t="s">
        <v>1340</v>
      </c>
      <c r="E22" s="3" t="s">
        <v>31</v>
      </c>
      <c r="F22" s="3" t="n">
        <v>1</v>
      </c>
      <c r="G22" s="3" t="s">
        <v>371</v>
      </c>
      <c r="H22" s="3" t="s">
        <v>1366</v>
      </c>
      <c r="I22" s="3" t="n">
        <v>9</v>
      </c>
      <c r="J22" s="3" t="n">
        <v>65</v>
      </c>
      <c r="K22" s="3" t="n">
        <v>2</v>
      </c>
      <c r="L22" s="3" t="s">
        <v>85</v>
      </c>
      <c r="M22" s="3" t="str">
        <f aca="false">IFERROR(INDEX($S$2:$S$6,MATCH(L22,$T$2:$T$6,0),1),"NONE")</f>
        <v>NONE</v>
      </c>
      <c r="U22" s="3" t="str">
        <f aca="false">_xlfn.CONCAT("('",A22,"','",J22,"','",K22,"'),")</f>
        <v>('('Lever-action Rifle','65','2'),</v>
      </c>
      <c r="V22" s="3" t="str">
        <f aca="false">_xlfn.CONCAT("('",A22,"','",M22,"','",N22,"'),")</f>
        <v>('('Lever-action Rifle','NONE',''),</v>
      </c>
    </row>
    <row r="23" customFormat="false" ht="13.8" hidden="false" customHeight="false" outlineLevel="0" collapsed="false">
      <c r="A23" s="3" t="s">
        <v>1367</v>
      </c>
      <c r="B23" s="3" t="s">
        <v>1327</v>
      </c>
      <c r="C23" s="3" t="n">
        <v>5</v>
      </c>
      <c r="D23" s="3" t="s">
        <v>1165</v>
      </c>
      <c r="E23" s="3" t="s">
        <v>31</v>
      </c>
      <c r="F23" s="3" t="n">
        <v>2</v>
      </c>
      <c r="G23" s="3" t="s">
        <v>366</v>
      </c>
      <c r="H23" s="3" t="s">
        <v>1368</v>
      </c>
      <c r="I23" s="3" t="n">
        <v>5</v>
      </c>
      <c r="J23" s="3" t="n">
        <v>80</v>
      </c>
      <c r="K23" s="3" t="n">
        <v>2</v>
      </c>
      <c r="L23" s="3" t="n">
        <v>0.45</v>
      </c>
      <c r="M23" s="3" t="str">
        <f aca="false">IFERROR(INDEX($S$2:$S$6,MATCH(L23,$T$2:$T$6,0),1),"NONE")</f>
        <v>NONE</v>
      </c>
      <c r="U23" s="3" t="str">
        <f aca="false">_xlfn.CONCAT("('",A23,"','",J23,"','",K23,"'),")</f>
        <v>('('.45 Auto Pistol','80','2'),</v>
      </c>
      <c r="V23" s="3" t="str">
        <f aca="false">_xlfn.CONCAT("('",A23,"','",M23,"','",N23,"'),")</f>
        <v>('('.45 Auto Pistol','NONE',''),</v>
      </c>
    </row>
    <row r="24" customFormat="false" ht="13.8" hidden="false" customHeight="false" outlineLevel="0" collapsed="false">
      <c r="A24" s="3" t="s">
        <v>1369</v>
      </c>
      <c r="B24" s="3" t="s">
        <v>1327</v>
      </c>
      <c r="C24" s="3" t="n">
        <v>4</v>
      </c>
      <c r="D24" s="3" t="s">
        <v>1328</v>
      </c>
      <c r="E24" s="3" t="s">
        <v>31</v>
      </c>
      <c r="F24" s="3" t="n">
        <v>1</v>
      </c>
      <c r="G24" s="3" t="s">
        <v>366</v>
      </c>
      <c r="H24" s="3" t="s">
        <v>1329</v>
      </c>
      <c r="I24" s="3" t="n">
        <v>5</v>
      </c>
      <c r="J24" s="3" t="n">
        <v>55</v>
      </c>
      <c r="K24" s="3" t="n">
        <v>2</v>
      </c>
      <c r="L24" s="3" t="s">
        <v>1013</v>
      </c>
      <c r="M24" s="3" t="str">
        <f aca="false">IFERROR(INDEX($S$2:$S$6,MATCH(L24,$T$2:$T$6,0),1),"NONE")</f>
        <v>NONE</v>
      </c>
      <c r="U24" s="3" t="str">
        <f aca="false">_xlfn.CONCAT("('",A24,"','",J24,"','",K24,"'),")</f>
        <v>('('.357 Revolver','55','2'),</v>
      </c>
      <c r="V24" s="3" t="str">
        <f aca="false">_xlfn.CONCAT("('",A24,"','",M24,"','",N24,"'),")</f>
        <v>('('.357 Revolver','NONE',''),</v>
      </c>
    </row>
    <row r="25" customFormat="false" ht="13.8" hidden="false" customHeight="false" outlineLevel="0" collapsed="false">
      <c r="A25" s="3" t="s">
        <v>1370</v>
      </c>
      <c r="B25" s="3" t="s">
        <v>1327</v>
      </c>
      <c r="C25" s="3" t="n">
        <v>9</v>
      </c>
      <c r="D25" s="3" t="s">
        <v>1371</v>
      </c>
      <c r="E25" s="3" t="s">
        <v>31</v>
      </c>
      <c r="F25" s="3" t="n">
        <v>1</v>
      </c>
      <c r="G25" s="3" t="s">
        <v>378</v>
      </c>
      <c r="H25" s="3" t="s">
        <v>1372</v>
      </c>
      <c r="I25" s="3" t="n">
        <v>15</v>
      </c>
      <c r="J25" s="3" t="n">
        <v>265</v>
      </c>
      <c r="K25" s="3" t="n">
        <v>4</v>
      </c>
      <c r="L25" s="3"/>
      <c r="M25" s="3" t="str">
        <f aca="false">IFERROR(INDEX($S$2:$S$6,MATCH(L25,$T$2:$T$6,0),1),"NONE")</f>
        <v>NONE</v>
      </c>
      <c r="U25" s="3" t="str">
        <f aca="false">_xlfn.CONCAT("('",A25,"','",J25,"','",K25,"'),")</f>
        <v>('('Anti-materiel Rifle','265','4'),</v>
      </c>
      <c r="V25" s="3" t="str">
        <f aca="false">_xlfn.CONCAT("('",A25,"','",M25,"','",N25,"'),")</f>
        <v>('('Anti-materiel Rifle','NONE',''),</v>
      </c>
    </row>
    <row r="26" customFormat="false" ht="13.8" hidden="false" customHeight="false" outlineLevel="0" collapsed="false">
      <c r="A26" s="3" t="s">
        <v>1373</v>
      </c>
      <c r="B26" s="3" t="s">
        <v>1327</v>
      </c>
      <c r="C26" s="3" t="n">
        <v>6</v>
      </c>
      <c r="D26" s="3" t="s">
        <v>1374</v>
      </c>
      <c r="E26" s="3" t="s">
        <v>31</v>
      </c>
      <c r="F26" s="3" t="n">
        <v>3</v>
      </c>
      <c r="G26" s="3" t="s">
        <v>366</v>
      </c>
      <c r="H26" s="3" t="s">
        <v>1343</v>
      </c>
      <c r="I26" s="3" t="n">
        <v>5</v>
      </c>
      <c r="J26" s="3" t="n">
        <v>280</v>
      </c>
      <c r="K26" s="3" t="n">
        <v>5</v>
      </c>
      <c r="L26" s="3" t="s">
        <v>57</v>
      </c>
      <c r="M26" s="3" t="str">
        <f aca="false">IFERROR(INDEX($S$2:$S$6,MATCH(L26,$T$2:$T$6,0),1),"NONE")</f>
        <v>NONE</v>
      </c>
      <c r="U26" s="3" t="str">
        <f aca="false">_xlfn.CONCAT("('",A26,"','",J26,"','",K26,"'),")</f>
        <v>('('12.7mm SMG','280','5'),</v>
      </c>
      <c r="V26" s="3" t="str">
        <f aca="false">_xlfn.CONCAT("('",A26,"','",M26,"','",N26,"'),")</f>
        <v>('('12.7mm SMG','NONE',''),</v>
      </c>
    </row>
    <row r="27" customFormat="false" ht="13.8" hidden="false" customHeight="false" outlineLevel="0" collapsed="false">
      <c r="A27" s="3" t="s">
        <v>1375</v>
      </c>
      <c r="B27" s="3" t="s">
        <v>1327</v>
      </c>
      <c r="C27" s="3" t="n">
        <v>5</v>
      </c>
      <c r="D27" s="3" t="s">
        <v>1345</v>
      </c>
      <c r="E27" s="3" t="s">
        <v>31</v>
      </c>
      <c r="F27" s="3" t="n">
        <v>1</v>
      </c>
      <c r="G27" s="3" t="s">
        <v>366</v>
      </c>
      <c r="H27" s="3" t="s">
        <v>1343</v>
      </c>
      <c r="I27" s="3" t="n">
        <v>10</v>
      </c>
      <c r="J27" s="3" t="n">
        <v>49</v>
      </c>
      <c r="K27" s="3" t="n">
        <v>1</v>
      </c>
      <c r="L27" s="3" t="s">
        <v>121</v>
      </c>
      <c r="M27" s="3" t="str">
        <f aca="false">IFERROR(INDEX($S$2:$S$6,MATCH(L27,$T$2:$T$6,0),1),"NONE")</f>
        <v>NONE</v>
      </c>
      <c r="U27" s="3" t="str">
        <f aca="false">_xlfn.CONCAT("('",A27,"','",J27,"','",K27,"'),")</f>
        <v>('('Lever-action Shotgun','49','1'),</v>
      </c>
      <c r="V27" s="3" t="str">
        <f aca="false">_xlfn.CONCAT("('",A27,"','",M27,"','",N27,"'),")</f>
        <v>('('Lever-action Shotgun','NONE',''),</v>
      </c>
    </row>
    <row r="28" customFormat="false" ht="13.8" hidden="false" customHeight="false" outlineLevel="0" collapsed="false">
      <c r="A28" s="3" t="s">
        <v>1376</v>
      </c>
      <c r="B28" s="3" t="s">
        <v>1377</v>
      </c>
      <c r="C28" s="3" t="n">
        <v>3</v>
      </c>
      <c r="D28" s="3" t="s">
        <v>1336</v>
      </c>
      <c r="E28" s="3" t="s">
        <v>79</v>
      </c>
      <c r="F28" s="3" t="n">
        <v>3</v>
      </c>
      <c r="G28" s="3" t="s">
        <v>366</v>
      </c>
      <c r="H28" s="3" t="s">
        <v>1364</v>
      </c>
      <c r="I28" s="3" t="n">
        <v>4</v>
      </c>
      <c r="J28" s="3" t="n">
        <v>50</v>
      </c>
      <c r="K28" s="3" t="n">
        <v>2</v>
      </c>
      <c r="L28" s="3" t="s">
        <v>1042</v>
      </c>
      <c r="M28" s="3" t="str">
        <f aca="false">IFERROR(INDEX($S$2:$S$6,MATCH(L28,$T$2:$T$6,0),1),"NONE")</f>
        <v>NONE</v>
      </c>
      <c r="U28" s="3" t="str">
        <f aca="false">_xlfn.CONCAT("('",A28,"','",J28,"','",K28,"'),")</f>
        <v>('('Institute Laser','50','2'),</v>
      </c>
      <c r="V28" s="3" t="str">
        <f aca="false">_xlfn.CONCAT("('",A28,"','",M28,"','",N28,"'),")</f>
        <v>('('Institute Laser','NONE',''),</v>
      </c>
    </row>
    <row r="29" customFormat="false" ht="13.8" hidden="false" customHeight="false" outlineLevel="0" collapsed="false">
      <c r="A29" s="3" t="s">
        <v>1378</v>
      </c>
      <c r="B29" s="3" t="s">
        <v>1377</v>
      </c>
      <c r="C29" s="3" t="n">
        <v>5</v>
      </c>
      <c r="D29" s="3" t="s">
        <v>1340</v>
      </c>
      <c r="E29" s="3" t="s">
        <v>79</v>
      </c>
      <c r="F29" s="3" t="n">
        <v>0</v>
      </c>
      <c r="G29" s="3" t="s">
        <v>371</v>
      </c>
      <c r="H29" s="3" t="s">
        <v>1337</v>
      </c>
      <c r="I29" s="3" t="n">
        <v>13</v>
      </c>
      <c r="J29" s="3" t="n">
        <v>57</v>
      </c>
      <c r="K29" s="3" t="n">
        <v>1</v>
      </c>
      <c r="L29" s="3" t="s">
        <v>1042</v>
      </c>
      <c r="M29" s="3" t="str">
        <f aca="false">IFERROR(INDEX($S$2:$S$6,MATCH(L29,$T$2:$T$6,0),1),"NONE")</f>
        <v>NONE</v>
      </c>
      <c r="U29" s="3" t="str">
        <f aca="false">_xlfn.CONCAT("('",A29,"','",J29,"','",K29,"'),")</f>
        <v>('('Laser Musket','57','1'),</v>
      </c>
      <c r="V29" s="3" t="str">
        <f aca="false">_xlfn.CONCAT("('",A29,"','",M29,"','",N29,"'),")</f>
        <v>('('Laser Musket','NONE',''),</v>
      </c>
    </row>
    <row r="30" customFormat="false" ht="13.8" hidden="false" customHeight="false" outlineLevel="0" collapsed="false">
      <c r="A30" s="3" t="s">
        <v>1379</v>
      </c>
      <c r="B30" s="3" t="s">
        <v>1377</v>
      </c>
      <c r="C30" s="3" t="n">
        <v>4</v>
      </c>
      <c r="D30" s="3" t="s">
        <v>1340</v>
      </c>
      <c r="E30" s="3" t="s">
        <v>79</v>
      </c>
      <c r="F30" s="3" t="n">
        <v>2</v>
      </c>
      <c r="G30" s="3" t="s">
        <v>366</v>
      </c>
      <c r="H30" s="3" t="s">
        <v>1329</v>
      </c>
      <c r="I30" s="3" t="n">
        <v>4</v>
      </c>
      <c r="J30" s="3" t="n">
        <v>69</v>
      </c>
      <c r="K30" s="3" t="n">
        <v>2</v>
      </c>
      <c r="L30" s="3" t="s">
        <v>1042</v>
      </c>
      <c r="M30" s="3" t="str">
        <f aca="false">IFERROR(INDEX($S$2:$S$6,MATCH(L30,$T$2:$T$6,0),1),"NONE")</f>
        <v>NONE</v>
      </c>
      <c r="U30" s="3" t="str">
        <f aca="false">_xlfn.CONCAT("('",A30,"','",J30,"','",K30,"'),")</f>
        <v>('('Laser Gun','69','2'),</v>
      </c>
      <c r="V30" s="3" t="str">
        <f aca="false">_xlfn.CONCAT("('",A30,"','",M30,"','",N30,"'),")</f>
        <v>('('Laser Gun','NONE',''),</v>
      </c>
    </row>
    <row r="31" customFormat="false" ht="13.8" hidden="false" customHeight="false" outlineLevel="0" collapsed="false">
      <c r="A31" s="3" t="s">
        <v>1380</v>
      </c>
      <c r="B31" s="3" t="s">
        <v>1377</v>
      </c>
      <c r="C31" s="3" t="n">
        <v>6</v>
      </c>
      <c r="D31" s="3" t="s">
        <v>1165</v>
      </c>
      <c r="E31" s="3" t="s">
        <v>1118</v>
      </c>
      <c r="F31" s="3" t="n">
        <v>1</v>
      </c>
      <c r="G31" s="3" t="s">
        <v>366</v>
      </c>
      <c r="H31" s="3" t="s">
        <v>1329</v>
      </c>
      <c r="I31" s="3" t="n">
        <v>4</v>
      </c>
      <c r="J31" s="3" t="n">
        <v>123</v>
      </c>
      <c r="K31" s="3" t="n">
        <v>3</v>
      </c>
      <c r="L31" s="3" t="s">
        <v>1051</v>
      </c>
      <c r="M31" s="3" t="str">
        <f aca="false">IFERROR(INDEX($S$2:$S$6,MATCH(L31,$T$2:$T$6,0),1),"NONE")</f>
        <v>NONE</v>
      </c>
      <c r="U31" s="3" t="str">
        <f aca="false">_xlfn.CONCAT("('",A31,"','",J31,"','",K31,"'),")</f>
        <v>('('Plasma Gun','123','3'),</v>
      </c>
      <c r="V31" s="3" t="str">
        <f aca="false">_xlfn.CONCAT("('",A31,"','",M31,"','",N31,"'),")</f>
        <v>('('Plasma Gun','NONE',''),</v>
      </c>
    </row>
    <row r="32" customFormat="false" ht="13.8" hidden="false" customHeight="false" outlineLevel="0" collapsed="false">
      <c r="A32" s="3" t="s">
        <v>1381</v>
      </c>
      <c r="B32" s="3" t="s">
        <v>1377</v>
      </c>
      <c r="C32" s="3" t="n">
        <v>3</v>
      </c>
      <c r="D32" s="3" t="s">
        <v>1382</v>
      </c>
      <c r="E32" s="3" t="s">
        <v>1055</v>
      </c>
      <c r="F32" s="3" t="n">
        <v>1</v>
      </c>
      <c r="G32" s="3" t="s">
        <v>371</v>
      </c>
      <c r="H32" s="3" t="s">
        <v>1383</v>
      </c>
      <c r="I32" s="3" t="n">
        <v>3</v>
      </c>
      <c r="J32" s="3" t="n">
        <v>156</v>
      </c>
      <c r="K32" s="3" t="n">
        <v>5</v>
      </c>
      <c r="L32" s="3" t="s">
        <v>1057</v>
      </c>
      <c r="M32" s="3" t="str">
        <f aca="false">IFERROR(INDEX($S$2:$S$6,MATCH(L32,$T$2:$T$6,0),1),"NONE")</f>
        <v>NONE</v>
      </c>
      <c r="U32" s="3" t="str">
        <f aca="false">_xlfn.CONCAT("('",A32,"','",J32,"','",K32,"'),")</f>
        <v>('('Gamma Gun','156','5'),</v>
      </c>
      <c r="V32" s="3" t="str">
        <f aca="false">_xlfn.CONCAT("('",A32,"','",M32,"','",N32,"'),")</f>
        <v>('('Gamma Gun','NONE',''),</v>
      </c>
    </row>
    <row r="33" customFormat="false" ht="13.8" hidden="false" customHeight="false" outlineLevel="0" collapsed="false">
      <c r="A33" s="3" t="s">
        <v>1384</v>
      </c>
      <c r="B33" s="3" t="s">
        <v>1377</v>
      </c>
      <c r="C33" s="3" t="n">
        <v>10</v>
      </c>
      <c r="D33" s="3" t="s">
        <v>1340</v>
      </c>
      <c r="E33" s="3" t="s">
        <v>79</v>
      </c>
      <c r="F33" s="3" t="n">
        <v>1</v>
      </c>
      <c r="G33" s="3" t="s">
        <v>366</v>
      </c>
      <c r="H33" s="3" t="s">
        <v>1329</v>
      </c>
      <c r="I33" s="3" t="n">
        <v>3</v>
      </c>
      <c r="J33" s="3" t="n">
        <v>250</v>
      </c>
      <c r="K33" s="3" t="n">
        <v>5</v>
      </c>
      <c r="L33" s="3" t="s">
        <v>1059</v>
      </c>
      <c r="M33" s="3" t="str">
        <f aca="false">IFERROR(INDEX($S$2:$S$6,MATCH(L33,$T$2:$T$6,0),1),"NONE")</f>
        <v>NONE</v>
      </c>
      <c r="U33" s="3" t="str">
        <f aca="false">_xlfn.CONCAT("('",A33,"','",J33,"','",K33,"'),")</f>
        <v>('('Alien Blaster','250','5'),</v>
      </c>
      <c r="V33" s="3" t="str">
        <f aca="false">_xlfn.CONCAT("('",A33,"','",M33,"','",N33,"'),")</f>
        <v>('('Alien Blaster','NONE',''),</v>
      </c>
    </row>
    <row r="34" customFormat="false" ht="13.8" hidden="false" customHeight="false" outlineLevel="0" collapsed="false">
      <c r="A34" s="3" t="s">
        <v>1385</v>
      </c>
      <c r="B34" s="3" t="s">
        <v>1377</v>
      </c>
      <c r="C34" s="3" t="n">
        <v>5</v>
      </c>
      <c r="D34" s="3" t="s">
        <v>1165</v>
      </c>
      <c r="E34" s="3" t="s">
        <v>79</v>
      </c>
      <c r="F34" s="3" t="n">
        <v>1</v>
      </c>
      <c r="G34" s="3" t="s">
        <v>366</v>
      </c>
      <c r="H34" s="3" t="s">
        <v>1329</v>
      </c>
      <c r="I34" s="3" t="n">
        <v>4</v>
      </c>
      <c r="J34" s="3" t="n">
        <v>70</v>
      </c>
      <c r="K34" s="3" t="n">
        <v>2</v>
      </c>
      <c r="L34" s="3" t="s">
        <v>1042</v>
      </c>
      <c r="M34" s="3" t="str">
        <f aca="false">IFERROR(INDEX($S$2:$S$6,MATCH(L34,$T$2:$T$6,0),1),"NONE")</f>
        <v>NONE</v>
      </c>
      <c r="U34" s="3" t="str">
        <f aca="false">_xlfn.CONCAT("('",A34,"','",J34,"','",K34,"'),")</f>
        <v>('('Pulse Gun','70','2'),</v>
      </c>
      <c r="V34" s="3" t="str">
        <f aca="false">_xlfn.CONCAT("('",A34,"','",M34,"','",N34,"'),")</f>
        <v>('('Pulse Gun','NONE',''),</v>
      </c>
    </row>
    <row r="35" customFormat="false" ht="13.8" hidden="false" customHeight="false" outlineLevel="0" collapsed="false">
      <c r="A35" s="3" t="s">
        <v>1386</v>
      </c>
      <c r="B35" s="3" t="s">
        <v>1387</v>
      </c>
      <c r="C35" s="3" t="n">
        <v>21</v>
      </c>
      <c r="D35" s="3" t="s">
        <v>1388</v>
      </c>
      <c r="E35" s="3" t="s">
        <v>31</v>
      </c>
      <c r="F35" s="3" t="n">
        <v>0</v>
      </c>
      <c r="G35" s="3" t="s">
        <v>371</v>
      </c>
      <c r="H35" s="3" t="s">
        <v>1389</v>
      </c>
      <c r="I35" s="3" t="n">
        <v>31</v>
      </c>
      <c r="J35" s="3" t="n">
        <v>512</v>
      </c>
      <c r="K35" s="3" t="n">
        <v>4</v>
      </c>
      <c r="L35" s="3" t="s">
        <v>1070</v>
      </c>
      <c r="M35" s="3" t="str">
        <f aca="false">IFERROR(INDEX($S$2:$S$6,MATCH(L35,$T$2:$T$6,0),1),"NONE")</f>
        <v>NONE</v>
      </c>
      <c r="U35" s="3" t="str">
        <f aca="false">_xlfn.CONCAT("('",A35,"','",J35,"','",K35,"'),")</f>
        <v>('('Fat Man','512','4'),</v>
      </c>
      <c r="V35" s="3" t="str">
        <f aca="false">_xlfn.CONCAT("('",A35,"','",M35,"','",N35,"'),")</f>
        <v>('('Fat Man','NONE',''),</v>
      </c>
    </row>
    <row r="36" customFormat="false" ht="13.8" hidden="false" customHeight="false" outlineLevel="0" collapsed="false">
      <c r="A36" s="3" t="s">
        <v>1390</v>
      </c>
      <c r="B36" s="3" t="s">
        <v>1387</v>
      </c>
      <c r="C36" s="3" t="n">
        <v>3</v>
      </c>
      <c r="D36" s="3" t="s">
        <v>1391</v>
      </c>
      <c r="E36" s="3" t="s">
        <v>79</v>
      </c>
      <c r="F36" s="3" t="n">
        <v>4</v>
      </c>
      <c r="G36" s="3" t="s">
        <v>366</v>
      </c>
      <c r="H36" s="3" t="s">
        <v>1392</v>
      </c>
      <c r="I36" s="3" t="n">
        <v>16</v>
      </c>
      <c r="J36" s="3" t="n">
        <v>137</v>
      </c>
      <c r="K36" s="3" t="n">
        <v>3</v>
      </c>
      <c r="L36" s="3" t="s">
        <v>1073</v>
      </c>
      <c r="M36" s="3" t="str">
        <f aca="false">IFERROR(INDEX($S$2:$S$6,MATCH(L36,$T$2:$T$6,0),1),"NONE")</f>
        <v>NONE</v>
      </c>
      <c r="U36" s="3" t="str">
        <f aca="false">_xlfn.CONCAT("('",A36,"','",J36,"','",K36,"'),")</f>
        <v>('('Flamer','137','3'),</v>
      </c>
      <c r="V36" s="3" t="str">
        <f aca="false">_xlfn.CONCAT("('",A36,"','",M36,"','",N36,"'),")</f>
        <v>('('Flamer','NONE',''),</v>
      </c>
    </row>
    <row r="37" customFormat="false" ht="13.8" hidden="false" customHeight="false" outlineLevel="0" collapsed="false">
      <c r="A37" s="3" t="s">
        <v>1393</v>
      </c>
      <c r="B37" s="3" t="s">
        <v>1387</v>
      </c>
      <c r="C37" s="3" t="n">
        <v>3</v>
      </c>
      <c r="D37" s="3" t="s">
        <v>1394</v>
      </c>
      <c r="E37" s="3" t="s">
        <v>79</v>
      </c>
      <c r="F37" s="3" t="n">
        <v>6</v>
      </c>
      <c r="G37" s="3" t="s">
        <v>371</v>
      </c>
      <c r="H37" s="3" t="s">
        <v>1395</v>
      </c>
      <c r="I37" s="3" t="n">
        <v>19</v>
      </c>
      <c r="J37" s="3" t="n">
        <v>804</v>
      </c>
      <c r="K37" s="3" t="n">
        <v>3</v>
      </c>
      <c r="L37" s="3" t="s">
        <v>1079</v>
      </c>
      <c r="M37" s="3" t="str">
        <f aca="false">IFERROR(INDEX($S$2:$S$6,MATCH(L37,$T$2:$T$6,0),1),"NONE")</f>
        <v>NONE</v>
      </c>
      <c r="U37" s="3" t="str">
        <f aca="false">_xlfn.CONCAT("('",A37,"','",J37,"','",K37,"'),")</f>
        <v>('('Gatling Laser','804','3'),</v>
      </c>
      <c r="V37" s="3" t="str">
        <f aca="false">_xlfn.CONCAT("('",A37,"','",M37,"','",N37,"'),")</f>
        <v>('('Gatling Laser','NONE',''),</v>
      </c>
    </row>
    <row r="38" customFormat="false" ht="13.8" hidden="false" customHeight="false" outlineLevel="0" collapsed="false">
      <c r="A38" s="3" t="s">
        <v>1396</v>
      </c>
      <c r="B38" s="3" t="s">
        <v>1387</v>
      </c>
      <c r="C38" s="3" t="n">
        <v>5</v>
      </c>
      <c r="D38" s="3" t="s">
        <v>1391</v>
      </c>
      <c r="E38" s="3" t="s">
        <v>79</v>
      </c>
      <c r="F38" s="3" t="n">
        <v>3</v>
      </c>
      <c r="G38" s="3" t="s">
        <v>371</v>
      </c>
      <c r="H38" s="3" t="s">
        <v>1397</v>
      </c>
      <c r="I38" s="3" t="n">
        <v>20</v>
      </c>
      <c r="J38" s="3" t="n">
        <v>350</v>
      </c>
      <c r="K38" s="3" t="n">
        <v>4</v>
      </c>
      <c r="L38" s="3" t="s">
        <v>1073</v>
      </c>
      <c r="M38" s="3" t="str">
        <f aca="false">IFERROR(INDEX($S$2:$S$6,MATCH(L38,$T$2:$T$6,0),1),"NONE")</f>
        <v>NONE</v>
      </c>
      <c r="U38" s="3" t="str">
        <f aca="false">_xlfn.CONCAT("('",A38,"','",J38,"','",K38,"'),")</f>
        <v>('('Heavy Incinerator','350','4'),</v>
      </c>
      <c r="V38" s="3" t="str">
        <f aca="false">_xlfn.CONCAT("('",A38,"','",M38,"','",N38,"'),")</f>
        <v>('('Heavy Incinerator','NONE',''),</v>
      </c>
    </row>
    <row r="39" customFormat="false" ht="13.8" hidden="false" customHeight="false" outlineLevel="0" collapsed="false">
      <c r="A39" s="3" t="s">
        <v>1398</v>
      </c>
      <c r="B39" s="3" t="s">
        <v>1387</v>
      </c>
      <c r="C39" s="3" t="n">
        <v>6</v>
      </c>
      <c r="D39" s="3" t="s">
        <v>1165</v>
      </c>
      <c r="E39" s="3" t="s">
        <v>31</v>
      </c>
      <c r="F39" s="3" t="n">
        <v>1</v>
      </c>
      <c r="G39" s="3" t="s">
        <v>371</v>
      </c>
      <c r="H39" s="3" t="s">
        <v>1337</v>
      </c>
      <c r="I39" s="3" t="n">
        <v>30</v>
      </c>
      <c r="J39" s="3" t="n">
        <v>285</v>
      </c>
      <c r="K39" s="3" t="n">
        <v>3</v>
      </c>
      <c r="L39" s="3" t="s">
        <v>1082</v>
      </c>
      <c r="M39" s="3" t="str">
        <f aca="false">IFERROR(INDEX($S$2:$S$6,MATCH(L39,$T$2:$T$6,0),1),"NONE")</f>
        <v>NONE</v>
      </c>
      <c r="U39" s="3" t="str">
        <f aca="false">_xlfn.CONCAT("('",A39,"','",J39,"','",K39,"'),")</f>
        <v>('('Junk Jet','285','3'),</v>
      </c>
      <c r="V39" s="3" t="str">
        <f aca="false">_xlfn.CONCAT("('",A39,"','",M39,"','",N39,"'),")</f>
        <v>('('Junk Jet','NONE',''),</v>
      </c>
    </row>
    <row r="40" customFormat="false" ht="13.8" hidden="false" customHeight="false" outlineLevel="0" collapsed="false">
      <c r="A40" s="3" t="s">
        <v>1399</v>
      </c>
      <c r="B40" s="3" t="s">
        <v>1387</v>
      </c>
      <c r="C40" s="3" t="n">
        <v>3</v>
      </c>
      <c r="D40" s="3" t="s">
        <v>1400</v>
      </c>
      <c r="E40" s="3" t="s">
        <v>31</v>
      </c>
      <c r="F40" s="3" t="n">
        <v>5</v>
      </c>
      <c r="G40" s="3" t="s">
        <v>371</v>
      </c>
      <c r="H40" s="3" t="s">
        <v>1395</v>
      </c>
      <c r="I40" s="3" t="n">
        <v>27</v>
      </c>
      <c r="J40" s="3" t="n">
        <v>382</v>
      </c>
      <c r="K40" s="3" t="n">
        <v>2</v>
      </c>
      <c r="L40" s="3" t="s">
        <v>59</v>
      </c>
      <c r="M40" s="3" t="str">
        <f aca="false">IFERROR(INDEX($S$2:$S$6,MATCH(L40,$T$2:$T$6,0),1),"NONE")</f>
        <v>NONE</v>
      </c>
      <c r="U40" s="3" t="str">
        <f aca="false">_xlfn.CONCAT("('",A40,"','",J40,"','",K40,"'),")</f>
        <v>('('Minigun','382','2'),</v>
      </c>
      <c r="V40" s="3" t="str">
        <f aca="false">_xlfn.CONCAT("('",A40,"','",M40,"','",N40,"'),")</f>
        <v>('('Minigun','NONE',''),</v>
      </c>
    </row>
    <row r="41" customFormat="false" ht="13.8" hidden="false" customHeight="false" outlineLevel="0" collapsed="false">
      <c r="A41" s="3" t="s">
        <v>1401</v>
      </c>
      <c r="B41" s="3" t="s">
        <v>1387</v>
      </c>
      <c r="C41" s="3" t="n">
        <v>11</v>
      </c>
      <c r="D41" s="3" t="s">
        <v>1165</v>
      </c>
      <c r="E41" s="3" t="s">
        <v>31</v>
      </c>
      <c r="F41" s="3" t="n">
        <v>0</v>
      </c>
      <c r="G41" s="3" t="s">
        <v>378</v>
      </c>
      <c r="H41" s="3" t="s">
        <v>1402</v>
      </c>
      <c r="I41" s="3" t="n">
        <v>21</v>
      </c>
      <c r="J41" s="3" t="n">
        <v>314</v>
      </c>
      <c r="K41" s="3" t="n">
        <v>4</v>
      </c>
      <c r="L41" s="3" t="s">
        <v>1090</v>
      </c>
      <c r="M41" s="3" t="str">
        <f aca="false">IFERROR(INDEX($S$2:$S$6,MATCH(L41,$T$2:$T$6,0),1),"NONE")</f>
        <v>NONE</v>
      </c>
      <c r="U41" s="3" t="str">
        <f aca="false">_xlfn.CONCAT("('",A41,"','",J41,"','",K41,"'),")</f>
        <v>('('Missile Launcher','314','4'),</v>
      </c>
      <c r="V41" s="3" t="str">
        <f aca="false">_xlfn.CONCAT("('",A41,"','",M41,"','",N41,"'),")</f>
        <v>('('Missile Launcher','NONE',''),</v>
      </c>
    </row>
    <row r="42" customFormat="false" ht="13.8" hidden="false" customHeight="false" outlineLevel="0" collapsed="false">
      <c r="A42" s="3" t="s">
        <v>1403</v>
      </c>
      <c r="B42" s="3" t="s">
        <v>1387</v>
      </c>
      <c r="C42" s="3" t="n">
        <v>6</v>
      </c>
      <c r="D42" s="3" t="s">
        <v>1394</v>
      </c>
      <c r="E42" s="3" t="s">
        <v>31</v>
      </c>
      <c r="F42" s="3" t="n">
        <v>3</v>
      </c>
      <c r="G42" s="3" t="s">
        <v>371</v>
      </c>
      <c r="H42" s="3" t="s">
        <v>1404</v>
      </c>
      <c r="I42" s="3" t="n">
        <v>22</v>
      </c>
      <c r="J42" s="3" t="n">
        <v>350</v>
      </c>
      <c r="K42" s="3" t="n">
        <v>3</v>
      </c>
      <c r="L42" s="3" t="n">
        <v>0.308</v>
      </c>
      <c r="M42" s="3" t="str">
        <f aca="false">IFERROR(INDEX($S$2:$S$6,MATCH(L42,$T$2:$T$6,0),1),"NONE")</f>
        <v>NONE</v>
      </c>
      <c r="U42" s="3" t="str">
        <f aca="false">_xlfn.CONCAT("('",A42,"','",J42,"','",K42,"'),")</f>
        <v>('('M60','350','3'),</v>
      </c>
      <c r="V42" s="3" t="str">
        <f aca="false">_xlfn.CONCAT("('",A42,"','",M42,"','",N42,"'),")</f>
        <v>('('M60','NONE',''),</v>
      </c>
    </row>
    <row r="43" customFormat="false" ht="13.8" hidden="false" customHeight="false" outlineLevel="0" collapsed="false">
      <c r="A43" s="3" t="s">
        <v>1405</v>
      </c>
      <c r="B43" s="3" t="s">
        <v>1387</v>
      </c>
      <c r="C43" s="3" t="n">
        <v>21</v>
      </c>
      <c r="D43" s="3" t="s">
        <v>1406</v>
      </c>
      <c r="E43" s="3" t="s">
        <v>31</v>
      </c>
      <c r="F43" s="3" t="n">
        <v>0</v>
      </c>
      <c r="G43" s="3" t="s">
        <v>371</v>
      </c>
      <c r="H43" s="3" t="s">
        <v>1407</v>
      </c>
      <c r="I43" s="3" t="n">
        <v>31</v>
      </c>
      <c r="J43" s="3" t="n">
        <v>1050</v>
      </c>
      <c r="K43" s="3" t="n">
        <v>5</v>
      </c>
      <c r="L43" s="3" t="s">
        <v>1070</v>
      </c>
      <c r="M43" s="3" t="str">
        <f aca="false">IFERROR(INDEX($S$2:$S$6,MATCH(L43,$T$2:$T$6,0),1),"NONE")</f>
        <v>NONE</v>
      </c>
      <c r="U43" s="3" t="str">
        <f aca="false">_xlfn.CONCAT("('",A43,"','",J43,"','",K43,"'),")</f>
        <v>('('Experimental MIRV','1050','5'),</v>
      </c>
      <c r="V43" s="3" t="str">
        <f aca="false">_xlfn.CONCAT("('",A43,"','",M43,"','",N43,"'),")</f>
        <v>('('Experimental MIRV','NONE',''),</v>
      </c>
    </row>
    <row r="44" customFormat="false" ht="13.8" hidden="false" customHeight="false" outlineLevel="0" collapsed="false">
      <c r="A44" s="3" t="s">
        <v>1408</v>
      </c>
      <c r="B44" s="3" t="s">
        <v>1387</v>
      </c>
      <c r="C44" s="3" t="n">
        <v>3</v>
      </c>
      <c r="D44" s="3" t="s">
        <v>1336</v>
      </c>
      <c r="E44" s="3" t="s">
        <v>31</v>
      </c>
      <c r="F44" s="3" t="n">
        <v>2</v>
      </c>
      <c r="G44" s="3" t="s">
        <v>378</v>
      </c>
      <c r="H44" s="3" t="s">
        <v>1407</v>
      </c>
      <c r="I44" s="3" t="n">
        <v>29</v>
      </c>
      <c r="J44" s="3" t="n">
        <v>450</v>
      </c>
      <c r="K44" s="3" t="n">
        <v>5</v>
      </c>
      <c r="L44" s="3" t="s">
        <v>1098</v>
      </c>
      <c r="M44" s="3" t="str">
        <f aca="false">IFERROR(INDEX($S$2:$S$6,MATCH(L44,$T$2:$T$6,0),1),"NONE")</f>
        <v>NONE</v>
      </c>
      <c r="U44" s="3" t="str">
        <f aca="false">_xlfn.CONCAT("('",A44,"','",J44,"','",K44,"'),")</f>
        <v>('('Grenade Machinegun','450','5'),</v>
      </c>
      <c r="V44" s="3" t="str">
        <f aca="false">_xlfn.CONCAT("('",A44,"','",M44,"','",N44,"'),")</f>
        <v>('('Grenade Machinegun','NONE',''),</v>
      </c>
    </row>
    <row r="45" customFormat="false" ht="13.8" hidden="false" customHeight="false" outlineLevel="0" collapsed="false">
      <c r="A45" s="3" t="s">
        <v>1409</v>
      </c>
      <c r="B45" s="3" t="s">
        <v>1387</v>
      </c>
      <c r="C45" s="3" t="n">
        <v>5</v>
      </c>
      <c r="D45" s="3" t="s">
        <v>1336</v>
      </c>
      <c r="E45" s="3" t="s">
        <v>31</v>
      </c>
      <c r="F45" s="3" t="n">
        <v>3</v>
      </c>
      <c r="G45" s="3" t="s">
        <v>371</v>
      </c>
      <c r="H45" s="3" t="s">
        <v>1343</v>
      </c>
      <c r="I45" s="3" t="n">
        <v>17</v>
      </c>
      <c r="J45" s="3" t="n">
        <v>400</v>
      </c>
      <c r="K45" s="3" t="n">
        <v>5</v>
      </c>
      <c r="L45" s="3" t="s">
        <v>39</v>
      </c>
      <c r="M45" s="3" t="str">
        <f aca="false">IFERROR(INDEX($S$2:$S$6,MATCH(L45,$T$2:$T$6,0),1),"NONE")</f>
        <v>NONE</v>
      </c>
      <c r="U45" s="3" t="str">
        <f aca="false">_xlfn.CONCAT("('",A45,"','",J45,"','",K45,"'),")</f>
        <v>('('SMMG','400','5'),</v>
      </c>
      <c r="V45" s="3" t="str">
        <f aca="false">_xlfn.CONCAT("('",A45,"','",M45,"','",N45,"'),")</f>
        <v>('('SMMG','NONE',''),</v>
      </c>
    </row>
    <row r="46" customFormat="false" ht="13.8" hidden="false" customHeight="false" outlineLevel="0" collapsed="false">
      <c r="A46" s="3" t="s">
        <v>1410</v>
      </c>
      <c r="B46" s="3" t="s">
        <v>1411</v>
      </c>
      <c r="C46" s="3" t="n">
        <v>2</v>
      </c>
      <c r="D46" s="3" t="s">
        <v>1412</v>
      </c>
      <c r="E46" s="3" t="s">
        <v>31</v>
      </c>
      <c r="F46" s="3" t="n">
        <v>0</v>
      </c>
      <c r="G46" s="3" t="s">
        <v>406</v>
      </c>
      <c r="H46" s="3" t="s">
        <v>1165</v>
      </c>
      <c r="I46" s="3" t="n">
        <v>0</v>
      </c>
      <c r="J46" s="3" t="n">
        <v>0</v>
      </c>
      <c r="K46" s="3" t="n">
        <v>0</v>
      </c>
      <c r="L46" s="3" t="n">
        <v>0</v>
      </c>
      <c r="M46" s="3" t="str">
        <f aca="false">IFERROR(INDEX($S$2:$S$6,MATCH(L46,$T$2:$T$6,0),1),"NONE")</f>
        <v>NONE</v>
      </c>
      <c r="U46" s="3" t="str">
        <f aca="false">_xlfn.CONCAT("('",A46,"','",J46,"','",K46,"'),")</f>
        <v>('('Gun Bash ( 1H )','0','0'),</v>
      </c>
      <c r="V46" s="3" t="str">
        <f aca="false">_xlfn.CONCAT("('",A46,"','",M46,"','",N46,"'),")</f>
        <v>('('Gun Bash ( 1H )','NONE',''),</v>
      </c>
    </row>
    <row r="47" customFormat="false" ht="13.8" hidden="false" customHeight="false" outlineLevel="0" collapsed="false">
      <c r="A47" s="3" t="s">
        <v>1413</v>
      </c>
      <c r="B47" s="3" t="s">
        <v>1411</v>
      </c>
      <c r="C47" s="3" t="n">
        <v>3</v>
      </c>
      <c r="D47" s="3" t="s">
        <v>1412</v>
      </c>
      <c r="E47" s="3" t="s">
        <v>31</v>
      </c>
      <c r="F47" s="3" t="n">
        <v>0</v>
      </c>
      <c r="G47" s="3" t="s">
        <v>406</v>
      </c>
      <c r="H47" s="3" t="s">
        <v>1165</v>
      </c>
      <c r="I47" s="3" t="n">
        <v>0</v>
      </c>
      <c r="J47" s="3" t="n">
        <v>0</v>
      </c>
      <c r="K47" s="3" t="n">
        <v>0</v>
      </c>
      <c r="L47" s="3" t="n">
        <v>0</v>
      </c>
      <c r="M47" s="3" t="str">
        <f aca="false">IFERROR(INDEX($S$2:$S$6,MATCH(L47,$T$2:$T$6,0),1),"NONE")</f>
        <v>NONE</v>
      </c>
      <c r="U47" s="3" t="str">
        <f aca="false">_xlfn.CONCAT("('",A47,"','",J47,"','",K47,"'),")</f>
        <v>('('Gun Bash','0','0'),</v>
      </c>
      <c r="V47" s="3" t="str">
        <f aca="false">_xlfn.CONCAT("('",A47,"','",M47,"','",N47,"'),")</f>
        <v>('('Gun Bash','NONE',''),</v>
      </c>
    </row>
    <row r="48" customFormat="false" ht="13.8" hidden="false" customHeight="false" outlineLevel="0" collapsed="false">
      <c r="A48" s="3" t="s">
        <v>1414</v>
      </c>
      <c r="B48" s="3" t="s">
        <v>1411</v>
      </c>
      <c r="C48" s="3" t="n">
        <v>4</v>
      </c>
      <c r="D48" s="3" t="s">
        <v>1340</v>
      </c>
      <c r="E48" s="3" t="s">
        <v>31</v>
      </c>
      <c r="F48" s="3" t="n">
        <v>0</v>
      </c>
      <c r="G48" s="3" t="s">
        <v>406</v>
      </c>
      <c r="H48" s="3" t="s">
        <v>1165</v>
      </c>
      <c r="I48" s="3" t="n">
        <v>0</v>
      </c>
      <c r="J48" s="3" t="n">
        <v>0</v>
      </c>
      <c r="K48" s="3" t="n">
        <v>0</v>
      </c>
      <c r="L48" s="3" t="n">
        <v>0</v>
      </c>
      <c r="M48" s="3" t="str">
        <f aca="false">IFERROR(INDEX($S$2:$S$6,MATCH(L48,$T$2:$T$6,0),1),"NONE")</f>
        <v>NONE</v>
      </c>
      <c r="U48" s="3" t="str">
        <f aca="false">_xlfn.CONCAT("('",A48,"','",J48,"','",K48,"'),")</f>
        <v>('('Bayonet','0','0'),</v>
      </c>
      <c r="V48" s="3" t="str">
        <f aca="false">_xlfn.CONCAT("('",A48,"','",M48,"','",N48,"'),")</f>
        <v>('('Bayonet','NONE',''),</v>
      </c>
    </row>
    <row r="49" customFormat="false" ht="13.8" hidden="false" customHeight="false" outlineLevel="0" collapsed="false">
      <c r="A49" s="3" t="s">
        <v>1415</v>
      </c>
      <c r="B49" s="3" t="s">
        <v>1411</v>
      </c>
      <c r="C49" s="3" t="s">
        <v>1416</v>
      </c>
      <c r="D49" s="3" t="s">
        <v>1165</v>
      </c>
      <c r="E49" s="3" t="s">
        <v>31</v>
      </c>
      <c r="F49" s="3" t="n">
        <v>0</v>
      </c>
      <c r="G49" s="3" t="s">
        <v>406</v>
      </c>
      <c r="H49" s="3" t="s">
        <v>1165</v>
      </c>
      <c r="I49" s="3" t="n">
        <v>0</v>
      </c>
      <c r="J49" s="3" t="n">
        <v>0</v>
      </c>
      <c r="K49" s="3" t="n">
        <v>0</v>
      </c>
      <c r="L49" s="3" t="n">
        <v>0</v>
      </c>
      <c r="M49" s="3" t="str">
        <f aca="false">IFERROR(INDEX($S$2:$S$6,MATCH(L49,$T$2:$T$6,0),1),"NONE")</f>
        <v>NONE</v>
      </c>
      <c r="U49" s="3" t="str">
        <f aca="false">_xlfn.CONCAT("('",A49,"','",J49,"','",K49,"'),")</f>
        <v>('('Shredder Bayonet','0','0'),</v>
      </c>
      <c r="V49" s="3" t="str">
        <f aca="false">_xlfn.CONCAT("('",A49,"','",M49,"','",N49,"'),")</f>
        <v>('('Shredder Bayonet','NONE',''),</v>
      </c>
    </row>
    <row r="50" customFormat="false" ht="13.8" hidden="false" customHeight="false" outlineLevel="0" collapsed="false">
      <c r="A50" s="3" t="s">
        <v>1417</v>
      </c>
      <c r="B50" s="3" t="s">
        <v>1411</v>
      </c>
      <c r="C50" s="3" t="n">
        <v>4</v>
      </c>
      <c r="D50" s="3" t="s">
        <v>1340</v>
      </c>
      <c r="E50" s="3" t="s">
        <v>31</v>
      </c>
      <c r="F50" s="3" t="n">
        <v>0</v>
      </c>
      <c r="G50" s="3" t="s">
        <v>406</v>
      </c>
      <c r="H50" s="3" t="s">
        <v>1418</v>
      </c>
      <c r="I50" s="3" t="n">
        <v>3</v>
      </c>
      <c r="J50" s="3" t="n">
        <v>50</v>
      </c>
      <c r="K50" s="3" t="n">
        <v>2</v>
      </c>
      <c r="L50" s="3" t="n">
        <v>0</v>
      </c>
      <c r="M50" s="3" t="str">
        <f aca="false">IFERROR(INDEX($S$2:$S$6,MATCH(L50,$T$2:$T$6,0),1),"NONE")</f>
        <v>NONE</v>
      </c>
      <c r="U50" s="3" t="str">
        <f aca="false">_xlfn.CONCAT("('",A50,"','",J50,"','",K50,"'),")</f>
        <v>('('Sword','50','2'),</v>
      </c>
      <c r="V50" s="3" t="str">
        <f aca="false">_xlfn.CONCAT("('",A50,"','",M50,"','",N50,"'),")</f>
        <v>('('Sword','NONE',''),</v>
      </c>
    </row>
    <row r="51" customFormat="false" ht="13.8" hidden="false" customHeight="false" outlineLevel="0" collapsed="false">
      <c r="A51" s="3" t="s">
        <v>1419</v>
      </c>
      <c r="B51" s="3" t="s">
        <v>1411</v>
      </c>
      <c r="C51" s="3" t="n">
        <v>3</v>
      </c>
      <c r="D51" s="3" t="s">
        <v>1340</v>
      </c>
      <c r="E51" s="3" t="s">
        <v>31</v>
      </c>
      <c r="F51" s="3" t="n">
        <v>0</v>
      </c>
      <c r="G51" s="3" t="s">
        <v>406</v>
      </c>
      <c r="H51" s="3" t="s">
        <v>1165</v>
      </c>
      <c r="I51" s="3" t="n">
        <v>1</v>
      </c>
      <c r="J51" s="3" t="n">
        <v>25</v>
      </c>
      <c r="K51" s="3" t="n">
        <v>1</v>
      </c>
      <c r="L51" s="3" t="n">
        <v>0</v>
      </c>
      <c r="M51" s="3" t="str">
        <f aca="false">IFERROR(INDEX($S$2:$S$6,MATCH(L51,$T$2:$T$6,0),1),"NONE")</f>
        <v>NONE</v>
      </c>
      <c r="U51" s="3" t="str">
        <f aca="false">_xlfn.CONCAT("('",A51,"','",J51,"','",K51,"'),")</f>
        <v>('('Combat Knife','25','1'),</v>
      </c>
      <c r="V51" s="3" t="str">
        <f aca="false">_xlfn.CONCAT("('",A51,"','",M51,"','",N51,"'),")</f>
        <v>('('Combat Knife','NONE',''),</v>
      </c>
    </row>
    <row r="52" customFormat="false" ht="13.8" hidden="false" customHeight="false" outlineLevel="0" collapsed="false">
      <c r="A52" s="3" t="s">
        <v>1420</v>
      </c>
      <c r="B52" s="3" t="s">
        <v>1411</v>
      </c>
      <c r="C52" s="3" t="n">
        <v>3</v>
      </c>
      <c r="D52" s="3" t="s">
        <v>1340</v>
      </c>
      <c r="E52" s="3" t="s">
        <v>31</v>
      </c>
      <c r="F52" s="3" t="n">
        <v>0</v>
      </c>
      <c r="G52" s="3" t="s">
        <v>406</v>
      </c>
      <c r="H52" s="3" t="s">
        <v>1165</v>
      </c>
      <c r="I52" s="3" t="n">
        <v>2</v>
      </c>
      <c r="J52" s="3" t="n">
        <v>25</v>
      </c>
      <c r="K52" s="3" t="n">
        <v>1</v>
      </c>
      <c r="L52" s="3" t="n">
        <v>0</v>
      </c>
      <c r="M52" s="3" t="str">
        <f aca="false">IFERROR(INDEX($S$2:$S$6,MATCH(L52,$T$2:$T$6,0),1),"NONE")</f>
        <v>NONE</v>
      </c>
      <c r="U52" s="3" t="str">
        <f aca="false">_xlfn.CONCAT("('",A52,"','",J52,"','",K52,"'),")</f>
        <v>('('Machete','25','1'),</v>
      </c>
      <c r="V52" s="3" t="str">
        <f aca="false">_xlfn.CONCAT("('",A52,"','",M52,"','",N52,"'),")</f>
        <v>('('Machete','NONE',''),</v>
      </c>
    </row>
    <row r="53" customFormat="false" ht="13.8" hidden="false" customHeight="false" outlineLevel="0" collapsed="false">
      <c r="A53" s="3" t="s">
        <v>1421</v>
      </c>
      <c r="B53" s="3" t="s">
        <v>1411</v>
      </c>
      <c r="C53" s="3" t="n">
        <v>4</v>
      </c>
      <c r="D53" s="3" t="s">
        <v>1328</v>
      </c>
      <c r="E53" s="3" t="s">
        <v>31</v>
      </c>
      <c r="F53" s="3" t="n">
        <v>0</v>
      </c>
      <c r="G53" s="3" t="s">
        <v>406</v>
      </c>
      <c r="H53" s="3" t="s">
        <v>1165</v>
      </c>
      <c r="I53" s="3" t="n">
        <v>6</v>
      </c>
      <c r="J53" s="3" t="n">
        <v>50</v>
      </c>
      <c r="K53" s="3" t="n">
        <v>2</v>
      </c>
      <c r="L53" s="3" t="n">
        <v>0</v>
      </c>
      <c r="M53" s="3" t="str">
        <f aca="false">IFERROR(INDEX($S$2:$S$6,MATCH(L53,$T$2:$T$6,0),1),"NONE")</f>
        <v>NONE</v>
      </c>
      <c r="U53" s="3" t="str">
        <f aca="false">_xlfn.CONCAT("('",A53,"','",J53,"','",K53,"'),")</f>
        <v>('('Ripper','50','2'),</v>
      </c>
      <c r="V53" s="3" t="str">
        <f aca="false">_xlfn.CONCAT("('",A53,"','",M53,"','",N53,"'),")</f>
        <v>('('Ripper','NONE',''),</v>
      </c>
    </row>
    <row r="54" customFormat="false" ht="13.8" hidden="false" customHeight="false" outlineLevel="0" collapsed="false">
      <c r="A54" s="3" t="s">
        <v>1422</v>
      </c>
      <c r="B54" s="3" t="s">
        <v>1411</v>
      </c>
      <c r="C54" s="3" t="n">
        <v>5</v>
      </c>
      <c r="D54" s="3" t="s">
        <v>1340</v>
      </c>
      <c r="E54" s="3" t="s">
        <v>79</v>
      </c>
      <c r="F54" s="3" t="n">
        <v>0</v>
      </c>
      <c r="G54" s="3" t="s">
        <v>406</v>
      </c>
      <c r="H54" s="3" t="s">
        <v>1418</v>
      </c>
      <c r="I54" s="3" t="n">
        <v>3</v>
      </c>
      <c r="J54" s="3" t="n">
        <v>200</v>
      </c>
      <c r="K54" s="3" t="n">
        <v>3</v>
      </c>
      <c r="L54" s="3" t="n">
        <v>0</v>
      </c>
      <c r="M54" s="3" t="str">
        <f aca="false">IFERROR(INDEX($S$2:$S$6,MATCH(L54,$T$2:$T$6,0),1),"NONE")</f>
        <v>NONE</v>
      </c>
      <c r="U54" s="3" t="str">
        <f aca="false">_xlfn.CONCAT("('",A54,"','",J54,"','",K54,"'),")</f>
        <v>('('Shishkebab','200','3'),</v>
      </c>
      <c r="V54" s="3" t="str">
        <f aca="false">_xlfn.CONCAT("('",A54,"','",M54,"','",N54,"'),")</f>
        <v>('('Shishkebab','NONE',''),</v>
      </c>
    </row>
    <row r="55" customFormat="false" ht="13.8" hidden="false" customHeight="false" outlineLevel="0" collapsed="false">
      <c r="A55" s="3" t="s">
        <v>1423</v>
      </c>
      <c r="B55" s="3" t="s">
        <v>1411</v>
      </c>
      <c r="C55" s="3" t="n">
        <v>2</v>
      </c>
      <c r="D55" s="3" t="s">
        <v>1340</v>
      </c>
      <c r="E55" s="3" t="s">
        <v>31</v>
      </c>
      <c r="F55" s="3" t="n">
        <v>0</v>
      </c>
      <c r="G55" s="3" t="s">
        <v>406</v>
      </c>
      <c r="H55" s="3" t="s">
        <v>1424</v>
      </c>
      <c r="I55" s="3" t="n">
        <v>1</v>
      </c>
      <c r="J55" s="3" t="n">
        <v>20</v>
      </c>
      <c r="K55" s="3" t="n">
        <v>0</v>
      </c>
      <c r="L55" s="3" t="n">
        <v>0</v>
      </c>
      <c r="M55" s="3" t="str">
        <f aca="false">IFERROR(INDEX($S$2:$S$6,MATCH(L55,$T$2:$T$6,0),1),"NONE")</f>
        <v>NONE</v>
      </c>
      <c r="U55" s="3" t="str">
        <f aca="false">_xlfn.CONCAT("('",A55,"','",J55,"','",K55,"'),")</f>
        <v>('('Switchblade','20','0'),</v>
      </c>
      <c r="V55" s="3" t="str">
        <f aca="false">_xlfn.CONCAT("('",A55,"','",M55,"','",N55,"'),")</f>
        <v>('('Switchblade','NONE',''),</v>
      </c>
    </row>
    <row r="56" customFormat="false" ht="13.8" hidden="false" customHeight="false" outlineLevel="0" collapsed="false">
      <c r="A56" s="3" t="s">
        <v>1425</v>
      </c>
      <c r="B56" s="3" t="s">
        <v>1411</v>
      </c>
      <c r="C56" s="3" t="n">
        <v>4</v>
      </c>
      <c r="D56" s="3" t="s">
        <v>1165</v>
      </c>
      <c r="E56" s="3" t="s">
        <v>31</v>
      </c>
      <c r="F56" s="3" t="n">
        <v>0</v>
      </c>
      <c r="G56" s="3" t="s">
        <v>406</v>
      </c>
      <c r="H56" s="3" t="s">
        <v>1337</v>
      </c>
      <c r="I56" s="3" t="n">
        <v>3</v>
      </c>
      <c r="J56" s="3" t="n">
        <v>25</v>
      </c>
      <c r="K56" s="3" t="n">
        <v>1</v>
      </c>
      <c r="L56" s="3" t="n">
        <v>0</v>
      </c>
      <c r="M56" s="3" t="str">
        <f aca="false">IFERROR(INDEX($S$2:$S$6,MATCH(L56,$T$2:$T$6,0),1),"NONE")</f>
        <v>NONE</v>
      </c>
      <c r="U56" s="3" t="str">
        <f aca="false">_xlfn.CONCAT("('",A56,"','",J56,"','",K56,"'),")</f>
        <v>('('Baseball Bat','25','1'),</v>
      </c>
      <c r="V56" s="3" t="str">
        <f aca="false">_xlfn.CONCAT("('",A56,"','",M56,"','",N56,"'),")</f>
        <v>('('Baseball Bat','NONE',''),</v>
      </c>
    </row>
    <row r="57" customFormat="false" ht="13.8" hidden="false" customHeight="false" outlineLevel="0" collapsed="false">
      <c r="A57" s="3" t="s">
        <v>1426</v>
      </c>
      <c r="B57" s="3" t="s">
        <v>1411</v>
      </c>
      <c r="C57" s="3" t="n">
        <v>5</v>
      </c>
      <c r="D57" s="3" t="s">
        <v>1165</v>
      </c>
      <c r="E57" s="3" t="s">
        <v>31</v>
      </c>
      <c r="F57" s="3" t="n">
        <v>0</v>
      </c>
      <c r="G57" s="3" t="s">
        <v>406</v>
      </c>
      <c r="H57" s="3" t="s">
        <v>1337</v>
      </c>
      <c r="I57" s="3" t="n">
        <v>2</v>
      </c>
      <c r="J57" s="3" t="n">
        <v>32</v>
      </c>
      <c r="K57" s="3" t="n">
        <v>2</v>
      </c>
      <c r="L57" s="3" t="n">
        <v>0</v>
      </c>
      <c r="M57" s="3" t="str">
        <f aca="false">IFERROR(INDEX($S$2:$S$6,MATCH(L57,$T$2:$T$6,0),1),"NONE")</f>
        <v>NONE</v>
      </c>
      <c r="U57" s="3" t="str">
        <f aca="false">_xlfn.CONCAT("('",A57,"','",J57,"','",K57,"'),")</f>
        <v>('('AluminumBaseball Bat','32','2'),</v>
      </c>
      <c r="V57" s="3" t="str">
        <f aca="false">_xlfn.CONCAT("('",A57,"','",M57,"','",N57,"'),")</f>
        <v>('('AluminumBaseball Bat','NONE',''),</v>
      </c>
    </row>
    <row r="58" customFormat="false" ht="13.8" hidden="false" customHeight="false" outlineLevel="0" collapsed="false">
      <c r="A58" s="3" t="s">
        <v>1427</v>
      </c>
      <c r="B58" s="3" t="s">
        <v>1411</v>
      </c>
      <c r="C58" s="3" t="n">
        <v>4</v>
      </c>
      <c r="D58" s="3" t="s">
        <v>1165</v>
      </c>
      <c r="E58" s="3" t="s">
        <v>31</v>
      </c>
      <c r="F58" s="3" t="n">
        <v>0</v>
      </c>
      <c r="G58" s="3" t="s">
        <v>406</v>
      </c>
      <c r="H58" s="3" t="s">
        <v>1337</v>
      </c>
      <c r="I58" s="3" t="n">
        <v>3</v>
      </c>
      <c r="J58" s="3" t="n">
        <v>20</v>
      </c>
      <c r="K58" s="3" t="n">
        <v>0</v>
      </c>
      <c r="L58" s="3" t="n">
        <v>0</v>
      </c>
      <c r="M58" s="3" t="str">
        <f aca="false">IFERROR(INDEX($S$2:$S$6,MATCH(L58,$T$2:$T$6,0),1),"NONE")</f>
        <v>NONE</v>
      </c>
      <c r="U58" s="3" t="str">
        <f aca="false">_xlfn.CONCAT("('",A58,"','",J58,"','",K58,"'),")</f>
        <v>('('Board','20','0'),</v>
      </c>
      <c r="V58" s="3" t="str">
        <f aca="false">_xlfn.CONCAT("('",A58,"','",M58,"','",N58,"'),")</f>
        <v>('('Board','NONE',''),</v>
      </c>
    </row>
    <row r="59" customFormat="false" ht="13.8" hidden="false" customHeight="false" outlineLevel="0" collapsed="false">
      <c r="A59" s="3" t="s">
        <v>1428</v>
      </c>
      <c r="B59" s="3" t="s">
        <v>1411</v>
      </c>
      <c r="C59" s="3" t="n">
        <v>3</v>
      </c>
      <c r="D59" s="3" t="s">
        <v>1165</v>
      </c>
      <c r="E59" s="3" t="s">
        <v>31</v>
      </c>
      <c r="F59" s="3" t="n">
        <v>0</v>
      </c>
      <c r="G59" s="3" t="s">
        <v>406</v>
      </c>
      <c r="H59" s="3" t="s">
        <v>1165</v>
      </c>
      <c r="I59" s="3" t="n">
        <v>3</v>
      </c>
      <c r="J59" s="3" t="n">
        <v>15</v>
      </c>
      <c r="K59" s="3" t="n">
        <v>0</v>
      </c>
      <c r="L59" s="3" t="n">
        <v>0</v>
      </c>
      <c r="M59" s="3" t="str">
        <f aca="false">IFERROR(INDEX($S$2:$S$6,MATCH(L59,$T$2:$T$6,0),1),"NONE")</f>
        <v>NONE</v>
      </c>
      <c r="U59" s="3" t="str">
        <f aca="false">_xlfn.CONCAT("('",A59,"','",J59,"','",K59,"'),")</f>
        <v>('('Lead Pipe','15','0'),</v>
      </c>
      <c r="V59" s="3" t="str">
        <f aca="false">_xlfn.CONCAT("('",A59,"','",M59,"','",N59,"'),")</f>
        <v>('('Lead Pipe','NONE',''),</v>
      </c>
    </row>
    <row r="60" customFormat="false" ht="13.8" hidden="false" customHeight="false" outlineLevel="0" collapsed="false">
      <c r="A60" s="3" t="s">
        <v>1429</v>
      </c>
      <c r="B60" s="3" t="s">
        <v>1411</v>
      </c>
      <c r="C60" s="3" t="n">
        <v>3</v>
      </c>
      <c r="D60" s="3" t="s">
        <v>1165</v>
      </c>
      <c r="E60" s="3" t="s">
        <v>31</v>
      </c>
      <c r="F60" s="3" t="n">
        <v>0</v>
      </c>
      <c r="G60" s="3" t="s">
        <v>406</v>
      </c>
      <c r="H60" s="3" t="s">
        <v>1165</v>
      </c>
      <c r="I60" s="3" t="n">
        <v>2</v>
      </c>
      <c r="J60" s="3" t="n">
        <v>30</v>
      </c>
      <c r="K60" s="3" t="n">
        <v>1</v>
      </c>
      <c r="L60" s="3" t="n">
        <v>0</v>
      </c>
      <c r="M60" s="3" t="str">
        <f aca="false">IFERROR(INDEX($S$2:$S$6,MATCH(L60,$T$2:$T$6,0),1),"NONE")</f>
        <v>NONE</v>
      </c>
      <c r="U60" s="3" t="str">
        <f aca="false">_xlfn.CONCAT("('",A60,"','",J60,"','",K60,"'),")</f>
        <v>('('Pipe Wrench','30','1'),</v>
      </c>
      <c r="V60" s="3" t="str">
        <f aca="false">_xlfn.CONCAT("('",A60,"','",M60,"','",N60,"'),")</f>
        <v>('('Pipe Wrench','NONE',''),</v>
      </c>
    </row>
    <row r="61" customFormat="false" ht="13.8" hidden="false" customHeight="false" outlineLevel="0" collapsed="false">
      <c r="A61" s="3" t="s">
        <v>1430</v>
      </c>
      <c r="B61" s="3" t="s">
        <v>1411</v>
      </c>
      <c r="C61" s="3" t="n">
        <v>3</v>
      </c>
      <c r="D61" s="3" t="s">
        <v>1165</v>
      </c>
      <c r="E61" s="3" t="s">
        <v>31</v>
      </c>
      <c r="F61" s="3" t="n">
        <v>0</v>
      </c>
      <c r="G61" s="3" t="s">
        <v>406</v>
      </c>
      <c r="H61" s="3" t="s">
        <v>1337</v>
      </c>
      <c r="I61" s="3" t="n">
        <v>1</v>
      </c>
      <c r="J61" s="3" t="n">
        <v>10</v>
      </c>
      <c r="K61" s="3" t="n">
        <v>0</v>
      </c>
      <c r="L61" s="3" t="n">
        <v>0</v>
      </c>
      <c r="M61" s="3" t="str">
        <f aca="false">IFERROR(INDEX($S$2:$S$6,MATCH(L61,$T$2:$T$6,0),1),"NONE")</f>
        <v>NONE</v>
      </c>
      <c r="U61" s="3" t="str">
        <f aca="false">_xlfn.CONCAT("('",A61,"','",J61,"','",K61,"'),")</f>
        <v>('('Pool cue','10','0'),</v>
      </c>
      <c r="V61" s="3" t="str">
        <f aca="false">_xlfn.CONCAT("('",A61,"','",M61,"','",N61,"'),")</f>
        <v>('('Pool cue','NONE',''),</v>
      </c>
    </row>
    <row r="62" customFormat="false" ht="13.8" hidden="false" customHeight="false" outlineLevel="0" collapsed="false">
      <c r="A62" s="3" t="s">
        <v>1431</v>
      </c>
      <c r="B62" s="3" t="s">
        <v>1411</v>
      </c>
      <c r="C62" s="3" t="n">
        <v>3</v>
      </c>
      <c r="D62" s="3" t="s">
        <v>1165</v>
      </c>
      <c r="E62" s="3" t="s">
        <v>31</v>
      </c>
      <c r="F62" s="3" t="n">
        <v>0</v>
      </c>
      <c r="G62" s="3" t="s">
        <v>406</v>
      </c>
      <c r="H62" s="3" t="s">
        <v>1165</v>
      </c>
      <c r="I62" s="3" t="n">
        <v>1</v>
      </c>
      <c r="J62" s="3" t="n">
        <v>10</v>
      </c>
      <c r="K62" s="3" t="n">
        <v>0</v>
      </c>
      <c r="L62" s="3" t="n">
        <v>0</v>
      </c>
      <c r="M62" s="3" t="str">
        <f aca="false">IFERROR(INDEX($S$2:$S$6,MATCH(L62,$T$2:$T$6,0),1),"NONE")</f>
        <v>NONE</v>
      </c>
      <c r="U62" s="3" t="str">
        <f aca="false">_xlfn.CONCAT("('",A62,"','",J62,"','",K62,"'),")</f>
        <v>('('Rolling Pin','10','0'),</v>
      </c>
      <c r="V62" s="3" t="str">
        <f aca="false">_xlfn.CONCAT("('",A62,"','",M62,"','",N62,"'),")</f>
        <v>('('Rolling Pin','NONE',''),</v>
      </c>
    </row>
    <row r="63" customFormat="false" ht="13.8" hidden="false" customHeight="false" outlineLevel="0" collapsed="false">
      <c r="A63" s="3" t="s">
        <v>1432</v>
      </c>
      <c r="B63" s="3" t="s">
        <v>1411</v>
      </c>
      <c r="C63" s="3" t="n">
        <v>3</v>
      </c>
      <c r="D63" s="3" t="s">
        <v>1165</v>
      </c>
      <c r="E63" s="3" t="s">
        <v>31</v>
      </c>
      <c r="F63" s="3" t="n">
        <v>0</v>
      </c>
      <c r="G63" s="3" t="s">
        <v>406</v>
      </c>
      <c r="H63" s="3" t="s">
        <v>1165</v>
      </c>
      <c r="I63" s="3" t="n">
        <v>2</v>
      </c>
      <c r="J63" s="3" t="n">
        <v>15</v>
      </c>
      <c r="K63" s="3" t="n">
        <v>1</v>
      </c>
      <c r="L63" s="3" t="n">
        <v>0</v>
      </c>
      <c r="M63" s="3" t="str">
        <f aca="false">IFERROR(INDEX($S$2:$S$6,MATCH(L63,$T$2:$T$6,0),1),"NONE")</f>
        <v>NONE</v>
      </c>
      <c r="U63" s="3" t="str">
        <f aca="false">_xlfn.CONCAT("('",A63,"','",J63,"','",K63,"'),")</f>
        <v>('('Baton','15','1'),</v>
      </c>
      <c r="V63" s="3" t="str">
        <f aca="false">_xlfn.CONCAT("('",A63,"','",M63,"','",N63,"'),")</f>
        <v>('('Baton','NONE',''),</v>
      </c>
    </row>
    <row r="64" customFormat="false" ht="13.8" hidden="false" customHeight="false" outlineLevel="0" collapsed="false">
      <c r="A64" s="3" t="s">
        <v>1433</v>
      </c>
      <c r="B64" s="3" t="s">
        <v>1411</v>
      </c>
      <c r="C64" s="3" t="n">
        <v>5</v>
      </c>
      <c r="D64" s="3" t="s">
        <v>1165</v>
      </c>
      <c r="E64" s="3" t="s">
        <v>31</v>
      </c>
      <c r="F64" s="3" t="n">
        <v>0</v>
      </c>
      <c r="G64" s="3" t="s">
        <v>406</v>
      </c>
      <c r="H64" s="3" t="s">
        <v>1165</v>
      </c>
      <c r="I64" s="3" t="n">
        <v>12</v>
      </c>
      <c r="J64" s="3" t="n">
        <v>40</v>
      </c>
      <c r="K64" s="3" t="n">
        <v>2</v>
      </c>
      <c r="L64" s="3" t="n">
        <v>0</v>
      </c>
      <c r="M64" s="3" t="str">
        <f aca="false">IFERROR(INDEX($S$2:$S$6,MATCH(L64,$T$2:$T$6,0),1),"NONE")</f>
        <v>NONE</v>
      </c>
      <c r="U64" s="3" t="str">
        <f aca="false">_xlfn.CONCAT("('",A64,"','",J64,"','",K64,"'),")</f>
        <v>('('Sledgehammer','40','2'),</v>
      </c>
      <c r="V64" s="3" t="str">
        <f aca="false">_xlfn.CONCAT("('",A64,"','",M64,"','",N64,"'),")</f>
        <v>('('Sledgehammer','NONE',''),</v>
      </c>
    </row>
    <row r="65" customFormat="false" ht="13.8" hidden="false" customHeight="false" outlineLevel="0" collapsed="false">
      <c r="A65" s="3" t="s">
        <v>1434</v>
      </c>
      <c r="B65" s="3" t="s">
        <v>1411</v>
      </c>
      <c r="C65" s="3" t="n">
        <v>6</v>
      </c>
      <c r="D65" s="3" t="s">
        <v>1354</v>
      </c>
      <c r="E65" s="3" t="s">
        <v>31</v>
      </c>
      <c r="F65" s="3" t="n">
        <v>0</v>
      </c>
      <c r="G65" s="3" t="s">
        <v>406</v>
      </c>
      <c r="H65" s="3" t="s">
        <v>1337</v>
      </c>
      <c r="I65" s="3" t="n">
        <v>20</v>
      </c>
      <c r="J65" s="3" t="n">
        <v>180</v>
      </c>
      <c r="K65" s="3" t="n">
        <v>3</v>
      </c>
      <c r="L65" s="3" t="n">
        <v>0</v>
      </c>
      <c r="M65" s="3" t="str">
        <f aca="false">IFERROR(INDEX($S$2:$S$6,MATCH(L65,$T$2:$T$6,0),1),"NONE")</f>
        <v>NONE</v>
      </c>
      <c r="U65" s="3" t="str">
        <f aca="false">_xlfn.CONCAT("('",A65,"','",J65,"','",K65,"'),")</f>
        <v>('('Super Sledge','180','3'),</v>
      </c>
      <c r="V65" s="3" t="str">
        <f aca="false">_xlfn.CONCAT("('",A65,"','",M65,"','",N65,"'),")</f>
        <v>('('Super Sledge','NONE',''),</v>
      </c>
    </row>
    <row r="66" customFormat="false" ht="13.8" hidden="false" customHeight="false" outlineLevel="0" collapsed="false">
      <c r="A66" s="3" t="s">
        <v>1435</v>
      </c>
      <c r="B66" s="3" t="s">
        <v>1411</v>
      </c>
      <c r="C66" s="3" t="n">
        <v>3</v>
      </c>
      <c r="D66" s="3" t="s">
        <v>1165</v>
      </c>
      <c r="E66" s="3" t="s">
        <v>31</v>
      </c>
      <c r="F66" s="3" t="n">
        <v>0</v>
      </c>
      <c r="G66" s="3" t="s">
        <v>406</v>
      </c>
      <c r="H66" s="3" t="s">
        <v>1165</v>
      </c>
      <c r="I66" s="3" t="n">
        <v>2</v>
      </c>
      <c r="J66" s="3" t="n">
        <v>25</v>
      </c>
      <c r="K66" s="3" t="n">
        <v>1</v>
      </c>
      <c r="L66" s="3" t="n">
        <v>0</v>
      </c>
      <c r="M66" s="3" t="str">
        <f aca="false">IFERROR(INDEX($S$2:$S$6,MATCH(L66,$T$2:$T$6,0),1),"NONE")</f>
        <v>NONE</v>
      </c>
      <c r="U66" s="3" t="str">
        <f aca="false">_xlfn.CONCAT("('",A66,"','",J66,"','",K66,"'),")</f>
        <v>('('Tire Iron','25','1'),</v>
      </c>
      <c r="V66" s="3" t="str">
        <f aca="false">_xlfn.CONCAT("('",A66,"','",M66,"','",N66,"'),")</f>
        <v>('('Tire Iron','NONE',''),</v>
      </c>
    </row>
    <row r="67" customFormat="false" ht="13.8" hidden="false" customHeight="false" outlineLevel="0" collapsed="false">
      <c r="A67" s="3" t="s">
        <v>1436</v>
      </c>
      <c r="B67" s="3" t="s">
        <v>1411</v>
      </c>
      <c r="C67" s="3" t="n">
        <v>3</v>
      </c>
      <c r="D67" s="3" t="s">
        <v>1165</v>
      </c>
      <c r="E67" s="3" t="s">
        <v>31</v>
      </c>
      <c r="F67" s="3" t="n">
        <v>0</v>
      </c>
      <c r="G67" s="3" t="s">
        <v>406</v>
      </c>
      <c r="H67" s="3" t="s">
        <v>1165</v>
      </c>
      <c r="I67" s="3" t="n">
        <v>2</v>
      </c>
      <c r="J67" s="3" t="n">
        <v>10</v>
      </c>
      <c r="K67" s="3" t="n">
        <v>0</v>
      </c>
      <c r="L67" s="3" t="n">
        <v>0</v>
      </c>
      <c r="M67" s="3" t="str">
        <f aca="false">IFERROR(INDEX($S$2:$S$6,MATCH(L67,$T$2:$T$6,0),1),"NONE")</f>
        <v>NONE</v>
      </c>
      <c r="U67" s="3" t="str">
        <f aca="false">_xlfn.CONCAT("('",A67,"','",J67,"','",K67,"'),")</f>
        <v>('('Walking Cane','10','0'),</v>
      </c>
      <c r="V67" s="3" t="str">
        <f aca="false">_xlfn.CONCAT("('",A67,"','",M67,"','",N67,"'),")</f>
        <v>('('Walking Cane','NONE',''),</v>
      </c>
    </row>
    <row r="68" customFormat="false" ht="13.8" hidden="false" customHeight="false" outlineLevel="0" collapsed="false">
      <c r="A68" s="3" t="s">
        <v>1437</v>
      </c>
      <c r="B68" s="3" t="s">
        <v>1411</v>
      </c>
      <c r="C68" s="3" t="n">
        <v>3</v>
      </c>
      <c r="D68" s="3" t="s">
        <v>1412</v>
      </c>
      <c r="E68" s="3" t="s">
        <v>1118</v>
      </c>
      <c r="F68" s="3" t="n">
        <v>0</v>
      </c>
      <c r="G68" s="3" t="s">
        <v>406</v>
      </c>
      <c r="H68" s="3" t="s">
        <v>1165</v>
      </c>
      <c r="I68" s="3" t="n">
        <v>2</v>
      </c>
      <c r="J68" s="3" t="n">
        <v>30</v>
      </c>
      <c r="K68" s="3" t="n">
        <v>2</v>
      </c>
      <c r="L68" s="3" t="n">
        <v>0</v>
      </c>
      <c r="M68" s="3" t="str">
        <f aca="false">IFERROR(INDEX($S$2:$S$6,MATCH(L68,$T$2:$T$6,0),1),"NONE")</f>
        <v>NONE</v>
      </c>
      <c r="U68" s="3" t="str">
        <f aca="false">_xlfn.CONCAT("('",A68,"','",J68,"','",K68,"'),")</f>
        <v>('('Cattle Prod','30','2'),</v>
      </c>
      <c r="V68" s="3" t="str">
        <f aca="false">_xlfn.CONCAT("('",A68,"','",M68,"','",N68,"'),")</f>
        <v>('('Cattle Prod','NONE',''),</v>
      </c>
    </row>
    <row r="69" customFormat="false" ht="13.8" hidden="false" customHeight="false" outlineLevel="0" collapsed="false">
      <c r="A69" s="3" t="s">
        <v>1438</v>
      </c>
      <c r="B69" s="3" t="s">
        <v>1411</v>
      </c>
      <c r="C69" s="3" t="n">
        <v>3</v>
      </c>
      <c r="D69" s="3" t="s">
        <v>1340</v>
      </c>
      <c r="E69" s="3" t="s">
        <v>31</v>
      </c>
      <c r="F69" s="3" t="n">
        <v>0</v>
      </c>
      <c r="G69" s="3" t="s">
        <v>406</v>
      </c>
      <c r="H69" s="3" t="s">
        <v>1165</v>
      </c>
      <c r="I69" s="3" t="n">
        <v>2</v>
      </c>
      <c r="J69" s="3" t="n">
        <v>30</v>
      </c>
      <c r="K69" s="3" t="n">
        <v>1</v>
      </c>
      <c r="L69" s="3" t="n">
        <v>0</v>
      </c>
      <c r="M69" s="3" t="str">
        <f aca="false">IFERROR(INDEX($S$2:$S$6,MATCH(L69,$T$2:$T$6,0),1),"NONE")</f>
        <v>NONE</v>
      </c>
      <c r="U69" s="3" t="str">
        <f aca="false">_xlfn.CONCAT("('",A69,"','",J69,"','",K69,"'),")</f>
        <v>('('Crowbar','30','1'),</v>
      </c>
      <c r="V69" s="3" t="str">
        <f aca="false">_xlfn.CONCAT("('",A69,"','",M69,"','",N69,"'),")</f>
        <v>('('Crowbar','NONE',''),</v>
      </c>
    </row>
    <row r="70" customFormat="false" ht="13.8" hidden="false" customHeight="false" outlineLevel="0" collapsed="false">
      <c r="A70" s="3" t="s">
        <v>1439</v>
      </c>
      <c r="B70" s="3" t="s">
        <v>1411</v>
      </c>
      <c r="C70" s="3" t="n">
        <v>4</v>
      </c>
      <c r="D70" s="3" t="s">
        <v>1412</v>
      </c>
      <c r="E70" s="3" t="s">
        <v>31</v>
      </c>
      <c r="F70" s="3" t="n">
        <v>0</v>
      </c>
      <c r="G70" s="3" t="s">
        <v>406</v>
      </c>
      <c r="H70" s="3" t="s">
        <v>1337</v>
      </c>
      <c r="I70" s="3" t="n">
        <v>5</v>
      </c>
      <c r="J70" s="3" t="n">
        <v>30</v>
      </c>
      <c r="K70" s="3" t="n">
        <v>0</v>
      </c>
      <c r="L70" s="3" t="n">
        <v>0</v>
      </c>
      <c r="M70" s="3" t="str">
        <f aca="false">IFERROR(INDEX($S$2:$S$6,MATCH(L70,$T$2:$T$6,0),1),"NONE")</f>
        <v>NONE</v>
      </c>
      <c r="U70" s="3" t="str">
        <f aca="false">_xlfn.CONCAT("('",A70,"','",J70,"','",K70,"'),")</f>
        <v>('('Shovel','30','0'),</v>
      </c>
      <c r="V70" s="3" t="str">
        <f aca="false">_xlfn.CONCAT("('",A70,"','",M70,"','",N70,"'),")</f>
        <v>('('Shovel','NONE',''),</v>
      </c>
    </row>
    <row r="71" customFormat="false" ht="13.8" hidden="false" customHeight="false" outlineLevel="0" collapsed="false">
      <c r="A71" s="3" t="s">
        <v>1440</v>
      </c>
      <c r="B71" s="3" t="s">
        <v>1441</v>
      </c>
      <c r="C71" s="3" t="n">
        <v>2</v>
      </c>
      <c r="D71" s="3" t="s">
        <v>1165</v>
      </c>
      <c r="E71" s="3" t="s">
        <v>31</v>
      </c>
      <c r="F71" s="3" t="n">
        <v>0</v>
      </c>
      <c r="G71" s="3" t="s">
        <v>406</v>
      </c>
      <c r="H71" s="3" t="s">
        <v>1165</v>
      </c>
      <c r="I71" s="3" t="n">
        <v>0</v>
      </c>
      <c r="J71" s="3" t="n">
        <v>0</v>
      </c>
      <c r="K71" s="3" t="n">
        <v>0</v>
      </c>
      <c r="L71" s="3" t="n">
        <v>0</v>
      </c>
      <c r="M71" s="3" t="str">
        <f aca="false">IFERROR(INDEX($S$2:$S$6,MATCH(L71,$T$2:$T$6,0),1),"NONE")</f>
        <v>NONE</v>
      </c>
      <c r="U71" s="3" t="str">
        <f aca="false">_xlfn.CONCAT("('",A71,"','",J71,"','",K71,"'),")</f>
        <v>('('Unarmed Strike','0','0'),</v>
      </c>
      <c r="V71" s="3" t="str">
        <f aca="false">_xlfn.CONCAT("('",A71,"','",M71,"','",N71,"'),")</f>
        <v>('('Unarmed Strike','NONE',''),</v>
      </c>
    </row>
    <row r="72" customFormat="false" ht="13.8" hidden="false" customHeight="false" outlineLevel="0" collapsed="false">
      <c r="A72" s="3" t="s">
        <v>1442</v>
      </c>
      <c r="B72" s="3" t="s">
        <v>1441</v>
      </c>
      <c r="C72" s="3" t="n">
        <v>2</v>
      </c>
      <c r="D72" s="3" t="s">
        <v>1328</v>
      </c>
      <c r="E72" s="3" t="s">
        <v>31</v>
      </c>
      <c r="F72" s="3" t="n">
        <v>0</v>
      </c>
      <c r="G72" s="3" t="s">
        <v>406</v>
      </c>
      <c r="H72" s="3" t="s">
        <v>1443</v>
      </c>
      <c r="I72" s="3" t="n">
        <v>1</v>
      </c>
      <c r="J72" s="3" t="n">
        <v>0</v>
      </c>
      <c r="K72" s="3" t="n">
        <v>0</v>
      </c>
      <c r="L72" s="3" t="n">
        <v>0</v>
      </c>
      <c r="M72" s="3" t="str">
        <f aca="false">IFERROR(INDEX($S$2:$S$6,MATCH(L72,$T$2:$T$6,0),1),"NONE")</f>
        <v>NONE</v>
      </c>
      <c r="U72" s="3" t="str">
        <f aca="false">_xlfn.CONCAT("('",A72,"','",J72,"','",K72,"'),")</f>
        <v>('('Handy Rock','0','0'),</v>
      </c>
      <c r="V72" s="3" t="str">
        <f aca="false">_xlfn.CONCAT("('",A72,"','",M72,"','",N72,"'),")</f>
        <v>('('Handy Rock','NONE',''),</v>
      </c>
    </row>
    <row r="73" customFormat="false" ht="13.8" hidden="false" customHeight="false" outlineLevel="0" collapsed="false">
      <c r="A73" s="3" t="s">
        <v>1444</v>
      </c>
      <c r="B73" s="3" t="s">
        <v>1441</v>
      </c>
      <c r="C73" s="3" t="n">
        <v>3</v>
      </c>
      <c r="D73" s="3" t="s">
        <v>1412</v>
      </c>
      <c r="E73" s="3" t="s">
        <v>31</v>
      </c>
      <c r="F73" s="3" t="n">
        <v>0</v>
      </c>
      <c r="G73" s="3" t="s">
        <v>406</v>
      </c>
      <c r="H73" s="3" t="s">
        <v>1165</v>
      </c>
      <c r="I73" s="3" t="n">
        <v>1</v>
      </c>
      <c r="J73" s="3" t="n">
        <v>10</v>
      </c>
      <c r="K73" s="3" t="n">
        <v>1</v>
      </c>
      <c r="L73" s="3" t="n">
        <v>0</v>
      </c>
      <c r="M73" s="3" t="str">
        <f aca="false">IFERROR(INDEX($S$2:$S$6,MATCH(L73,$T$2:$T$6,0),1),"NONE")</f>
        <v>NONE</v>
      </c>
      <c r="U73" s="3" t="str">
        <f aca="false">_xlfn.CONCAT("('",A73,"','",J73,"','",K73,"'),")</f>
        <v>('('Boxing Glove','10','1'),</v>
      </c>
      <c r="V73" s="3" t="str">
        <f aca="false">_xlfn.CONCAT("('",A73,"','",M73,"','",N73,"'),")</f>
        <v>('('Boxing Glove','NONE',''),</v>
      </c>
    </row>
    <row r="74" customFormat="false" ht="13.8" hidden="false" customHeight="false" outlineLevel="0" collapsed="false">
      <c r="A74" s="3" t="s">
        <v>1445</v>
      </c>
      <c r="B74" s="3" t="s">
        <v>1441</v>
      </c>
      <c r="C74" s="3" t="n">
        <v>5</v>
      </c>
      <c r="D74" s="3" t="s">
        <v>1340</v>
      </c>
      <c r="E74" s="3" t="s">
        <v>31</v>
      </c>
      <c r="F74" s="3" t="n">
        <v>0</v>
      </c>
      <c r="G74" s="3" t="s">
        <v>406</v>
      </c>
      <c r="H74" s="3" t="s">
        <v>1165</v>
      </c>
      <c r="I74" s="3" t="n">
        <v>10</v>
      </c>
      <c r="J74" s="3" t="n">
        <v>75</v>
      </c>
      <c r="K74" s="3" t="n">
        <v>3</v>
      </c>
      <c r="L74" s="3" t="n">
        <v>0</v>
      </c>
      <c r="M74" s="3" t="str">
        <f aca="false">IFERROR(INDEX($S$2:$S$6,MATCH(L74,$T$2:$T$6,0),1),"NONE")</f>
        <v>NONE</v>
      </c>
      <c r="U74" s="3" t="str">
        <f aca="false">_xlfn.CONCAT("('",A74,"','",J74,"','",K74,"'),")</f>
        <v>('('Deathclaw Gauntlet','75','3'),</v>
      </c>
      <c r="V74" s="3" t="str">
        <f aca="false">_xlfn.CONCAT("('",A74,"','",M74,"','",N74,"'),")</f>
        <v>('('Deathclaw Gauntlet','NONE',''),</v>
      </c>
    </row>
    <row r="75" customFormat="false" ht="13.8" hidden="false" customHeight="false" outlineLevel="0" collapsed="false">
      <c r="A75" s="3" t="s">
        <v>1446</v>
      </c>
      <c r="B75" s="3" t="s">
        <v>1441</v>
      </c>
      <c r="C75" s="3" t="n">
        <v>3</v>
      </c>
      <c r="D75" s="3" t="s">
        <v>1165</v>
      </c>
      <c r="E75" s="3" t="s">
        <v>31</v>
      </c>
      <c r="F75" s="3" t="n">
        <v>0</v>
      </c>
      <c r="G75" s="3" t="s">
        <v>406</v>
      </c>
      <c r="H75" s="3" t="s">
        <v>1424</v>
      </c>
      <c r="I75" s="3" t="n">
        <v>0</v>
      </c>
      <c r="J75" s="3" t="n">
        <v>10</v>
      </c>
      <c r="K75" s="3" t="n">
        <v>1</v>
      </c>
      <c r="L75" s="3" t="n">
        <v>0</v>
      </c>
      <c r="M75" s="3" t="str">
        <f aca="false">IFERROR(INDEX($S$2:$S$6,MATCH(L75,$T$2:$T$6,0),1),"NONE")</f>
        <v>NONE</v>
      </c>
      <c r="U75" s="3" t="str">
        <f aca="false">_xlfn.CONCAT("('",A75,"','",J75,"','",K75,"'),")</f>
        <v>('('Knuckles','10','1'),</v>
      </c>
      <c r="V75" s="3" t="str">
        <f aca="false">_xlfn.CONCAT("('",A75,"','",M75,"','",N75,"'),")</f>
        <v>('('Knuckles','NONE',''),</v>
      </c>
    </row>
    <row r="76" customFormat="false" ht="13.8" hidden="false" customHeight="false" outlineLevel="0" collapsed="false">
      <c r="A76" s="3" t="s">
        <v>1447</v>
      </c>
      <c r="B76" s="3" t="s">
        <v>1441</v>
      </c>
      <c r="C76" s="3" t="n">
        <v>4</v>
      </c>
      <c r="D76" s="3" t="s">
        <v>1412</v>
      </c>
      <c r="E76" s="3" t="s">
        <v>31</v>
      </c>
      <c r="F76" s="3" t="n">
        <v>0</v>
      </c>
      <c r="G76" s="3" t="s">
        <v>406</v>
      </c>
      <c r="H76" s="3" t="s">
        <v>1165</v>
      </c>
      <c r="I76" s="3" t="n">
        <v>4</v>
      </c>
      <c r="J76" s="3" t="n">
        <v>100</v>
      </c>
      <c r="K76" s="3" t="n">
        <v>2</v>
      </c>
      <c r="L76" s="3" t="n">
        <v>0</v>
      </c>
      <c r="M76" s="3" t="str">
        <f aca="false">IFERROR(INDEX($S$2:$S$6,MATCH(L76,$T$2:$T$6,0),1),"NONE")</f>
        <v>NONE</v>
      </c>
      <c r="U76" s="3" t="str">
        <f aca="false">_xlfn.CONCAT("('",A76,"','",J76,"','",K76,"'),")</f>
        <v>('('Power Fist','100','2'),</v>
      </c>
      <c r="V76" s="3" t="str">
        <f aca="false">_xlfn.CONCAT("('",A76,"','",M76,"','",N76,"'),")</f>
        <v>('('Power Fist','NONE',''),</v>
      </c>
    </row>
    <row r="77" customFormat="false" ht="13.8" hidden="false" customHeight="false" outlineLevel="0" collapsed="false">
      <c r="A77" s="3" t="s">
        <v>1448</v>
      </c>
      <c r="B77" s="3" t="s">
        <v>1441</v>
      </c>
      <c r="C77" s="3" t="n">
        <v>4</v>
      </c>
      <c r="D77" s="3" t="s">
        <v>1449</v>
      </c>
      <c r="E77" s="3" t="s">
        <v>31</v>
      </c>
      <c r="F77" s="3" t="n">
        <v>0</v>
      </c>
      <c r="G77" s="3" t="s">
        <v>406</v>
      </c>
      <c r="H77" s="3" t="s">
        <v>1443</v>
      </c>
      <c r="I77" s="3" t="n">
        <v>3</v>
      </c>
      <c r="J77" s="3" t="n">
        <v>100</v>
      </c>
      <c r="K77" s="3" t="n">
        <v>3</v>
      </c>
      <c r="L77" s="3" t="n">
        <v>0</v>
      </c>
      <c r="M77" s="3" t="str">
        <f aca="false">IFERROR(INDEX($S$2:$S$6,MATCH(L77,$T$2:$T$6,0),1),"NONE")</f>
        <v>NONE</v>
      </c>
      <c r="U77" s="3" t="str">
        <f aca="false">_xlfn.CONCAT("('",A77,"','",J77,"','",K77,"'),")</f>
        <v>('('Handy Rock - Au/U','100','3'),</v>
      </c>
      <c r="V77" s="3" t="str">
        <f aca="false">_xlfn.CONCAT("('",A77,"','",M77,"','",N77,"'),")</f>
        <v>('('Handy Rock - Au/U','NONE',''),</v>
      </c>
    </row>
    <row r="78" customFormat="false" ht="13.8" hidden="false" customHeight="false" outlineLevel="0" collapsed="false">
      <c r="A78" s="3" t="s">
        <v>1450</v>
      </c>
      <c r="B78" s="3" t="s">
        <v>1441</v>
      </c>
      <c r="C78" s="3" t="n">
        <v>6</v>
      </c>
      <c r="D78" s="3" t="s">
        <v>1328</v>
      </c>
      <c r="E78" s="3" t="s">
        <v>31</v>
      </c>
      <c r="F78" s="3" t="n">
        <v>0</v>
      </c>
      <c r="G78" s="3" t="s">
        <v>406</v>
      </c>
      <c r="H78" s="3" t="s">
        <v>1165</v>
      </c>
      <c r="I78" s="3" t="n">
        <v>4</v>
      </c>
      <c r="J78" s="3" t="n">
        <v>125</v>
      </c>
      <c r="K78" s="3" t="n">
        <v>3</v>
      </c>
      <c r="L78" s="3" t="s">
        <v>121</v>
      </c>
      <c r="M78" s="3" t="str">
        <f aca="false">IFERROR(INDEX($S$2:$S$6,MATCH(L78,$T$2:$T$6,0),1),"NONE")</f>
        <v>NONE</v>
      </c>
      <c r="U78" s="3" t="str">
        <f aca="false">_xlfn.CONCAT("('",A78,"','",J78,"','",K78,"'),")</f>
        <v>('('Ballistic Fist','125','3'),</v>
      </c>
      <c r="V78" s="3" t="str">
        <f aca="false">_xlfn.CONCAT("('",A78,"','",M78,"','",N78,"'),")</f>
        <v>('('Ballistic Fist','NONE',''),</v>
      </c>
    </row>
    <row r="79" customFormat="false" ht="13.8" hidden="false" customHeight="false" outlineLevel="0" collapsed="false">
      <c r="A79" s="3" t="s">
        <v>1451</v>
      </c>
      <c r="B79" s="3" t="s">
        <v>1441</v>
      </c>
      <c r="C79" s="3" t="n">
        <v>4</v>
      </c>
      <c r="D79" s="3" t="s">
        <v>1452</v>
      </c>
      <c r="E79" s="3" t="s">
        <v>31</v>
      </c>
      <c r="F79" s="3" t="n">
        <v>0</v>
      </c>
      <c r="G79" s="3" t="s">
        <v>406</v>
      </c>
      <c r="H79" s="3" t="s">
        <v>1165</v>
      </c>
      <c r="I79" s="3" t="n">
        <v>5</v>
      </c>
      <c r="J79" s="3" t="n">
        <v>55</v>
      </c>
      <c r="K79" s="3" t="n">
        <v>3</v>
      </c>
      <c r="L79" s="3" t="n">
        <v>0</v>
      </c>
      <c r="M79" s="3" t="str">
        <f aca="false">IFERROR(INDEX($S$2:$S$6,MATCH(L79,$T$2:$T$6,0),1),"NONE")</f>
        <v>NONE</v>
      </c>
      <c r="U79" s="3" t="str">
        <f aca="false">_xlfn.CONCAT("('",A79,"','",J79,"','",K79,"'),")</f>
        <v>('('Mantis Gauntlet','55','3'),</v>
      </c>
      <c r="V79" s="3" t="str">
        <f aca="false">_xlfn.CONCAT("('",A79,"','",M79,"','",N79,"'),")</f>
        <v>('('Mantis Gauntlet','NONE',''),</v>
      </c>
    </row>
    <row r="80" customFormat="false" ht="13.8" hidden="false" customHeight="false" outlineLevel="0" collapsed="false">
      <c r="A80" s="3" t="s">
        <v>1453</v>
      </c>
      <c r="B80" s="3" t="s">
        <v>1441</v>
      </c>
      <c r="C80" s="3" t="n">
        <v>5</v>
      </c>
      <c r="D80" s="3" t="s">
        <v>1165</v>
      </c>
      <c r="E80" s="3" t="s">
        <v>31</v>
      </c>
      <c r="F80" s="3" t="n">
        <v>0</v>
      </c>
      <c r="G80" s="3" t="s">
        <v>406</v>
      </c>
      <c r="H80" s="3" t="s">
        <v>1165</v>
      </c>
      <c r="I80" s="3" t="n">
        <v>6</v>
      </c>
      <c r="J80" s="3" t="n">
        <v>65</v>
      </c>
      <c r="K80" s="3" t="n">
        <v>3</v>
      </c>
      <c r="L80" s="3" t="n">
        <v>0</v>
      </c>
      <c r="M80" s="3" t="str">
        <f aca="false">IFERROR(INDEX($S$2:$S$6,MATCH(L80,$T$2:$T$6,0),1),"NONE")</f>
        <v>NONE</v>
      </c>
      <c r="U80" s="3" t="str">
        <f aca="false">_xlfn.CONCAT("('",A80,"','",J80,"','",K80,"'),")</f>
        <v>('('Yao Guai Gauntlet','65','3'),</v>
      </c>
      <c r="V80" s="3" t="str">
        <f aca="false">_xlfn.CONCAT("('",A80,"','",M80,"','",N80,"'),")</f>
        <v>('('Yao Guai Gauntlet','NONE',''),</v>
      </c>
    </row>
    <row r="81" customFormat="false" ht="13.8" hidden="false" customHeight="false" outlineLevel="0" collapsed="false">
      <c r="A81" s="3" t="s">
        <v>1454</v>
      </c>
      <c r="B81" s="3" t="s">
        <v>1455</v>
      </c>
      <c r="C81" s="3" t="n">
        <v>3</v>
      </c>
      <c r="D81" s="3" t="s">
        <v>1340</v>
      </c>
      <c r="E81" s="3" t="s">
        <v>31</v>
      </c>
      <c r="F81" s="3" t="n">
        <v>0</v>
      </c>
      <c r="G81" s="3" t="s">
        <v>1456</v>
      </c>
      <c r="H81" s="3" t="s">
        <v>1457</v>
      </c>
      <c r="I81" s="3" t="n">
        <v>0</v>
      </c>
      <c r="J81" s="3" t="n">
        <v>10</v>
      </c>
      <c r="K81" s="3" t="n">
        <v>1</v>
      </c>
      <c r="L81" s="3" t="n">
        <v>0</v>
      </c>
      <c r="M81" s="3" t="str">
        <f aca="false">IFERROR(INDEX($S$2:$S$6,MATCH(L81,$T$2:$T$6,0),1),"NONE")</f>
        <v>NONE</v>
      </c>
      <c r="U81" s="3" t="str">
        <f aca="false">_xlfn.CONCAT("('",A81,"','",J81,"','",K81,"'),")</f>
        <v>('('Throwing Knives','10','1'),</v>
      </c>
      <c r="V81" s="3" t="str">
        <f aca="false">_xlfn.CONCAT("('",A81,"','",M81,"','",N81,"'),")</f>
        <v>('('Throwing Knives','NONE',''),</v>
      </c>
    </row>
    <row r="82" customFormat="false" ht="13.8" hidden="false" customHeight="false" outlineLevel="0" collapsed="false">
      <c r="A82" s="3" t="s">
        <v>1458</v>
      </c>
      <c r="B82" s="3" t="s">
        <v>1455</v>
      </c>
      <c r="C82" s="3" t="n">
        <v>4</v>
      </c>
      <c r="D82" s="3" t="s">
        <v>1340</v>
      </c>
      <c r="E82" s="3" t="s">
        <v>31</v>
      </c>
      <c r="F82" s="3" t="n">
        <v>0</v>
      </c>
      <c r="G82" s="3" t="s">
        <v>1456</v>
      </c>
      <c r="H82" s="3" t="s">
        <v>1459</v>
      </c>
      <c r="I82" s="3" t="n">
        <v>0</v>
      </c>
      <c r="J82" s="3" t="n">
        <v>15</v>
      </c>
      <c r="K82" s="3" t="n">
        <v>2</v>
      </c>
      <c r="L82" s="3" t="n">
        <v>0</v>
      </c>
      <c r="M82" s="3" t="str">
        <f aca="false">IFERROR(INDEX($S$2:$S$6,MATCH(L82,$T$2:$T$6,0),1),"NONE")</f>
        <v>NONE</v>
      </c>
      <c r="U82" s="3" t="str">
        <f aca="false">_xlfn.CONCAT("('",A82,"','",J82,"','",K82,"'),")</f>
        <v>('('Tomahawk','15','2'),</v>
      </c>
      <c r="V82" s="3" t="str">
        <f aca="false">_xlfn.CONCAT("('",A82,"','",M82,"','",N82,"'),")</f>
        <v>('('Tomahawk','NONE',''),</v>
      </c>
    </row>
    <row r="83" customFormat="false" ht="13.8" hidden="false" customHeight="false" outlineLevel="0" collapsed="false">
      <c r="A83" s="3" t="s">
        <v>1460</v>
      </c>
      <c r="B83" s="3" t="s">
        <v>1455</v>
      </c>
      <c r="C83" s="3" t="n">
        <v>4</v>
      </c>
      <c r="D83" s="3" t="s">
        <v>1340</v>
      </c>
      <c r="E83" s="3" t="s">
        <v>31</v>
      </c>
      <c r="F83" s="3" t="n">
        <v>0</v>
      </c>
      <c r="G83" s="3" t="s">
        <v>1456</v>
      </c>
      <c r="H83" s="3" t="s">
        <v>1461</v>
      </c>
      <c r="I83" s="3" t="n">
        <v>4</v>
      </c>
      <c r="J83" s="3" t="n">
        <v>10</v>
      </c>
      <c r="K83" s="3" t="n">
        <v>1</v>
      </c>
      <c r="L83" s="3" t="n">
        <v>0</v>
      </c>
      <c r="M83" s="3" t="str">
        <f aca="false">IFERROR(INDEX($S$2:$S$6,MATCH(L83,$T$2:$T$6,0),1),"NONE")</f>
        <v>NONE</v>
      </c>
      <c r="U83" s="3" t="str">
        <f aca="false">_xlfn.CONCAT("('",A83,"','",J83,"','",K83,"'),")</f>
        <v>('('Javelin','10','1'),</v>
      </c>
      <c r="V83" s="3" t="str">
        <f aca="false">_xlfn.CONCAT("('",A83,"','",M83,"','",N83,"'),")</f>
        <v>('('Javelin','NONE',''),</v>
      </c>
    </row>
    <row r="84" customFormat="false" ht="13.8" hidden="false" customHeight="false" outlineLevel="0" collapsed="false">
      <c r="A84" s="3" t="s">
        <v>1462</v>
      </c>
      <c r="B84" s="3" t="s">
        <v>1455</v>
      </c>
      <c r="C84" s="3" t="n">
        <v>5</v>
      </c>
      <c r="D84" s="3" t="s">
        <v>1463</v>
      </c>
      <c r="E84" s="3" t="s">
        <v>31</v>
      </c>
      <c r="F84" s="3" t="n">
        <v>0</v>
      </c>
      <c r="G84" s="3" t="s">
        <v>1456</v>
      </c>
      <c r="H84" s="3" t="s">
        <v>1464</v>
      </c>
      <c r="I84" s="3" t="n">
        <v>5</v>
      </c>
      <c r="J84" s="3" t="n">
        <v>15</v>
      </c>
      <c r="K84" s="3" t="n">
        <v>1</v>
      </c>
      <c r="L84" s="3" t="n">
        <v>0</v>
      </c>
      <c r="M84" s="3" t="str">
        <f aca="false">IFERROR(INDEX($S$2:$S$6,MATCH(L84,$T$2:$T$6,0),1),"NONE")</f>
        <v>NONE</v>
      </c>
      <c r="U84" s="3" t="str">
        <f aca="false">_xlfn.CONCAT("('",A84,"','",J84,"','",K84,"'),")</f>
        <v>('('Spear','15','1'),</v>
      </c>
      <c r="V84" s="3" t="str">
        <f aca="false">_xlfn.CONCAT("('",A84,"','",M84,"','",N84,"'),")</f>
        <v>('('Spear','NONE',''),</v>
      </c>
    </row>
    <row r="85" customFormat="false" ht="13.8" hidden="false" customHeight="false" outlineLevel="0" collapsed="false">
      <c r="A85" s="3" t="s">
        <v>1465</v>
      </c>
      <c r="B85" s="3" t="s">
        <v>1466</v>
      </c>
      <c r="C85" s="3" t="n">
        <v>5</v>
      </c>
      <c r="D85" s="3" t="s">
        <v>1165</v>
      </c>
      <c r="E85" s="3" t="s">
        <v>31</v>
      </c>
      <c r="F85" s="3" t="n">
        <v>0</v>
      </c>
      <c r="G85" s="3" t="s">
        <v>1456</v>
      </c>
      <c r="H85" s="3" t="s">
        <v>1467</v>
      </c>
      <c r="I85" s="3" t="n">
        <v>1</v>
      </c>
      <c r="J85" s="3" t="n">
        <v>40</v>
      </c>
      <c r="K85" s="3" t="n">
        <v>1</v>
      </c>
      <c r="L85" s="3" t="n">
        <v>0</v>
      </c>
      <c r="M85" s="3" t="str">
        <f aca="false">IFERROR(INDEX($S$2:$S$6,MATCH(L85,$T$2:$T$6,0),1),"NONE")</f>
        <v>NONE</v>
      </c>
      <c r="U85" s="3" t="str">
        <f aca="false">_xlfn.CONCAT("('",A85,"','",J85,"','",K85,"'),")</f>
        <v>('('Baseball Grenade','40','1'),</v>
      </c>
      <c r="V85" s="3" t="str">
        <f aca="false">_xlfn.CONCAT("('",A85,"','",M85,"','",N85,"'),")</f>
        <v>('('Baseball Grenade','NONE',''),</v>
      </c>
    </row>
    <row r="86" customFormat="false" ht="13.8" hidden="false" customHeight="false" outlineLevel="0" collapsed="false">
      <c r="A86" s="3" t="s">
        <v>1468</v>
      </c>
      <c r="B86" s="3" t="s">
        <v>1466</v>
      </c>
      <c r="C86" s="3" t="n">
        <v>6</v>
      </c>
      <c r="D86" s="3" t="s">
        <v>1165</v>
      </c>
      <c r="E86" s="3" t="s">
        <v>31</v>
      </c>
      <c r="F86" s="3" t="n">
        <v>0</v>
      </c>
      <c r="G86" s="3" t="s">
        <v>1456</v>
      </c>
      <c r="H86" s="3" t="s">
        <v>1467</v>
      </c>
      <c r="I86" s="3" t="n">
        <v>0</v>
      </c>
      <c r="J86" s="3" t="n">
        <v>50</v>
      </c>
      <c r="K86" s="3" t="n">
        <v>2</v>
      </c>
      <c r="L86" s="3" t="n">
        <v>0</v>
      </c>
      <c r="M86" s="3" t="str">
        <f aca="false">IFERROR(INDEX($S$2:$S$6,MATCH(L86,$T$2:$T$6,0),1),"NONE")</f>
        <v>NONE</v>
      </c>
      <c r="U86" s="3" t="str">
        <f aca="false">_xlfn.CONCAT("('",A86,"','",J86,"','",K86,"'),")</f>
        <v>('('Frag Grenade','50','2'),</v>
      </c>
      <c r="V86" s="3" t="str">
        <f aca="false">_xlfn.CONCAT("('",A86,"','",M86,"','",N86,"'),")</f>
        <v>('('Frag Grenade','NONE',''),</v>
      </c>
    </row>
    <row r="87" customFormat="false" ht="13.8" hidden="false" customHeight="false" outlineLevel="0" collapsed="false">
      <c r="A87" s="3" t="s">
        <v>1469</v>
      </c>
      <c r="B87" s="3" t="s">
        <v>1466</v>
      </c>
      <c r="C87" s="3" t="n">
        <v>4</v>
      </c>
      <c r="D87" s="3" t="s">
        <v>1470</v>
      </c>
      <c r="E87" s="3" t="s">
        <v>79</v>
      </c>
      <c r="F87" s="3" t="n">
        <v>0</v>
      </c>
      <c r="G87" s="3" t="s">
        <v>1456</v>
      </c>
      <c r="H87" s="3" t="s">
        <v>1467</v>
      </c>
      <c r="I87" s="3" t="n">
        <v>1</v>
      </c>
      <c r="J87" s="3" t="n">
        <v>20</v>
      </c>
      <c r="K87" s="3" t="n">
        <v>1</v>
      </c>
      <c r="L87" s="3" t="n">
        <v>0</v>
      </c>
      <c r="M87" s="3" t="str">
        <f aca="false">IFERROR(INDEX($S$2:$S$6,MATCH(L87,$T$2:$T$6,0),1),"NONE")</f>
        <v>NONE</v>
      </c>
      <c r="U87" s="3" t="str">
        <f aca="false">_xlfn.CONCAT("('",A87,"','",J87,"','",K87,"'),")</f>
        <v>('('Molotov Cocktail','20','1'),</v>
      </c>
      <c r="V87" s="3" t="str">
        <f aca="false">_xlfn.CONCAT("('",A87,"','",M87,"','",N87,"'),")</f>
        <v>('('Molotov Cocktail','NONE',''),</v>
      </c>
    </row>
    <row r="88" customFormat="false" ht="13.8" hidden="false" customHeight="false" outlineLevel="0" collapsed="false">
      <c r="A88" s="3" t="s">
        <v>1471</v>
      </c>
      <c r="B88" s="3" t="s">
        <v>1466</v>
      </c>
      <c r="C88" s="3" t="n">
        <v>9</v>
      </c>
      <c r="D88" s="3" t="s">
        <v>1472</v>
      </c>
      <c r="E88" s="3" t="s">
        <v>79</v>
      </c>
      <c r="F88" s="3" t="n">
        <v>0</v>
      </c>
      <c r="G88" s="3" t="s">
        <v>1456</v>
      </c>
      <c r="H88" s="3" t="s">
        <v>1467</v>
      </c>
      <c r="I88" s="3" t="n">
        <v>1</v>
      </c>
      <c r="J88" s="3" t="n">
        <v>100</v>
      </c>
      <c r="K88" s="3" t="n">
        <v>4</v>
      </c>
      <c r="L88" s="3" t="n">
        <v>0</v>
      </c>
      <c r="M88" s="3" t="str">
        <f aca="false">IFERROR(INDEX($S$2:$S$6,MATCH(L88,$T$2:$T$6,0),1),"NONE")</f>
        <v>NONE</v>
      </c>
      <c r="U88" s="3" t="str">
        <f aca="false">_xlfn.CONCAT("('",A88,"','",J88,"','",K88,"'),")</f>
        <v>('('Nuka Grenade','100','4'),</v>
      </c>
      <c r="V88" s="3" t="str">
        <f aca="false">_xlfn.CONCAT("('",A88,"','",M88,"','",N88,"'),")</f>
        <v>('('Nuka Grenade','NONE',''),</v>
      </c>
    </row>
    <row r="89" customFormat="false" ht="13.8" hidden="false" customHeight="false" outlineLevel="0" collapsed="false">
      <c r="A89" s="3" t="s">
        <v>1473</v>
      </c>
      <c r="B89" s="3" t="s">
        <v>1466</v>
      </c>
      <c r="C89" s="3" t="n">
        <v>9</v>
      </c>
      <c r="D89" s="3" t="s">
        <v>1165</v>
      </c>
      <c r="E89" s="3" t="s">
        <v>79</v>
      </c>
      <c r="F89" s="3" t="n">
        <v>0</v>
      </c>
      <c r="G89" s="3" t="s">
        <v>1456</v>
      </c>
      <c r="H89" s="3" t="s">
        <v>1467</v>
      </c>
      <c r="I89" s="3" t="n">
        <v>0</v>
      </c>
      <c r="J89" s="3" t="n">
        <v>135</v>
      </c>
      <c r="K89" s="3" t="n">
        <v>3</v>
      </c>
      <c r="L89" s="3" t="n">
        <v>0</v>
      </c>
      <c r="M89" s="3" t="str">
        <f aca="false">IFERROR(INDEX($S$2:$S$6,MATCH(L89,$T$2:$T$6,0),1),"NONE")</f>
        <v>NONE</v>
      </c>
      <c r="U89" s="3" t="str">
        <f aca="false">_xlfn.CONCAT("('",A89,"','",J89,"','",K89,"'),")</f>
        <v>('('Plasma Grenade','135','3'),</v>
      </c>
      <c r="V89" s="3" t="str">
        <f aca="false">_xlfn.CONCAT("('",A89,"','",M89,"','",N89,"'),")</f>
        <v>('('Plasma Grenade','NONE',''),</v>
      </c>
    </row>
    <row r="90" customFormat="false" ht="13.8" hidden="false" customHeight="false" outlineLevel="0" collapsed="false">
      <c r="A90" s="3" t="s">
        <v>1474</v>
      </c>
      <c r="B90" s="3" t="s">
        <v>1466</v>
      </c>
      <c r="C90" s="3" t="n">
        <v>6</v>
      </c>
      <c r="D90" s="3" t="s">
        <v>1412</v>
      </c>
      <c r="E90" s="3" t="s">
        <v>79</v>
      </c>
      <c r="F90" s="3" t="n">
        <v>0</v>
      </c>
      <c r="G90" s="3" t="s">
        <v>1456</v>
      </c>
      <c r="H90" s="3" t="s">
        <v>1467</v>
      </c>
      <c r="I90" s="3" t="n">
        <v>0</v>
      </c>
      <c r="J90" s="3" t="n">
        <v>100</v>
      </c>
      <c r="K90" s="3" t="n">
        <v>3</v>
      </c>
      <c r="L90" s="3" t="n">
        <v>0</v>
      </c>
      <c r="M90" s="3" t="str">
        <f aca="false">IFERROR(INDEX($S$2:$S$6,MATCH(L90,$T$2:$T$6,0),1),"NONE")</f>
        <v>NONE</v>
      </c>
      <c r="U90" s="3" t="str">
        <f aca="false">_xlfn.CONCAT("('",A90,"','",J90,"','",K90,"'),")</f>
        <v>('('Pulse Grenade','100','3'),</v>
      </c>
      <c r="V90" s="3" t="str">
        <f aca="false">_xlfn.CONCAT("('",A90,"','",M90,"','",N90,"'),")</f>
        <v>('('Pulse Grenade','NONE',''),</v>
      </c>
    </row>
    <row r="91" customFormat="false" ht="13.8" hidden="false" customHeight="false" outlineLevel="0" collapsed="false">
      <c r="A91" s="3" t="s">
        <v>1475</v>
      </c>
      <c r="B91" s="3" t="s">
        <v>1466</v>
      </c>
      <c r="C91" s="3" t="n">
        <v>6</v>
      </c>
      <c r="D91" s="3" t="s">
        <v>1165</v>
      </c>
      <c r="E91" s="3" t="s">
        <v>31</v>
      </c>
      <c r="F91" s="3" t="n">
        <v>0</v>
      </c>
      <c r="G91" s="3" t="s">
        <v>1456</v>
      </c>
      <c r="H91" s="3" t="s">
        <v>1476</v>
      </c>
      <c r="I91" s="3" t="n">
        <v>1</v>
      </c>
      <c r="J91" s="3" t="n">
        <v>75</v>
      </c>
      <c r="K91" s="3" t="n">
        <v>2</v>
      </c>
      <c r="L91" s="3" t="n">
        <v>0</v>
      </c>
      <c r="M91" s="3" t="str">
        <f aca="false">IFERROR(INDEX($S$2:$S$6,MATCH(L91,$T$2:$T$6,0),1),"NONE")</f>
        <v>NONE</v>
      </c>
      <c r="U91" s="3" t="str">
        <f aca="false">_xlfn.CONCAT("('",A91,"','",J91,"','",K91,"'),")</f>
        <v>('('Bottlecap Mine','75','2'),</v>
      </c>
      <c r="V91" s="3" t="str">
        <f aca="false">_xlfn.CONCAT("('",A91,"','",M91,"','",N91,"'),")</f>
        <v>('('Bottlecap Mine','NONE',''),</v>
      </c>
    </row>
    <row r="92" customFormat="false" ht="13.8" hidden="false" customHeight="false" outlineLevel="0" collapsed="false">
      <c r="A92" s="3" t="s">
        <v>1477</v>
      </c>
      <c r="B92" s="3" t="s">
        <v>1466</v>
      </c>
      <c r="C92" s="3" t="n">
        <v>6</v>
      </c>
      <c r="D92" s="3" t="s">
        <v>1165</v>
      </c>
      <c r="E92" s="3" t="s">
        <v>31</v>
      </c>
      <c r="F92" s="3" t="n">
        <v>0</v>
      </c>
      <c r="G92" s="3" t="s">
        <v>1456</v>
      </c>
      <c r="H92" s="3" t="s">
        <v>1476</v>
      </c>
      <c r="I92" s="3" t="n">
        <v>1</v>
      </c>
      <c r="J92" s="3" t="n">
        <v>50</v>
      </c>
      <c r="K92" s="3" t="n">
        <v>2</v>
      </c>
      <c r="L92" s="3" t="n">
        <v>0</v>
      </c>
      <c r="M92" s="3" t="str">
        <f aca="false">IFERROR(INDEX($S$2:$S$6,MATCH(L92,$T$2:$T$6,0),1),"NONE")</f>
        <v>NONE</v>
      </c>
      <c r="U92" s="3" t="str">
        <f aca="false">_xlfn.CONCAT("('",A92,"','",J92,"','",K92,"'),")</f>
        <v>('('Frag Mine','50','2'),</v>
      </c>
      <c r="V92" s="3" t="str">
        <f aca="false">_xlfn.CONCAT("('",A92,"','",M92,"','",N92,"'),")</f>
        <v>('('Frag Mine','NONE',''),</v>
      </c>
    </row>
    <row r="93" customFormat="false" ht="13.8" hidden="false" customHeight="false" outlineLevel="0" collapsed="false">
      <c r="A93" s="3" t="s">
        <v>1478</v>
      </c>
      <c r="B93" s="3" t="s">
        <v>1466</v>
      </c>
      <c r="C93" s="3" t="n">
        <v>9</v>
      </c>
      <c r="D93" s="3" t="s">
        <v>1472</v>
      </c>
      <c r="E93" s="3" t="s">
        <v>79</v>
      </c>
      <c r="F93" s="3" t="n">
        <v>0</v>
      </c>
      <c r="G93" s="3" t="s">
        <v>1456</v>
      </c>
      <c r="H93" s="3" t="s">
        <v>1467</v>
      </c>
      <c r="I93" s="3" t="n">
        <v>1</v>
      </c>
      <c r="J93" s="3" t="n">
        <v>100</v>
      </c>
      <c r="K93" s="3" t="n">
        <v>4</v>
      </c>
      <c r="L93" s="3" t="n">
        <v>0</v>
      </c>
      <c r="M93" s="3" t="str">
        <f aca="false">IFERROR(INDEX($S$2:$S$6,MATCH(L93,$T$2:$T$6,0),1),"NONE")</f>
        <v>NONE</v>
      </c>
      <c r="U93" s="3" t="str">
        <f aca="false">_xlfn.CONCAT("('",A93,"','",J93,"','",K93,"'),")</f>
        <v>('('Nuke Mine','100','4'),</v>
      </c>
      <c r="V93" s="3" t="str">
        <f aca="false">_xlfn.CONCAT("('",A93,"','",M93,"','",N93,"'),")</f>
        <v>('('Nuke Mine','NONE',''),</v>
      </c>
    </row>
    <row r="94" customFormat="false" ht="13.8" hidden="false" customHeight="false" outlineLevel="0" collapsed="false">
      <c r="A94" s="3" t="s">
        <v>1479</v>
      </c>
      <c r="B94" s="3" t="s">
        <v>1466</v>
      </c>
      <c r="C94" s="3" t="n">
        <v>9</v>
      </c>
      <c r="D94" s="3" t="s">
        <v>1165</v>
      </c>
      <c r="E94" s="3" t="s">
        <v>79</v>
      </c>
      <c r="F94" s="3" t="n">
        <v>0</v>
      </c>
      <c r="G94" s="3" t="s">
        <v>1456</v>
      </c>
      <c r="H94" s="3" t="s">
        <v>1467</v>
      </c>
      <c r="I94" s="3" t="n">
        <v>0</v>
      </c>
      <c r="J94" s="3" t="n">
        <v>135</v>
      </c>
      <c r="K94" s="3" t="n">
        <v>3</v>
      </c>
      <c r="L94" s="3" t="n">
        <v>0</v>
      </c>
      <c r="M94" s="3" t="str">
        <f aca="false">IFERROR(INDEX($S$2:$S$6,MATCH(L94,$T$2:$T$6,0),1),"NONE")</f>
        <v>NONE</v>
      </c>
      <c r="U94" s="3" t="str">
        <f aca="false">_xlfn.CONCAT("('",A94,"','",J94,"','",K94,"'),")</f>
        <v>('('Plasma Mine','135','3'),</v>
      </c>
      <c r="V94" s="3" t="str">
        <f aca="false">_xlfn.CONCAT("('",A94,"','",M94,"','",N94,"'),")</f>
        <v>('('Plasma Mine','NONE',''),</v>
      </c>
    </row>
    <row r="95" customFormat="false" ht="13.8" hidden="false" customHeight="false" outlineLevel="0" collapsed="false">
      <c r="A95" s="3" t="s">
        <v>1480</v>
      </c>
      <c r="B95" s="3" t="s">
        <v>1466</v>
      </c>
      <c r="C95" s="3" t="n">
        <v>9</v>
      </c>
      <c r="D95" s="3" t="s">
        <v>1412</v>
      </c>
      <c r="E95" s="3" t="s">
        <v>79</v>
      </c>
      <c r="F95" s="3" t="n">
        <v>0</v>
      </c>
      <c r="G95" s="3" t="s">
        <v>1456</v>
      </c>
      <c r="H95" s="3" t="s">
        <v>1467</v>
      </c>
      <c r="I95" s="3" t="n">
        <v>0</v>
      </c>
      <c r="J95" s="3" t="n">
        <v>100</v>
      </c>
      <c r="K95" s="3" t="n">
        <v>3</v>
      </c>
      <c r="L95" s="3" t="n">
        <v>0</v>
      </c>
      <c r="M95" s="3" t="str">
        <f aca="false">IFERROR(INDEX($S$2:$S$6,MATCH(L95,$T$2:$T$6,0),1),"NONE")</f>
        <v>NONE</v>
      </c>
      <c r="U95" s="3" t="str">
        <f aca="false">_xlfn.CONCAT("('",A95,"','",J95,"','",K95,"'),")</f>
        <v>('('Pulse Mine','100','3'),</v>
      </c>
      <c r="V95" s="3" t="str">
        <f aca="false">_xlfn.CONCAT("('",A95,"','",M95,"','",N95,"'),")</f>
        <v>('('Pulse Mine','NONE',''),</v>
      </c>
    </row>
    <row r="96" customFormat="false" ht="13.8" hidden="false" customHeight="false" outlineLevel="0" collapsed="false">
      <c r="A96" s="3" t="s">
        <v>1481</v>
      </c>
      <c r="B96" s="3" t="s">
        <v>1466</v>
      </c>
      <c r="C96" s="3" t="n">
        <v>12</v>
      </c>
      <c r="D96" s="3" t="s">
        <v>1482</v>
      </c>
      <c r="E96" s="3" t="s">
        <v>31</v>
      </c>
      <c r="F96" s="3" t="n">
        <v>0</v>
      </c>
      <c r="G96" s="3" t="s">
        <v>1456</v>
      </c>
      <c r="H96" s="3" t="s">
        <v>1483</v>
      </c>
      <c r="I96" s="3" t="n">
        <v>1</v>
      </c>
      <c r="J96" s="3" t="n">
        <v>150</v>
      </c>
      <c r="K96" s="3" t="n">
        <v>4</v>
      </c>
      <c r="L96" s="3" t="n">
        <v>0</v>
      </c>
      <c r="M96" s="3" t="str">
        <f aca="false">IFERROR(INDEX($S$2:$S$6,MATCH(L96,$T$2:$T$6,0),1),"NONE")</f>
        <v>NONE</v>
      </c>
      <c r="U96" s="3" t="str">
        <f aca="false">_xlfn.CONCAT("('",A96,"','",J96,"','",K96,"'),")</f>
        <v>('('Plastic Explosive','150','4'),</v>
      </c>
      <c r="V96" s="3" t="str">
        <f aca="false">_xlfn.CONCAT("('",A96,"','",M96,"','",N96,"'),")</f>
        <v>('('Plastic Explosive','NONE',''),</v>
      </c>
    </row>
    <row r="97" customFormat="false" ht="13.8" hidden="false" customHeight="false" outlineLevel="0" collapsed="false">
      <c r="A97" s="3" t="s">
        <v>1484</v>
      </c>
      <c r="B97" s="3" t="s">
        <v>1466</v>
      </c>
      <c r="C97" s="3" t="n">
        <v>0</v>
      </c>
      <c r="D97" s="3" t="s">
        <v>1165</v>
      </c>
      <c r="E97" s="3" t="s">
        <v>32</v>
      </c>
      <c r="F97" s="3" t="n">
        <v>0</v>
      </c>
      <c r="G97" s="3" t="s">
        <v>1456</v>
      </c>
      <c r="H97" s="3" t="s">
        <v>1165</v>
      </c>
      <c r="I97" s="3" t="n">
        <v>2</v>
      </c>
      <c r="J97" s="3" t="n">
        <v>50</v>
      </c>
      <c r="K97" s="3" t="n">
        <v>3</v>
      </c>
      <c r="L97" s="3" t="n">
        <v>0</v>
      </c>
      <c r="M97" s="3" t="str">
        <f aca="false">IFERROR(INDEX($S$2:$S$6,MATCH(L97,$T$2:$T$6,0),1),"NONE")</f>
        <v>NONE</v>
      </c>
      <c r="U97" s="3" t="str">
        <f aca="false">_xlfn.CONCAT("('",A97,"','",J97,"','",K97,"'),")</f>
        <v>('('Detonator','50','3'),</v>
      </c>
      <c r="V97" s="3" t="str">
        <f aca="false">_xlfn.CONCAT("('",A97,"','",M97,"','",N97,"'),")</f>
        <v>('('Detonator','NONE',''),</v>
      </c>
    </row>
    <row r="98" customFormat="false" ht="13.8" hidden="false" customHeight="false" outlineLevel="0" collapsed="false">
      <c r="A98" s="3" t="s">
        <v>1485</v>
      </c>
      <c r="B98" s="3" t="s">
        <v>1466</v>
      </c>
      <c r="C98" s="3" t="n">
        <v>6</v>
      </c>
      <c r="D98" s="3" t="s">
        <v>1165</v>
      </c>
      <c r="E98" s="3" t="s">
        <v>31</v>
      </c>
      <c r="F98" s="3" t="n">
        <v>0</v>
      </c>
      <c r="G98" s="3" t="s">
        <v>371</v>
      </c>
      <c r="H98" s="3" t="s">
        <v>1486</v>
      </c>
      <c r="I98" s="3" t="n">
        <v>5</v>
      </c>
      <c r="J98" s="3" t="n">
        <v>110</v>
      </c>
      <c r="K98" s="3" t="n">
        <v>3</v>
      </c>
      <c r="L98" s="3" t="n">
        <v>0</v>
      </c>
      <c r="M98" s="3" t="str">
        <f aca="false">IFERROR(INDEX($S$2:$S$6,MATCH(L98,$T$2:$T$6,0),1),"NONE")</f>
        <v>NONE</v>
      </c>
      <c r="U98" s="3" t="str">
        <f aca="false">_xlfn.CONCAT("('",A98,"','",J98,"','",K98,"'),")</f>
        <v>('('40mm Grenade Launcher','110','3'),</v>
      </c>
      <c r="V98" s="3" t="str">
        <f aca="false">_xlfn.CONCAT("('",A98,"','",M98,"','",N98,"'),")</f>
        <v>('('40mm Grenade Launcher','NONE',''),</v>
      </c>
    </row>
    <row r="99" customFormat="false" ht="13.8" hidden="false" customHeight="false" outlineLevel="0" collapsed="false">
      <c r="A99" s="3" t="s">
        <v>1487</v>
      </c>
      <c r="B99" s="3" t="s">
        <v>1466</v>
      </c>
      <c r="C99" s="3" t="n">
        <v>3</v>
      </c>
      <c r="D99" s="3" t="s">
        <v>1336</v>
      </c>
      <c r="E99" s="3" t="s">
        <v>31</v>
      </c>
      <c r="F99" s="3" t="n">
        <v>1</v>
      </c>
      <c r="G99" s="3" t="s">
        <v>371</v>
      </c>
      <c r="H99" s="3" t="s">
        <v>1486</v>
      </c>
      <c r="I99" s="3" t="n">
        <v>6</v>
      </c>
      <c r="J99" s="3" t="n">
        <v>70</v>
      </c>
      <c r="K99" s="3" t="n">
        <v>3</v>
      </c>
      <c r="L99" s="3" t="n">
        <v>0</v>
      </c>
      <c r="M99" s="3" t="str">
        <f aca="false">IFERROR(INDEX($S$2:$S$6,MATCH(L99,$T$2:$T$6,0),1),"NONE")</f>
        <v>NONE</v>
      </c>
      <c r="U99" s="3" t="str">
        <f aca="false">_xlfn.CONCAT("('",A99,"','",J99,"','",K99,"'),")</f>
        <v>('('25mm Grenade APW','70','3'),</v>
      </c>
      <c r="V99" s="3" t="str">
        <f aca="false">_xlfn.CONCAT("('",A99,"','",M99,"','",N99,"'),")</f>
        <v>('('25mm Grenade APW','NONE',''),</v>
      </c>
    </row>
    <row r="100" customFormat="false" ht="13.8" hidden="false" customHeight="false" outlineLevel="0" collapsed="false">
      <c r="A100" s="3" t="s">
        <v>1488</v>
      </c>
      <c r="B100" s="3" t="s">
        <v>1466</v>
      </c>
      <c r="C100" s="3" t="n">
        <v>4</v>
      </c>
      <c r="D100" s="3" t="s">
        <v>1165</v>
      </c>
      <c r="E100" s="3" t="s">
        <v>31</v>
      </c>
      <c r="F100" s="3" t="n">
        <v>0</v>
      </c>
      <c r="G100" s="3" t="s">
        <v>1456</v>
      </c>
      <c r="H100" s="3" t="s">
        <v>1467</v>
      </c>
      <c r="I100" s="3" t="n">
        <v>0</v>
      </c>
      <c r="J100" s="3" t="n">
        <v>30</v>
      </c>
      <c r="K100" s="3" t="n">
        <v>1</v>
      </c>
      <c r="L100" s="3" t="n">
        <v>0</v>
      </c>
      <c r="M100" s="3" t="str">
        <f aca="false">IFERROR(INDEX($S$2:$S$6,MATCH(L100,$T$2:$T$6,0),1),"NONE")</f>
        <v>NONE</v>
      </c>
      <c r="U100" s="3" t="str">
        <f aca="false">_xlfn.CONCAT("('",A100,"','",J100,"','",K100,"'),")</f>
        <v>('('Dynamite','30','1'),</v>
      </c>
      <c r="V100" s="3" t="str">
        <f aca="false">_xlfn.CONCAT("('",A100,"','",M100,"','",N100,"'),")</f>
        <v>('('Dynamite','NONE',''),</v>
      </c>
    </row>
    <row r="101" customFormat="false" ht="13.8" hidden="false" customHeight="false" outlineLevel="0" collapsed="false">
      <c r="M101" s="3" t="str">
        <f aca="false">IFERROR(INDEX($S$2:$S$6,MATCH(L101,$T$2:$T$6,0),1),"NONE")</f>
        <v>NONE</v>
      </c>
      <c r="U101" s="3" t="str">
        <f aca="false">_xlfn.CONCAT("('",A101,"','",J101,"','",K101,"'),")</f>
        <v>('','',''),</v>
      </c>
      <c r="V101" s="3" t="str">
        <f aca="false">_xlfn.CONCAT("('",A101,"','",M101,"','",N101,"'),")</f>
        <v>('','NONE',''),</v>
      </c>
    </row>
    <row r="102" customFormat="false" ht="13.8" hidden="false" customHeight="false" outlineLevel="0" collapsed="false">
      <c r="M102" s="3" t="str">
        <f aca="false">IFERROR(INDEX($S$2:$S$6,MATCH(L102,$T$2:$T$6,0),1),"NONE")</f>
        <v>NONE</v>
      </c>
      <c r="U102" s="3" t="str">
        <f aca="false">_xlfn.CONCAT("('",A102,"','",J102,"','",K102,"'),")</f>
        <v>('','',''),</v>
      </c>
      <c r="V102" s="3" t="str">
        <f aca="false">_xlfn.CONCAT("('",A102,"','",M102,"','",N102,"'),")</f>
        <v>('','NONE',''),</v>
      </c>
    </row>
    <row r="103" customFormat="false" ht="13.8" hidden="false" customHeight="false" outlineLevel="0" collapsed="false">
      <c r="M103" s="3" t="str">
        <f aca="false">IFERROR(INDEX($S$2:$S$6,MATCH(L103,$T$2:$T$6,0),1),"NONE")</f>
        <v>NONE</v>
      </c>
      <c r="U103" s="3" t="str">
        <f aca="false">_xlfn.CONCAT("('",A103,"','",J103,"','",K103,"'),")</f>
        <v>('','',''),</v>
      </c>
      <c r="V103" s="3" t="str">
        <f aca="false">_xlfn.CONCAT("('",A103,"','",M103,"','",N103,"'),")</f>
        <v>('','NONE',''),</v>
      </c>
    </row>
    <row r="104" customFormat="false" ht="13.8" hidden="false" customHeight="false" outlineLevel="0" collapsed="false">
      <c r="M104" s="3" t="str">
        <f aca="false">IFERROR(INDEX($S$2:$S$6,MATCH(L104,$T$2:$T$6,0),1),"NONE")</f>
        <v>NONE</v>
      </c>
      <c r="U104" s="3" t="str">
        <f aca="false">_xlfn.CONCAT("('",A104,"','",J104,"','",K104,"'),")</f>
        <v>('','',''),</v>
      </c>
      <c r="V104" s="3" t="str">
        <f aca="false">_xlfn.CONCAT("('",A104,"','",M104,"','",N104,"'),")</f>
        <v>('','NONE',''),</v>
      </c>
    </row>
    <row r="105" customFormat="false" ht="13.8" hidden="false" customHeight="false" outlineLevel="0" collapsed="false">
      <c r="M105" s="3" t="str">
        <f aca="false">IFERROR(INDEX($S$2:$S$6,MATCH(L105,$T$2:$T$6,0),1),"NONE")</f>
        <v>NONE</v>
      </c>
      <c r="U105" s="3" t="str">
        <f aca="false">_xlfn.CONCAT("('",A105,"','",J105,"','",K105,"'),")</f>
        <v>('','',''),</v>
      </c>
      <c r="V105" s="3" t="str">
        <f aca="false">_xlfn.CONCAT("('",A105,"','",M105,"','",N105,"'),")</f>
        <v>('','NONE',''),</v>
      </c>
    </row>
    <row r="106" customFormat="false" ht="13.8" hidden="false" customHeight="false" outlineLevel="0" collapsed="false">
      <c r="M106" s="3" t="str">
        <f aca="false">IFERROR(INDEX($S$2:$S$6,MATCH(L106,$T$2:$T$6,0),1),"NONE")</f>
        <v>NONE</v>
      </c>
      <c r="U106" s="3" t="str">
        <f aca="false">_xlfn.CONCAT("('",A106,"','",J106,"','",K106,"'),")</f>
        <v>('','',''),</v>
      </c>
      <c r="V106" s="3" t="str">
        <f aca="false">_xlfn.CONCAT("('",A106,"','",M106,"','",N106,"'),")</f>
        <v>('','NONE',''),</v>
      </c>
    </row>
    <row r="107" customFormat="false" ht="13.8" hidden="false" customHeight="false" outlineLevel="0" collapsed="false">
      <c r="M107" s="3" t="str">
        <f aca="false">IFERROR(INDEX($S$2:$S$6,MATCH(L107,$T$2:$T$6,0),1),"NONE")</f>
        <v>NONE</v>
      </c>
      <c r="U107" s="3" t="str">
        <f aca="false">_xlfn.CONCAT("('",A107,"','",J107,"','",K107,"'),")</f>
        <v>('','',''),</v>
      </c>
      <c r="V107" s="3" t="str">
        <f aca="false">_xlfn.CONCAT("('",A107,"','",M107,"','",N107,"'),")</f>
        <v>('','NONE',''),</v>
      </c>
    </row>
    <row r="108" customFormat="false" ht="13.8" hidden="false" customHeight="false" outlineLevel="0" collapsed="false">
      <c r="M108" s="3" t="str">
        <f aca="false">IFERROR(INDEX($S$2:$S$6,MATCH(L108,$T$2:$T$6,0),1),"NONE")</f>
        <v>NONE</v>
      </c>
      <c r="U108" s="3" t="str">
        <f aca="false">_xlfn.CONCAT("('",A108,"','",J108,"','",K108,"'),")</f>
        <v>('','',''),</v>
      </c>
      <c r="V108" s="3" t="str">
        <f aca="false">_xlfn.CONCAT("('",A108,"','",M108,"','",N108,"'),")</f>
        <v>('','NONE',''),</v>
      </c>
    </row>
    <row r="109" customFormat="false" ht="13.8" hidden="false" customHeight="false" outlineLevel="0" collapsed="false">
      <c r="M109" s="3" t="str">
        <f aca="false">IFERROR(INDEX($S$2:$S$6,MATCH(L109,$T$2:$T$6,0),1),"NONE")</f>
        <v>NONE</v>
      </c>
      <c r="U109" s="3" t="str">
        <f aca="false">_xlfn.CONCAT("('",A109,"','",J109,"','",K109,"'),")</f>
        <v>('','',''),</v>
      </c>
      <c r="V109" s="3" t="str">
        <f aca="false">_xlfn.CONCAT("('",A109,"','",M109,"','",N109,"'),")</f>
        <v>('','NONE',''),</v>
      </c>
    </row>
    <row r="110" customFormat="false" ht="13.8" hidden="false" customHeight="false" outlineLevel="0" collapsed="false">
      <c r="M110" s="3" t="str">
        <f aca="false">IFERROR(INDEX($S$2:$S$6,MATCH(L110,$T$2:$T$6,0),1),"NONE")</f>
        <v>NONE</v>
      </c>
      <c r="U110" s="3" t="str">
        <f aca="false">_xlfn.CONCAT("('",A110,"','",J110,"','",K110,"'),")</f>
        <v>('','',''),</v>
      </c>
      <c r="V110" s="3" t="str">
        <f aca="false">_xlfn.CONCAT("('",A110,"','",M110,"','",N110,"'),")</f>
        <v>('','NONE',''),</v>
      </c>
    </row>
    <row r="111" customFormat="false" ht="13.8" hidden="false" customHeight="false" outlineLevel="0" collapsed="false">
      <c r="M111" s="3" t="str">
        <f aca="false">IFERROR(INDEX($S$2:$S$6,MATCH(L111,$T$2:$T$6,0),1),"NONE")</f>
        <v>NONE</v>
      </c>
      <c r="U111" s="3" t="str">
        <f aca="false">_xlfn.CONCAT("('",A111,"','",J111,"','",K111,"'),")</f>
        <v>('','',''),</v>
      </c>
      <c r="V111" s="3" t="str">
        <f aca="false">_xlfn.CONCAT("('",A111,"','",M111,"','",N111,"'),")</f>
        <v>('','NONE',''),</v>
      </c>
    </row>
    <row r="112" customFormat="false" ht="13.8" hidden="false" customHeight="false" outlineLevel="0" collapsed="false">
      <c r="M112" s="3" t="str">
        <f aca="false">IFERROR(INDEX($S$2:$S$6,MATCH(L112,$T$2:$T$6,0),1),"NONE")</f>
        <v>NONE</v>
      </c>
      <c r="U112" s="3" t="str">
        <f aca="false">_xlfn.CONCAT("('",A112,"','",J112,"','",K112,"'),")</f>
        <v>('','',''),</v>
      </c>
      <c r="V112" s="3" t="str">
        <f aca="false">_xlfn.CONCAT("('",A112,"','",M112,"','",N112,"'),")</f>
        <v>('','NONE',''),</v>
      </c>
    </row>
    <row r="113" customFormat="false" ht="13.8" hidden="false" customHeight="false" outlineLevel="0" collapsed="false">
      <c r="M113" s="3" t="str">
        <f aca="false">IFERROR(INDEX($S$2:$S$6,MATCH(L113,$T$2:$T$6,0),1),"NONE")</f>
        <v>NONE</v>
      </c>
      <c r="U113" s="3" t="str">
        <f aca="false">_xlfn.CONCAT("('",A113,"','",J113,"','",K113,"'),")</f>
        <v>('','',''),</v>
      </c>
      <c r="V113" s="3" t="str">
        <f aca="false">_xlfn.CONCAT("('",A113,"','",M113,"','",N113,"'),")</f>
        <v>('','NONE',''),</v>
      </c>
    </row>
    <row r="114" customFormat="false" ht="13.8" hidden="false" customHeight="false" outlineLevel="0" collapsed="false">
      <c r="M114" s="3" t="str">
        <f aca="false">IFERROR(INDEX($S$2:$S$6,MATCH(L114,$T$2:$T$6,0),1),"NONE")</f>
        <v>NONE</v>
      </c>
      <c r="U114" s="3" t="str">
        <f aca="false">_xlfn.CONCAT("('",A114,"','",J114,"','",K114,"'),")</f>
        <v>('','',''),</v>
      </c>
      <c r="V114" s="3" t="str">
        <f aca="false">_xlfn.CONCAT("('",A114,"','",M114,"','",N114,"'),")</f>
        <v>('','NONE',''),</v>
      </c>
    </row>
    <row r="115" customFormat="false" ht="13.8" hidden="false" customHeight="false" outlineLevel="0" collapsed="false">
      <c r="M115" s="3" t="str">
        <f aca="false">IFERROR(INDEX($S$2:$S$6,MATCH(L115,$T$2:$T$6,0),1),"NONE")</f>
        <v>NONE</v>
      </c>
      <c r="U115" s="3" t="str">
        <f aca="false">_xlfn.CONCAT("('",A115,"','",J115,"','",K115,"'),")</f>
        <v>('','',''),</v>
      </c>
      <c r="V115" s="3" t="str">
        <f aca="false">_xlfn.CONCAT("('",A115,"','",M115,"','",N115,"'),")</f>
        <v>('','NONE',''),</v>
      </c>
    </row>
    <row r="116" customFormat="false" ht="13.8" hidden="false" customHeight="false" outlineLevel="0" collapsed="false">
      <c r="M116" s="3" t="str">
        <f aca="false">IFERROR(INDEX($S$2:$S$6,MATCH(L116,$T$2:$T$6,0),1),"NONE")</f>
        <v>NONE</v>
      </c>
      <c r="U116" s="3" t="str">
        <f aca="false">_xlfn.CONCAT("('",A116,"','",J116,"','",K116,"'),")</f>
        <v>('','',''),</v>
      </c>
      <c r="V116" s="3" t="str">
        <f aca="false">_xlfn.CONCAT("('",A116,"','",M116,"','",N116,"'),")</f>
        <v>('','NONE',''),</v>
      </c>
    </row>
    <row r="117" customFormat="false" ht="13.8" hidden="false" customHeight="false" outlineLevel="0" collapsed="false">
      <c r="M117" s="3" t="str">
        <f aca="false">IFERROR(INDEX($S$2:$S$6,MATCH(L117,$T$2:$T$6,0),1),"NONE")</f>
        <v>NONE</v>
      </c>
      <c r="U117" s="3" t="str">
        <f aca="false">_xlfn.CONCAT("('",A117,"','",J117,"','",K117,"'),")</f>
        <v>('','',''),</v>
      </c>
      <c r="V117" s="3" t="str">
        <f aca="false">_xlfn.CONCAT("('",A117,"','",M117,"','",N117,"'),")</f>
        <v>('','NONE',''),</v>
      </c>
    </row>
    <row r="118" customFormat="false" ht="13.8" hidden="false" customHeight="false" outlineLevel="0" collapsed="false">
      <c r="M118" s="3" t="str">
        <f aca="false">IFERROR(INDEX($S$2:$S$6,MATCH(L118,$T$2:$T$6,0),1),"NONE")</f>
        <v>NONE</v>
      </c>
      <c r="U118" s="3" t="str">
        <f aca="false">_xlfn.CONCAT("('",A118,"','",J118,"','",K118,"'),")</f>
        <v>('','',''),</v>
      </c>
      <c r="V118" s="3" t="str">
        <f aca="false">_xlfn.CONCAT("('",A118,"','",M118,"','",N118,"'),")</f>
        <v>('','NONE',''),</v>
      </c>
    </row>
    <row r="119" customFormat="false" ht="13.8" hidden="false" customHeight="false" outlineLevel="0" collapsed="false">
      <c r="M119" s="3" t="str">
        <f aca="false">IFERROR(INDEX($S$2:$S$6,MATCH(L119,$T$2:$T$6,0),1),"NONE")</f>
        <v>NONE</v>
      </c>
      <c r="U119" s="3" t="str">
        <f aca="false">_xlfn.CONCAT("('",A119,"','",J119,"','",K119,"'),")</f>
        <v>('','',''),</v>
      </c>
      <c r="V119" s="3" t="str">
        <f aca="false">_xlfn.CONCAT("('",A119,"','",M119,"','",N119,"'),")</f>
        <v>('','NONE',''),</v>
      </c>
    </row>
    <row r="120" customFormat="false" ht="13.8" hidden="false" customHeight="false" outlineLevel="0" collapsed="false">
      <c r="M120" s="3" t="str">
        <f aca="false">IFERROR(INDEX($S$2:$S$6,MATCH(L120,$T$2:$T$6,0),1),"NONE")</f>
        <v>NONE</v>
      </c>
      <c r="U120" s="3" t="str">
        <f aca="false">_xlfn.CONCAT("('",A120,"','",J120,"','",K120,"'),")</f>
        <v>('','',''),</v>
      </c>
      <c r="V120" s="3" t="str">
        <f aca="false">_xlfn.CONCAT("('",A120,"','",M120,"','",N120,"'),")</f>
        <v>('','NONE',''),</v>
      </c>
    </row>
    <row r="121" customFormat="false" ht="13.8" hidden="false" customHeight="false" outlineLevel="0" collapsed="false">
      <c r="M121" s="3" t="str">
        <f aca="false">IFERROR(INDEX($S$2:$S$6,MATCH(L121,$T$2:$T$6,0),1),"NONE")</f>
        <v>NONE</v>
      </c>
      <c r="U121" s="3" t="str">
        <f aca="false">_xlfn.CONCAT("('",A121,"','",J121,"','",K121,"'),")</f>
        <v>('','',''),</v>
      </c>
      <c r="V121" s="3" t="str">
        <f aca="false">_xlfn.CONCAT("('",A121,"','",M121,"','",N121,"'),")</f>
        <v>('','NONE',''),</v>
      </c>
    </row>
    <row r="122" customFormat="false" ht="13.8" hidden="false" customHeight="false" outlineLevel="0" collapsed="false">
      <c r="M122" s="3" t="str">
        <f aca="false">IFERROR(INDEX($S$2:$S$6,MATCH(L122,$T$2:$T$6,0),1),"NONE")</f>
        <v>NONE</v>
      </c>
      <c r="U122" s="3" t="str">
        <f aca="false">_xlfn.CONCAT("('",A122,"','",J122,"','",K122,"'),")</f>
        <v>('','',''),</v>
      </c>
      <c r="V122" s="3" t="str">
        <f aca="false">_xlfn.CONCAT("('",A122,"','",M122,"','",N122,"'),")</f>
        <v>('','NONE',''),</v>
      </c>
    </row>
    <row r="123" customFormat="false" ht="13.8" hidden="false" customHeight="false" outlineLevel="0" collapsed="false">
      <c r="M123" s="3" t="str">
        <f aca="false">IFERROR(INDEX($S$2:$S$6,MATCH(L123,$T$2:$T$6,0),1),"NONE")</f>
        <v>NONE</v>
      </c>
      <c r="U123" s="3" t="str">
        <f aca="false">_xlfn.CONCAT("('",A123,"','",J123,"','",K123,"'),")</f>
        <v>('','',''),</v>
      </c>
      <c r="V123" s="3" t="str">
        <f aca="false">_xlfn.CONCAT("('",A123,"','",M123,"','",N123,"'),")</f>
        <v>('','NONE',''),</v>
      </c>
    </row>
    <row r="124" customFormat="false" ht="13.8" hidden="false" customHeight="false" outlineLevel="0" collapsed="false">
      <c r="M124" s="3" t="str">
        <f aca="false">IFERROR(INDEX($S$2:$S$6,MATCH(L124,$T$2:$T$6,0),1),"NONE")</f>
        <v>NONE</v>
      </c>
      <c r="U124" s="3" t="str">
        <f aca="false">_xlfn.CONCAT("('",A124,"','",J124,"','",K124,"'),")</f>
        <v>('','',''),</v>
      </c>
      <c r="V124" s="3" t="str">
        <f aca="false">_xlfn.CONCAT("('",A124,"','",M124,"','",N124,"'),")</f>
        <v>('','NONE',''),</v>
      </c>
    </row>
    <row r="125" customFormat="false" ht="13.8" hidden="false" customHeight="false" outlineLevel="0" collapsed="false">
      <c r="M125" s="3" t="str">
        <f aca="false">IFERROR(INDEX($S$2:$S$6,MATCH(L125,$T$2:$T$6,0),1),"NONE")</f>
        <v>NONE</v>
      </c>
      <c r="U125" s="3" t="str">
        <f aca="false">_xlfn.CONCAT("('",A125,"','",J125,"','",K125,"'),")</f>
        <v>('','',''),</v>
      </c>
      <c r="V125" s="3" t="str">
        <f aca="false">_xlfn.CONCAT("('",A125,"','",M125,"','",N125,"'),")</f>
        <v>('','NONE',''),</v>
      </c>
    </row>
    <row r="126" customFormat="false" ht="13.8" hidden="false" customHeight="false" outlineLevel="0" collapsed="false">
      <c r="M126" s="3" t="str">
        <f aca="false">IFERROR(INDEX($S$2:$S$6,MATCH(L126,$T$2:$T$6,0),1),"NONE")</f>
        <v>NONE</v>
      </c>
      <c r="U126" s="3" t="str">
        <f aca="false">_xlfn.CONCAT("('",A126,"','",J126,"','",K126,"'),")</f>
        <v>('','',''),</v>
      </c>
      <c r="V126" s="3" t="str">
        <f aca="false">_xlfn.CONCAT("('",A126,"','",M126,"','",N126,"'),")</f>
        <v>('','NONE',''),</v>
      </c>
    </row>
    <row r="127" customFormat="false" ht="13.8" hidden="false" customHeight="false" outlineLevel="0" collapsed="false">
      <c r="M127" s="3" t="str">
        <f aca="false">IFERROR(INDEX($S$2:$S$6,MATCH(L127,$T$2:$T$6,0),1),"NONE")</f>
        <v>NONE</v>
      </c>
      <c r="U127" s="3" t="str">
        <f aca="false">_xlfn.CONCAT("('",A127,"','",J127,"','",K127,"'),")</f>
        <v>('','',''),</v>
      </c>
      <c r="V127" s="3" t="str">
        <f aca="false">_xlfn.CONCAT("('",A127,"','",M127,"','",N127,"'),")</f>
        <v>('','NONE',''),</v>
      </c>
    </row>
    <row r="128" customFormat="false" ht="13.8" hidden="false" customHeight="false" outlineLevel="0" collapsed="false">
      <c r="M128" s="3" t="str">
        <f aca="false">IFERROR(INDEX($S$2:$S$6,MATCH(L128,$T$2:$T$6,0),1),"NONE")</f>
        <v>NONE</v>
      </c>
      <c r="U128" s="3" t="str">
        <f aca="false">_xlfn.CONCAT("('",A128,"','",J128,"','",K128,"'),")</f>
        <v>('','',''),</v>
      </c>
      <c r="V128" s="3" t="str">
        <f aca="false">_xlfn.CONCAT("('",A128,"','",M128,"','",N128,"'),")</f>
        <v>('','NONE',''),</v>
      </c>
    </row>
    <row r="129" customFormat="false" ht="13.8" hidden="false" customHeight="false" outlineLevel="0" collapsed="false">
      <c r="M129" s="3" t="str">
        <f aca="false">IFERROR(INDEX($S$2:$S$6,MATCH(L129,$T$2:$T$6,0),1),"NONE")</f>
        <v>NONE</v>
      </c>
      <c r="U129" s="3" t="str">
        <f aca="false">_xlfn.CONCAT("('",A129,"','",J129,"','",K129,"'),")</f>
        <v>('','',''),</v>
      </c>
      <c r="V129" s="3" t="str">
        <f aca="false">_xlfn.CONCAT("('",A129,"','",M129,"','",N129,"'),")</f>
        <v>('','NONE',''),</v>
      </c>
    </row>
    <row r="130" customFormat="false" ht="13.8" hidden="false" customHeight="false" outlineLevel="0" collapsed="false">
      <c r="M130" s="3" t="str">
        <f aca="false">IFERROR(INDEX($S$2:$S$6,MATCH(L130,$T$2:$T$6,0),1),"NONE")</f>
        <v>NONE</v>
      </c>
      <c r="U130" s="3" t="str">
        <f aca="false">_xlfn.CONCAT("('",A130,"','",J130,"','",K130,"'),")</f>
        <v>('','',''),</v>
      </c>
      <c r="V130" s="3" t="str">
        <f aca="false">_xlfn.CONCAT("('",A130,"','",M130,"','",N130,"'),")</f>
        <v>('','NONE',''),</v>
      </c>
    </row>
    <row r="131" customFormat="false" ht="13.8" hidden="false" customHeight="false" outlineLevel="0" collapsed="false">
      <c r="M131" s="3" t="str">
        <f aca="false">IFERROR(INDEX($S$2:$S$6,MATCH(L131,$T$2:$T$6,0),1),"NONE")</f>
        <v>NONE</v>
      </c>
      <c r="U131" s="3" t="str">
        <f aca="false">_xlfn.CONCAT("('",A131,"','",J131,"','",K131,"'),")</f>
        <v>('','',''),</v>
      </c>
      <c r="V131" s="3" t="str">
        <f aca="false">_xlfn.CONCAT("('",A131,"','",M131,"','",N131,"'),")</f>
        <v>('','NONE',''),</v>
      </c>
    </row>
    <row r="132" customFormat="false" ht="13.8" hidden="false" customHeight="false" outlineLevel="0" collapsed="false">
      <c r="M132" s="3" t="str">
        <f aca="false">IFERROR(INDEX($S$2:$S$6,MATCH(L132,$T$2:$T$6,0),1),"NONE")</f>
        <v>NONE</v>
      </c>
      <c r="U132" s="3" t="str">
        <f aca="false">_xlfn.CONCAT("('",A132,"','",J132,"','",K132,"'),")</f>
        <v>('','',''),</v>
      </c>
      <c r="V132" s="3" t="str">
        <f aca="false">_xlfn.CONCAT("('",A132,"','",M132,"','",N132,"'),")</f>
        <v>('','NONE',''),</v>
      </c>
    </row>
    <row r="133" customFormat="false" ht="13.8" hidden="false" customHeight="false" outlineLevel="0" collapsed="false">
      <c r="M133" s="3" t="str">
        <f aca="false">IFERROR(INDEX($S$2:$S$6,MATCH(L133,$T$2:$T$6,0),1),"NONE")</f>
        <v>NONE</v>
      </c>
      <c r="U133" s="3" t="str">
        <f aca="false">_xlfn.CONCAT("('",A133,"','",J133,"','",K133,"'),")</f>
        <v>('','',''),</v>
      </c>
      <c r="V133" s="3" t="str">
        <f aca="false">_xlfn.CONCAT("('",A133,"','",M133,"','",N133,"'),")</f>
        <v>('','NONE',''),</v>
      </c>
    </row>
    <row r="134" customFormat="false" ht="13.8" hidden="false" customHeight="false" outlineLevel="0" collapsed="false">
      <c r="M134" s="3" t="str">
        <f aca="false">IFERROR(INDEX($S$2:$S$6,MATCH(L134,$T$2:$T$6,0),1),"NONE")</f>
        <v>NONE</v>
      </c>
      <c r="U134" s="3" t="str">
        <f aca="false">_xlfn.CONCAT("('",A134,"','",J134,"','",K134,"'),")</f>
        <v>('','',''),</v>
      </c>
      <c r="V134" s="3" t="str">
        <f aca="false">_xlfn.CONCAT("('",A134,"','",M134,"','",N134,"'),")</f>
        <v>('','NONE',''),</v>
      </c>
    </row>
    <row r="135" customFormat="false" ht="13.8" hidden="false" customHeight="false" outlineLevel="0" collapsed="false">
      <c r="M135" s="3" t="str">
        <f aca="false">IFERROR(INDEX($S$2:$S$6,MATCH(L135,$T$2:$T$6,0),1),"NONE")</f>
        <v>NONE</v>
      </c>
      <c r="U135" s="3" t="str">
        <f aca="false">_xlfn.CONCAT("('",A135,"','",J135,"','",K135,"'),")</f>
        <v>('','',''),</v>
      </c>
      <c r="V135" s="3" t="str">
        <f aca="false">_xlfn.CONCAT("('",A135,"','",M135,"','",N135,"'),")</f>
        <v>('','NONE',''),</v>
      </c>
    </row>
    <row r="136" customFormat="false" ht="13.8" hidden="false" customHeight="false" outlineLevel="0" collapsed="false">
      <c r="M136" s="3" t="str">
        <f aca="false">IFERROR(INDEX($S$2:$S$6,MATCH(L136,$T$2:$T$6,0),1),"NONE")</f>
        <v>NONE</v>
      </c>
      <c r="U136" s="3" t="str">
        <f aca="false">_xlfn.CONCAT("('",A136,"','",J136,"','",K136,"'),")</f>
        <v>('','',''),</v>
      </c>
      <c r="V136" s="3" t="str">
        <f aca="false">_xlfn.CONCAT("('",A136,"','",M136,"','",N136,"'),")</f>
        <v>('','NONE',''),</v>
      </c>
    </row>
    <row r="137" customFormat="false" ht="13.8" hidden="false" customHeight="false" outlineLevel="0" collapsed="false">
      <c r="M137" s="3" t="str">
        <f aca="false">IFERROR(INDEX($S$2:$S$6,MATCH(L137,$T$2:$T$6,0),1),"NONE")</f>
        <v>NONE</v>
      </c>
      <c r="U137" s="3" t="str">
        <f aca="false">_xlfn.CONCAT("('",A137,"','",J137,"','",K137,"'),")</f>
        <v>('','',''),</v>
      </c>
      <c r="V137" s="3" t="str">
        <f aca="false">_xlfn.CONCAT("('",A137,"','",M137,"','",N137,"'),")</f>
        <v>('','NONE',''),</v>
      </c>
    </row>
    <row r="138" customFormat="false" ht="13.8" hidden="false" customHeight="false" outlineLevel="0" collapsed="false">
      <c r="M138" s="3" t="str">
        <f aca="false">IFERROR(INDEX($S$2:$S$6,MATCH(L138,$T$2:$T$6,0),1),"NONE")</f>
        <v>NONE</v>
      </c>
      <c r="U138" s="3" t="str">
        <f aca="false">_xlfn.CONCAT("('",A138,"','",J138,"','",K138,"'),")</f>
        <v>('','',''),</v>
      </c>
      <c r="V138" s="3" t="str">
        <f aca="false">_xlfn.CONCAT("('",A138,"','",M138,"','",N138,"'),")</f>
        <v>('','NONE',''),</v>
      </c>
    </row>
    <row r="139" customFormat="false" ht="13.8" hidden="false" customHeight="false" outlineLevel="0" collapsed="false">
      <c r="M139" s="3" t="str">
        <f aca="false">IFERROR(INDEX($S$2:$S$6,MATCH(L139,$T$2:$T$6,0),1),"NONE")</f>
        <v>NONE</v>
      </c>
      <c r="U139" s="3" t="str">
        <f aca="false">_xlfn.CONCAT("('",A139,"','",J139,"','",K139,"'),")</f>
        <v>('','',''),</v>
      </c>
      <c r="V139" s="3" t="str">
        <f aca="false">_xlfn.CONCAT("('",A139,"','",M139,"','",N139,"'),")</f>
        <v>('','NONE',''),</v>
      </c>
    </row>
    <row r="140" customFormat="false" ht="13.8" hidden="false" customHeight="false" outlineLevel="0" collapsed="false">
      <c r="M140" s="3" t="str">
        <f aca="false">IFERROR(INDEX($S$2:$S$6,MATCH(L140,$T$2:$T$6,0),1),"NONE")</f>
        <v>NONE</v>
      </c>
      <c r="U140" s="3" t="str">
        <f aca="false">_xlfn.CONCAT("('",A140,"','",J140,"','",K140,"'),")</f>
        <v>('','',''),</v>
      </c>
      <c r="V140" s="3" t="str">
        <f aca="false">_xlfn.CONCAT("('",A140,"','",M140,"','",N140,"'),")</f>
        <v>('','NONE',''),</v>
      </c>
    </row>
    <row r="141" customFormat="false" ht="13.8" hidden="false" customHeight="false" outlineLevel="0" collapsed="false">
      <c r="M141" s="3" t="str">
        <f aca="false">IFERROR(INDEX($S$2:$S$6,MATCH(L141,$T$2:$T$6,0),1),"NONE")</f>
        <v>NONE</v>
      </c>
      <c r="U141" s="3" t="str">
        <f aca="false">_xlfn.CONCAT("('",A141,"','",J141,"','",K141,"'),")</f>
        <v>('','',''),</v>
      </c>
      <c r="V141" s="3" t="str">
        <f aca="false">_xlfn.CONCAT("('",A141,"','",M141,"','",N141,"'),")</f>
        <v>('','NONE',''),</v>
      </c>
    </row>
    <row r="142" customFormat="false" ht="13.8" hidden="false" customHeight="false" outlineLevel="0" collapsed="false">
      <c r="M142" s="3" t="str">
        <f aca="false">IFERROR(INDEX($S$2:$S$6,MATCH(L142,$T$2:$T$6,0),1),"NONE")</f>
        <v>NONE</v>
      </c>
      <c r="U142" s="3" t="str">
        <f aca="false">_xlfn.CONCAT("('",A142,"','",J142,"','",K142,"'),")</f>
        <v>('','',''),</v>
      </c>
      <c r="V142" s="3" t="str">
        <f aca="false">_xlfn.CONCAT("('",A142,"','",M142,"','",N142,"'),")</f>
        <v>('','NONE',''),</v>
      </c>
    </row>
    <row r="143" customFormat="false" ht="13.8" hidden="false" customHeight="false" outlineLevel="0" collapsed="false">
      <c r="M143" s="3" t="str">
        <f aca="false">IFERROR(INDEX($S$2:$S$6,MATCH(L143,$T$2:$T$6,0),1),"NONE")</f>
        <v>NONE</v>
      </c>
      <c r="U143" s="3" t="str">
        <f aca="false">_xlfn.CONCAT("('",A143,"','",J143,"','",K143,"'),")</f>
        <v>('','',''),</v>
      </c>
      <c r="V143" s="3" t="str">
        <f aca="false">_xlfn.CONCAT("('",A143,"','",M143,"','",N143,"'),")</f>
        <v>('','NONE',''),</v>
      </c>
    </row>
    <row r="144" customFormat="false" ht="13.8" hidden="false" customHeight="false" outlineLevel="0" collapsed="false">
      <c r="M144" s="3" t="str">
        <f aca="false">IFERROR(INDEX($S$2:$S$6,MATCH(L144,$T$2:$T$6,0),1),"NONE")</f>
        <v>NONE</v>
      </c>
      <c r="U144" s="3" t="str">
        <f aca="false">_xlfn.CONCAT("('",A144,"','",J144,"','",K144,"'),")</f>
        <v>('','',''),</v>
      </c>
      <c r="V144" s="3" t="str">
        <f aca="false">_xlfn.CONCAT("('",A144,"','",M144,"','",N144,"'),")</f>
        <v>('','NONE',''),</v>
      </c>
    </row>
    <row r="145" customFormat="false" ht="13.8" hidden="false" customHeight="false" outlineLevel="0" collapsed="false">
      <c r="M145" s="3" t="str">
        <f aca="false">IFERROR(INDEX($S$2:$S$6,MATCH(L145,$T$2:$T$6,0),1),"NONE")</f>
        <v>NONE</v>
      </c>
      <c r="U145" s="3" t="str">
        <f aca="false">_xlfn.CONCAT("('",A145,"','",J145,"','",K145,"'),")</f>
        <v>('','',''),</v>
      </c>
      <c r="V145" s="3" t="str">
        <f aca="false">_xlfn.CONCAT("('",A145,"','",M145,"','",N145,"'),")</f>
        <v>('','NONE',''),</v>
      </c>
    </row>
    <row r="146" customFormat="false" ht="13.8" hidden="false" customHeight="false" outlineLevel="0" collapsed="false">
      <c r="M146" s="3" t="str">
        <f aca="false">IFERROR(INDEX($S$2:$S$6,MATCH(L146,$T$2:$T$6,0),1),"NONE")</f>
        <v>NONE</v>
      </c>
      <c r="U146" s="3" t="str">
        <f aca="false">_xlfn.CONCAT("('",A146,"','",J146,"','",K146,"'),")</f>
        <v>('','',''),</v>
      </c>
      <c r="V146" s="3" t="str">
        <f aca="false">_xlfn.CONCAT("('",A146,"','",M146,"','",N146,"'),")</f>
        <v>('','NONE',''),</v>
      </c>
    </row>
    <row r="147" customFormat="false" ht="13.8" hidden="false" customHeight="false" outlineLevel="0" collapsed="false">
      <c r="M147" s="3" t="str">
        <f aca="false">IFERROR(INDEX($S$2:$S$6,MATCH(L147,$T$2:$T$6,0),1),"NONE")</f>
        <v>NONE</v>
      </c>
      <c r="U147" s="3" t="str">
        <f aca="false">_xlfn.CONCAT("('",A147,"','",J147,"','",K147,"'),")</f>
        <v>('','',''),</v>
      </c>
      <c r="V147" s="3" t="str">
        <f aca="false">_xlfn.CONCAT("('",A147,"','",M147,"','",N147,"'),")</f>
        <v>('','NONE',''),</v>
      </c>
    </row>
    <row r="148" customFormat="false" ht="13.8" hidden="false" customHeight="false" outlineLevel="0" collapsed="false">
      <c r="M148" s="3" t="str">
        <f aca="false">IFERROR(INDEX($S$2:$S$6,MATCH(L148,$T$2:$T$6,0),1),"NONE")</f>
        <v>NONE</v>
      </c>
      <c r="U148" s="3" t="str">
        <f aca="false">_xlfn.CONCAT("('",A148,"','",J148,"','",K148,"'),")</f>
        <v>('','',''),</v>
      </c>
      <c r="V148" s="3" t="str">
        <f aca="false">_xlfn.CONCAT("('",A148,"','",M148,"','",N148,"'),")</f>
        <v>('','NONE',''),</v>
      </c>
    </row>
    <row r="149" customFormat="false" ht="13.8" hidden="false" customHeight="false" outlineLevel="0" collapsed="false">
      <c r="M149" s="3" t="str">
        <f aca="false">IFERROR(INDEX($S$2:$S$6,MATCH(L149,$T$2:$T$6,0),1),"NONE")</f>
        <v>NONE</v>
      </c>
      <c r="U149" s="3" t="str">
        <f aca="false">_xlfn.CONCAT("('",A149,"','",J149,"','",K149,"'),")</f>
        <v>('','',''),</v>
      </c>
      <c r="V149" s="3" t="str">
        <f aca="false">_xlfn.CONCAT("('",A149,"','",M149,"','",N149,"'),")</f>
        <v>('','NONE',''),</v>
      </c>
    </row>
    <row r="150" customFormat="false" ht="13.8" hidden="false" customHeight="false" outlineLevel="0" collapsed="false">
      <c r="M150" s="3" t="str">
        <f aca="false">IFERROR(INDEX($S$2:$S$6,MATCH(L150,$T$2:$T$6,0),1),"NONE")</f>
        <v>NONE</v>
      </c>
      <c r="U150" s="3" t="str">
        <f aca="false">_xlfn.CONCAT("('",A150,"','",J150,"','",K150,"'),")</f>
        <v>('','',''),</v>
      </c>
      <c r="V150" s="3" t="str">
        <f aca="false">_xlfn.CONCAT("('",A150,"','",M150,"','",N150,"'),")</f>
        <v>('','NONE',''),</v>
      </c>
    </row>
    <row r="151" customFormat="false" ht="13.8" hidden="false" customHeight="false" outlineLevel="0" collapsed="false">
      <c r="M151" s="3" t="str">
        <f aca="false">IFERROR(INDEX($S$2:$S$6,MATCH(L151,$T$2:$T$6,0),1),"NONE")</f>
        <v>NONE</v>
      </c>
      <c r="U151" s="3" t="str">
        <f aca="false">_xlfn.CONCAT("('",A151,"','",J151,"','",K151,"'),")</f>
        <v>('','',''),</v>
      </c>
      <c r="V151" s="3" t="str">
        <f aca="false">_xlfn.CONCAT("('",A151,"','",M151,"','",N151,"'),")</f>
        <v>('','NONE',''),</v>
      </c>
    </row>
    <row r="152" customFormat="false" ht="13.8" hidden="false" customHeight="false" outlineLevel="0" collapsed="false">
      <c r="M152" s="3" t="str">
        <f aca="false">IFERROR(INDEX($S$2:$S$6,MATCH(L152,$T$2:$T$6,0),1),"NONE")</f>
        <v>NONE</v>
      </c>
      <c r="U152" s="3" t="str">
        <f aca="false">_xlfn.CONCAT("('",A152,"','",J152,"','",K152,"'),")</f>
        <v>('','',''),</v>
      </c>
      <c r="V152" s="3" t="str">
        <f aca="false">_xlfn.CONCAT("('",A152,"','",M152,"','",N152,"'),")</f>
        <v>('','NONE',''),</v>
      </c>
    </row>
    <row r="153" customFormat="false" ht="13.8" hidden="false" customHeight="false" outlineLevel="0" collapsed="false">
      <c r="M153" s="3" t="str">
        <f aca="false">IFERROR(INDEX($S$2:$S$6,MATCH(L153,$T$2:$T$6,0),1),"NONE")</f>
        <v>NONE</v>
      </c>
      <c r="U153" s="3" t="str">
        <f aca="false">_xlfn.CONCAT("('",A153,"','",J153,"','",K153,"'),")</f>
        <v>('','',''),</v>
      </c>
      <c r="V153" s="3" t="str">
        <f aca="false">_xlfn.CONCAT("('",A153,"','",M153,"','",N153,"'),")</f>
        <v>('','NONE',''),</v>
      </c>
    </row>
    <row r="154" customFormat="false" ht="13.8" hidden="false" customHeight="false" outlineLevel="0" collapsed="false">
      <c r="M154" s="3" t="str">
        <f aca="false">IFERROR(INDEX($S$2:$S$6,MATCH(L154,$T$2:$T$6,0),1),"NONE")</f>
        <v>NONE</v>
      </c>
      <c r="U154" s="3" t="str">
        <f aca="false">_xlfn.CONCAT("('",A154,"','",J154,"','",K154,"'),")</f>
        <v>('','',''),</v>
      </c>
      <c r="V154" s="3" t="str">
        <f aca="false">_xlfn.CONCAT("('",A154,"','",M154,"','",N154,"'),")</f>
        <v>('','NONE',''),</v>
      </c>
    </row>
    <row r="155" customFormat="false" ht="13.8" hidden="false" customHeight="false" outlineLevel="0" collapsed="false">
      <c r="M155" s="3" t="str">
        <f aca="false">IFERROR(INDEX($S$2:$S$6,MATCH(L155,$T$2:$T$6,0),1),"NONE")</f>
        <v>NONE</v>
      </c>
      <c r="U155" s="3" t="str">
        <f aca="false">_xlfn.CONCAT("('",A155,"','",J155,"','",K155,"'),")</f>
        <v>('','',''),</v>
      </c>
      <c r="V155" s="3" t="str">
        <f aca="false">_xlfn.CONCAT("('",A155,"','",M155,"','",N155,"'),")</f>
        <v>('','NONE',''),</v>
      </c>
    </row>
    <row r="156" customFormat="false" ht="13.8" hidden="false" customHeight="false" outlineLevel="0" collapsed="false">
      <c r="M156" s="3" t="str">
        <f aca="false">IFERROR(INDEX($S$2:$S$6,MATCH(L156,$T$2:$T$6,0),1),"NONE")</f>
        <v>NONE</v>
      </c>
      <c r="U156" s="3" t="str">
        <f aca="false">_xlfn.CONCAT("('",A156,"','",J156,"','",K156,"'),")</f>
        <v>('','',''),</v>
      </c>
      <c r="V156" s="3" t="str">
        <f aca="false">_xlfn.CONCAT("('",A156,"','",M156,"','",N156,"'),")</f>
        <v>('','NONE',''),</v>
      </c>
    </row>
    <row r="157" customFormat="false" ht="13.8" hidden="false" customHeight="false" outlineLevel="0" collapsed="false">
      <c r="M157" s="3" t="str">
        <f aca="false">IFERROR(INDEX($S$2:$S$6,MATCH(L157,$T$2:$T$6,0),1),"NONE")</f>
        <v>NONE</v>
      </c>
      <c r="U157" s="3" t="str">
        <f aca="false">_xlfn.CONCAT("('",A157,"','",J157,"','",K157,"'),")</f>
        <v>('','',''),</v>
      </c>
      <c r="V157" s="3" t="str">
        <f aca="false">_xlfn.CONCAT("('",A157,"','",M157,"','",N157,"'),")</f>
        <v>('','NONE',''),</v>
      </c>
    </row>
    <row r="158" customFormat="false" ht="13.8" hidden="false" customHeight="false" outlineLevel="0" collapsed="false">
      <c r="M158" s="3" t="str">
        <f aca="false">IFERROR(INDEX($S$2:$S$6,MATCH(L158,$T$2:$T$6,0),1),"NONE")</f>
        <v>NONE</v>
      </c>
      <c r="U158" s="3" t="str">
        <f aca="false">_xlfn.CONCAT("('",A158,"','",J158,"','",K158,"'),")</f>
        <v>('','',''),</v>
      </c>
      <c r="V158" s="3" t="str">
        <f aca="false">_xlfn.CONCAT("('",A158,"','",M158,"','",N158,"'),")</f>
        <v>('','NONE',''),</v>
      </c>
    </row>
    <row r="159" customFormat="false" ht="13.8" hidden="false" customHeight="false" outlineLevel="0" collapsed="false">
      <c r="M159" s="3" t="str">
        <f aca="false">IFERROR(INDEX($S$2:$S$6,MATCH(L159,$T$2:$T$6,0),1),"NONE")</f>
        <v>NONE</v>
      </c>
      <c r="U159" s="3" t="str">
        <f aca="false">_xlfn.CONCAT("('",A159,"','",J159,"','",K159,"'),")</f>
        <v>('','',''),</v>
      </c>
      <c r="V159" s="3" t="str">
        <f aca="false">_xlfn.CONCAT("('",A159,"','",M159,"','",N159,"'),")</f>
        <v>('','NONE',''),</v>
      </c>
    </row>
    <row r="160" customFormat="false" ht="13.8" hidden="false" customHeight="false" outlineLevel="0" collapsed="false">
      <c r="M160" s="3" t="str">
        <f aca="false">IFERROR(INDEX($S$2:$S$6,MATCH(L160,$T$2:$T$6,0),1),"NONE")</f>
        <v>NONE</v>
      </c>
      <c r="U160" s="3" t="str">
        <f aca="false">_xlfn.CONCAT("('",A160,"','",J160,"','",K160,"'),")</f>
        <v>('','',''),</v>
      </c>
      <c r="V160" s="3" t="str">
        <f aca="false">_xlfn.CONCAT("('",A160,"','",M160,"','",N160,"'),")</f>
        <v>('','NONE',''),</v>
      </c>
    </row>
    <row r="161" customFormat="false" ht="13.8" hidden="false" customHeight="false" outlineLevel="0" collapsed="false">
      <c r="M161" s="3" t="str">
        <f aca="false">IFERROR(INDEX($S$2:$S$6,MATCH(L161,$T$2:$T$6,0),1),"NONE")</f>
        <v>NONE</v>
      </c>
      <c r="U161" s="3" t="str">
        <f aca="false">_xlfn.CONCAT("('",A161,"','",J161,"','",K161,"'),")</f>
        <v>('','',''),</v>
      </c>
      <c r="V161" s="3" t="str">
        <f aca="false">_xlfn.CONCAT("('",A161,"','",M161,"','",N161,"'),")</f>
        <v>('','NONE',''),</v>
      </c>
    </row>
    <row r="162" customFormat="false" ht="13.8" hidden="false" customHeight="false" outlineLevel="0" collapsed="false">
      <c r="M162" s="3" t="str">
        <f aca="false">IFERROR(INDEX($S$2:$S$6,MATCH(L162,$T$2:$T$6,0),1),"NONE")</f>
        <v>NONE</v>
      </c>
      <c r="U162" s="3" t="str">
        <f aca="false">_xlfn.CONCAT("('",A162,"','",J162,"','",K162,"'),")</f>
        <v>('','',''),</v>
      </c>
      <c r="V162" s="3" t="str">
        <f aca="false">_xlfn.CONCAT("('",A162,"','",M162,"','",N162,"'),")</f>
        <v>('','NONE',''),</v>
      </c>
    </row>
    <row r="163" customFormat="false" ht="13.8" hidden="false" customHeight="false" outlineLevel="0" collapsed="false">
      <c r="M163" s="3" t="str">
        <f aca="false">IFERROR(INDEX($S$2:$S$6,MATCH(L163,$T$2:$T$6,0),1),"NONE")</f>
        <v>NONE</v>
      </c>
      <c r="U163" s="3" t="str">
        <f aca="false">_xlfn.CONCAT("('",A163,"','",J163,"','",K163,"'),")</f>
        <v>('','',''),</v>
      </c>
      <c r="V163" s="3" t="str">
        <f aca="false">_xlfn.CONCAT("('",A163,"','",M163,"','",N163,"'),")</f>
        <v>('','NONE',''),</v>
      </c>
    </row>
    <row r="164" customFormat="false" ht="13.8" hidden="false" customHeight="false" outlineLevel="0" collapsed="false">
      <c r="M164" s="3" t="str">
        <f aca="false">IFERROR(INDEX($S$2:$S$6,MATCH(L164,$T$2:$T$6,0),1),"NONE")</f>
        <v>NONE</v>
      </c>
      <c r="U164" s="3" t="str">
        <f aca="false">_xlfn.CONCAT("('",A164,"','",J164,"','",K164,"'),")</f>
        <v>('','',''),</v>
      </c>
      <c r="V164" s="3" t="str">
        <f aca="false">_xlfn.CONCAT("('",A164,"','",M164,"','",N164,"'),")</f>
        <v>('','NONE',''),</v>
      </c>
    </row>
    <row r="165" customFormat="false" ht="13.8" hidden="false" customHeight="false" outlineLevel="0" collapsed="false">
      <c r="M165" s="3" t="str">
        <f aca="false">IFERROR(INDEX($S$2:$S$6,MATCH(L165,$T$2:$T$6,0),1),"NONE")</f>
        <v>NONE</v>
      </c>
      <c r="U165" s="3" t="str">
        <f aca="false">_xlfn.CONCAT("('",A165,"','",J165,"','",K165,"'),")</f>
        <v>('','',''),</v>
      </c>
      <c r="V165" s="3" t="str">
        <f aca="false">_xlfn.CONCAT("('",A165,"','",M165,"','",N165,"'),")</f>
        <v>('','NONE',''),</v>
      </c>
    </row>
    <row r="166" customFormat="false" ht="13.8" hidden="false" customHeight="false" outlineLevel="0" collapsed="false">
      <c r="M166" s="3" t="str">
        <f aca="false">IFERROR(INDEX($S$2:$S$6,MATCH(L166,$T$2:$T$6,0),1),"NONE")</f>
        <v>NONE</v>
      </c>
      <c r="U166" s="3" t="str">
        <f aca="false">_xlfn.CONCAT("('",A166,"','",J166,"','",K166,"'),")</f>
        <v>('','',''),</v>
      </c>
      <c r="V166" s="3" t="str">
        <f aca="false">_xlfn.CONCAT("('",A166,"','",M166,"','",N166,"'),")</f>
        <v>('','NONE',''),</v>
      </c>
    </row>
    <row r="167" customFormat="false" ht="13.8" hidden="false" customHeight="false" outlineLevel="0" collapsed="false">
      <c r="M167" s="3" t="str">
        <f aca="false">IFERROR(INDEX($S$2:$S$6,MATCH(L167,$T$2:$T$6,0),1),"NONE")</f>
        <v>NONE</v>
      </c>
      <c r="U167" s="3" t="str">
        <f aca="false">_xlfn.CONCAT("('",A167,"','",J167,"','",K167,"'),")</f>
        <v>('','',''),</v>
      </c>
      <c r="V167" s="3" t="str">
        <f aca="false">_xlfn.CONCAT("('",A167,"','",M167,"','",N167,"'),")</f>
        <v>('','NONE',''),</v>
      </c>
    </row>
    <row r="168" customFormat="false" ht="13.8" hidden="false" customHeight="false" outlineLevel="0" collapsed="false">
      <c r="M168" s="3" t="str">
        <f aca="false">IFERROR(INDEX($S$2:$S$6,MATCH(L168,$T$2:$T$6,0),1),"NONE")</f>
        <v>NONE</v>
      </c>
      <c r="U168" s="3" t="str">
        <f aca="false">_xlfn.CONCAT("('",A168,"','",J168,"','",K168,"'),")</f>
        <v>('','',''),</v>
      </c>
      <c r="V168" s="3" t="str">
        <f aca="false">_xlfn.CONCAT("('",A168,"','",M168,"','",N168,"'),")</f>
        <v>('','NONE',''),</v>
      </c>
    </row>
    <row r="169" customFormat="false" ht="13.8" hidden="false" customHeight="false" outlineLevel="0" collapsed="false">
      <c r="M169" s="3" t="str">
        <f aca="false">IFERROR(INDEX($S$2:$S$6,MATCH(L169,$T$2:$T$6,0),1),"NONE")</f>
        <v>NONE</v>
      </c>
      <c r="U169" s="3" t="str">
        <f aca="false">_xlfn.CONCAT("('",A169,"','",J169,"','",K169,"'),")</f>
        <v>('','',''),</v>
      </c>
      <c r="V169" s="3" t="str">
        <f aca="false">_xlfn.CONCAT("('",A169,"','",M169,"','",N169,"'),")</f>
        <v>('','NONE',''),</v>
      </c>
    </row>
    <row r="170" customFormat="false" ht="13.8" hidden="false" customHeight="false" outlineLevel="0" collapsed="false">
      <c r="M170" s="3" t="str">
        <f aca="false">IFERROR(INDEX($S$2:$S$6,MATCH(L170,$T$2:$T$6,0),1),"NONE")</f>
        <v>NONE</v>
      </c>
      <c r="U170" s="3" t="str">
        <f aca="false">_xlfn.CONCAT("('",A170,"','",J170,"','",K170,"'),")</f>
        <v>('','',''),</v>
      </c>
      <c r="V170" s="3" t="str">
        <f aca="false">_xlfn.CONCAT("('",A170,"','",M170,"','",N170,"'),")</f>
        <v>('','NONE',''),</v>
      </c>
    </row>
    <row r="171" customFormat="false" ht="13.8" hidden="false" customHeight="false" outlineLevel="0" collapsed="false">
      <c r="M171" s="3" t="str">
        <f aca="false">IFERROR(INDEX($S$2:$S$6,MATCH(L171,$T$2:$T$6,0),1),"NONE")</f>
        <v>NONE</v>
      </c>
      <c r="U171" s="3" t="str">
        <f aca="false">_xlfn.CONCAT("('",A171,"','",J171,"','",K171,"'),")</f>
        <v>('','',''),</v>
      </c>
      <c r="V171" s="3" t="str">
        <f aca="false">_xlfn.CONCAT("('",A171,"','",M171,"','",N171,"'),")</f>
        <v>('','NONE',''),</v>
      </c>
    </row>
    <row r="172" customFormat="false" ht="13.8" hidden="false" customHeight="false" outlineLevel="0" collapsed="false">
      <c r="M172" s="3" t="str">
        <f aca="false">IFERROR(INDEX($S$2:$S$6,MATCH(L172,$T$2:$T$6,0),1),"NONE")</f>
        <v>NONE</v>
      </c>
      <c r="U172" s="3" t="str">
        <f aca="false">_xlfn.CONCAT("('",A172,"','",J172,"','",K172,"'),")</f>
        <v>('','',''),</v>
      </c>
      <c r="V172" s="3" t="str">
        <f aca="false">_xlfn.CONCAT("('",A172,"','",M172,"','",N172,"'),")</f>
        <v>('','NONE',''),</v>
      </c>
    </row>
    <row r="173" customFormat="false" ht="13.8" hidden="false" customHeight="false" outlineLevel="0" collapsed="false">
      <c r="M173" s="3" t="str">
        <f aca="false">IFERROR(INDEX($S$2:$S$6,MATCH(L173,$T$2:$T$6,0),1),"NONE")</f>
        <v>NONE</v>
      </c>
      <c r="U173" s="3" t="str">
        <f aca="false">_xlfn.CONCAT("('",A173,"','",J173,"','",K173,"'),")</f>
        <v>('','',''),</v>
      </c>
      <c r="V173" s="3" t="str">
        <f aca="false">_xlfn.CONCAT("('",A173,"','",M173,"','",N173,"'),")</f>
        <v>('','NONE',''),</v>
      </c>
    </row>
    <row r="174" customFormat="false" ht="13.8" hidden="false" customHeight="false" outlineLevel="0" collapsed="false">
      <c r="M174" s="3" t="str">
        <f aca="false">IFERROR(INDEX($S$2:$S$6,MATCH(L174,$T$2:$T$6,0),1),"NONE")</f>
        <v>NONE</v>
      </c>
      <c r="U174" s="3" t="str">
        <f aca="false">_xlfn.CONCAT("('",A174,"','",J174,"','",K174,"'),")</f>
        <v>('','',''),</v>
      </c>
      <c r="V174" s="3" t="str">
        <f aca="false">_xlfn.CONCAT("('",A174,"','",M174,"','",N174,"'),")</f>
        <v>('','NONE',''),</v>
      </c>
    </row>
    <row r="175" customFormat="false" ht="13.8" hidden="false" customHeight="false" outlineLevel="0" collapsed="false">
      <c r="M175" s="3" t="str">
        <f aca="false">IFERROR(INDEX($S$2:$S$6,MATCH(L175,$T$2:$T$6,0),1),"NONE")</f>
        <v>NONE</v>
      </c>
      <c r="U175" s="3" t="str">
        <f aca="false">_xlfn.CONCAT("('",A175,"','",J175,"','",K175,"'),")</f>
        <v>('','',''),</v>
      </c>
      <c r="V175" s="3" t="str">
        <f aca="false">_xlfn.CONCAT("('",A175,"','",M175,"','",N175,"'),")</f>
        <v>('','NONE',''),</v>
      </c>
    </row>
    <row r="176" customFormat="false" ht="13.8" hidden="false" customHeight="false" outlineLevel="0" collapsed="false">
      <c r="M176" s="3" t="str">
        <f aca="false">IFERROR(INDEX($S$2:$S$6,MATCH(L176,$T$2:$T$6,0),1),"NONE")</f>
        <v>NONE</v>
      </c>
      <c r="U176" s="3" t="str">
        <f aca="false">_xlfn.CONCAT("('",A176,"','",J176,"','",K176,"'),")</f>
        <v>('','',''),</v>
      </c>
      <c r="V176" s="3" t="str">
        <f aca="false">_xlfn.CONCAT("('",A176,"','",M176,"','",N176,"'),")</f>
        <v>('','NONE',''),</v>
      </c>
    </row>
    <row r="177" customFormat="false" ht="13.8" hidden="false" customHeight="false" outlineLevel="0" collapsed="false">
      <c r="M177" s="3" t="str">
        <f aca="false">IFERROR(INDEX($S$2:$S$6,MATCH(L177,$T$2:$T$6,0),1),"NONE")</f>
        <v>NONE</v>
      </c>
      <c r="U177" s="3" t="str">
        <f aca="false">_xlfn.CONCAT("('",A177,"','",J177,"','",K177,"'),")</f>
        <v>('','',''),</v>
      </c>
      <c r="V177" s="3" t="str">
        <f aca="false">_xlfn.CONCAT("('",A177,"','",M177,"','",N177,"'),")</f>
        <v>('','NONE',''),</v>
      </c>
    </row>
    <row r="178" customFormat="false" ht="13.8" hidden="false" customHeight="false" outlineLevel="0" collapsed="false">
      <c r="M178" s="3" t="str">
        <f aca="false">IFERROR(INDEX($S$2:$S$6,MATCH(L178,$T$2:$T$6,0),1),"NONE")</f>
        <v>NONE</v>
      </c>
      <c r="U178" s="3" t="str">
        <f aca="false">_xlfn.CONCAT("('",A178,"','",J178,"','",K178,"'),")</f>
        <v>('','',''),</v>
      </c>
      <c r="V178" s="3" t="str">
        <f aca="false">_xlfn.CONCAT("('",A178,"','",M178,"','",N178,"'),")</f>
        <v>('','NONE',''),</v>
      </c>
    </row>
    <row r="179" customFormat="false" ht="13.8" hidden="false" customHeight="false" outlineLevel="0" collapsed="false">
      <c r="M179" s="3" t="str">
        <f aca="false">IFERROR(INDEX($S$2:$S$6,MATCH(L179,$T$2:$T$6,0),1),"NONE")</f>
        <v>NONE</v>
      </c>
      <c r="U179" s="3" t="str">
        <f aca="false">_xlfn.CONCAT("('",A179,"','",J179,"','",K179,"'),")</f>
        <v>('','',''),</v>
      </c>
      <c r="V179" s="3" t="str">
        <f aca="false">_xlfn.CONCAT("('",A179,"','",M179,"','",N179,"'),")</f>
        <v>('','NONE',''),</v>
      </c>
    </row>
    <row r="180" customFormat="false" ht="13.8" hidden="false" customHeight="false" outlineLevel="0" collapsed="false">
      <c r="M180" s="3" t="str">
        <f aca="false">IFERROR(INDEX($S$2:$S$6,MATCH(L180,$T$2:$T$6,0),1),"NONE")</f>
        <v>NONE</v>
      </c>
      <c r="U180" s="3" t="str">
        <f aca="false">_xlfn.CONCAT("('",A180,"','",J180,"','",K180,"'),")</f>
        <v>('','',''),</v>
      </c>
      <c r="V180" s="3" t="str">
        <f aca="false">_xlfn.CONCAT("('",A180,"','",M180,"','",N180,"'),")</f>
        <v>('','NONE',''),</v>
      </c>
    </row>
    <row r="181" customFormat="false" ht="13.8" hidden="false" customHeight="false" outlineLevel="0" collapsed="false">
      <c r="M181" s="3" t="str">
        <f aca="false">IFERROR(INDEX($S$2:$S$6,MATCH(L181,$T$2:$T$6,0),1),"NONE")</f>
        <v>NONE</v>
      </c>
      <c r="U181" s="3" t="str">
        <f aca="false">_xlfn.CONCAT("('",A181,"','",J181,"','",K181,"'),")</f>
        <v>('','',''),</v>
      </c>
      <c r="V181" s="3" t="str">
        <f aca="false">_xlfn.CONCAT("('",A181,"','",M181,"','",N181,"'),")</f>
        <v>('','NONE',''),</v>
      </c>
    </row>
    <row r="182" customFormat="false" ht="13.8" hidden="false" customHeight="false" outlineLevel="0" collapsed="false">
      <c r="M182" s="3" t="str">
        <f aca="false">IFERROR(INDEX($S$2:$S$6,MATCH(L182,$T$2:$T$6,0),1),"NONE")</f>
        <v>NONE</v>
      </c>
      <c r="U182" s="3" t="str">
        <f aca="false">_xlfn.CONCAT("('",A182,"','",J182,"','",K182,"'),")</f>
        <v>('','',''),</v>
      </c>
      <c r="V182" s="3" t="str">
        <f aca="false">_xlfn.CONCAT("('",A182,"','",M182,"','",N182,"'),")</f>
        <v>('','NONE',''),</v>
      </c>
    </row>
    <row r="183" customFormat="false" ht="13.8" hidden="false" customHeight="false" outlineLevel="0" collapsed="false">
      <c r="M183" s="3" t="str">
        <f aca="false">IFERROR(INDEX($S$2:$S$6,MATCH(L183,$T$2:$T$6,0),1),"NONE")</f>
        <v>NONE</v>
      </c>
      <c r="U183" s="3" t="str">
        <f aca="false">_xlfn.CONCAT("('",A183,"','",J183,"','",K183,"'),")</f>
        <v>('','',''),</v>
      </c>
      <c r="V183" s="3" t="str">
        <f aca="false">_xlfn.CONCAT("('",A183,"','",M183,"','",N183,"'),")</f>
        <v>('','NONE',''),</v>
      </c>
    </row>
    <row r="184" customFormat="false" ht="13.8" hidden="false" customHeight="false" outlineLevel="0" collapsed="false">
      <c r="M184" s="3" t="str">
        <f aca="false">IFERROR(INDEX($S$2:$S$6,MATCH(L184,$T$2:$T$6,0),1),"NONE")</f>
        <v>NONE</v>
      </c>
      <c r="U184" s="3" t="str">
        <f aca="false">_xlfn.CONCAT("('",A184,"','",J184,"','",K184,"'),")</f>
        <v>('','',''),</v>
      </c>
      <c r="V184" s="3" t="str">
        <f aca="false">_xlfn.CONCAT("('",A184,"','",M184,"','",N184,"'),")</f>
        <v>('','NONE',''),</v>
      </c>
    </row>
    <row r="185" customFormat="false" ht="13.8" hidden="false" customHeight="false" outlineLevel="0" collapsed="false">
      <c r="M185" s="3" t="str">
        <f aca="false">IFERROR(INDEX($S$2:$S$6,MATCH(L185,$T$2:$T$6,0),1),"NONE")</f>
        <v>NONE</v>
      </c>
      <c r="U185" s="3" t="str">
        <f aca="false">_xlfn.CONCAT("('",A185,"','",J185,"','",K185,"'),")</f>
        <v>('','',''),</v>
      </c>
      <c r="V185" s="3" t="str">
        <f aca="false">_xlfn.CONCAT("('",A185,"','",M185,"','",N185,"'),")</f>
        <v>('','NONE',''),</v>
      </c>
    </row>
    <row r="186" customFormat="false" ht="13.8" hidden="false" customHeight="false" outlineLevel="0" collapsed="false">
      <c r="M186" s="3" t="str">
        <f aca="false">IFERROR(INDEX($S$2:$S$6,MATCH(L186,$T$2:$T$6,0),1),"NONE")</f>
        <v>NONE</v>
      </c>
      <c r="U186" s="3" t="str">
        <f aca="false">_xlfn.CONCAT("('",A186,"','",J186,"','",K186,"'),")</f>
        <v>('','',''),</v>
      </c>
      <c r="V186" s="3" t="str">
        <f aca="false">_xlfn.CONCAT("('",A186,"','",M186,"','",N186,"'),")</f>
        <v>('','NONE',''),</v>
      </c>
    </row>
    <row r="187" customFormat="false" ht="13.8" hidden="false" customHeight="false" outlineLevel="0" collapsed="false">
      <c r="M187" s="3" t="str">
        <f aca="false">IFERROR(INDEX($S$2:$S$6,MATCH(L187,$T$2:$T$6,0),1),"NONE")</f>
        <v>NONE</v>
      </c>
      <c r="U187" s="3" t="str">
        <f aca="false">_xlfn.CONCAT("('",A187,"','",J187,"','",K187,"'),")</f>
        <v>('','',''),</v>
      </c>
      <c r="V187" s="3" t="str">
        <f aca="false">_xlfn.CONCAT("('",A187,"','",M187,"','",N187,"'),")</f>
        <v>('','NONE',''),</v>
      </c>
    </row>
    <row r="188" customFormat="false" ht="13.8" hidden="false" customHeight="false" outlineLevel="0" collapsed="false">
      <c r="M188" s="3" t="str">
        <f aca="false">IFERROR(INDEX($S$2:$S$6,MATCH(L188,$T$2:$T$6,0),1),"NONE")</f>
        <v>NONE</v>
      </c>
      <c r="U188" s="3" t="str">
        <f aca="false">_xlfn.CONCAT("('",A188,"','",J188,"','",K188,"'),")</f>
        <v>('','',''),</v>
      </c>
      <c r="V188" s="3" t="str">
        <f aca="false">_xlfn.CONCAT("('",A188,"','",M188,"','",N188,"'),")</f>
        <v>('','NONE',''),</v>
      </c>
    </row>
    <row r="189" customFormat="false" ht="13.8" hidden="false" customHeight="false" outlineLevel="0" collapsed="false">
      <c r="M189" s="3" t="str">
        <f aca="false">IFERROR(INDEX($S$2:$S$6,MATCH(L189,$T$2:$T$6,0),1),"NONE")</f>
        <v>NONE</v>
      </c>
      <c r="U189" s="3" t="str">
        <f aca="false">_xlfn.CONCAT("('",A189,"','",J189,"','",K189,"'),")</f>
        <v>('','',''),</v>
      </c>
      <c r="V189" s="3" t="str">
        <f aca="false">_xlfn.CONCAT("('",A189,"','",M189,"','",N189,"'),")</f>
        <v>('','NONE',''),</v>
      </c>
    </row>
    <row r="190" customFormat="false" ht="13.8" hidden="false" customHeight="false" outlineLevel="0" collapsed="false">
      <c r="M190" s="3" t="str">
        <f aca="false">IFERROR(INDEX($S$2:$S$6,MATCH(L190,$T$2:$T$6,0),1),"NONE")</f>
        <v>NONE</v>
      </c>
      <c r="U190" s="3" t="str">
        <f aca="false">_xlfn.CONCAT("('",A190,"','",J190,"','",K190,"'),")</f>
        <v>('','',''),</v>
      </c>
      <c r="V190" s="3" t="str">
        <f aca="false">_xlfn.CONCAT("('",A190,"','",M190,"','",N190,"'),")</f>
        <v>('','NONE',''),</v>
      </c>
    </row>
    <row r="191" customFormat="false" ht="13.8" hidden="false" customHeight="false" outlineLevel="0" collapsed="false">
      <c r="M191" s="3" t="str">
        <f aca="false">IFERROR(INDEX($S$2:$S$6,MATCH(L191,$T$2:$T$6,0),1),"NONE")</f>
        <v>NONE</v>
      </c>
      <c r="U191" s="3" t="str">
        <f aca="false">_xlfn.CONCAT("('",A191,"','",J191,"','",K191,"'),")</f>
        <v>('','',''),</v>
      </c>
      <c r="V191" s="3" t="str">
        <f aca="false">_xlfn.CONCAT("('",A191,"','",M191,"','",N191,"'),")</f>
        <v>('','NONE',''),</v>
      </c>
    </row>
    <row r="192" customFormat="false" ht="13.8" hidden="false" customHeight="false" outlineLevel="0" collapsed="false">
      <c r="M192" s="3" t="str">
        <f aca="false">IFERROR(INDEX($S$2:$S$6,MATCH(L192,$T$2:$T$6,0),1),"NONE")</f>
        <v>NONE</v>
      </c>
      <c r="U192" s="3" t="str">
        <f aca="false">_xlfn.CONCAT("('",A192,"','",J192,"','",K192,"'),")</f>
        <v>('','',''),</v>
      </c>
      <c r="V192" s="3" t="str">
        <f aca="false">_xlfn.CONCAT("('",A192,"','",M192,"','",N192,"'),")</f>
        <v>('','NONE',''),</v>
      </c>
    </row>
    <row r="193" customFormat="false" ht="13.8" hidden="false" customHeight="false" outlineLevel="0" collapsed="false">
      <c r="M193" s="3" t="str">
        <f aca="false">IFERROR(INDEX($S$2:$S$6,MATCH(L193,$T$2:$T$6,0),1),"NONE")</f>
        <v>NONE</v>
      </c>
      <c r="U193" s="3" t="str">
        <f aca="false">_xlfn.CONCAT("('",A193,"','",J193,"','",K193,"'),")</f>
        <v>('','',''),</v>
      </c>
      <c r="V193" s="3" t="str">
        <f aca="false">_xlfn.CONCAT("('",A193,"','",M193,"','",N193,"'),")</f>
        <v>('','NONE',''),</v>
      </c>
    </row>
    <row r="194" customFormat="false" ht="13.8" hidden="false" customHeight="false" outlineLevel="0" collapsed="false">
      <c r="M194" s="3" t="str">
        <f aca="false">IFERROR(INDEX($S$2:$S$6,MATCH(L194,$T$2:$T$6,0),1),"NONE")</f>
        <v>NONE</v>
      </c>
      <c r="U194" s="3" t="str">
        <f aca="false">_xlfn.CONCAT("('",A194,"','",J194,"','",K194,"'),")</f>
        <v>('','',''),</v>
      </c>
      <c r="V194" s="3" t="str">
        <f aca="false">_xlfn.CONCAT("('",A194,"','",M194,"','",N194,"'),")</f>
        <v>('','NONE',''),</v>
      </c>
    </row>
    <row r="195" customFormat="false" ht="13.8" hidden="false" customHeight="false" outlineLevel="0" collapsed="false">
      <c r="M195" s="3" t="str">
        <f aca="false">IFERROR(INDEX($S$2:$S$6,MATCH(L195,$T$2:$T$6,0),1),"NONE")</f>
        <v>NONE</v>
      </c>
      <c r="U195" s="3" t="str">
        <f aca="false">_xlfn.CONCAT("('",A195,"','",J195,"','",K195,"'),")</f>
        <v>('','',''),</v>
      </c>
      <c r="V195" s="3" t="str">
        <f aca="false">_xlfn.CONCAT("('",A195,"','",M195,"','",N195,"'),")</f>
        <v>('','NONE',''),</v>
      </c>
    </row>
    <row r="196" customFormat="false" ht="13.8" hidden="false" customHeight="false" outlineLevel="0" collapsed="false">
      <c r="M196" s="3" t="str">
        <f aca="false">IFERROR(INDEX($S$2:$S$6,MATCH(L196,$T$2:$T$6,0),1),"NONE")</f>
        <v>NONE</v>
      </c>
      <c r="U196" s="3" t="str">
        <f aca="false">_xlfn.CONCAT("('",A196,"','",J196,"','",K196,"'),")</f>
        <v>('','',''),</v>
      </c>
      <c r="V196" s="3" t="str">
        <f aca="false">_xlfn.CONCAT("('",A196,"','",M196,"','",N196,"'),")</f>
        <v>('','NONE',''),</v>
      </c>
    </row>
    <row r="197" customFormat="false" ht="13.8" hidden="false" customHeight="false" outlineLevel="0" collapsed="false">
      <c r="M197" s="3" t="str">
        <f aca="false">IFERROR(INDEX($S$2:$S$6,MATCH(L197,$T$2:$T$6,0),1),"NONE")</f>
        <v>NONE</v>
      </c>
      <c r="U197" s="3" t="str">
        <f aca="false">_xlfn.CONCAT("('",A197,"','",J197,"','",K197,"'),")</f>
        <v>('','',''),</v>
      </c>
      <c r="V197" s="3" t="str">
        <f aca="false">_xlfn.CONCAT("('",A197,"','",M197,"','",N197,"'),")</f>
        <v>('','NONE',''),</v>
      </c>
    </row>
    <row r="198" customFormat="false" ht="13.8" hidden="false" customHeight="false" outlineLevel="0" collapsed="false">
      <c r="M198" s="3" t="str">
        <f aca="false">IFERROR(INDEX($S$2:$S$6,MATCH(L198,$T$2:$T$6,0),1),"NONE")</f>
        <v>NONE</v>
      </c>
      <c r="U198" s="3" t="str">
        <f aca="false">_xlfn.CONCAT("('",A198,"','",J198,"','",K198,"'),")</f>
        <v>('','',''),</v>
      </c>
      <c r="V198" s="3" t="str">
        <f aca="false">_xlfn.CONCAT("('",A198,"','",M198,"','",N198,"'),")</f>
        <v>('','NONE',''),</v>
      </c>
    </row>
    <row r="199" customFormat="false" ht="13.8" hidden="false" customHeight="false" outlineLevel="0" collapsed="false">
      <c r="M199" s="3" t="str">
        <f aca="false">IFERROR(INDEX($S$2:$S$6,MATCH(L199,$T$2:$T$6,0),1),"NONE")</f>
        <v>NONE</v>
      </c>
      <c r="U199" s="3" t="str">
        <f aca="false">_xlfn.CONCAT("('",A199,"','",J199,"','",K199,"'),")</f>
        <v>('','',''),</v>
      </c>
      <c r="V199" s="3" t="str">
        <f aca="false">_xlfn.CONCAT("('",A199,"','",M199,"','",N199,"'),")</f>
        <v>('','NONE',''),</v>
      </c>
    </row>
    <row r="200" customFormat="false" ht="13.8" hidden="false" customHeight="false" outlineLevel="0" collapsed="false">
      <c r="M200" s="3" t="str">
        <f aca="false">IFERROR(INDEX($S$2:$S$6,MATCH(L200,$T$2:$T$6,0),1),"NONE")</f>
        <v>NONE</v>
      </c>
      <c r="U200" s="3" t="str">
        <f aca="false">_xlfn.CONCAT("('",A200,"','",J200,"','",K200,"'),")</f>
        <v>('','',''),</v>
      </c>
      <c r="V200" s="3" t="str">
        <f aca="false">_xlfn.CONCAT("('",A200,"','",M200,"','",N200,"'),")</f>
        <v>('','NONE',''),</v>
      </c>
    </row>
    <row r="201" customFormat="false" ht="13.8" hidden="false" customHeight="false" outlineLevel="0" collapsed="false">
      <c r="M201" s="3" t="str">
        <f aca="false">IFERROR(INDEX($S$2:$S$6,MATCH(L201,$T$2:$T$6,0),1),"NONE")</f>
        <v>NONE</v>
      </c>
      <c r="U201" s="3" t="str">
        <f aca="false">_xlfn.CONCAT("('",A201,"','",J201,"','",K201,"'),")</f>
        <v>('','',''),</v>
      </c>
      <c r="V201" s="3" t="str">
        <f aca="false">_xlfn.CONCAT("('",A201,"','",M201,"','",N201,"'),")</f>
        <v>('','NONE',''),</v>
      </c>
    </row>
    <row r="202" customFormat="false" ht="13.8" hidden="false" customHeight="false" outlineLevel="0" collapsed="false">
      <c r="M202" s="3" t="str">
        <f aca="false">IFERROR(INDEX($S$2:$S$6,MATCH(L202,$T$2:$T$6,0),1),"NONE")</f>
        <v>NONE</v>
      </c>
      <c r="U202" s="3" t="str">
        <f aca="false">_xlfn.CONCAT("('",A202,"','",J202,"','",K202,"'),")</f>
        <v>('','',''),</v>
      </c>
      <c r="V202" s="3" t="str">
        <f aca="false">_xlfn.CONCAT("('",A202,"','",M202,"','",N202,"'),")</f>
        <v>('','NONE',''),</v>
      </c>
    </row>
    <row r="203" customFormat="false" ht="13.8" hidden="false" customHeight="false" outlineLevel="0" collapsed="false">
      <c r="M203" s="3" t="str">
        <f aca="false">IFERROR(INDEX($S$2:$S$6,MATCH(L203,$T$2:$T$6,0),1),"NONE")</f>
        <v>NONE</v>
      </c>
      <c r="U203" s="3" t="str">
        <f aca="false">_xlfn.CONCAT("('",A203,"','",J203,"','",K203,"'),")</f>
        <v>('','',''),</v>
      </c>
      <c r="V203" s="3" t="str">
        <f aca="false">_xlfn.CONCAT("('",A203,"','",M203,"','",N203,"'),")</f>
        <v>('','NONE',''),</v>
      </c>
    </row>
    <row r="204" customFormat="false" ht="13.8" hidden="false" customHeight="false" outlineLevel="0" collapsed="false">
      <c r="M204" s="3" t="str">
        <f aca="false">IFERROR(INDEX($S$2:$S$6,MATCH(L204,$T$2:$T$6,0),1),"NONE")</f>
        <v>NONE</v>
      </c>
      <c r="U204" s="3" t="str">
        <f aca="false">_xlfn.CONCAT("('",A204,"','",J204,"','",K204,"'),")</f>
        <v>('','',''),</v>
      </c>
      <c r="V204" s="3" t="str">
        <f aca="false">_xlfn.CONCAT("('",A204,"','",M204,"','",N204,"'),")</f>
        <v>('','NONE',''),</v>
      </c>
    </row>
    <row r="205" customFormat="false" ht="13.8" hidden="false" customHeight="false" outlineLevel="0" collapsed="false">
      <c r="M205" s="3" t="str">
        <f aca="false">IFERROR(INDEX($S$2:$S$6,MATCH(L205,$T$2:$T$6,0),1),"NONE")</f>
        <v>NONE</v>
      </c>
      <c r="U205" s="3" t="str">
        <f aca="false">_xlfn.CONCAT("('",A205,"','",J205,"','",K205,"'),")</f>
        <v>('','',''),</v>
      </c>
      <c r="V205" s="3" t="str">
        <f aca="false">_xlfn.CONCAT("('",A205,"','",M205,"','",N205,"'),")</f>
        <v>('','NONE',''),</v>
      </c>
    </row>
    <row r="206" customFormat="false" ht="13.8" hidden="false" customHeight="false" outlineLevel="0" collapsed="false">
      <c r="M206" s="3" t="str">
        <f aca="false">IFERROR(INDEX($S$2:$S$6,MATCH(L206,$T$2:$T$6,0),1),"NONE")</f>
        <v>NONE</v>
      </c>
      <c r="U206" s="3" t="str">
        <f aca="false">_xlfn.CONCAT("('",A206,"','",J206,"','",K206,"'),")</f>
        <v>('','',''),</v>
      </c>
      <c r="V206" s="3" t="str">
        <f aca="false">_xlfn.CONCAT("('",A206,"','",M206,"','",N206,"'),")</f>
        <v>('','NONE',''),</v>
      </c>
    </row>
    <row r="207" customFormat="false" ht="13.8" hidden="false" customHeight="false" outlineLevel="0" collapsed="false">
      <c r="M207" s="3" t="str">
        <f aca="false">IFERROR(INDEX($S$2:$S$6,MATCH(L207,$T$2:$T$6,0),1),"NONE")</f>
        <v>NONE</v>
      </c>
      <c r="U207" s="3" t="str">
        <f aca="false">_xlfn.CONCAT("('",A207,"','",J207,"','",K207,"'),")</f>
        <v>('','',''),</v>
      </c>
      <c r="V207" s="3" t="str">
        <f aca="false">_xlfn.CONCAT("('",A207,"','",M207,"','",N207,"'),")</f>
        <v>('','NONE',''),</v>
      </c>
    </row>
    <row r="208" customFormat="false" ht="13.8" hidden="false" customHeight="false" outlineLevel="0" collapsed="false">
      <c r="M208" s="3" t="str">
        <f aca="false">IFERROR(INDEX($S$2:$S$6,MATCH(L208,$T$2:$T$6,0),1),"NONE")</f>
        <v>NONE</v>
      </c>
      <c r="U208" s="3" t="str">
        <f aca="false">_xlfn.CONCAT("('",A208,"','",J208,"','",K208,"'),")</f>
        <v>('','',''),</v>
      </c>
      <c r="V208" s="3" t="str">
        <f aca="false">_xlfn.CONCAT("('",A208,"','",M208,"','",N208,"'),")</f>
        <v>('','NONE',''),</v>
      </c>
    </row>
    <row r="209" customFormat="false" ht="13.8" hidden="false" customHeight="false" outlineLevel="0" collapsed="false">
      <c r="M209" s="3" t="str">
        <f aca="false">IFERROR(INDEX($S$2:$S$6,MATCH(L209,$T$2:$T$6,0),1),"NONE")</f>
        <v>NONE</v>
      </c>
      <c r="U209" s="3" t="str">
        <f aca="false">_xlfn.CONCAT("('",A209,"','",J209,"','",K209,"'),")</f>
        <v>('','',''),</v>
      </c>
      <c r="V209" s="3" t="str">
        <f aca="false">_xlfn.CONCAT("('",A209,"','",M209,"','",N209,"'),")</f>
        <v>('','NONE',''),</v>
      </c>
    </row>
    <row r="210" customFormat="false" ht="13.8" hidden="false" customHeight="false" outlineLevel="0" collapsed="false">
      <c r="M210" s="3" t="str">
        <f aca="false">IFERROR(INDEX($S$2:$S$6,MATCH(L210,$T$2:$T$6,0),1),"NONE")</f>
        <v>NONE</v>
      </c>
      <c r="U210" s="3" t="str">
        <f aca="false">_xlfn.CONCAT("('",A210,"','",J210,"','",K210,"'),")</f>
        <v>('','',''),</v>
      </c>
      <c r="V210" s="3" t="str">
        <f aca="false">_xlfn.CONCAT("('",A210,"','",M210,"','",N210,"'),")</f>
        <v>('','NONE',''),</v>
      </c>
    </row>
    <row r="211" customFormat="false" ht="13.8" hidden="false" customHeight="false" outlineLevel="0" collapsed="false">
      <c r="M211" s="3" t="str">
        <f aca="false">IFERROR(INDEX($S$2:$S$6,MATCH(L211,$T$2:$T$6,0),1),"NONE")</f>
        <v>NONE</v>
      </c>
      <c r="U211" s="3" t="str">
        <f aca="false">_xlfn.CONCAT("('",A211,"','",J211,"','",K211,"'),")</f>
        <v>('','',''),</v>
      </c>
      <c r="V211" s="3" t="str">
        <f aca="false">_xlfn.CONCAT("('",A211,"','",M211,"','",N211,"'),")</f>
        <v>('','NONE',''),</v>
      </c>
    </row>
    <row r="212" customFormat="false" ht="13.8" hidden="false" customHeight="false" outlineLevel="0" collapsed="false">
      <c r="M212" s="3" t="str">
        <f aca="false">IFERROR(INDEX($S$2:$S$6,MATCH(L212,$T$2:$T$6,0),1),"NONE")</f>
        <v>NONE</v>
      </c>
      <c r="U212" s="3" t="str">
        <f aca="false">_xlfn.CONCAT("('",A212,"','",J212,"','",K212,"'),")</f>
        <v>('','',''),</v>
      </c>
      <c r="V212" s="3" t="str">
        <f aca="false">_xlfn.CONCAT("('",A212,"','",M212,"','",N212,"'),")</f>
        <v>('','NONE',''),</v>
      </c>
    </row>
    <row r="213" customFormat="false" ht="13.8" hidden="false" customHeight="false" outlineLevel="0" collapsed="false">
      <c r="M213" s="3" t="str">
        <f aca="false">IFERROR(INDEX($S$2:$S$6,MATCH(L213,$T$2:$T$6,0),1),"NONE")</f>
        <v>NONE</v>
      </c>
      <c r="U213" s="3" t="str">
        <f aca="false">_xlfn.CONCAT("('",A213,"','",J213,"','",K213,"'),")</f>
        <v>('','',''),</v>
      </c>
      <c r="V213" s="3" t="str">
        <f aca="false">_xlfn.CONCAT("('",A213,"','",M213,"','",N213,"'),")</f>
        <v>('','NONE',''),</v>
      </c>
    </row>
    <row r="214" customFormat="false" ht="13.8" hidden="false" customHeight="false" outlineLevel="0" collapsed="false">
      <c r="M214" s="3" t="str">
        <f aca="false">IFERROR(INDEX($S$2:$S$6,MATCH(L214,$T$2:$T$6,0),1),"NONE")</f>
        <v>NONE</v>
      </c>
      <c r="U214" s="3" t="str">
        <f aca="false">_xlfn.CONCAT("('",A214,"','",J214,"','",K214,"'),")</f>
        <v>('','',''),</v>
      </c>
      <c r="V214" s="3" t="str">
        <f aca="false">_xlfn.CONCAT("('",A214,"','",M214,"','",N214,"'),")</f>
        <v>('','NONE',''),</v>
      </c>
    </row>
    <row r="215" customFormat="false" ht="13.8" hidden="false" customHeight="false" outlineLevel="0" collapsed="false">
      <c r="M215" s="3" t="str">
        <f aca="false">IFERROR(INDEX($S$2:$S$6,MATCH(L215,$T$2:$T$6,0),1),"NONE")</f>
        <v>NONE</v>
      </c>
      <c r="U215" s="3" t="str">
        <f aca="false">_xlfn.CONCAT("('",A215,"','",J215,"','",K215,"'),")</f>
        <v>('','',''),</v>
      </c>
      <c r="V215" s="3" t="str">
        <f aca="false">_xlfn.CONCAT("('",A215,"','",M215,"','",N215,"'),")</f>
        <v>('','NONE',''),</v>
      </c>
    </row>
    <row r="216" customFormat="false" ht="13.8" hidden="false" customHeight="false" outlineLevel="0" collapsed="false">
      <c r="M216" s="3" t="str">
        <f aca="false">IFERROR(INDEX($S$2:$S$6,MATCH(L216,$T$2:$T$6,0),1),"NONE")</f>
        <v>NONE</v>
      </c>
      <c r="U216" s="3" t="str">
        <f aca="false">_xlfn.CONCAT("('",A216,"','",J216,"','",K216,"'),")</f>
        <v>('','',''),</v>
      </c>
      <c r="V216" s="3" t="str">
        <f aca="false">_xlfn.CONCAT("('",A216,"','",M216,"','",N216,"'),")</f>
        <v>('','NONE',''),</v>
      </c>
    </row>
    <row r="217" customFormat="false" ht="13.8" hidden="false" customHeight="false" outlineLevel="0" collapsed="false">
      <c r="M217" s="3" t="str">
        <f aca="false">IFERROR(INDEX($S$2:$S$6,MATCH(L217,$T$2:$T$6,0),1),"NONE")</f>
        <v>NONE</v>
      </c>
      <c r="U217" s="3" t="str">
        <f aca="false">_xlfn.CONCAT("('",A217,"','",J217,"','",K217,"'),")</f>
        <v>('','',''),</v>
      </c>
      <c r="V217" s="3" t="str">
        <f aca="false">_xlfn.CONCAT("('",A217,"','",M217,"','",N217,"'),")</f>
        <v>('','NONE',''),</v>
      </c>
    </row>
    <row r="218" customFormat="false" ht="13.8" hidden="false" customHeight="false" outlineLevel="0" collapsed="false">
      <c r="M218" s="3" t="str">
        <f aca="false">IFERROR(INDEX($S$2:$S$6,MATCH(L218,$T$2:$T$6,0),1),"NONE")</f>
        <v>NONE</v>
      </c>
      <c r="U218" s="3" t="str">
        <f aca="false">_xlfn.CONCAT("('",A218,"','",J218,"','",K218,"'),")</f>
        <v>('','',''),</v>
      </c>
      <c r="V218" s="3" t="str">
        <f aca="false">_xlfn.CONCAT("('",A218,"','",M218,"','",N218,"'),")</f>
        <v>('','NONE',''),</v>
      </c>
    </row>
    <row r="219" customFormat="false" ht="13.8" hidden="false" customHeight="false" outlineLevel="0" collapsed="false">
      <c r="M219" s="3" t="str">
        <f aca="false">IFERROR(INDEX($S$2:$S$6,MATCH(L219,$T$2:$T$6,0),1),"NONE")</f>
        <v>NONE</v>
      </c>
      <c r="U219" s="3" t="str">
        <f aca="false">_xlfn.CONCAT("('",A219,"','",J219,"','",K219,"'),")</f>
        <v>('','',''),</v>
      </c>
      <c r="V219" s="3" t="str">
        <f aca="false">_xlfn.CONCAT("('",A219,"','",M219,"','",N219,"'),")</f>
        <v>('','NONE',''),</v>
      </c>
    </row>
    <row r="220" customFormat="false" ht="13.8" hidden="false" customHeight="false" outlineLevel="0" collapsed="false">
      <c r="M220" s="3" t="str">
        <f aca="false">IFERROR(INDEX($S$2:$S$6,MATCH(L220,$T$2:$T$6,0),1),"NONE")</f>
        <v>NONE</v>
      </c>
      <c r="U220" s="3" t="str">
        <f aca="false">_xlfn.CONCAT("('",A220,"','",J220,"','",K220,"'),")</f>
        <v>('','',''),</v>
      </c>
      <c r="V220" s="3" t="str">
        <f aca="false">_xlfn.CONCAT("('",A220,"','",M220,"','",N220,"'),")</f>
        <v>('','NONE',''),</v>
      </c>
    </row>
    <row r="221" customFormat="false" ht="13.8" hidden="false" customHeight="false" outlineLevel="0" collapsed="false">
      <c r="M221" s="3" t="str">
        <f aca="false">IFERROR(INDEX($S$2:$S$6,MATCH(L221,$T$2:$T$6,0),1),"NONE")</f>
        <v>NONE</v>
      </c>
      <c r="U221" s="3" t="str">
        <f aca="false">_xlfn.CONCAT("('",A221,"','",J221,"','",K221,"'),")</f>
        <v>('','',''),</v>
      </c>
      <c r="V221" s="3" t="str">
        <f aca="false">_xlfn.CONCAT("('",A221,"','",M221,"','",N221,"'),")</f>
        <v>('','NONE',''),</v>
      </c>
    </row>
    <row r="222" customFormat="false" ht="13.8" hidden="false" customHeight="false" outlineLevel="0" collapsed="false">
      <c r="M222" s="3" t="str">
        <f aca="false">IFERROR(INDEX($S$2:$S$6,MATCH(L222,$T$2:$T$6,0),1),"NONE")</f>
        <v>NONE</v>
      </c>
      <c r="U222" s="3" t="str">
        <f aca="false">_xlfn.CONCAT("('",A222,"','",J222,"','",K222,"'),")</f>
        <v>('','',''),</v>
      </c>
      <c r="V222" s="3" t="str">
        <f aca="false">_xlfn.CONCAT("('",A222,"','",M222,"','",N222,"'),")</f>
        <v>('','NONE',''),</v>
      </c>
    </row>
    <row r="223" customFormat="false" ht="13.8" hidden="false" customHeight="false" outlineLevel="0" collapsed="false">
      <c r="M223" s="3" t="str">
        <f aca="false">IFERROR(INDEX($S$2:$S$6,MATCH(L223,$T$2:$T$6,0),1),"NONE")</f>
        <v>NONE</v>
      </c>
      <c r="U223" s="3" t="str">
        <f aca="false">_xlfn.CONCAT("('",A223,"','",J223,"','",K223,"'),")</f>
        <v>('','',''),</v>
      </c>
      <c r="V223" s="3" t="str">
        <f aca="false">_xlfn.CONCAT("('",A223,"','",M223,"','",N223,"'),")</f>
        <v>('','NONE',''),</v>
      </c>
    </row>
    <row r="224" customFormat="false" ht="13.8" hidden="false" customHeight="false" outlineLevel="0" collapsed="false">
      <c r="M224" s="3" t="str">
        <f aca="false">IFERROR(INDEX($S$2:$S$6,MATCH(L224,$T$2:$T$6,0),1),"NONE")</f>
        <v>NONE</v>
      </c>
      <c r="U224" s="3" t="str">
        <f aca="false">_xlfn.CONCAT("('",A224,"','",J224,"','",K224,"'),")</f>
        <v>('','',''),</v>
      </c>
      <c r="V224" s="3" t="str">
        <f aca="false">_xlfn.CONCAT("('",A224,"','",M224,"','",N224,"'),")</f>
        <v>('','NONE',''),</v>
      </c>
    </row>
    <row r="225" customFormat="false" ht="13.8" hidden="false" customHeight="false" outlineLevel="0" collapsed="false">
      <c r="M225" s="3" t="str">
        <f aca="false">IFERROR(INDEX($S$2:$S$6,MATCH(L225,$T$2:$T$6,0),1),"NONE")</f>
        <v>NONE</v>
      </c>
      <c r="U225" s="3" t="str">
        <f aca="false">_xlfn.CONCAT("('",A225,"','",J225,"','",K225,"'),")</f>
        <v>('','',''),</v>
      </c>
      <c r="V225" s="3" t="str">
        <f aca="false">_xlfn.CONCAT("('",A225,"','",M225,"','",N225,"'),")</f>
        <v>('','NONE',''),</v>
      </c>
    </row>
    <row r="226" customFormat="false" ht="13.8" hidden="false" customHeight="false" outlineLevel="0" collapsed="false">
      <c r="M226" s="3" t="str">
        <f aca="false">IFERROR(INDEX($S$2:$S$6,MATCH(L226,$T$2:$T$6,0),1),"NONE")</f>
        <v>NONE</v>
      </c>
      <c r="U226" s="3" t="str">
        <f aca="false">_xlfn.CONCAT("('",A226,"','",J226,"','",K226,"'),")</f>
        <v>('','',''),</v>
      </c>
      <c r="V226" s="3" t="str">
        <f aca="false">_xlfn.CONCAT("('",A226,"','",M226,"','",N226,"'),")</f>
        <v>('','NONE',''),</v>
      </c>
    </row>
    <row r="227" customFormat="false" ht="13.8" hidden="false" customHeight="false" outlineLevel="0" collapsed="false">
      <c r="M227" s="3" t="str">
        <f aca="false">IFERROR(INDEX($S$2:$S$6,MATCH(L227,$T$2:$T$6,0),1),"NONE")</f>
        <v>NONE</v>
      </c>
      <c r="U227" s="3" t="str">
        <f aca="false">_xlfn.CONCAT("('",A227,"','",J227,"','",K227,"'),")</f>
        <v>('','',''),</v>
      </c>
      <c r="V227" s="3" t="str">
        <f aca="false">_xlfn.CONCAT("('",A227,"','",M227,"','",N227,"'),")</f>
        <v>('','NONE',''),</v>
      </c>
    </row>
    <row r="228" customFormat="false" ht="13.8" hidden="false" customHeight="false" outlineLevel="0" collapsed="false">
      <c r="M228" s="3" t="str">
        <f aca="false">IFERROR(INDEX($S$2:$S$6,MATCH(L228,$T$2:$T$6,0),1),"NONE")</f>
        <v>NONE</v>
      </c>
      <c r="U228" s="3" t="str">
        <f aca="false">_xlfn.CONCAT("('",A228,"','",J228,"','",K228,"'),")</f>
        <v>('','',''),</v>
      </c>
      <c r="V228" s="3" t="str">
        <f aca="false">_xlfn.CONCAT("('",A228,"','",M228,"','",N228,"'),")</f>
        <v>('','NONE',''),</v>
      </c>
    </row>
    <row r="229" customFormat="false" ht="13.8" hidden="false" customHeight="false" outlineLevel="0" collapsed="false">
      <c r="M229" s="3" t="str">
        <f aca="false">IFERROR(INDEX($S$2:$S$6,MATCH(L229,$T$2:$T$6,0),1),"NONE")</f>
        <v>NONE</v>
      </c>
      <c r="U229" s="3" t="str">
        <f aca="false">_xlfn.CONCAT("('",A229,"','",J229,"','",K229,"'),")</f>
        <v>('','',''),</v>
      </c>
      <c r="V229" s="3" t="str">
        <f aca="false">_xlfn.CONCAT("('",A229,"','",M229,"','",N229,"'),")</f>
        <v>('','NONE',''),</v>
      </c>
    </row>
    <row r="230" customFormat="false" ht="13.8" hidden="false" customHeight="false" outlineLevel="0" collapsed="false">
      <c r="M230" s="3" t="str">
        <f aca="false">IFERROR(INDEX($S$2:$S$6,MATCH(L230,$T$2:$T$6,0),1),"NONE")</f>
        <v>NONE</v>
      </c>
      <c r="U230" s="3" t="str">
        <f aca="false">_xlfn.CONCAT("('",A230,"','",J230,"','",K230,"'),")</f>
        <v>('','',''),</v>
      </c>
      <c r="V230" s="3" t="str">
        <f aca="false">_xlfn.CONCAT("('",A230,"','",M230,"','",N230,"'),")</f>
        <v>('','NONE',''),</v>
      </c>
    </row>
    <row r="231" customFormat="false" ht="13.8" hidden="false" customHeight="false" outlineLevel="0" collapsed="false">
      <c r="M231" s="3" t="str">
        <f aca="false">IFERROR(INDEX($S$2:$S$6,MATCH(L231,$T$2:$T$6,0),1),"NONE")</f>
        <v>NONE</v>
      </c>
      <c r="U231" s="3" t="str">
        <f aca="false">_xlfn.CONCAT("('",A231,"','",J231,"','",K231,"'),")</f>
        <v>('','',''),</v>
      </c>
      <c r="V231" s="3" t="str">
        <f aca="false">_xlfn.CONCAT("('",A231,"','",M231,"','",N231,"'),")</f>
        <v>('','NONE',''),</v>
      </c>
    </row>
    <row r="232" customFormat="false" ht="13.8" hidden="false" customHeight="false" outlineLevel="0" collapsed="false">
      <c r="M232" s="3" t="str">
        <f aca="false">IFERROR(INDEX($S$2:$S$6,MATCH(L232,$T$2:$T$6,0),1),"NONE")</f>
        <v>NONE</v>
      </c>
      <c r="U232" s="3" t="str">
        <f aca="false">_xlfn.CONCAT("('",A232,"','",J232,"','",K232,"'),")</f>
        <v>('','',''),</v>
      </c>
      <c r="V232" s="3" t="str">
        <f aca="false">_xlfn.CONCAT("('",A232,"','",M232,"','",N232,"'),")</f>
        <v>('','NONE',''),</v>
      </c>
    </row>
    <row r="233" customFormat="false" ht="13.8" hidden="false" customHeight="false" outlineLevel="0" collapsed="false">
      <c r="M233" s="3" t="str">
        <f aca="false">IFERROR(INDEX($S$2:$S$6,MATCH(L233,$T$2:$T$6,0),1),"NONE")</f>
        <v>NONE</v>
      </c>
      <c r="U233" s="3" t="str">
        <f aca="false">_xlfn.CONCAT("('",A233,"','",J233,"','",K233,"'),")</f>
        <v>('','',''),</v>
      </c>
      <c r="V233" s="3" t="str">
        <f aca="false">_xlfn.CONCAT("('",A233,"','",M233,"','",N233,"'),")</f>
        <v>('','NONE',''),</v>
      </c>
    </row>
    <row r="234" customFormat="false" ht="13.8" hidden="false" customHeight="false" outlineLevel="0" collapsed="false">
      <c r="M234" s="3" t="str">
        <f aca="false">IFERROR(INDEX($S$2:$S$6,MATCH(L234,$T$2:$T$6,0),1),"NONE")</f>
        <v>NONE</v>
      </c>
      <c r="U234" s="3" t="str">
        <f aca="false">_xlfn.CONCAT("('",A234,"','",J234,"','",K234,"'),")</f>
        <v>('','',''),</v>
      </c>
      <c r="V234" s="3" t="str">
        <f aca="false">_xlfn.CONCAT("('",A234,"','",M234,"','",N234,"'),")</f>
        <v>('','NONE',''),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41" t="n">
        <v>2</v>
      </c>
      <c r="B1" s="41" t="n">
        <v>0.25</v>
      </c>
      <c r="D1" s="3" t="n">
        <f aca="false">COUNTA(A:A)</f>
        <v>39</v>
      </c>
    </row>
    <row r="2" customFormat="false" ht="13.8" hidden="false" customHeight="false" outlineLevel="0" collapsed="false">
      <c r="A2" s="41" t="n">
        <v>3</v>
      </c>
      <c r="B2" s="41" t="n">
        <v>0.5</v>
      </c>
      <c r="M2" s="3" t="str">
        <f aca="false">IFERROR(INDEX($S$2:$S$6,MATCH(L2,$T$2:$T$6,0),1),"NONE")</f>
        <v>NONE</v>
      </c>
      <c r="U2" s="3" t="str">
        <f aca="false">_xlfn.CONCAT("('",A2,"','",J2,"','",K2,"'),")</f>
        <v>('3','',''),</v>
      </c>
      <c r="V2" s="3" t="str">
        <f aca="false">_xlfn.CONCAT("('",A2,"','",M2,"','",N2,"'),")</f>
        <v>('3','NONE',''),</v>
      </c>
    </row>
    <row r="3" customFormat="false" ht="13.8" hidden="false" customHeight="false" outlineLevel="0" collapsed="false">
      <c r="A3" s="41" t="n">
        <v>4</v>
      </c>
      <c r="B3" s="41" t="n">
        <v>0.75</v>
      </c>
      <c r="M3" s="3" t="str">
        <f aca="false">IFERROR(INDEX($S$2:$S$6,MATCH(L3,$T$2:$T$6,0),1),"NONE")</f>
        <v>NONE</v>
      </c>
      <c r="U3" s="3" t="str">
        <f aca="false">_xlfn.CONCAT("('",A3,"','",J3,"','",K3,"'),")</f>
        <v>('4','',''),</v>
      </c>
      <c r="V3" s="3" t="str">
        <f aca="false">_xlfn.CONCAT("('",A3,"','",M3,"','",N3,"'),")</f>
        <v>('4','NONE',''),</v>
      </c>
    </row>
    <row r="4" customFormat="false" ht="13.8" hidden="false" customHeight="false" outlineLevel="0" collapsed="false">
      <c r="A4" s="41" t="n">
        <v>5</v>
      </c>
      <c r="B4" s="41" t="n">
        <v>1</v>
      </c>
      <c r="M4" s="3" t="str">
        <f aca="false">IFERROR(INDEX($S$2:$S$6,MATCH(L4,$T$2:$T$6,0),1),"NONE")</f>
        <v>NONE</v>
      </c>
      <c r="U4" s="3" t="str">
        <f aca="false">_xlfn.CONCAT("('",A4,"','",J4,"','",K4,"'),")</f>
        <v>('5','',''),</v>
      </c>
      <c r="V4" s="3" t="str">
        <f aca="false">_xlfn.CONCAT("('",A4,"','",M4,"','",N4,"'),")</f>
        <v>('5','NONE',''),</v>
      </c>
    </row>
    <row r="5" customFormat="false" ht="13.8" hidden="false" customHeight="false" outlineLevel="0" collapsed="false">
      <c r="A5" s="41" t="n">
        <v>6</v>
      </c>
      <c r="B5" s="41" t="n">
        <v>1.25</v>
      </c>
      <c r="M5" s="3" t="str">
        <f aca="false">IFERROR(INDEX($S$2:$S$6,MATCH(L5,$T$2:$T$6,0),1),"NONE")</f>
        <v>NONE</v>
      </c>
      <c r="U5" s="3" t="str">
        <f aca="false">_xlfn.CONCAT("('",A5,"','",J5,"','",K5,"'),")</f>
        <v>('6','',''),</v>
      </c>
      <c r="V5" s="3" t="str">
        <f aca="false">_xlfn.CONCAT("('",A5,"','",M5,"','",N5,"'),")</f>
        <v>('6','NONE',''),</v>
      </c>
    </row>
    <row r="6" customFormat="false" ht="13.8" hidden="false" customHeight="false" outlineLevel="0" collapsed="false">
      <c r="A6" s="41" t="n">
        <v>7</v>
      </c>
      <c r="B6" s="41" t="n">
        <v>1.5</v>
      </c>
      <c r="M6" s="3" t="str">
        <f aca="false">IFERROR(INDEX($S$2:$S$6,MATCH(L6,$T$2:$T$6,0),1),"NONE")</f>
        <v>NONE</v>
      </c>
      <c r="U6" s="3" t="str">
        <f aca="false">_xlfn.CONCAT("('",A6,"','",J6,"','",K6,"'),")</f>
        <v>('7','',''),</v>
      </c>
      <c r="V6" s="3" t="str">
        <f aca="false">_xlfn.CONCAT("('",A6,"','",M6,"','",N6,"'),")</f>
        <v>('7','NONE',''),</v>
      </c>
    </row>
    <row r="7" customFormat="false" ht="13.8" hidden="false" customHeight="false" outlineLevel="0" collapsed="false">
      <c r="A7" s="41" t="n">
        <v>8</v>
      </c>
      <c r="B7" s="41" t="n">
        <v>1.75</v>
      </c>
      <c r="M7" s="3" t="str">
        <f aca="false">IFERROR(INDEX($S$2:$S$6,MATCH(L7,$T$2:$T$6,0),1),"NONE")</f>
        <v>NONE</v>
      </c>
      <c r="U7" s="3" t="str">
        <f aca="false">_xlfn.CONCAT("('",A7,"','",J7,"','",K7,"'),")</f>
        <v>('8','',''),</v>
      </c>
      <c r="V7" s="3" t="str">
        <f aca="false">_xlfn.CONCAT("('",A7,"','",M7,"','",N7,"'),")</f>
        <v>('8','NONE',''),</v>
      </c>
    </row>
    <row r="8" customFormat="false" ht="13.8" hidden="false" customHeight="false" outlineLevel="0" collapsed="false">
      <c r="A8" s="41" t="n">
        <v>9</v>
      </c>
      <c r="B8" s="41" t="n">
        <v>2</v>
      </c>
      <c r="M8" s="3" t="str">
        <f aca="false">IFERROR(INDEX($S$2:$S$6,MATCH(L8,$T$2:$T$6,0),1),"NONE")</f>
        <v>NONE</v>
      </c>
      <c r="U8" s="3" t="str">
        <f aca="false">_xlfn.CONCAT("('",A8,"','",J8,"','",K8,"'),")</f>
        <v>('9','',''),</v>
      </c>
      <c r="V8" s="3" t="str">
        <f aca="false">_xlfn.CONCAT("('",A8,"','",M8,"','",N8,"'),")</f>
        <v>('9','NONE',''),</v>
      </c>
    </row>
    <row r="9" customFormat="false" ht="13.8" hidden="false" customHeight="false" outlineLevel="0" collapsed="false">
      <c r="A9" s="41" t="n">
        <v>10</v>
      </c>
      <c r="B9" s="41" t="n">
        <v>2.25</v>
      </c>
      <c r="M9" s="3" t="str">
        <f aca="false">IFERROR(INDEX($S$2:$S$6,MATCH(L9,$T$2:$T$6,0),1),"NONE")</f>
        <v>NONE</v>
      </c>
      <c r="U9" s="3" t="str">
        <f aca="false">_xlfn.CONCAT("('",A9,"','",J9,"','",K9,"'),")</f>
        <v>('10','',''),</v>
      </c>
      <c r="V9" s="3" t="str">
        <f aca="false">_xlfn.CONCAT("('",A9,"','",M9,"','",N9,"'),")</f>
        <v>('10','NONE',''),</v>
      </c>
    </row>
    <row r="10" customFormat="false" ht="13.8" hidden="false" customHeight="false" outlineLevel="0" collapsed="false">
      <c r="A10" s="41" t="n">
        <v>11</v>
      </c>
      <c r="B10" s="41" t="n">
        <v>2.5</v>
      </c>
      <c r="M10" s="3" t="str">
        <f aca="false">IFERROR(INDEX($S$2:$S$6,MATCH(L10,$T$2:$T$6,0),1),"NONE")</f>
        <v>NONE</v>
      </c>
      <c r="U10" s="3" t="str">
        <f aca="false">_xlfn.CONCAT("('",A10,"','",J10,"','",K10,"'),")</f>
        <v>('11','',''),</v>
      </c>
      <c r="V10" s="3" t="str">
        <f aca="false">_xlfn.CONCAT("('",A10,"','",M10,"','",N10,"'),")</f>
        <v>('11','NONE',''),</v>
      </c>
    </row>
    <row r="11" customFormat="false" ht="13.8" hidden="false" customHeight="false" outlineLevel="0" collapsed="false">
      <c r="A11" s="41" t="n">
        <v>12</v>
      </c>
      <c r="B11" s="41" t="n">
        <v>2.75</v>
      </c>
      <c r="M11" s="3" t="str">
        <f aca="false">IFERROR(INDEX($S$2:$S$6,MATCH(L11,$T$2:$T$6,0),1),"NONE")</f>
        <v>NONE</v>
      </c>
      <c r="U11" s="3" t="str">
        <f aca="false">_xlfn.CONCAT("('",A11,"','",J11,"','",K11,"'),")</f>
        <v>('12','',''),</v>
      </c>
      <c r="V11" s="3" t="str">
        <f aca="false">_xlfn.CONCAT("('",A11,"','",M11,"','",N11,"'),")</f>
        <v>('12','NONE',''),</v>
      </c>
    </row>
    <row r="12" customFormat="false" ht="13.8" hidden="false" customHeight="false" outlineLevel="0" collapsed="false">
      <c r="A12" s="41" t="n">
        <v>13</v>
      </c>
      <c r="B12" s="41" t="n">
        <v>3</v>
      </c>
      <c r="M12" s="3" t="str">
        <f aca="false">IFERROR(INDEX($S$2:$S$6,MATCH(L12,$T$2:$T$6,0),1),"NONE")</f>
        <v>NONE</v>
      </c>
      <c r="U12" s="3" t="str">
        <f aca="false">_xlfn.CONCAT("('",A12,"','",J12,"','",K12,"'),")</f>
        <v>('13','',''),</v>
      </c>
      <c r="V12" s="3" t="str">
        <f aca="false">_xlfn.CONCAT("('",A12,"','",M12,"','",N12,"'),")</f>
        <v>('13','NONE',''),</v>
      </c>
    </row>
    <row r="13" customFormat="false" ht="13.8" hidden="false" customHeight="false" outlineLevel="0" collapsed="false">
      <c r="A13" s="41" t="n">
        <v>14</v>
      </c>
      <c r="B13" s="41" t="n">
        <v>3.25</v>
      </c>
      <c r="M13" s="3" t="str">
        <f aca="false">IFERROR(INDEX($S$2:$S$6,MATCH(L13,$T$2:$T$6,0),1),"NONE")</f>
        <v>NONE</v>
      </c>
      <c r="U13" s="3" t="str">
        <f aca="false">_xlfn.CONCAT("('",A13,"','",J13,"','",K13,"'),")</f>
        <v>('14','',''),</v>
      </c>
      <c r="V13" s="3" t="str">
        <f aca="false">_xlfn.CONCAT("('",A13,"','",M13,"','",N13,"'),")</f>
        <v>('14','NONE',''),</v>
      </c>
    </row>
    <row r="14" customFormat="false" ht="13.8" hidden="false" customHeight="false" outlineLevel="0" collapsed="false">
      <c r="A14" s="41" t="n">
        <v>15</v>
      </c>
      <c r="B14" s="41" t="n">
        <v>3.5</v>
      </c>
      <c r="M14" s="3" t="str">
        <f aca="false">IFERROR(INDEX($S$2:$S$6,MATCH(L14,$T$2:$T$6,0),1),"NONE")</f>
        <v>NONE</v>
      </c>
      <c r="U14" s="3" t="str">
        <f aca="false">_xlfn.CONCAT("('",A14,"','",J14,"','",K14,"'),")</f>
        <v>('15','',''),</v>
      </c>
      <c r="V14" s="3" t="str">
        <f aca="false">_xlfn.CONCAT("('",A14,"','",M14,"','",N14,"'),")</f>
        <v>('15','NONE',''),</v>
      </c>
    </row>
    <row r="15" customFormat="false" ht="13.8" hidden="false" customHeight="false" outlineLevel="0" collapsed="false">
      <c r="A15" s="41" t="n">
        <v>16</v>
      </c>
      <c r="B15" s="41" t="n">
        <v>3.75</v>
      </c>
      <c r="M15" s="3" t="str">
        <f aca="false">IFERROR(INDEX($S$2:$S$6,MATCH(L15,$T$2:$T$6,0),1),"NONE")</f>
        <v>NONE</v>
      </c>
      <c r="U15" s="3" t="str">
        <f aca="false">_xlfn.CONCAT("('",A15,"','",J15,"','",K15,"'),")</f>
        <v>('16','',''),</v>
      </c>
      <c r="V15" s="3" t="str">
        <f aca="false">_xlfn.CONCAT("('",A15,"','",M15,"','",N15,"'),")</f>
        <v>('16','NONE',''),</v>
      </c>
    </row>
    <row r="16" customFormat="false" ht="13.8" hidden="false" customHeight="false" outlineLevel="0" collapsed="false">
      <c r="A16" s="41" t="n">
        <v>17</v>
      </c>
      <c r="B16" s="41" t="n">
        <v>4</v>
      </c>
      <c r="M16" s="3" t="str">
        <f aca="false">IFERROR(INDEX($S$2:$S$6,MATCH(L16,$T$2:$T$6,0),1),"NONE")</f>
        <v>NONE</v>
      </c>
      <c r="U16" s="3" t="str">
        <f aca="false">_xlfn.CONCAT("('",A16,"','",J16,"','",K16,"'),")</f>
        <v>('17','',''),</v>
      </c>
      <c r="V16" s="3" t="str">
        <f aca="false">_xlfn.CONCAT("('",A16,"','",M16,"','",N16,"'),")</f>
        <v>('17','NONE',''),</v>
      </c>
    </row>
    <row r="17" customFormat="false" ht="13.8" hidden="false" customHeight="false" outlineLevel="0" collapsed="false">
      <c r="A17" s="41" t="n">
        <v>18</v>
      </c>
      <c r="B17" s="41" t="n">
        <v>4.25</v>
      </c>
      <c r="M17" s="3" t="str">
        <f aca="false">IFERROR(INDEX($S$2:$S$6,MATCH(L17,$T$2:$T$6,0),1),"NONE")</f>
        <v>NONE</v>
      </c>
      <c r="U17" s="3" t="str">
        <f aca="false">_xlfn.CONCAT("('",A17,"','",J17,"','",K17,"'),")</f>
        <v>('18','',''),</v>
      </c>
      <c r="V17" s="3" t="str">
        <f aca="false">_xlfn.CONCAT("('",A17,"','",M17,"','",N17,"'),")</f>
        <v>('18','NONE',''),</v>
      </c>
    </row>
    <row r="18" customFormat="false" ht="13.8" hidden="false" customHeight="false" outlineLevel="0" collapsed="false">
      <c r="A18" s="41" t="n">
        <v>19</v>
      </c>
      <c r="B18" s="41" t="n">
        <v>4.5</v>
      </c>
      <c r="M18" s="3" t="str">
        <f aca="false">IFERROR(INDEX($S$2:$S$6,MATCH(L18,$T$2:$T$6,0),1),"NONE")</f>
        <v>NONE</v>
      </c>
      <c r="U18" s="3" t="str">
        <f aca="false">_xlfn.CONCAT("('",A18,"','",J18,"','",K18,"'),")</f>
        <v>('19','',''),</v>
      </c>
      <c r="V18" s="3" t="str">
        <f aca="false">_xlfn.CONCAT("('",A18,"','",M18,"','",N18,"'),")</f>
        <v>('19','NONE',''),</v>
      </c>
    </row>
    <row r="19" customFormat="false" ht="13.8" hidden="false" customHeight="false" outlineLevel="0" collapsed="false">
      <c r="A19" s="41" t="n">
        <v>20</v>
      </c>
      <c r="B19" s="41" t="n">
        <v>4.75</v>
      </c>
      <c r="M19" s="3" t="str">
        <f aca="false">IFERROR(INDEX($S$2:$S$6,MATCH(L19,$T$2:$T$6,0),1),"NONE")</f>
        <v>NONE</v>
      </c>
      <c r="U19" s="3" t="str">
        <f aca="false">_xlfn.CONCAT("('",A19,"','",J19,"','",K19,"'),")</f>
        <v>('20','',''),</v>
      </c>
      <c r="V19" s="3" t="str">
        <f aca="false">_xlfn.CONCAT("('",A19,"','",M19,"','",N19,"'),")</f>
        <v>('20','NONE',''),</v>
      </c>
    </row>
    <row r="20" customFormat="false" ht="13.8" hidden="false" customHeight="false" outlineLevel="0" collapsed="false">
      <c r="A20" s="41" t="n">
        <v>21</v>
      </c>
      <c r="B20" s="41" t="n">
        <v>5</v>
      </c>
      <c r="M20" s="3" t="str">
        <f aca="false">IFERROR(INDEX($S$2:$S$6,MATCH(L20,$T$2:$T$6,0),1),"NONE")</f>
        <v>NONE</v>
      </c>
      <c r="U20" s="3" t="str">
        <f aca="false">_xlfn.CONCAT("('",A20,"','",J20,"','",K20,"'),")</f>
        <v>('21','',''),</v>
      </c>
      <c r="V20" s="3" t="str">
        <f aca="false">_xlfn.CONCAT("('",A20,"','",M20,"','",N20,"'),")</f>
        <v>('21','NONE',''),</v>
      </c>
    </row>
    <row r="21" customFormat="false" ht="13.8" hidden="false" customHeight="false" outlineLevel="0" collapsed="false">
      <c r="A21" s="41" t="n">
        <v>22</v>
      </c>
      <c r="B21" s="41" t="n">
        <v>4.75</v>
      </c>
      <c r="M21" s="3" t="str">
        <f aca="false">IFERROR(INDEX($S$2:$S$6,MATCH(L21,$T$2:$T$6,0),1),"NONE")</f>
        <v>NONE</v>
      </c>
      <c r="U21" s="3" t="str">
        <f aca="false">_xlfn.CONCAT("('",A21,"','",J21,"','",K21,"'),")</f>
        <v>('22','',''),</v>
      </c>
      <c r="V21" s="3" t="str">
        <f aca="false">_xlfn.CONCAT("('",A21,"','",M21,"','",N21,"'),")</f>
        <v>('22','NONE',''),</v>
      </c>
    </row>
    <row r="22" customFormat="false" ht="13.8" hidden="false" customHeight="false" outlineLevel="0" collapsed="false">
      <c r="A22" s="41" t="n">
        <v>23</v>
      </c>
      <c r="B22" s="41" t="n">
        <v>4.5</v>
      </c>
      <c r="M22" s="3" t="str">
        <f aca="false">IFERROR(INDEX($S$2:$S$6,MATCH(L22,$T$2:$T$6,0),1),"NONE")</f>
        <v>NONE</v>
      </c>
      <c r="U22" s="3" t="str">
        <f aca="false">_xlfn.CONCAT("('",A22,"','",J22,"','",K22,"'),")</f>
        <v>('23','',''),</v>
      </c>
      <c r="V22" s="3" t="str">
        <f aca="false">_xlfn.CONCAT("('",A22,"','",M22,"','",N22,"'),")</f>
        <v>('23','NONE',''),</v>
      </c>
    </row>
    <row r="23" customFormat="false" ht="13.8" hidden="false" customHeight="false" outlineLevel="0" collapsed="false">
      <c r="A23" s="41" t="n">
        <v>24</v>
      </c>
      <c r="B23" s="41" t="n">
        <v>4.25</v>
      </c>
      <c r="M23" s="3" t="str">
        <f aca="false">IFERROR(INDEX($S$2:$S$6,MATCH(L23,$T$2:$T$6,0),1),"NONE")</f>
        <v>NONE</v>
      </c>
      <c r="U23" s="3" t="str">
        <f aca="false">_xlfn.CONCAT("('",A23,"','",J23,"','",K23,"'),")</f>
        <v>('24','',''),</v>
      </c>
      <c r="V23" s="3" t="str">
        <f aca="false">_xlfn.CONCAT("('",A23,"','",M23,"','",N23,"'),")</f>
        <v>('24','NONE',''),</v>
      </c>
    </row>
    <row r="24" customFormat="false" ht="13.8" hidden="false" customHeight="false" outlineLevel="0" collapsed="false">
      <c r="A24" s="41" t="n">
        <v>25</v>
      </c>
      <c r="B24" s="41" t="n">
        <v>4</v>
      </c>
      <c r="M24" s="3" t="str">
        <f aca="false">IFERROR(INDEX($S$2:$S$6,MATCH(L24,$T$2:$T$6,0),1),"NONE")</f>
        <v>NONE</v>
      </c>
      <c r="U24" s="3" t="str">
        <f aca="false">_xlfn.CONCAT("('",A24,"','",J24,"','",K24,"'),")</f>
        <v>('25','',''),</v>
      </c>
      <c r="V24" s="3" t="str">
        <f aca="false">_xlfn.CONCAT("('",A24,"','",M24,"','",N24,"'),")</f>
        <v>('25','NONE',''),</v>
      </c>
    </row>
    <row r="25" customFormat="false" ht="13.8" hidden="false" customHeight="false" outlineLevel="0" collapsed="false">
      <c r="A25" s="41" t="n">
        <v>26</v>
      </c>
      <c r="B25" s="41" t="n">
        <v>3.75</v>
      </c>
      <c r="M25" s="3" t="str">
        <f aca="false">IFERROR(INDEX($S$2:$S$6,MATCH(L25,$T$2:$T$6,0),1),"NONE")</f>
        <v>NONE</v>
      </c>
      <c r="U25" s="3" t="str">
        <f aca="false">_xlfn.CONCAT("('",A25,"','",J25,"','",K25,"'),")</f>
        <v>('26','',''),</v>
      </c>
      <c r="V25" s="3" t="str">
        <f aca="false">_xlfn.CONCAT("('",A25,"','",M25,"','",N25,"'),")</f>
        <v>('26','NONE',''),</v>
      </c>
    </row>
    <row r="26" customFormat="false" ht="13.8" hidden="false" customHeight="false" outlineLevel="0" collapsed="false">
      <c r="A26" s="41" t="n">
        <v>27</v>
      </c>
      <c r="B26" s="41" t="n">
        <v>3.5</v>
      </c>
      <c r="M26" s="3" t="str">
        <f aca="false">IFERROR(INDEX($S$2:$S$6,MATCH(L26,$T$2:$T$6,0),1),"NONE")</f>
        <v>NONE</v>
      </c>
      <c r="U26" s="3" t="str">
        <f aca="false">_xlfn.CONCAT("('",A26,"','",J26,"','",K26,"'),")</f>
        <v>('27','',''),</v>
      </c>
      <c r="V26" s="3" t="str">
        <f aca="false">_xlfn.CONCAT("('",A26,"','",M26,"','",N26,"'),")</f>
        <v>('27','NONE',''),</v>
      </c>
    </row>
    <row r="27" customFormat="false" ht="13.8" hidden="false" customHeight="false" outlineLevel="0" collapsed="false">
      <c r="A27" s="41" t="n">
        <v>28</v>
      </c>
      <c r="B27" s="41" t="n">
        <v>3.25</v>
      </c>
      <c r="M27" s="3" t="str">
        <f aca="false">IFERROR(INDEX($S$2:$S$6,MATCH(L27,$T$2:$T$6,0),1),"NONE")</f>
        <v>NONE</v>
      </c>
      <c r="U27" s="3" t="str">
        <f aca="false">_xlfn.CONCAT("('",A27,"','",J27,"','",K27,"'),")</f>
        <v>('28','',''),</v>
      </c>
      <c r="V27" s="3" t="str">
        <f aca="false">_xlfn.CONCAT("('",A27,"','",M27,"','",N27,"'),")</f>
        <v>('28','NONE',''),</v>
      </c>
    </row>
    <row r="28" customFormat="false" ht="13.8" hidden="false" customHeight="false" outlineLevel="0" collapsed="false">
      <c r="A28" s="41" t="n">
        <v>29</v>
      </c>
      <c r="B28" s="41" t="n">
        <v>3</v>
      </c>
      <c r="M28" s="3" t="str">
        <f aca="false">IFERROR(INDEX($S$2:$S$6,MATCH(L28,$T$2:$T$6,0),1),"NONE")</f>
        <v>NONE</v>
      </c>
      <c r="U28" s="3" t="str">
        <f aca="false">_xlfn.CONCAT("('",A28,"','",J28,"','",K28,"'),")</f>
        <v>('29','',''),</v>
      </c>
      <c r="V28" s="3" t="str">
        <f aca="false">_xlfn.CONCAT("('",A28,"','",M28,"','",N28,"'),")</f>
        <v>('29','NONE',''),</v>
      </c>
    </row>
    <row r="29" customFormat="false" ht="13.8" hidden="false" customHeight="false" outlineLevel="0" collapsed="false">
      <c r="A29" s="41" t="n">
        <v>30</v>
      </c>
      <c r="B29" s="41" t="n">
        <v>2.75</v>
      </c>
      <c r="M29" s="3" t="str">
        <f aca="false">IFERROR(INDEX($S$2:$S$6,MATCH(L29,$T$2:$T$6,0),1),"NONE")</f>
        <v>NONE</v>
      </c>
      <c r="U29" s="3" t="str">
        <f aca="false">_xlfn.CONCAT("('",A29,"','",J29,"','",K29,"'),")</f>
        <v>('30','',''),</v>
      </c>
      <c r="V29" s="3" t="str">
        <f aca="false">_xlfn.CONCAT("('",A29,"','",M29,"','",N29,"'),")</f>
        <v>('30','NONE',''),</v>
      </c>
    </row>
    <row r="30" customFormat="false" ht="13.8" hidden="false" customHeight="false" outlineLevel="0" collapsed="false">
      <c r="A30" s="41" t="n">
        <v>31</v>
      </c>
      <c r="B30" s="41" t="n">
        <v>2.5</v>
      </c>
      <c r="M30" s="3" t="str">
        <f aca="false">IFERROR(INDEX($S$2:$S$6,MATCH(L30,$T$2:$T$6,0),1),"NONE")</f>
        <v>NONE</v>
      </c>
      <c r="U30" s="3" t="str">
        <f aca="false">_xlfn.CONCAT("('",A30,"','",J30,"','",K30,"'),")</f>
        <v>('31','',''),</v>
      </c>
      <c r="V30" s="3" t="str">
        <f aca="false">_xlfn.CONCAT("('",A30,"','",M30,"','",N30,"'),")</f>
        <v>('31','NONE',''),</v>
      </c>
    </row>
    <row r="31" customFormat="false" ht="13.8" hidden="false" customHeight="false" outlineLevel="0" collapsed="false">
      <c r="A31" s="41" t="n">
        <v>32</v>
      </c>
      <c r="B31" s="41" t="n">
        <v>2.25</v>
      </c>
      <c r="M31" s="3" t="str">
        <f aca="false">IFERROR(INDEX($S$2:$S$6,MATCH(L31,$T$2:$T$6,0),1),"NONE")</f>
        <v>NONE</v>
      </c>
      <c r="U31" s="3" t="str">
        <f aca="false">_xlfn.CONCAT("('",A31,"','",J31,"','",K31,"'),")</f>
        <v>('32','',''),</v>
      </c>
      <c r="V31" s="3" t="str">
        <f aca="false">_xlfn.CONCAT("('",A31,"','",M31,"','",N31,"'),")</f>
        <v>('32','NONE',''),</v>
      </c>
    </row>
    <row r="32" customFormat="false" ht="13.8" hidden="false" customHeight="false" outlineLevel="0" collapsed="false">
      <c r="A32" s="41" t="n">
        <v>33</v>
      </c>
      <c r="B32" s="41" t="n">
        <v>2</v>
      </c>
      <c r="M32" s="3" t="str">
        <f aca="false">IFERROR(INDEX($S$2:$S$6,MATCH(L32,$T$2:$T$6,0),1),"NONE")</f>
        <v>NONE</v>
      </c>
      <c r="U32" s="3" t="str">
        <f aca="false">_xlfn.CONCAT("('",A32,"','",J32,"','",K32,"'),")</f>
        <v>('33','',''),</v>
      </c>
      <c r="V32" s="3" t="str">
        <f aca="false">_xlfn.CONCAT("('",A32,"','",M32,"','",N32,"'),")</f>
        <v>('33','NONE',''),</v>
      </c>
    </row>
    <row r="33" customFormat="false" ht="13.8" hidden="false" customHeight="false" outlineLevel="0" collapsed="false">
      <c r="A33" s="41" t="n">
        <v>34</v>
      </c>
      <c r="B33" s="41" t="n">
        <v>1.75</v>
      </c>
      <c r="M33" s="3" t="str">
        <f aca="false">IFERROR(INDEX($S$2:$S$6,MATCH(L33,$T$2:$T$6,0),1),"NONE")</f>
        <v>NONE</v>
      </c>
      <c r="U33" s="3" t="str">
        <f aca="false">_xlfn.CONCAT("('",A33,"','",J33,"','",K33,"'),")</f>
        <v>('34','',''),</v>
      </c>
      <c r="V33" s="3" t="str">
        <f aca="false">_xlfn.CONCAT("('",A33,"','",M33,"','",N33,"'),")</f>
        <v>('34','NONE',''),</v>
      </c>
    </row>
    <row r="34" customFormat="false" ht="13.8" hidden="false" customHeight="false" outlineLevel="0" collapsed="false">
      <c r="A34" s="41" t="n">
        <v>35</v>
      </c>
      <c r="B34" s="41" t="n">
        <v>1.5</v>
      </c>
      <c r="M34" s="3" t="str">
        <f aca="false">IFERROR(INDEX($S$2:$S$6,MATCH(L34,$T$2:$T$6,0),1),"NONE")</f>
        <v>NONE</v>
      </c>
      <c r="U34" s="3" t="str">
        <f aca="false">_xlfn.CONCAT("('",A34,"','",J34,"','",K34,"'),")</f>
        <v>('35','',''),</v>
      </c>
      <c r="V34" s="3" t="str">
        <f aca="false">_xlfn.CONCAT("('",A34,"','",M34,"','",N34,"'),")</f>
        <v>('35','NONE',''),</v>
      </c>
    </row>
    <row r="35" customFormat="false" ht="13.8" hidden="false" customHeight="false" outlineLevel="0" collapsed="false">
      <c r="A35" s="41" t="n">
        <v>36</v>
      </c>
      <c r="B35" s="41" t="n">
        <v>1.25</v>
      </c>
      <c r="M35" s="3" t="str">
        <f aca="false">IFERROR(INDEX($S$2:$S$6,MATCH(L35,$T$2:$T$6,0),1),"NONE")</f>
        <v>NONE</v>
      </c>
      <c r="U35" s="3" t="str">
        <f aca="false">_xlfn.CONCAT("('",A35,"','",J35,"','",K35,"'),")</f>
        <v>('36','',''),</v>
      </c>
      <c r="V35" s="3" t="str">
        <f aca="false">_xlfn.CONCAT("('",A35,"','",M35,"','",N35,"'),")</f>
        <v>('36','NONE',''),</v>
      </c>
    </row>
    <row r="36" customFormat="false" ht="13.8" hidden="false" customHeight="false" outlineLevel="0" collapsed="false">
      <c r="A36" s="41" t="n">
        <v>37</v>
      </c>
      <c r="B36" s="41" t="n">
        <v>1</v>
      </c>
      <c r="M36" s="3" t="str">
        <f aca="false">IFERROR(INDEX($S$2:$S$6,MATCH(L36,$T$2:$T$6,0),1),"NONE")</f>
        <v>NONE</v>
      </c>
      <c r="U36" s="3" t="str">
        <f aca="false">_xlfn.CONCAT("('",A36,"','",J36,"','",K36,"'),")</f>
        <v>('37','',''),</v>
      </c>
      <c r="V36" s="3" t="str">
        <f aca="false">_xlfn.CONCAT("('",A36,"','",M36,"','",N36,"'),")</f>
        <v>('37','NONE',''),</v>
      </c>
    </row>
    <row r="37" customFormat="false" ht="13.8" hidden="false" customHeight="false" outlineLevel="0" collapsed="false">
      <c r="A37" s="41" t="n">
        <v>38</v>
      </c>
      <c r="B37" s="41" t="n">
        <v>0.75</v>
      </c>
      <c r="M37" s="3" t="str">
        <f aca="false">IFERROR(INDEX($S$2:$S$6,MATCH(L37,$T$2:$T$6,0),1),"NONE")</f>
        <v>NONE</v>
      </c>
      <c r="U37" s="3" t="str">
        <f aca="false">_xlfn.CONCAT("('",A37,"','",J37,"','",K37,"'),")</f>
        <v>('38','',''),</v>
      </c>
      <c r="V37" s="3" t="str">
        <f aca="false">_xlfn.CONCAT("('",A37,"','",M37,"','",N37,"'),")</f>
        <v>('38','NONE',''),</v>
      </c>
    </row>
    <row r="38" customFormat="false" ht="13.8" hidden="false" customHeight="false" outlineLevel="0" collapsed="false">
      <c r="A38" s="41" t="n">
        <v>39</v>
      </c>
      <c r="B38" s="41" t="n">
        <v>0.5</v>
      </c>
      <c r="M38" s="3" t="str">
        <f aca="false">IFERROR(INDEX($S$2:$S$6,MATCH(L38,$T$2:$T$6,0),1),"NONE")</f>
        <v>NONE</v>
      </c>
      <c r="U38" s="3" t="str">
        <f aca="false">_xlfn.CONCAT("('",A38,"','",J38,"','",K38,"'),")</f>
        <v>('39','',''),</v>
      </c>
      <c r="V38" s="3" t="str">
        <f aca="false">_xlfn.CONCAT("('",A38,"','",M38,"','",N38,"'),")</f>
        <v>('39','NONE',''),</v>
      </c>
    </row>
    <row r="39" customFormat="false" ht="13.8" hidden="false" customHeight="false" outlineLevel="0" collapsed="false">
      <c r="A39" s="41" t="n">
        <v>40</v>
      </c>
      <c r="B39" s="41" t="n">
        <v>0.25</v>
      </c>
      <c r="M39" s="3" t="str">
        <f aca="false">IFERROR(INDEX($S$2:$S$6,MATCH(L39,$T$2:$T$6,0),1),"NONE")</f>
        <v>NONE</v>
      </c>
      <c r="U39" s="3" t="str">
        <f aca="false">_xlfn.CONCAT("('",A39,"','",J39,"','",K39,"'),")</f>
        <v>('40','',''),</v>
      </c>
      <c r="V39" s="3" t="str">
        <f aca="false">_xlfn.CONCAT("('",A39,"','",M39,"','",N39,"'),")</f>
        <v>('40','NONE',''),</v>
      </c>
    </row>
    <row r="40" customFormat="false" ht="13.8" hidden="false" customHeight="false" outlineLevel="0" collapsed="false">
      <c r="M40" s="3" t="str">
        <f aca="false">IFERROR(INDEX($S$2:$S$6,MATCH(L40,$T$2:$T$6,0),1),"NONE")</f>
        <v>NONE</v>
      </c>
      <c r="U40" s="3" t="str">
        <f aca="false">_xlfn.CONCAT("('",A40,"','",J40,"','",K40,"'),")</f>
        <v>('','',''),</v>
      </c>
      <c r="V40" s="3" t="str">
        <f aca="false">_xlfn.CONCAT("('",A40,"','",M40,"','",N40,"'),")</f>
        <v>('','NONE',''),</v>
      </c>
    </row>
    <row r="41" customFormat="false" ht="13.8" hidden="false" customHeight="false" outlineLevel="0" collapsed="false">
      <c r="M41" s="3" t="str">
        <f aca="false">IFERROR(INDEX($S$2:$S$6,MATCH(L41,$T$2:$T$6,0),1),"NONE")</f>
        <v>NONE</v>
      </c>
      <c r="U41" s="3" t="str">
        <f aca="false">_xlfn.CONCAT("('",A41,"','",J41,"','",K41,"'),")</f>
        <v>('','',''),</v>
      </c>
      <c r="V41" s="3" t="str">
        <f aca="false">_xlfn.CONCAT("('",A41,"','",M41,"','",N41,"'),")</f>
        <v>('','NONE',''),</v>
      </c>
    </row>
    <row r="42" customFormat="false" ht="13.8" hidden="false" customHeight="false" outlineLevel="0" collapsed="false">
      <c r="M42" s="3" t="str">
        <f aca="false">IFERROR(INDEX($S$2:$S$6,MATCH(L42,$T$2:$T$6,0),1),"NONE")</f>
        <v>NONE</v>
      </c>
      <c r="U42" s="3" t="str">
        <f aca="false">_xlfn.CONCAT("('",A42,"','",J42,"','",K42,"'),")</f>
        <v>('','',''),</v>
      </c>
      <c r="V42" s="3" t="str">
        <f aca="false">_xlfn.CONCAT("('",A42,"','",M42,"','",N42,"'),")</f>
        <v>('','NONE',''),</v>
      </c>
    </row>
    <row r="43" customFormat="false" ht="13.8" hidden="false" customHeight="false" outlineLevel="0" collapsed="false">
      <c r="M43" s="3" t="str">
        <f aca="false">IFERROR(INDEX($S$2:$S$6,MATCH(L43,$T$2:$T$6,0),1),"NONE")</f>
        <v>NONE</v>
      </c>
      <c r="U43" s="3" t="str">
        <f aca="false">_xlfn.CONCAT("('",A43,"','",J43,"','",K43,"'),")</f>
        <v>('','',''),</v>
      </c>
      <c r="V43" s="3" t="str">
        <f aca="false">_xlfn.CONCAT("('",A43,"','",M43,"','",N43,"'),")</f>
        <v>('','NONE',''),</v>
      </c>
    </row>
    <row r="44" customFormat="false" ht="13.8" hidden="false" customHeight="false" outlineLevel="0" collapsed="false">
      <c r="M44" s="3" t="str">
        <f aca="false">IFERROR(INDEX($S$2:$S$6,MATCH(L44,$T$2:$T$6,0),1),"NONE")</f>
        <v>NONE</v>
      </c>
      <c r="U44" s="3" t="str">
        <f aca="false">_xlfn.CONCAT("('",A44,"','",J44,"','",K44,"'),")</f>
        <v>('','',''),</v>
      </c>
      <c r="V44" s="3" t="str">
        <f aca="false">_xlfn.CONCAT("('",A44,"','",M44,"','",N44,"'),")</f>
        <v>('','NONE',''),</v>
      </c>
    </row>
    <row r="45" customFormat="false" ht="13.8" hidden="false" customHeight="false" outlineLevel="0" collapsed="false">
      <c r="M45" s="3" t="str">
        <f aca="false">IFERROR(INDEX($S$2:$S$6,MATCH(L45,$T$2:$T$6,0),1),"NONE")</f>
        <v>NONE</v>
      </c>
      <c r="U45" s="3" t="str">
        <f aca="false">_xlfn.CONCAT("('",A45,"','",J45,"','",K45,"'),")</f>
        <v>('','',''),</v>
      </c>
      <c r="V45" s="3" t="str">
        <f aca="false">_xlfn.CONCAT("('",A45,"','",M45,"','",N45,"'),")</f>
        <v>('','NONE',''),</v>
      </c>
    </row>
    <row r="46" customFormat="false" ht="13.8" hidden="false" customHeight="false" outlineLevel="0" collapsed="false">
      <c r="M46" s="3" t="str">
        <f aca="false">IFERROR(INDEX($S$2:$S$6,MATCH(L46,$T$2:$T$6,0),1),"NONE")</f>
        <v>NONE</v>
      </c>
      <c r="U46" s="3" t="str">
        <f aca="false">_xlfn.CONCAT("('",A46,"','",J46,"','",K46,"'),")</f>
        <v>('','',''),</v>
      </c>
      <c r="V46" s="3" t="str">
        <f aca="false">_xlfn.CONCAT("('",A46,"','",M46,"','",N46,"'),")</f>
        <v>('','NONE',''),</v>
      </c>
    </row>
    <row r="47" customFormat="false" ht="13.8" hidden="false" customHeight="false" outlineLevel="0" collapsed="false">
      <c r="M47" s="3" t="str">
        <f aca="false">IFERROR(INDEX($S$2:$S$6,MATCH(L47,$T$2:$T$6,0),1),"NONE")</f>
        <v>NONE</v>
      </c>
      <c r="U47" s="3" t="str">
        <f aca="false">_xlfn.CONCAT("('",A47,"','",J47,"','",K47,"'),")</f>
        <v>('','',''),</v>
      </c>
      <c r="V47" s="3" t="str">
        <f aca="false">_xlfn.CONCAT("('",A47,"','",M47,"','",N47,"'),")</f>
        <v>('','NONE',''),</v>
      </c>
    </row>
    <row r="48" customFormat="false" ht="13.8" hidden="false" customHeight="false" outlineLevel="0" collapsed="false">
      <c r="M48" s="3" t="str">
        <f aca="false">IFERROR(INDEX($S$2:$S$6,MATCH(L48,$T$2:$T$6,0),1),"NONE")</f>
        <v>NONE</v>
      </c>
      <c r="U48" s="3" t="str">
        <f aca="false">_xlfn.CONCAT("('",A48,"','",J48,"','",K48,"'),")</f>
        <v>('','',''),</v>
      </c>
      <c r="V48" s="3" t="str">
        <f aca="false">_xlfn.CONCAT("('",A48,"','",M48,"','",N48,"'),")</f>
        <v>('','NONE',''),</v>
      </c>
    </row>
    <row r="49" customFormat="false" ht="13.8" hidden="false" customHeight="false" outlineLevel="0" collapsed="false">
      <c r="M49" s="3" t="str">
        <f aca="false">IFERROR(INDEX($S$2:$S$6,MATCH(L49,$T$2:$T$6,0),1),"NONE")</f>
        <v>NONE</v>
      </c>
      <c r="U49" s="3" t="str">
        <f aca="false">_xlfn.CONCAT("('",A49,"','",J49,"','",K49,"'),")</f>
        <v>('','',''),</v>
      </c>
      <c r="V49" s="3" t="str">
        <f aca="false">_xlfn.CONCAT("('",A49,"','",M49,"','",N49,"'),")</f>
        <v>('','NONE',''),</v>
      </c>
    </row>
    <row r="50" customFormat="false" ht="13.8" hidden="false" customHeight="false" outlineLevel="0" collapsed="false">
      <c r="M50" s="3" t="str">
        <f aca="false">IFERROR(INDEX($S$2:$S$6,MATCH(L50,$T$2:$T$6,0),1),"NONE")</f>
        <v>NONE</v>
      </c>
      <c r="U50" s="3" t="str">
        <f aca="false">_xlfn.CONCAT("('",A50,"','",J50,"','",K50,"'),")</f>
        <v>('','',''),</v>
      </c>
      <c r="V50" s="3" t="str">
        <f aca="false">_xlfn.CONCAT("('",A50,"','",M50,"','",N50,"'),")</f>
        <v>('','NONE',''),</v>
      </c>
    </row>
    <row r="51" customFormat="false" ht="13.8" hidden="false" customHeight="false" outlineLevel="0" collapsed="false">
      <c r="M51" s="3" t="str">
        <f aca="false">IFERROR(INDEX($S$2:$S$6,MATCH(L51,$T$2:$T$6,0),1),"NONE")</f>
        <v>NONE</v>
      </c>
      <c r="U51" s="3" t="str">
        <f aca="false">_xlfn.CONCAT("('",A51,"','",J51,"','",K51,"'),")</f>
        <v>('','',''),</v>
      </c>
      <c r="V51" s="3" t="str">
        <f aca="false">_xlfn.CONCAT("('",A51,"','",M51,"','",N51,"'),")</f>
        <v>('','NONE',''),</v>
      </c>
    </row>
    <row r="52" customFormat="false" ht="13.8" hidden="false" customHeight="false" outlineLevel="0" collapsed="false">
      <c r="M52" s="3" t="str">
        <f aca="false">IFERROR(INDEX($S$2:$S$6,MATCH(L52,$T$2:$T$6,0),1),"NONE")</f>
        <v>NONE</v>
      </c>
      <c r="U52" s="3" t="str">
        <f aca="false">_xlfn.CONCAT("('",A52,"','",J52,"','",K52,"'),")</f>
        <v>('','',''),</v>
      </c>
      <c r="V52" s="3" t="str">
        <f aca="false">_xlfn.CONCAT("('",A52,"','",M52,"','",N52,"'),")</f>
        <v>('','NONE',''),</v>
      </c>
    </row>
    <row r="53" customFormat="false" ht="13.8" hidden="false" customHeight="false" outlineLevel="0" collapsed="false">
      <c r="M53" s="3" t="str">
        <f aca="false">IFERROR(INDEX($S$2:$S$6,MATCH(L53,$T$2:$T$6,0),1),"NONE")</f>
        <v>NONE</v>
      </c>
      <c r="U53" s="3" t="str">
        <f aca="false">_xlfn.CONCAT("('",A53,"','",J53,"','",K53,"'),")</f>
        <v>('','',''),</v>
      </c>
      <c r="V53" s="3" t="str">
        <f aca="false">_xlfn.CONCAT("('",A53,"','",M53,"','",N53,"'),")</f>
        <v>('','NONE',''),</v>
      </c>
    </row>
    <row r="54" customFormat="false" ht="13.8" hidden="false" customHeight="false" outlineLevel="0" collapsed="false">
      <c r="M54" s="3" t="str">
        <f aca="false">IFERROR(INDEX($S$2:$S$6,MATCH(L54,$T$2:$T$6,0),1),"NONE")</f>
        <v>NONE</v>
      </c>
      <c r="U54" s="3" t="str">
        <f aca="false">_xlfn.CONCAT("('",A54,"','",J54,"','",K54,"'),")</f>
        <v>('','',''),</v>
      </c>
      <c r="V54" s="3" t="str">
        <f aca="false">_xlfn.CONCAT("('",A54,"','",M54,"','",N54,"'),")</f>
        <v>('','NONE',''),</v>
      </c>
    </row>
    <row r="55" customFormat="false" ht="13.8" hidden="false" customHeight="false" outlineLevel="0" collapsed="false">
      <c r="M55" s="3" t="str">
        <f aca="false">IFERROR(INDEX($S$2:$S$6,MATCH(L55,$T$2:$T$6,0),1),"NONE")</f>
        <v>NONE</v>
      </c>
      <c r="U55" s="3" t="str">
        <f aca="false">_xlfn.CONCAT("('",A55,"','",J55,"','",K55,"'),")</f>
        <v>('','',''),</v>
      </c>
      <c r="V55" s="3" t="str">
        <f aca="false">_xlfn.CONCAT("('",A55,"','",M55,"','",N55,"'),")</f>
        <v>('','NONE',''),</v>
      </c>
    </row>
    <row r="56" customFormat="false" ht="13.8" hidden="false" customHeight="false" outlineLevel="0" collapsed="false">
      <c r="M56" s="3" t="str">
        <f aca="false">IFERROR(INDEX($S$2:$S$6,MATCH(L56,$T$2:$T$6,0),1),"NONE")</f>
        <v>NONE</v>
      </c>
      <c r="U56" s="3" t="str">
        <f aca="false">_xlfn.CONCAT("('",A56,"','",J56,"','",K56,"'),")</f>
        <v>('','',''),</v>
      </c>
      <c r="V56" s="3" t="str">
        <f aca="false">_xlfn.CONCAT("('",A56,"','",M56,"','",N56,"'),")</f>
        <v>('','NONE',''),</v>
      </c>
    </row>
    <row r="57" customFormat="false" ht="13.8" hidden="false" customHeight="false" outlineLevel="0" collapsed="false">
      <c r="M57" s="3" t="str">
        <f aca="false">IFERROR(INDEX($S$2:$S$6,MATCH(L57,$T$2:$T$6,0),1),"NONE")</f>
        <v>NONE</v>
      </c>
      <c r="U57" s="3" t="str">
        <f aca="false">_xlfn.CONCAT("('",A57,"','",J57,"','",K57,"'),")</f>
        <v>('','',''),</v>
      </c>
      <c r="V57" s="3" t="str">
        <f aca="false">_xlfn.CONCAT("('",A57,"','",M57,"','",N57,"'),")</f>
        <v>('','NONE',''),</v>
      </c>
    </row>
    <row r="58" customFormat="false" ht="13.8" hidden="false" customHeight="false" outlineLevel="0" collapsed="false">
      <c r="M58" s="3" t="str">
        <f aca="false">IFERROR(INDEX($S$2:$S$6,MATCH(L58,$T$2:$T$6,0),1),"NONE")</f>
        <v>NONE</v>
      </c>
      <c r="U58" s="3" t="str">
        <f aca="false">_xlfn.CONCAT("('",A58,"','",J58,"','",K58,"'),")</f>
        <v>('','',''),</v>
      </c>
      <c r="V58" s="3" t="str">
        <f aca="false">_xlfn.CONCAT("('",A58,"','",M58,"','",N58,"'),")</f>
        <v>('','NONE',''),</v>
      </c>
    </row>
    <row r="59" customFormat="false" ht="13.8" hidden="false" customHeight="false" outlineLevel="0" collapsed="false">
      <c r="M59" s="3" t="str">
        <f aca="false">IFERROR(INDEX($S$2:$S$6,MATCH(L59,$T$2:$T$6,0),1),"NONE")</f>
        <v>NONE</v>
      </c>
      <c r="U59" s="3" t="str">
        <f aca="false">_xlfn.CONCAT("('",A59,"','",J59,"','",K59,"'),")</f>
        <v>('','',''),</v>
      </c>
      <c r="V59" s="3" t="str">
        <f aca="false">_xlfn.CONCAT("('",A59,"','",M59,"','",N59,"'),")</f>
        <v>('','NONE',''),</v>
      </c>
    </row>
    <row r="60" customFormat="false" ht="13.8" hidden="false" customHeight="false" outlineLevel="0" collapsed="false">
      <c r="M60" s="3" t="str">
        <f aca="false">IFERROR(INDEX($S$2:$S$6,MATCH(L60,$T$2:$T$6,0),1),"NONE")</f>
        <v>NONE</v>
      </c>
      <c r="U60" s="3" t="str">
        <f aca="false">_xlfn.CONCAT("('",A60,"','",J60,"','",K60,"'),")</f>
        <v>('','',''),</v>
      </c>
      <c r="V60" s="3" t="str">
        <f aca="false">_xlfn.CONCAT("('",A60,"','",M60,"','",N60,"'),")</f>
        <v>('','NONE',''),</v>
      </c>
    </row>
    <row r="61" customFormat="false" ht="13.8" hidden="false" customHeight="false" outlineLevel="0" collapsed="false">
      <c r="M61" s="3" t="str">
        <f aca="false">IFERROR(INDEX($S$2:$S$6,MATCH(L61,$T$2:$T$6,0),1),"NONE")</f>
        <v>NONE</v>
      </c>
      <c r="U61" s="3" t="str">
        <f aca="false">_xlfn.CONCAT("('",A61,"','",J61,"','",K61,"'),")</f>
        <v>('','',''),</v>
      </c>
      <c r="V61" s="3" t="str">
        <f aca="false">_xlfn.CONCAT("('",A61,"','",M61,"','",N61,"'),")</f>
        <v>('','NONE',''),</v>
      </c>
    </row>
    <row r="62" customFormat="false" ht="13.8" hidden="false" customHeight="false" outlineLevel="0" collapsed="false">
      <c r="M62" s="3" t="str">
        <f aca="false">IFERROR(INDEX($S$2:$S$6,MATCH(L62,$T$2:$T$6,0),1),"NONE")</f>
        <v>NONE</v>
      </c>
      <c r="U62" s="3" t="str">
        <f aca="false">_xlfn.CONCAT("('",A62,"','",J62,"','",K62,"'),")</f>
        <v>('','',''),</v>
      </c>
      <c r="V62" s="3" t="str">
        <f aca="false">_xlfn.CONCAT("('",A62,"','",M62,"','",N62,"'),")</f>
        <v>('','NONE',''),</v>
      </c>
    </row>
    <row r="63" customFormat="false" ht="13.8" hidden="false" customHeight="false" outlineLevel="0" collapsed="false">
      <c r="M63" s="3" t="str">
        <f aca="false">IFERROR(INDEX($S$2:$S$6,MATCH(L63,$T$2:$T$6,0),1),"NONE")</f>
        <v>NONE</v>
      </c>
      <c r="U63" s="3" t="str">
        <f aca="false">_xlfn.CONCAT("('",A63,"','",J63,"','",K63,"'),")</f>
        <v>('','',''),</v>
      </c>
      <c r="V63" s="3" t="str">
        <f aca="false">_xlfn.CONCAT("('",A63,"','",M63,"','",N63,"'),")</f>
        <v>('','NONE',''),</v>
      </c>
    </row>
    <row r="64" customFormat="false" ht="13.8" hidden="false" customHeight="false" outlineLevel="0" collapsed="false">
      <c r="M64" s="3" t="str">
        <f aca="false">IFERROR(INDEX($S$2:$S$6,MATCH(L64,$T$2:$T$6,0),1),"NONE")</f>
        <v>NONE</v>
      </c>
      <c r="U64" s="3" t="str">
        <f aca="false">_xlfn.CONCAT("('",A64,"','",J64,"','",K64,"'),")</f>
        <v>('','',''),</v>
      </c>
      <c r="V64" s="3" t="str">
        <f aca="false">_xlfn.CONCAT("('",A64,"','",M64,"','",N64,"'),")</f>
        <v>('','NONE',''),</v>
      </c>
    </row>
    <row r="65" customFormat="false" ht="13.8" hidden="false" customHeight="false" outlineLevel="0" collapsed="false">
      <c r="M65" s="3" t="str">
        <f aca="false">IFERROR(INDEX($S$2:$S$6,MATCH(L65,$T$2:$T$6,0),1),"NONE")</f>
        <v>NONE</v>
      </c>
      <c r="U65" s="3" t="str">
        <f aca="false">_xlfn.CONCAT("('",A65,"','",J65,"','",K65,"'),")</f>
        <v>('','',''),</v>
      </c>
      <c r="V65" s="3" t="str">
        <f aca="false">_xlfn.CONCAT("('",A65,"','",M65,"','",N65,"'),")</f>
        <v>('','NONE',''),</v>
      </c>
    </row>
    <row r="66" customFormat="false" ht="13.8" hidden="false" customHeight="false" outlineLevel="0" collapsed="false">
      <c r="M66" s="3" t="str">
        <f aca="false">IFERROR(INDEX($S$2:$S$6,MATCH(L66,$T$2:$T$6,0),1),"NONE")</f>
        <v>NONE</v>
      </c>
      <c r="U66" s="3" t="str">
        <f aca="false">_xlfn.CONCAT("('",A66,"','",J66,"','",K66,"'),")</f>
        <v>('','',''),</v>
      </c>
      <c r="V66" s="3" t="str">
        <f aca="false">_xlfn.CONCAT("('",A66,"','",M66,"','",N66,"'),")</f>
        <v>('','NONE',''),</v>
      </c>
    </row>
    <row r="67" customFormat="false" ht="13.8" hidden="false" customHeight="false" outlineLevel="0" collapsed="false">
      <c r="M67" s="3" t="str">
        <f aca="false">IFERROR(INDEX($S$2:$S$6,MATCH(L67,$T$2:$T$6,0),1),"NONE")</f>
        <v>NONE</v>
      </c>
      <c r="U67" s="3" t="str">
        <f aca="false">_xlfn.CONCAT("('",A67,"','",J67,"','",K67,"'),")</f>
        <v>('','',''),</v>
      </c>
      <c r="V67" s="3" t="str">
        <f aca="false">_xlfn.CONCAT("('",A67,"','",M67,"','",N67,"'),")</f>
        <v>('','NONE',''),</v>
      </c>
    </row>
    <row r="68" customFormat="false" ht="13.8" hidden="false" customHeight="false" outlineLevel="0" collapsed="false">
      <c r="M68" s="3" t="str">
        <f aca="false">IFERROR(INDEX($S$2:$S$6,MATCH(L68,$T$2:$T$6,0),1),"NONE")</f>
        <v>NONE</v>
      </c>
      <c r="U68" s="3" t="str">
        <f aca="false">_xlfn.CONCAT("('",A68,"','",J68,"','",K68,"'),")</f>
        <v>('','',''),</v>
      </c>
      <c r="V68" s="3" t="str">
        <f aca="false">_xlfn.CONCAT("('",A68,"','",M68,"','",N68,"'),")</f>
        <v>('','NONE',''),</v>
      </c>
    </row>
    <row r="69" customFormat="false" ht="13.8" hidden="false" customHeight="false" outlineLevel="0" collapsed="false">
      <c r="M69" s="3" t="str">
        <f aca="false">IFERROR(INDEX($S$2:$S$6,MATCH(L69,$T$2:$T$6,0),1),"NONE")</f>
        <v>NONE</v>
      </c>
      <c r="U69" s="3" t="str">
        <f aca="false">_xlfn.CONCAT("('",A69,"','",J69,"','",K69,"'),")</f>
        <v>('','',''),</v>
      </c>
      <c r="V69" s="3" t="str">
        <f aca="false">_xlfn.CONCAT("('",A69,"','",M69,"','",N69,"'),")</f>
        <v>('','NONE',''),</v>
      </c>
    </row>
    <row r="70" customFormat="false" ht="13.8" hidden="false" customHeight="false" outlineLevel="0" collapsed="false">
      <c r="M70" s="3" t="str">
        <f aca="false">IFERROR(INDEX($S$2:$S$6,MATCH(L70,$T$2:$T$6,0),1),"NONE")</f>
        <v>NONE</v>
      </c>
      <c r="U70" s="3" t="str">
        <f aca="false">_xlfn.CONCAT("('",A70,"','",J70,"','",K70,"'),")</f>
        <v>('','',''),</v>
      </c>
      <c r="V70" s="3" t="str">
        <f aca="false">_xlfn.CONCAT("('",A70,"','",M70,"','",N70,"'),")</f>
        <v>('','NONE',''),</v>
      </c>
    </row>
    <row r="71" customFormat="false" ht="13.8" hidden="false" customHeight="false" outlineLevel="0" collapsed="false">
      <c r="M71" s="3" t="str">
        <f aca="false">IFERROR(INDEX($S$2:$S$6,MATCH(L71,$T$2:$T$6,0),1),"NONE")</f>
        <v>NONE</v>
      </c>
      <c r="U71" s="3" t="str">
        <f aca="false">_xlfn.CONCAT("('",A71,"','",J71,"','",K71,"'),")</f>
        <v>('','',''),</v>
      </c>
      <c r="V71" s="3" t="str">
        <f aca="false">_xlfn.CONCAT("('",A71,"','",M71,"','",N71,"'),")</f>
        <v>('','NONE',''),</v>
      </c>
    </row>
    <row r="72" customFormat="false" ht="13.8" hidden="false" customHeight="false" outlineLevel="0" collapsed="false">
      <c r="M72" s="3" t="str">
        <f aca="false">IFERROR(INDEX($S$2:$S$6,MATCH(L72,$T$2:$T$6,0),1),"NONE")</f>
        <v>NONE</v>
      </c>
      <c r="U72" s="3" t="str">
        <f aca="false">_xlfn.CONCAT("('",A72,"','",J72,"','",K72,"'),")</f>
        <v>('','',''),</v>
      </c>
      <c r="V72" s="3" t="str">
        <f aca="false">_xlfn.CONCAT("('",A72,"','",M72,"','",N72,"'),")</f>
        <v>('','NONE',''),</v>
      </c>
    </row>
    <row r="73" customFormat="false" ht="13.8" hidden="false" customHeight="false" outlineLevel="0" collapsed="false">
      <c r="M73" s="3" t="str">
        <f aca="false">IFERROR(INDEX($S$2:$S$6,MATCH(L73,$T$2:$T$6,0),1),"NONE")</f>
        <v>NONE</v>
      </c>
      <c r="U73" s="3" t="str">
        <f aca="false">_xlfn.CONCAT("('",A73,"','",J73,"','",K73,"'),")</f>
        <v>('','',''),</v>
      </c>
      <c r="V73" s="3" t="str">
        <f aca="false">_xlfn.CONCAT("('",A73,"','",M73,"','",N73,"'),")</f>
        <v>('','NONE',''),</v>
      </c>
    </row>
    <row r="74" customFormat="false" ht="13.8" hidden="false" customHeight="false" outlineLevel="0" collapsed="false">
      <c r="M74" s="3" t="str">
        <f aca="false">IFERROR(INDEX($S$2:$S$6,MATCH(L74,$T$2:$T$6,0),1),"NONE")</f>
        <v>NONE</v>
      </c>
      <c r="U74" s="3" t="str">
        <f aca="false">_xlfn.CONCAT("('",A74,"','",J74,"','",K74,"'),")</f>
        <v>('','',''),</v>
      </c>
      <c r="V74" s="3" t="str">
        <f aca="false">_xlfn.CONCAT("('",A74,"','",M74,"','",N74,"'),")</f>
        <v>('','NONE',''),</v>
      </c>
    </row>
    <row r="75" customFormat="false" ht="13.8" hidden="false" customHeight="false" outlineLevel="0" collapsed="false">
      <c r="M75" s="3" t="str">
        <f aca="false">IFERROR(INDEX($S$2:$S$6,MATCH(L75,$T$2:$T$6,0),1),"NONE")</f>
        <v>NONE</v>
      </c>
      <c r="U75" s="3" t="str">
        <f aca="false">_xlfn.CONCAT("('",A75,"','",J75,"','",K75,"'),")</f>
        <v>('','',''),</v>
      </c>
      <c r="V75" s="3" t="str">
        <f aca="false">_xlfn.CONCAT("('",A75,"','",M75,"','",N75,"'),")</f>
        <v>('','NONE',''),</v>
      </c>
    </row>
    <row r="76" customFormat="false" ht="13.8" hidden="false" customHeight="false" outlineLevel="0" collapsed="false">
      <c r="M76" s="3" t="str">
        <f aca="false">IFERROR(INDEX($S$2:$S$6,MATCH(L76,$T$2:$T$6,0),1),"NONE")</f>
        <v>NONE</v>
      </c>
      <c r="U76" s="3" t="str">
        <f aca="false">_xlfn.CONCAT("('",A76,"','",J76,"','",K76,"'),")</f>
        <v>('','',''),</v>
      </c>
      <c r="V76" s="3" t="str">
        <f aca="false">_xlfn.CONCAT("('",A76,"','",M76,"','",N76,"'),")</f>
        <v>('','NONE',''),</v>
      </c>
    </row>
    <row r="77" customFormat="false" ht="13.8" hidden="false" customHeight="false" outlineLevel="0" collapsed="false">
      <c r="M77" s="3" t="str">
        <f aca="false">IFERROR(INDEX($S$2:$S$6,MATCH(L77,$T$2:$T$6,0),1),"NONE")</f>
        <v>NONE</v>
      </c>
      <c r="U77" s="3" t="str">
        <f aca="false">_xlfn.CONCAT("('",A77,"','",J77,"','",K77,"'),")</f>
        <v>('','',''),</v>
      </c>
      <c r="V77" s="3" t="str">
        <f aca="false">_xlfn.CONCAT("('",A77,"','",M77,"','",N77,"'),")</f>
        <v>('','NONE',''),</v>
      </c>
    </row>
    <row r="78" customFormat="false" ht="13.8" hidden="false" customHeight="false" outlineLevel="0" collapsed="false">
      <c r="M78" s="3" t="str">
        <f aca="false">IFERROR(INDEX($S$2:$S$6,MATCH(L78,$T$2:$T$6,0),1),"NONE")</f>
        <v>NONE</v>
      </c>
      <c r="U78" s="3" t="str">
        <f aca="false">_xlfn.CONCAT("('",A78,"','",J78,"','",K78,"'),")</f>
        <v>('','',''),</v>
      </c>
      <c r="V78" s="3" t="str">
        <f aca="false">_xlfn.CONCAT("('",A78,"','",M78,"','",N78,"'),")</f>
        <v>('','NONE',''),</v>
      </c>
    </row>
    <row r="79" customFormat="false" ht="13.8" hidden="false" customHeight="false" outlineLevel="0" collapsed="false">
      <c r="M79" s="3" t="str">
        <f aca="false">IFERROR(INDEX($S$2:$S$6,MATCH(L79,$T$2:$T$6,0),1),"NONE")</f>
        <v>NONE</v>
      </c>
      <c r="U79" s="3" t="str">
        <f aca="false">_xlfn.CONCAT("('",A79,"','",J79,"','",K79,"'),")</f>
        <v>('','',''),</v>
      </c>
      <c r="V79" s="3" t="str">
        <f aca="false">_xlfn.CONCAT("('",A79,"','",M79,"','",N79,"'),")</f>
        <v>('','NONE',''),</v>
      </c>
    </row>
    <row r="80" customFormat="false" ht="13.8" hidden="false" customHeight="false" outlineLevel="0" collapsed="false">
      <c r="M80" s="3" t="str">
        <f aca="false">IFERROR(INDEX($S$2:$S$6,MATCH(L80,$T$2:$T$6,0),1),"NONE")</f>
        <v>NONE</v>
      </c>
      <c r="U80" s="3" t="str">
        <f aca="false">_xlfn.CONCAT("('",A80,"','",J80,"','",K80,"'),")</f>
        <v>('','',''),</v>
      </c>
      <c r="V80" s="3" t="str">
        <f aca="false">_xlfn.CONCAT("('",A80,"','",M80,"','",N80,"'),")</f>
        <v>('','NONE',''),</v>
      </c>
    </row>
    <row r="81" customFormat="false" ht="13.8" hidden="false" customHeight="false" outlineLevel="0" collapsed="false">
      <c r="M81" s="3" t="str">
        <f aca="false">IFERROR(INDEX($S$2:$S$6,MATCH(L81,$T$2:$T$6,0),1),"NONE")</f>
        <v>NONE</v>
      </c>
      <c r="U81" s="3" t="str">
        <f aca="false">_xlfn.CONCAT("('",A81,"','",J81,"','",K81,"'),")</f>
        <v>('','',''),</v>
      </c>
      <c r="V81" s="3" t="str">
        <f aca="false">_xlfn.CONCAT("('",A81,"','",M81,"','",N81,"'),")</f>
        <v>('','NONE',''),</v>
      </c>
    </row>
    <row r="82" customFormat="false" ht="13.8" hidden="false" customHeight="false" outlineLevel="0" collapsed="false">
      <c r="M82" s="3" t="str">
        <f aca="false">IFERROR(INDEX($S$2:$S$6,MATCH(L82,$T$2:$T$6,0),1),"NONE")</f>
        <v>NONE</v>
      </c>
      <c r="U82" s="3" t="str">
        <f aca="false">_xlfn.CONCAT("('",A82,"','",J82,"','",K82,"'),")</f>
        <v>('','',''),</v>
      </c>
      <c r="V82" s="3" t="str">
        <f aca="false">_xlfn.CONCAT("('",A82,"','",M82,"','",N82,"'),")</f>
        <v>('','NONE',''),</v>
      </c>
    </row>
    <row r="83" customFormat="false" ht="13.8" hidden="false" customHeight="false" outlineLevel="0" collapsed="false">
      <c r="M83" s="3" t="str">
        <f aca="false">IFERROR(INDEX($S$2:$S$6,MATCH(L83,$T$2:$T$6,0),1),"NONE")</f>
        <v>NONE</v>
      </c>
      <c r="U83" s="3" t="str">
        <f aca="false">_xlfn.CONCAT("('",A83,"','",J83,"','",K83,"'),")</f>
        <v>('','',''),</v>
      </c>
      <c r="V83" s="3" t="str">
        <f aca="false">_xlfn.CONCAT("('",A83,"','",M83,"','",N83,"'),")</f>
        <v>('','NONE',''),</v>
      </c>
    </row>
    <row r="84" customFormat="false" ht="13.8" hidden="false" customHeight="false" outlineLevel="0" collapsed="false">
      <c r="M84" s="3" t="str">
        <f aca="false">IFERROR(INDEX($S$2:$S$6,MATCH(L84,$T$2:$T$6,0),1),"NONE")</f>
        <v>NONE</v>
      </c>
      <c r="U84" s="3" t="str">
        <f aca="false">_xlfn.CONCAT("('",A84,"','",J84,"','",K84,"'),")</f>
        <v>('','',''),</v>
      </c>
      <c r="V84" s="3" t="str">
        <f aca="false">_xlfn.CONCAT("('",A84,"','",M84,"','",N84,"'),")</f>
        <v>('','NONE',''),</v>
      </c>
    </row>
    <row r="85" customFormat="false" ht="13.8" hidden="false" customHeight="false" outlineLevel="0" collapsed="false">
      <c r="M85" s="3" t="str">
        <f aca="false">IFERROR(INDEX($S$2:$S$6,MATCH(L85,$T$2:$T$6,0),1),"NONE")</f>
        <v>NONE</v>
      </c>
      <c r="U85" s="3" t="str">
        <f aca="false">_xlfn.CONCAT("('",A85,"','",J85,"','",K85,"'),")</f>
        <v>('','',''),</v>
      </c>
      <c r="V85" s="3" t="str">
        <f aca="false">_xlfn.CONCAT("('",A85,"','",M85,"','",N85,"'),")</f>
        <v>('','NONE',''),</v>
      </c>
    </row>
    <row r="86" customFormat="false" ht="13.8" hidden="false" customHeight="false" outlineLevel="0" collapsed="false">
      <c r="M86" s="3" t="str">
        <f aca="false">IFERROR(INDEX($S$2:$S$6,MATCH(L86,$T$2:$T$6,0),1),"NONE")</f>
        <v>NONE</v>
      </c>
      <c r="U86" s="3" t="str">
        <f aca="false">_xlfn.CONCAT("('",A86,"','",J86,"','",K86,"'),")</f>
        <v>('','',''),</v>
      </c>
      <c r="V86" s="3" t="str">
        <f aca="false">_xlfn.CONCAT("('",A86,"','",M86,"','",N86,"'),")</f>
        <v>('','NONE',''),</v>
      </c>
    </row>
    <row r="87" customFormat="false" ht="13.8" hidden="false" customHeight="false" outlineLevel="0" collapsed="false">
      <c r="M87" s="3" t="str">
        <f aca="false">IFERROR(INDEX($S$2:$S$6,MATCH(L87,$T$2:$T$6,0),1),"NONE")</f>
        <v>NONE</v>
      </c>
      <c r="U87" s="3" t="str">
        <f aca="false">_xlfn.CONCAT("('",A87,"','",J87,"','",K87,"'),")</f>
        <v>('','',''),</v>
      </c>
      <c r="V87" s="3" t="str">
        <f aca="false">_xlfn.CONCAT("('",A87,"','",M87,"','",N87,"'),")</f>
        <v>('','NONE',''),</v>
      </c>
    </row>
    <row r="88" customFormat="false" ht="13.8" hidden="false" customHeight="false" outlineLevel="0" collapsed="false">
      <c r="M88" s="3" t="str">
        <f aca="false">IFERROR(INDEX($S$2:$S$6,MATCH(L88,$T$2:$T$6,0),1),"NONE")</f>
        <v>NONE</v>
      </c>
      <c r="U88" s="3" t="str">
        <f aca="false">_xlfn.CONCAT("('",A88,"','",J88,"','",K88,"'),")</f>
        <v>('','',''),</v>
      </c>
      <c r="V88" s="3" t="str">
        <f aca="false">_xlfn.CONCAT("('",A88,"','",M88,"','",N88,"'),")</f>
        <v>('','NONE',''),</v>
      </c>
    </row>
    <row r="89" customFormat="false" ht="13.8" hidden="false" customHeight="false" outlineLevel="0" collapsed="false">
      <c r="M89" s="3" t="str">
        <f aca="false">IFERROR(INDEX($S$2:$S$6,MATCH(L89,$T$2:$T$6,0),1),"NONE")</f>
        <v>NONE</v>
      </c>
      <c r="U89" s="3" t="str">
        <f aca="false">_xlfn.CONCAT("('",A89,"','",J89,"','",K89,"'),")</f>
        <v>('','',''),</v>
      </c>
      <c r="V89" s="3" t="str">
        <f aca="false">_xlfn.CONCAT("('",A89,"','",M89,"','",N89,"'),")</f>
        <v>('','NONE',''),</v>
      </c>
    </row>
    <row r="90" customFormat="false" ht="13.8" hidden="false" customHeight="false" outlineLevel="0" collapsed="false">
      <c r="M90" s="3" t="str">
        <f aca="false">IFERROR(INDEX($S$2:$S$6,MATCH(L90,$T$2:$T$6,0),1),"NONE")</f>
        <v>NONE</v>
      </c>
      <c r="U90" s="3" t="str">
        <f aca="false">_xlfn.CONCAT("('",A90,"','",J90,"','",K90,"'),")</f>
        <v>('','',''),</v>
      </c>
      <c r="V90" s="3" t="str">
        <f aca="false">_xlfn.CONCAT("('",A90,"','",M90,"','",N90,"'),")</f>
        <v>('','NONE',''),</v>
      </c>
    </row>
    <row r="91" customFormat="false" ht="13.8" hidden="false" customHeight="false" outlineLevel="0" collapsed="false">
      <c r="M91" s="3" t="str">
        <f aca="false">IFERROR(INDEX($S$2:$S$6,MATCH(L91,$T$2:$T$6,0),1),"NONE")</f>
        <v>NONE</v>
      </c>
      <c r="U91" s="3" t="str">
        <f aca="false">_xlfn.CONCAT("('",A91,"','",J91,"','",K91,"'),")</f>
        <v>('','',''),</v>
      </c>
      <c r="V91" s="3" t="str">
        <f aca="false">_xlfn.CONCAT("('",A91,"','",M91,"','",N91,"'),")</f>
        <v>('','NONE',''),</v>
      </c>
    </row>
    <row r="92" customFormat="false" ht="13.8" hidden="false" customHeight="false" outlineLevel="0" collapsed="false">
      <c r="M92" s="3" t="str">
        <f aca="false">IFERROR(INDEX($S$2:$S$6,MATCH(L92,$T$2:$T$6,0),1),"NONE")</f>
        <v>NONE</v>
      </c>
      <c r="U92" s="3" t="str">
        <f aca="false">_xlfn.CONCAT("('",A92,"','",J92,"','",K92,"'),")</f>
        <v>('','',''),</v>
      </c>
      <c r="V92" s="3" t="str">
        <f aca="false">_xlfn.CONCAT("('",A92,"','",M92,"','",N92,"'),")</f>
        <v>('','NONE',''),</v>
      </c>
    </row>
    <row r="93" customFormat="false" ht="13.8" hidden="false" customHeight="false" outlineLevel="0" collapsed="false">
      <c r="M93" s="3" t="str">
        <f aca="false">IFERROR(INDEX($S$2:$S$6,MATCH(L93,$T$2:$T$6,0),1),"NONE")</f>
        <v>NONE</v>
      </c>
      <c r="U93" s="3" t="str">
        <f aca="false">_xlfn.CONCAT("('",A93,"','",J93,"','",K93,"'),")</f>
        <v>('','',''),</v>
      </c>
      <c r="V93" s="3" t="str">
        <f aca="false">_xlfn.CONCAT("('",A93,"','",M93,"','",N93,"'),")</f>
        <v>('','NONE',''),</v>
      </c>
    </row>
    <row r="94" customFormat="false" ht="13.8" hidden="false" customHeight="false" outlineLevel="0" collapsed="false">
      <c r="M94" s="3" t="str">
        <f aca="false">IFERROR(INDEX($S$2:$S$6,MATCH(L94,$T$2:$T$6,0),1),"NONE")</f>
        <v>NONE</v>
      </c>
      <c r="U94" s="3" t="str">
        <f aca="false">_xlfn.CONCAT("('",A94,"','",J94,"','",K94,"'),")</f>
        <v>('','',''),</v>
      </c>
      <c r="V94" s="3" t="str">
        <f aca="false">_xlfn.CONCAT("('",A94,"','",M94,"','",N94,"'),")</f>
        <v>('','NONE',''),</v>
      </c>
    </row>
    <row r="95" customFormat="false" ht="13.8" hidden="false" customHeight="false" outlineLevel="0" collapsed="false">
      <c r="M95" s="3" t="str">
        <f aca="false">IFERROR(INDEX($S$2:$S$6,MATCH(L95,$T$2:$T$6,0),1),"NONE")</f>
        <v>NONE</v>
      </c>
      <c r="U95" s="3" t="str">
        <f aca="false">_xlfn.CONCAT("('",A95,"','",J95,"','",K95,"'),")</f>
        <v>('','',''),</v>
      </c>
      <c r="V95" s="3" t="str">
        <f aca="false">_xlfn.CONCAT("('",A95,"','",M95,"','",N95,"'),")</f>
        <v>('','NONE',''),</v>
      </c>
    </row>
    <row r="96" customFormat="false" ht="13.8" hidden="false" customHeight="false" outlineLevel="0" collapsed="false">
      <c r="M96" s="3" t="str">
        <f aca="false">IFERROR(INDEX($S$2:$S$6,MATCH(L96,$T$2:$T$6,0),1),"NONE")</f>
        <v>NONE</v>
      </c>
      <c r="U96" s="3" t="str">
        <f aca="false">_xlfn.CONCAT("('",A96,"','",J96,"','",K96,"'),")</f>
        <v>('','',''),</v>
      </c>
      <c r="V96" s="3" t="str">
        <f aca="false">_xlfn.CONCAT("('",A96,"','",M96,"','",N96,"'),")</f>
        <v>('','NONE',''),</v>
      </c>
    </row>
    <row r="97" customFormat="false" ht="13.8" hidden="false" customHeight="false" outlineLevel="0" collapsed="false">
      <c r="M97" s="3" t="str">
        <f aca="false">IFERROR(INDEX($S$2:$S$6,MATCH(L97,$T$2:$T$6,0),1),"NONE")</f>
        <v>NONE</v>
      </c>
      <c r="U97" s="3" t="str">
        <f aca="false">_xlfn.CONCAT("('",A97,"','",J97,"','",K97,"'),")</f>
        <v>('','',''),</v>
      </c>
      <c r="V97" s="3" t="str">
        <f aca="false">_xlfn.CONCAT("('",A97,"','",M97,"','",N97,"'),")</f>
        <v>('','NONE',''),</v>
      </c>
    </row>
    <row r="98" customFormat="false" ht="13.8" hidden="false" customHeight="false" outlineLevel="0" collapsed="false">
      <c r="M98" s="3" t="str">
        <f aca="false">IFERROR(INDEX($S$2:$S$6,MATCH(L98,$T$2:$T$6,0),1),"NONE")</f>
        <v>NONE</v>
      </c>
      <c r="U98" s="3" t="str">
        <f aca="false">_xlfn.CONCAT("('",A98,"','",J98,"','",K98,"'),")</f>
        <v>('','',''),</v>
      </c>
      <c r="V98" s="3" t="str">
        <f aca="false">_xlfn.CONCAT("('",A98,"','",M98,"','",N98,"'),")</f>
        <v>('','NONE',''),</v>
      </c>
    </row>
    <row r="99" customFormat="false" ht="13.8" hidden="false" customHeight="false" outlineLevel="0" collapsed="false">
      <c r="M99" s="3" t="str">
        <f aca="false">IFERROR(INDEX($S$2:$S$6,MATCH(L99,$T$2:$T$6,0),1),"NONE")</f>
        <v>NONE</v>
      </c>
      <c r="U99" s="3" t="str">
        <f aca="false">_xlfn.CONCAT("('",A99,"','",J99,"','",K99,"'),")</f>
        <v>('','',''),</v>
      </c>
      <c r="V99" s="3" t="str">
        <f aca="false">_xlfn.CONCAT("('",A99,"','",M99,"','",N99,"'),")</f>
        <v>('','NONE',''),</v>
      </c>
    </row>
    <row r="100" customFormat="false" ht="13.8" hidden="false" customHeight="false" outlineLevel="0" collapsed="false">
      <c r="M100" s="3" t="str">
        <f aca="false">IFERROR(INDEX($S$2:$S$6,MATCH(L100,$T$2:$T$6,0),1),"NONE")</f>
        <v>NONE</v>
      </c>
      <c r="U100" s="3" t="str">
        <f aca="false">_xlfn.CONCAT("('",A100,"','",J100,"','",K100,"'),")</f>
        <v>('','',''),</v>
      </c>
      <c r="V100" s="3" t="str">
        <f aca="false">_xlfn.CONCAT("('",A100,"','",M100,"','",N100,"'),")</f>
        <v>('','NONE',''),</v>
      </c>
    </row>
    <row r="101" customFormat="false" ht="13.8" hidden="false" customHeight="false" outlineLevel="0" collapsed="false">
      <c r="M101" s="3" t="str">
        <f aca="false">IFERROR(INDEX($S$2:$S$6,MATCH(L101,$T$2:$T$6,0),1),"NONE")</f>
        <v>NONE</v>
      </c>
      <c r="U101" s="3" t="str">
        <f aca="false">_xlfn.CONCAT("('",A101,"','",J101,"','",K101,"'),")</f>
        <v>('','',''),</v>
      </c>
      <c r="V101" s="3" t="str">
        <f aca="false">_xlfn.CONCAT("('",A101,"','",M101,"','",N101,"'),")</f>
        <v>('','NONE',''),</v>
      </c>
    </row>
    <row r="102" customFormat="false" ht="13.8" hidden="false" customHeight="false" outlineLevel="0" collapsed="false">
      <c r="M102" s="3" t="str">
        <f aca="false">IFERROR(INDEX($S$2:$S$6,MATCH(L102,$T$2:$T$6,0),1),"NONE")</f>
        <v>NONE</v>
      </c>
      <c r="U102" s="3" t="str">
        <f aca="false">_xlfn.CONCAT("('",A102,"','",J102,"','",K102,"'),")</f>
        <v>('','',''),</v>
      </c>
      <c r="V102" s="3" t="str">
        <f aca="false">_xlfn.CONCAT("('",A102,"','",M102,"','",N102,"'),")</f>
        <v>('','NONE',''),</v>
      </c>
    </row>
    <row r="103" customFormat="false" ht="13.8" hidden="false" customHeight="false" outlineLevel="0" collapsed="false">
      <c r="M103" s="3" t="str">
        <f aca="false">IFERROR(INDEX($S$2:$S$6,MATCH(L103,$T$2:$T$6,0),1),"NONE")</f>
        <v>NONE</v>
      </c>
      <c r="U103" s="3" t="str">
        <f aca="false">_xlfn.CONCAT("('",A103,"','",J103,"','",K103,"'),")</f>
        <v>('','',''),</v>
      </c>
      <c r="V103" s="3" t="str">
        <f aca="false">_xlfn.CONCAT("('",A103,"','",M103,"','",N103,"'),")</f>
        <v>('','NONE',''),</v>
      </c>
    </row>
    <row r="104" customFormat="false" ht="13.8" hidden="false" customHeight="false" outlineLevel="0" collapsed="false">
      <c r="M104" s="3" t="str">
        <f aca="false">IFERROR(INDEX($S$2:$S$6,MATCH(L104,$T$2:$T$6,0),1),"NONE")</f>
        <v>NONE</v>
      </c>
      <c r="U104" s="3" t="str">
        <f aca="false">_xlfn.CONCAT("('",A104,"','",J104,"','",K104,"'),")</f>
        <v>('','',''),</v>
      </c>
      <c r="V104" s="3" t="str">
        <f aca="false">_xlfn.CONCAT("('",A104,"','",M104,"','",N104,"'),")</f>
        <v>('','NONE',''),</v>
      </c>
    </row>
    <row r="105" customFormat="false" ht="13.8" hidden="false" customHeight="false" outlineLevel="0" collapsed="false">
      <c r="M105" s="3" t="str">
        <f aca="false">IFERROR(INDEX($S$2:$S$6,MATCH(L105,$T$2:$T$6,0),1),"NONE")</f>
        <v>NONE</v>
      </c>
      <c r="U105" s="3" t="str">
        <f aca="false">_xlfn.CONCAT("('",A105,"','",J105,"','",K105,"'),")</f>
        <v>('','',''),</v>
      </c>
      <c r="V105" s="3" t="str">
        <f aca="false">_xlfn.CONCAT("('",A105,"','",M105,"','",N105,"'),")</f>
        <v>('','NONE',''),</v>
      </c>
    </row>
    <row r="106" customFormat="false" ht="13.8" hidden="false" customHeight="false" outlineLevel="0" collapsed="false">
      <c r="M106" s="3" t="str">
        <f aca="false">IFERROR(INDEX($S$2:$S$6,MATCH(L106,$T$2:$T$6,0),1),"NONE")</f>
        <v>NONE</v>
      </c>
      <c r="U106" s="3" t="str">
        <f aca="false">_xlfn.CONCAT("('",A106,"','",J106,"','",K106,"'),")</f>
        <v>('','',''),</v>
      </c>
      <c r="V106" s="3" t="str">
        <f aca="false">_xlfn.CONCAT("('",A106,"','",M106,"','",N106,"'),")</f>
        <v>('','NONE',''),</v>
      </c>
    </row>
    <row r="107" customFormat="false" ht="13.8" hidden="false" customHeight="false" outlineLevel="0" collapsed="false">
      <c r="M107" s="3" t="str">
        <f aca="false">IFERROR(INDEX($S$2:$S$6,MATCH(L107,$T$2:$T$6,0),1),"NONE")</f>
        <v>NONE</v>
      </c>
      <c r="U107" s="3" t="str">
        <f aca="false">_xlfn.CONCAT("('",A107,"','",J107,"','",K107,"'),")</f>
        <v>('','',''),</v>
      </c>
      <c r="V107" s="3" t="str">
        <f aca="false">_xlfn.CONCAT("('",A107,"','",M107,"','",N107,"'),")</f>
        <v>('','NONE',''),</v>
      </c>
    </row>
    <row r="108" customFormat="false" ht="13.8" hidden="false" customHeight="false" outlineLevel="0" collapsed="false">
      <c r="M108" s="3" t="str">
        <f aca="false">IFERROR(INDEX($S$2:$S$6,MATCH(L108,$T$2:$T$6,0),1),"NONE")</f>
        <v>NONE</v>
      </c>
      <c r="U108" s="3" t="str">
        <f aca="false">_xlfn.CONCAT("('",A108,"','",J108,"','",K108,"'),")</f>
        <v>('','',''),</v>
      </c>
      <c r="V108" s="3" t="str">
        <f aca="false">_xlfn.CONCAT("('",A108,"','",M108,"','",N108,"'),")</f>
        <v>('','NONE',''),</v>
      </c>
    </row>
    <row r="109" customFormat="false" ht="13.8" hidden="false" customHeight="false" outlineLevel="0" collapsed="false">
      <c r="M109" s="3" t="str">
        <f aca="false">IFERROR(INDEX($S$2:$S$6,MATCH(L109,$T$2:$T$6,0),1),"NONE")</f>
        <v>NONE</v>
      </c>
      <c r="U109" s="3" t="str">
        <f aca="false">_xlfn.CONCAT("('",A109,"','",J109,"','",K109,"'),")</f>
        <v>('','',''),</v>
      </c>
      <c r="V109" s="3" t="str">
        <f aca="false">_xlfn.CONCAT("('",A109,"','",M109,"','",N109,"'),")</f>
        <v>('','NONE',''),</v>
      </c>
    </row>
    <row r="110" customFormat="false" ht="13.8" hidden="false" customHeight="false" outlineLevel="0" collapsed="false">
      <c r="M110" s="3" t="str">
        <f aca="false">IFERROR(INDEX($S$2:$S$6,MATCH(L110,$T$2:$T$6,0),1),"NONE")</f>
        <v>NONE</v>
      </c>
      <c r="U110" s="3" t="str">
        <f aca="false">_xlfn.CONCAT("('",A110,"','",J110,"','",K110,"'),")</f>
        <v>('','',''),</v>
      </c>
      <c r="V110" s="3" t="str">
        <f aca="false">_xlfn.CONCAT("('",A110,"','",M110,"','",N110,"'),")</f>
        <v>('','NONE',''),</v>
      </c>
    </row>
    <row r="111" customFormat="false" ht="13.8" hidden="false" customHeight="false" outlineLevel="0" collapsed="false">
      <c r="M111" s="3" t="str">
        <f aca="false">IFERROR(INDEX($S$2:$S$6,MATCH(L111,$T$2:$T$6,0),1),"NONE")</f>
        <v>NONE</v>
      </c>
      <c r="U111" s="3" t="str">
        <f aca="false">_xlfn.CONCAT("('",A111,"','",J111,"','",K111,"'),")</f>
        <v>('','',''),</v>
      </c>
      <c r="V111" s="3" t="str">
        <f aca="false">_xlfn.CONCAT("('",A111,"','",M111,"','",N111,"'),")</f>
        <v>('','NONE',''),</v>
      </c>
    </row>
    <row r="112" customFormat="false" ht="13.8" hidden="false" customHeight="false" outlineLevel="0" collapsed="false">
      <c r="M112" s="3" t="str">
        <f aca="false">IFERROR(INDEX($S$2:$S$6,MATCH(L112,$T$2:$T$6,0),1),"NONE")</f>
        <v>NONE</v>
      </c>
      <c r="U112" s="3" t="str">
        <f aca="false">_xlfn.CONCAT("('",A112,"','",J112,"','",K112,"'),")</f>
        <v>('','',''),</v>
      </c>
      <c r="V112" s="3" t="str">
        <f aca="false">_xlfn.CONCAT("('",A112,"','",M112,"','",N112,"'),")</f>
        <v>('','NONE',''),</v>
      </c>
    </row>
    <row r="113" customFormat="false" ht="13.8" hidden="false" customHeight="false" outlineLevel="0" collapsed="false">
      <c r="M113" s="3" t="str">
        <f aca="false">IFERROR(INDEX($S$2:$S$6,MATCH(L113,$T$2:$T$6,0),1),"NONE")</f>
        <v>NONE</v>
      </c>
      <c r="U113" s="3" t="str">
        <f aca="false">_xlfn.CONCAT("('",A113,"','",J113,"','",K113,"'),")</f>
        <v>('','',''),</v>
      </c>
      <c r="V113" s="3" t="str">
        <f aca="false">_xlfn.CONCAT("('",A113,"','",M113,"','",N113,"'),")</f>
        <v>('','NONE',''),</v>
      </c>
    </row>
    <row r="114" customFormat="false" ht="13.8" hidden="false" customHeight="false" outlineLevel="0" collapsed="false">
      <c r="M114" s="3" t="str">
        <f aca="false">IFERROR(INDEX($S$2:$S$6,MATCH(L114,$T$2:$T$6,0),1),"NONE")</f>
        <v>NONE</v>
      </c>
      <c r="U114" s="3" t="str">
        <f aca="false">_xlfn.CONCAT("('",A114,"','",J114,"','",K114,"'),")</f>
        <v>('','',''),</v>
      </c>
      <c r="V114" s="3" t="str">
        <f aca="false">_xlfn.CONCAT("('",A114,"','",M114,"','",N114,"'),")</f>
        <v>('','NONE',''),</v>
      </c>
    </row>
    <row r="115" customFormat="false" ht="13.8" hidden="false" customHeight="false" outlineLevel="0" collapsed="false">
      <c r="M115" s="3" t="str">
        <f aca="false">IFERROR(INDEX($S$2:$S$6,MATCH(L115,$T$2:$T$6,0),1),"NONE")</f>
        <v>NONE</v>
      </c>
      <c r="U115" s="3" t="str">
        <f aca="false">_xlfn.CONCAT("('",A115,"','",J115,"','",K115,"'),")</f>
        <v>('','',''),</v>
      </c>
      <c r="V115" s="3" t="str">
        <f aca="false">_xlfn.CONCAT("('",A115,"','",M115,"','",N115,"'),")</f>
        <v>('','NONE',''),</v>
      </c>
    </row>
    <row r="116" customFormat="false" ht="13.8" hidden="false" customHeight="false" outlineLevel="0" collapsed="false">
      <c r="M116" s="3" t="str">
        <f aca="false">IFERROR(INDEX($S$2:$S$6,MATCH(L116,$T$2:$T$6,0),1),"NONE")</f>
        <v>NONE</v>
      </c>
      <c r="U116" s="3" t="str">
        <f aca="false">_xlfn.CONCAT("('",A116,"','",J116,"','",K116,"'),")</f>
        <v>('','',''),</v>
      </c>
      <c r="V116" s="3" t="str">
        <f aca="false">_xlfn.CONCAT("('",A116,"','",M116,"','",N116,"'),")</f>
        <v>('','NONE',''),</v>
      </c>
    </row>
    <row r="117" customFormat="false" ht="13.8" hidden="false" customHeight="false" outlineLevel="0" collapsed="false">
      <c r="M117" s="3" t="str">
        <f aca="false">IFERROR(INDEX($S$2:$S$6,MATCH(L117,$T$2:$T$6,0),1),"NONE")</f>
        <v>NONE</v>
      </c>
      <c r="U117" s="3" t="str">
        <f aca="false">_xlfn.CONCAT("('",A117,"','",J117,"','",K117,"'),")</f>
        <v>('','',''),</v>
      </c>
      <c r="V117" s="3" t="str">
        <f aca="false">_xlfn.CONCAT("('",A117,"','",M117,"','",N117,"'),")</f>
        <v>('','NONE',''),</v>
      </c>
    </row>
    <row r="118" customFormat="false" ht="13.8" hidden="false" customHeight="false" outlineLevel="0" collapsed="false">
      <c r="M118" s="3" t="str">
        <f aca="false">IFERROR(INDEX($S$2:$S$6,MATCH(L118,$T$2:$T$6,0),1),"NONE")</f>
        <v>NONE</v>
      </c>
      <c r="U118" s="3" t="str">
        <f aca="false">_xlfn.CONCAT("('",A118,"','",J118,"','",K118,"'),")</f>
        <v>('','',''),</v>
      </c>
      <c r="V118" s="3" t="str">
        <f aca="false">_xlfn.CONCAT("('",A118,"','",M118,"','",N118,"'),")</f>
        <v>('','NONE',''),</v>
      </c>
    </row>
    <row r="119" customFormat="false" ht="13.8" hidden="false" customHeight="false" outlineLevel="0" collapsed="false">
      <c r="M119" s="3" t="str">
        <f aca="false">IFERROR(INDEX($S$2:$S$6,MATCH(L119,$T$2:$T$6,0),1),"NONE")</f>
        <v>NONE</v>
      </c>
      <c r="U119" s="3" t="str">
        <f aca="false">_xlfn.CONCAT("('",A119,"','",J119,"','",K119,"'),")</f>
        <v>('','',''),</v>
      </c>
      <c r="V119" s="3" t="str">
        <f aca="false">_xlfn.CONCAT("('",A119,"','",M119,"','",N119,"'),")</f>
        <v>('','NONE',''),</v>
      </c>
    </row>
    <row r="120" customFormat="false" ht="13.8" hidden="false" customHeight="false" outlineLevel="0" collapsed="false">
      <c r="M120" s="3" t="str">
        <f aca="false">IFERROR(INDEX($S$2:$S$6,MATCH(L120,$T$2:$T$6,0),1),"NONE")</f>
        <v>NONE</v>
      </c>
      <c r="U120" s="3" t="str">
        <f aca="false">_xlfn.CONCAT("('",A120,"','",J120,"','",K120,"'),")</f>
        <v>('','',''),</v>
      </c>
      <c r="V120" s="3" t="str">
        <f aca="false">_xlfn.CONCAT("('",A120,"','",M120,"','",N120,"'),")</f>
        <v>('','NONE',''),</v>
      </c>
    </row>
    <row r="121" customFormat="false" ht="13.8" hidden="false" customHeight="false" outlineLevel="0" collapsed="false">
      <c r="M121" s="3" t="str">
        <f aca="false">IFERROR(INDEX($S$2:$S$6,MATCH(L121,$T$2:$T$6,0),1),"NONE")</f>
        <v>NONE</v>
      </c>
      <c r="U121" s="3" t="str">
        <f aca="false">_xlfn.CONCAT("('",A121,"','",J121,"','",K121,"'),")</f>
        <v>('','',''),</v>
      </c>
      <c r="V121" s="3" t="str">
        <f aca="false">_xlfn.CONCAT("('",A121,"','",M121,"','",N121,"'),")</f>
        <v>('','NONE',''),</v>
      </c>
    </row>
    <row r="122" customFormat="false" ht="13.8" hidden="false" customHeight="false" outlineLevel="0" collapsed="false">
      <c r="M122" s="3" t="str">
        <f aca="false">IFERROR(INDEX($S$2:$S$6,MATCH(L122,$T$2:$T$6,0),1),"NONE")</f>
        <v>NONE</v>
      </c>
      <c r="U122" s="3" t="str">
        <f aca="false">_xlfn.CONCAT("('",A122,"','",J122,"','",K122,"'),")</f>
        <v>('','',''),</v>
      </c>
      <c r="V122" s="3" t="str">
        <f aca="false">_xlfn.CONCAT("('",A122,"','",M122,"','",N122,"'),")</f>
        <v>('','NONE',''),</v>
      </c>
    </row>
    <row r="123" customFormat="false" ht="13.8" hidden="false" customHeight="false" outlineLevel="0" collapsed="false">
      <c r="M123" s="3" t="str">
        <f aca="false">IFERROR(INDEX($S$2:$S$6,MATCH(L123,$T$2:$T$6,0),1),"NONE")</f>
        <v>NONE</v>
      </c>
      <c r="U123" s="3" t="str">
        <f aca="false">_xlfn.CONCAT("('",A123,"','",J123,"','",K123,"'),")</f>
        <v>('','',''),</v>
      </c>
      <c r="V123" s="3" t="str">
        <f aca="false">_xlfn.CONCAT("('",A123,"','",M123,"','",N123,"'),")</f>
        <v>('','NONE',''),</v>
      </c>
    </row>
    <row r="124" customFormat="false" ht="13.8" hidden="false" customHeight="false" outlineLevel="0" collapsed="false">
      <c r="M124" s="3" t="str">
        <f aca="false">IFERROR(INDEX($S$2:$S$6,MATCH(L124,$T$2:$T$6,0),1),"NONE")</f>
        <v>NONE</v>
      </c>
      <c r="U124" s="3" t="str">
        <f aca="false">_xlfn.CONCAT("('",A124,"','",J124,"','",K124,"'),")</f>
        <v>('','',''),</v>
      </c>
      <c r="V124" s="3" t="str">
        <f aca="false">_xlfn.CONCAT("('",A124,"','",M124,"','",N124,"'),")</f>
        <v>('','NONE',''),</v>
      </c>
    </row>
    <row r="125" customFormat="false" ht="13.8" hidden="false" customHeight="false" outlineLevel="0" collapsed="false">
      <c r="M125" s="3" t="str">
        <f aca="false">IFERROR(INDEX($S$2:$S$6,MATCH(L125,$T$2:$T$6,0),1),"NONE")</f>
        <v>NONE</v>
      </c>
      <c r="U125" s="3" t="str">
        <f aca="false">_xlfn.CONCAT("('",A125,"','",J125,"','",K125,"'),")</f>
        <v>('','',''),</v>
      </c>
      <c r="V125" s="3" t="str">
        <f aca="false">_xlfn.CONCAT("('",A125,"','",M125,"','",N125,"'),")</f>
        <v>('','NONE',''),</v>
      </c>
    </row>
    <row r="126" customFormat="false" ht="13.8" hidden="false" customHeight="false" outlineLevel="0" collapsed="false">
      <c r="M126" s="3" t="str">
        <f aca="false">IFERROR(INDEX($S$2:$S$6,MATCH(L126,$T$2:$T$6,0),1),"NONE")</f>
        <v>NONE</v>
      </c>
      <c r="U126" s="3" t="str">
        <f aca="false">_xlfn.CONCAT("('",A126,"','",J126,"','",K126,"'),")</f>
        <v>('','',''),</v>
      </c>
      <c r="V126" s="3" t="str">
        <f aca="false">_xlfn.CONCAT("('",A126,"','",M126,"','",N126,"'),")</f>
        <v>('','NONE',''),</v>
      </c>
    </row>
    <row r="127" customFormat="false" ht="13.8" hidden="false" customHeight="false" outlineLevel="0" collapsed="false">
      <c r="M127" s="3" t="str">
        <f aca="false">IFERROR(INDEX($S$2:$S$6,MATCH(L127,$T$2:$T$6,0),1),"NONE")</f>
        <v>NONE</v>
      </c>
      <c r="U127" s="3" t="str">
        <f aca="false">_xlfn.CONCAT("('",A127,"','",J127,"','",K127,"'),")</f>
        <v>('','',''),</v>
      </c>
      <c r="V127" s="3" t="str">
        <f aca="false">_xlfn.CONCAT("('",A127,"','",M127,"','",N127,"'),")</f>
        <v>('','NONE',''),</v>
      </c>
    </row>
    <row r="128" customFormat="false" ht="13.8" hidden="false" customHeight="false" outlineLevel="0" collapsed="false">
      <c r="M128" s="3" t="str">
        <f aca="false">IFERROR(INDEX($S$2:$S$6,MATCH(L128,$T$2:$T$6,0),1),"NONE")</f>
        <v>NONE</v>
      </c>
      <c r="U128" s="3" t="str">
        <f aca="false">_xlfn.CONCAT("('",A128,"','",J128,"','",K128,"'),")</f>
        <v>('','',''),</v>
      </c>
      <c r="V128" s="3" t="str">
        <f aca="false">_xlfn.CONCAT("('",A128,"','",M128,"','",N128,"'),")</f>
        <v>('','NONE',''),</v>
      </c>
    </row>
    <row r="129" customFormat="false" ht="13.8" hidden="false" customHeight="false" outlineLevel="0" collapsed="false">
      <c r="M129" s="3" t="str">
        <f aca="false">IFERROR(INDEX($S$2:$S$6,MATCH(L129,$T$2:$T$6,0),1),"NONE")</f>
        <v>NONE</v>
      </c>
      <c r="U129" s="3" t="str">
        <f aca="false">_xlfn.CONCAT("('",A129,"','",J129,"','",K129,"'),")</f>
        <v>('','',''),</v>
      </c>
      <c r="V129" s="3" t="str">
        <f aca="false">_xlfn.CONCAT("('",A129,"','",M129,"','",N129,"'),")</f>
        <v>('','NONE',''),</v>
      </c>
    </row>
    <row r="130" customFormat="false" ht="13.8" hidden="false" customHeight="false" outlineLevel="0" collapsed="false">
      <c r="M130" s="3" t="str">
        <f aca="false">IFERROR(INDEX($S$2:$S$6,MATCH(L130,$T$2:$T$6,0),1),"NONE")</f>
        <v>NONE</v>
      </c>
      <c r="U130" s="3" t="str">
        <f aca="false">_xlfn.CONCAT("('",A130,"','",J130,"','",K130,"'),")</f>
        <v>('','',''),</v>
      </c>
      <c r="V130" s="3" t="str">
        <f aca="false">_xlfn.CONCAT("('",A130,"','",M130,"','",N130,"'),")</f>
        <v>('','NONE',''),</v>
      </c>
    </row>
    <row r="131" customFormat="false" ht="13.8" hidden="false" customHeight="false" outlineLevel="0" collapsed="false">
      <c r="M131" s="3" t="str">
        <f aca="false">IFERROR(INDEX($S$2:$S$6,MATCH(L131,$T$2:$T$6,0),1),"NONE")</f>
        <v>NONE</v>
      </c>
      <c r="U131" s="3" t="str">
        <f aca="false">_xlfn.CONCAT("('",A131,"','",J131,"','",K131,"'),")</f>
        <v>('','',''),</v>
      </c>
      <c r="V131" s="3" t="str">
        <f aca="false">_xlfn.CONCAT("('",A131,"','",M131,"','",N131,"'),")</f>
        <v>('','NONE',''),</v>
      </c>
    </row>
    <row r="132" customFormat="false" ht="13.8" hidden="false" customHeight="false" outlineLevel="0" collapsed="false">
      <c r="M132" s="3" t="str">
        <f aca="false">IFERROR(INDEX($S$2:$S$6,MATCH(L132,$T$2:$T$6,0),1),"NONE")</f>
        <v>NONE</v>
      </c>
      <c r="U132" s="3" t="str">
        <f aca="false">_xlfn.CONCAT("('",A132,"','",J132,"','",K132,"'),")</f>
        <v>('','',''),</v>
      </c>
      <c r="V132" s="3" t="str">
        <f aca="false">_xlfn.CONCAT("('",A132,"','",M132,"','",N132,"'),")</f>
        <v>('','NONE',''),</v>
      </c>
    </row>
    <row r="133" customFormat="false" ht="13.8" hidden="false" customHeight="false" outlineLevel="0" collapsed="false">
      <c r="M133" s="3" t="str">
        <f aca="false">IFERROR(INDEX($S$2:$S$6,MATCH(L133,$T$2:$T$6,0),1),"NONE")</f>
        <v>NONE</v>
      </c>
      <c r="U133" s="3" t="str">
        <f aca="false">_xlfn.CONCAT("('",A133,"','",J133,"','",K133,"'),")</f>
        <v>('','',''),</v>
      </c>
      <c r="V133" s="3" t="str">
        <f aca="false">_xlfn.CONCAT("('",A133,"','",M133,"','",N133,"'),")</f>
        <v>('','NONE',''),</v>
      </c>
    </row>
    <row r="134" customFormat="false" ht="13.8" hidden="false" customHeight="false" outlineLevel="0" collapsed="false">
      <c r="M134" s="3" t="str">
        <f aca="false">IFERROR(INDEX($S$2:$S$6,MATCH(L134,$T$2:$T$6,0),1),"NONE")</f>
        <v>NONE</v>
      </c>
      <c r="U134" s="3" t="str">
        <f aca="false">_xlfn.CONCAT("('",A134,"','",J134,"','",K134,"'),")</f>
        <v>('','',''),</v>
      </c>
      <c r="V134" s="3" t="str">
        <f aca="false">_xlfn.CONCAT("('",A134,"','",M134,"','",N134,"'),")</f>
        <v>('','NONE',''),</v>
      </c>
    </row>
    <row r="135" customFormat="false" ht="13.8" hidden="false" customHeight="false" outlineLevel="0" collapsed="false">
      <c r="M135" s="3" t="str">
        <f aca="false">IFERROR(INDEX($S$2:$S$6,MATCH(L135,$T$2:$T$6,0),1),"NONE")</f>
        <v>NONE</v>
      </c>
      <c r="U135" s="3" t="str">
        <f aca="false">_xlfn.CONCAT("('",A135,"','",J135,"','",K135,"'),")</f>
        <v>('','',''),</v>
      </c>
      <c r="V135" s="3" t="str">
        <f aca="false">_xlfn.CONCAT("('",A135,"','",M135,"','",N135,"'),")</f>
        <v>('','NONE',''),</v>
      </c>
    </row>
    <row r="136" customFormat="false" ht="13.8" hidden="false" customHeight="false" outlineLevel="0" collapsed="false">
      <c r="M136" s="3" t="str">
        <f aca="false">IFERROR(INDEX($S$2:$S$6,MATCH(L136,$T$2:$T$6,0),1),"NONE")</f>
        <v>NONE</v>
      </c>
      <c r="U136" s="3" t="str">
        <f aca="false">_xlfn.CONCAT("('",A136,"','",J136,"','",K136,"'),")</f>
        <v>('','',''),</v>
      </c>
      <c r="V136" s="3" t="str">
        <f aca="false">_xlfn.CONCAT("('",A136,"','",M136,"','",N136,"'),")</f>
        <v>('','NONE',''),</v>
      </c>
    </row>
    <row r="137" customFormat="false" ht="13.8" hidden="false" customHeight="false" outlineLevel="0" collapsed="false">
      <c r="M137" s="3" t="str">
        <f aca="false">IFERROR(INDEX($S$2:$S$6,MATCH(L137,$T$2:$T$6,0),1),"NONE")</f>
        <v>NONE</v>
      </c>
      <c r="U137" s="3" t="str">
        <f aca="false">_xlfn.CONCAT("('",A137,"','",J137,"','",K137,"'),")</f>
        <v>('','',''),</v>
      </c>
      <c r="V137" s="3" t="str">
        <f aca="false">_xlfn.CONCAT("('",A137,"','",M137,"','",N137,"'),")</f>
        <v>('','NONE',''),</v>
      </c>
    </row>
    <row r="138" customFormat="false" ht="13.8" hidden="false" customHeight="false" outlineLevel="0" collapsed="false">
      <c r="M138" s="3" t="str">
        <f aca="false">IFERROR(INDEX($S$2:$S$6,MATCH(L138,$T$2:$T$6,0),1),"NONE")</f>
        <v>NONE</v>
      </c>
      <c r="U138" s="3" t="str">
        <f aca="false">_xlfn.CONCAT("('",A138,"','",J138,"','",K138,"'),")</f>
        <v>('','',''),</v>
      </c>
      <c r="V138" s="3" t="str">
        <f aca="false">_xlfn.CONCAT("('",A138,"','",M138,"','",N138,"'),")</f>
        <v>('','NONE',''),</v>
      </c>
    </row>
    <row r="139" customFormat="false" ht="13.8" hidden="false" customHeight="false" outlineLevel="0" collapsed="false">
      <c r="M139" s="3" t="str">
        <f aca="false">IFERROR(INDEX($S$2:$S$6,MATCH(L139,$T$2:$T$6,0),1),"NONE")</f>
        <v>NONE</v>
      </c>
      <c r="U139" s="3" t="str">
        <f aca="false">_xlfn.CONCAT("('",A139,"','",J139,"','",K139,"'),")</f>
        <v>('','',''),</v>
      </c>
      <c r="V139" s="3" t="str">
        <f aca="false">_xlfn.CONCAT("('",A139,"','",M139,"','",N139,"'),")</f>
        <v>('','NONE',''),</v>
      </c>
    </row>
    <row r="140" customFormat="false" ht="13.8" hidden="false" customHeight="false" outlineLevel="0" collapsed="false">
      <c r="M140" s="3" t="str">
        <f aca="false">IFERROR(INDEX($S$2:$S$6,MATCH(L140,$T$2:$T$6,0),1),"NONE")</f>
        <v>NONE</v>
      </c>
      <c r="U140" s="3" t="str">
        <f aca="false">_xlfn.CONCAT("('",A140,"','",J140,"','",K140,"'),")</f>
        <v>('','',''),</v>
      </c>
      <c r="V140" s="3" t="str">
        <f aca="false">_xlfn.CONCAT("('",A140,"','",M140,"','",N140,"'),")</f>
        <v>('','NONE',''),</v>
      </c>
    </row>
    <row r="141" customFormat="false" ht="13.8" hidden="false" customHeight="false" outlineLevel="0" collapsed="false">
      <c r="M141" s="3" t="str">
        <f aca="false">IFERROR(INDEX($S$2:$S$6,MATCH(L141,$T$2:$T$6,0),1),"NONE")</f>
        <v>NONE</v>
      </c>
      <c r="U141" s="3" t="str">
        <f aca="false">_xlfn.CONCAT("('",A141,"','",J141,"','",K141,"'),")</f>
        <v>('','',''),</v>
      </c>
      <c r="V141" s="3" t="str">
        <f aca="false">_xlfn.CONCAT("('",A141,"','",M141,"','",N141,"'),")</f>
        <v>('','NONE',''),</v>
      </c>
    </row>
    <row r="142" customFormat="false" ht="13.8" hidden="false" customHeight="false" outlineLevel="0" collapsed="false">
      <c r="M142" s="3" t="str">
        <f aca="false">IFERROR(INDEX($S$2:$S$6,MATCH(L142,$T$2:$T$6,0),1),"NONE")</f>
        <v>NONE</v>
      </c>
      <c r="U142" s="3" t="str">
        <f aca="false">_xlfn.CONCAT("('",A142,"','",J142,"','",K142,"'),")</f>
        <v>('','',''),</v>
      </c>
      <c r="V142" s="3" t="str">
        <f aca="false">_xlfn.CONCAT("('",A142,"','",M142,"','",N142,"'),")</f>
        <v>('','NONE',''),</v>
      </c>
    </row>
    <row r="143" customFormat="false" ht="13.8" hidden="false" customHeight="false" outlineLevel="0" collapsed="false">
      <c r="M143" s="3" t="str">
        <f aca="false">IFERROR(INDEX($S$2:$S$6,MATCH(L143,$T$2:$T$6,0),1),"NONE")</f>
        <v>NONE</v>
      </c>
      <c r="U143" s="3" t="str">
        <f aca="false">_xlfn.CONCAT("('",A143,"','",J143,"','",K143,"'),")</f>
        <v>('','',''),</v>
      </c>
      <c r="V143" s="3" t="str">
        <f aca="false">_xlfn.CONCAT("('",A143,"','",M143,"','",N143,"'),")</f>
        <v>('','NONE',''),</v>
      </c>
    </row>
    <row r="144" customFormat="false" ht="13.8" hidden="false" customHeight="false" outlineLevel="0" collapsed="false">
      <c r="M144" s="3" t="str">
        <f aca="false">IFERROR(INDEX($S$2:$S$6,MATCH(L144,$T$2:$T$6,0),1),"NONE")</f>
        <v>NONE</v>
      </c>
      <c r="U144" s="3" t="str">
        <f aca="false">_xlfn.CONCAT("('",A144,"','",J144,"','",K144,"'),")</f>
        <v>('','',''),</v>
      </c>
      <c r="V144" s="3" t="str">
        <f aca="false">_xlfn.CONCAT("('",A144,"','",M144,"','",N144,"'),")</f>
        <v>('','NONE',''),</v>
      </c>
    </row>
    <row r="145" customFormat="false" ht="13.8" hidden="false" customHeight="false" outlineLevel="0" collapsed="false">
      <c r="M145" s="3" t="str">
        <f aca="false">IFERROR(INDEX($S$2:$S$6,MATCH(L145,$T$2:$T$6,0),1),"NONE")</f>
        <v>NONE</v>
      </c>
      <c r="U145" s="3" t="str">
        <f aca="false">_xlfn.CONCAT("('",A145,"','",J145,"','",K145,"'),")</f>
        <v>('','',''),</v>
      </c>
      <c r="V145" s="3" t="str">
        <f aca="false">_xlfn.CONCAT("('",A145,"','",M145,"','",N145,"'),")</f>
        <v>('','NONE',''),</v>
      </c>
    </row>
    <row r="146" customFormat="false" ht="13.8" hidden="false" customHeight="false" outlineLevel="0" collapsed="false">
      <c r="M146" s="3" t="str">
        <f aca="false">IFERROR(INDEX($S$2:$S$6,MATCH(L146,$T$2:$T$6,0),1),"NONE")</f>
        <v>NONE</v>
      </c>
      <c r="U146" s="3" t="str">
        <f aca="false">_xlfn.CONCAT("('",A146,"','",J146,"','",K146,"'),")</f>
        <v>('','',''),</v>
      </c>
      <c r="V146" s="3" t="str">
        <f aca="false">_xlfn.CONCAT("('",A146,"','",M146,"','",N146,"'),")</f>
        <v>('','NONE',''),</v>
      </c>
    </row>
    <row r="147" customFormat="false" ht="13.8" hidden="false" customHeight="false" outlineLevel="0" collapsed="false">
      <c r="M147" s="3" t="str">
        <f aca="false">IFERROR(INDEX($S$2:$S$6,MATCH(L147,$T$2:$T$6,0),1),"NONE")</f>
        <v>NONE</v>
      </c>
      <c r="U147" s="3" t="str">
        <f aca="false">_xlfn.CONCAT("('",A147,"','",J147,"','",K147,"'),")</f>
        <v>('','',''),</v>
      </c>
      <c r="V147" s="3" t="str">
        <f aca="false">_xlfn.CONCAT("('",A147,"','",M147,"','",N147,"'),")</f>
        <v>('','NONE',''),</v>
      </c>
    </row>
    <row r="148" customFormat="false" ht="13.8" hidden="false" customHeight="false" outlineLevel="0" collapsed="false">
      <c r="M148" s="3" t="str">
        <f aca="false">IFERROR(INDEX($S$2:$S$6,MATCH(L148,$T$2:$T$6,0),1),"NONE")</f>
        <v>NONE</v>
      </c>
      <c r="U148" s="3" t="str">
        <f aca="false">_xlfn.CONCAT("('",A148,"','",J148,"','",K148,"'),")</f>
        <v>('','',''),</v>
      </c>
      <c r="V148" s="3" t="str">
        <f aca="false">_xlfn.CONCAT("('",A148,"','",M148,"','",N148,"'),")</f>
        <v>('','NONE',''),</v>
      </c>
    </row>
    <row r="149" customFormat="false" ht="13.8" hidden="false" customHeight="false" outlineLevel="0" collapsed="false">
      <c r="M149" s="3" t="str">
        <f aca="false">IFERROR(INDEX($S$2:$S$6,MATCH(L149,$T$2:$T$6,0),1),"NONE")</f>
        <v>NONE</v>
      </c>
      <c r="U149" s="3" t="str">
        <f aca="false">_xlfn.CONCAT("('",A149,"','",J149,"','",K149,"'),")</f>
        <v>('','',''),</v>
      </c>
      <c r="V149" s="3" t="str">
        <f aca="false">_xlfn.CONCAT("('",A149,"','",M149,"','",N149,"'),")</f>
        <v>('','NONE',''),</v>
      </c>
    </row>
    <row r="150" customFormat="false" ht="13.8" hidden="false" customHeight="false" outlineLevel="0" collapsed="false">
      <c r="M150" s="3" t="str">
        <f aca="false">IFERROR(INDEX($S$2:$S$6,MATCH(L150,$T$2:$T$6,0),1),"NONE")</f>
        <v>NONE</v>
      </c>
      <c r="U150" s="3" t="str">
        <f aca="false">_xlfn.CONCAT("('",A150,"','",J150,"','",K150,"'),")</f>
        <v>('','',''),</v>
      </c>
      <c r="V150" s="3" t="str">
        <f aca="false">_xlfn.CONCAT("('",A150,"','",M150,"','",N150,"'),")</f>
        <v>('','NONE',''),</v>
      </c>
    </row>
    <row r="151" customFormat="false" ht="13.8" hidden="false" customHeight="false" outlineLevel="0" collapsed="false">
      <c r="M151" s="3" t="str">
        <f aca="false">IFERROR(INDEX($S$2:$S$6,MATCH(L151,$T$2:$T$6,0),1),"NONE")</f>
        <v>NONE</v>
      </c>
      <c r="U151" s="3" t="str">
        <f aca="false">_xlfn.CONCAT("('",A151,"','",J151,"','",K151,"'),")</f>
        <v>('','',''),</v>
      </c>
      <c r="V151" s="3" t="str">
        <f aca="false">_xlfn.CONCAT("('",A151,"','",M151,"','",N151,"'),")</f>
        <v>('','NONE',''),</v>
      </c>
    </row>
    <row r="152" customFormat="false" ht="13.8" hidden="false" customHeight="false" outlineLevel="0" collapsed="false">
      <c r="M152" s="3" t="str">
        <f aca="false">IFERROR(INDEX($S$2:$S$6,MATCH(L152,$T$2:$T$6,0),1),"NONE")</f>
        <v>NONE</v>
      </c>
      <c r="U152" s="3" t="str">
        <f aca="false">_xlfn.CONCAT("('",A152,"','",J152,"','",K152,"'),")</f>
        <v>('','',''),</v>
      </c>
      <c r="V152" s="3" t="str">
        <f aca="false">_xlfn.CONCAT("('",A152,"','",M152,"','",N152,"'),")</f>
        <v>('','NONE',''),</v>
      </c>
    </row>
    <row r="153" customFormat="false" ht="13.8" hidden="false" customHeight="false" outlineLevel="0" collapsed="false">
      <c r="M153" s="3" t="str">
        <f aca="false">IFERROR(INDEX($S$2:$S$6,MATCH(L153,$T$2:$T$6,0),1),"NONE")</f>
        <v>NONE</v>
      </c>
      <c r="U153" s="3" t="str">
        <f aca="false">_xlfn.CONCAT("('",A153,"','",J153,"','",K153,"'),")</f>
        <v>('','',''),</v>
      </c>
      <c r="V153" s="3" t="str">
        <f aca="false">_xlfn.CONCAT("('",A153,"','",M153,"','",N153,"'),")</f>
        <v>('','NONE',''),</v>
      </c>
    </row>
    <row r="154" customFormat="false" ht="13.8" hidden="false" customHeight="false" outlineLevel="0" collapsed="false">
      <c r="M154" s="3" t="str">
        <f aca="false">IFERROR(INDEX($S$2:$S$6,MATCH(L154,$T$2:$T$6,0),1),"NONE")</f>
        <v>NONE</v>
      </c>
      <c r="U154" s="3" t="str">
        <f aca="false">_xlfn.CONCAT("('",A154,"','",J154,"','",K154,"'),")</f>
        <v>('','',''),</v>
      </c>
      <c r="V154" s="3" t="str">
        <f aca="false">_xlfn.CONCAT("('",A154,"','",M154,"','",N154,"'),")</f>
        <v>('','NONE',''),</v>
      </c>
    </row>
    <row r="155" customFormat="false" ht="13.8" hidden="false" customHeight="false" outlineLevel="0" collapsed="false">
      <c r="M155" s="3" t="str">
        <f aca="false">IFERROR(INDEX($S$2:$S$6,MATCH(L155,$T$2:$T$6,0),1),"NONE")</f>
        <v>NONE</v>
      </c>
      <c r="U155" s="3" t="str">
        <f aca="false">_xlfn.CONCAT("('",A155,"','",J155,"','",K155,"'),")</f>
        <v>('','',''),</v>
      </c>
      <c r="V155" s="3" t="str">
        <f aca="false">_xlfn.CONCAT("('",A155,"','",M155,"','",N155,"'),")</f>
        <v>('','NONE',''),</v>
      </c>
    </row>
    <row r="156" customFormat="false" ht="13.8" hidden="false" customHeight="false" outlineLevel="0" collapsed="false">
      <c r="M156" s="3" t="str">
        <f aca="false">IFERROR(INDEX($S$2:$S$6,MATCH(L156,$T$2:$T$6,0),1),"NONE")</f>
        <v>NONE</v>
      </c>
      <c r="U156" s="3" t="str">
        <f aca="false">_xlfn.CONCAT("('",A156,"','",J156,"','",K156,"'),")</f>
        <v>('','',''),</v>
      </c>
      <c r="V156" s="3" t="str">
        <f aca="false">_xlfn.CONCAT("('",A156,"','",M156,"','",N156,"'),")</f>
        <v>('','NONE',''),</v>
      </c>
    </row>
    <row r="157" customFormat="false" ht="13.8" hidden="false" customHeight="false" outlineLevel="0" collapsed="false">
      <c r="M157" s="3" t="str">
        <f aca="false">IFERROR(INDEX($S$2:$S$6,MATCH(L157,$T$2:$T$6,0),1),"NONE")</f>
        <v>NONE</v>
      </c>
      <c r="U157" s="3" t="str">
        <f aca="false">_xlfn.CONCAT("('",A157,"','",J157,"','",K157,"'),")</f>
        <v>('','',''),</v>
      </c>
      <c r="V157" s="3" t="str">
        <f aca="false">_xlfn.CONCAT("('",A157,"','",M157,"','",N157,"'),")</f>
        <v>('','NONE',''),</v>
      </c>
    </row>
    <row r="158" customFormat="false" ht="13.8" hidden="false" customHeight="false" outlineLevel="0" collapsed="false">
      <c r="M158" s="3" t="str">
        <f aca="false">IFERROR(INDEX($S$2:$S$6,MATCH(L158,$T$2:$T$6,0),1),"NONE")</f>
        <v>NONE</v>
      </c>
      <c r="U158" s="3" t="str">
        <f aca="false">_xlfn.CONCAT("('",A158,"','",J158,"','",K158,"'),")</f>
        <v>('','',''),</v>
      </c>
      <c r="V158" s="3" t="str">
        <f aca="false">_xlfn.CONCAT("('",A158,"','",M158,"','",N158,"'),")</f>
        <v>('','NONE',''),</v>
      </c>
    </row>
    <row r="159" customFormat="false" ht="13.8" hidden="false" customHeight="false" outlineLevel="0" collapsed="false">
      <c r="M159" s="3" t="str">
        <f aca="false">IFERROR(INDEX($S$2:$S$6,MATCH(L159,$T$2:$T$6,0),1),"NONE")</f>
        <v>NONE</v>
      </c>
      <c r="U159" s="3" t="str">
        <f aca="false">_xlfn.CONCAT("('",A159,"','",J159,"','",K159,"'),")</f>
        <v>('','',''),</v>
      </c>
      <c r="V159" s="3" t="str">
        <f aca="false">_xlfn.CONCAT("('",A159,"','",M159,"','",N159,"'),")</f>
        <v>('','NONE',''),</v>
      </c>
    </row>
    <row r="160" customFormat="false" ht="13.8" hidden="false" customHeight="false" outlineLevel="0" collapsed="false">
      <c r="M160" s="3" t="str">
        <f aca="false">IFERROR(INDEX($S$2:$S$6,MATCH(L160,$T$2:$T$6,0),1),"NONE")</f>
        <v>NONE</v>
      </c>
      <c r="U160" s="3" t="str">
        <f aca="false">_xlfn.CONCAT("('",A160,"','",J160,"','",K160,"'),")</f>
        <v>('','',''),</v>
      </c>
      <c r="V160" s="3" t="str">
        <f aca="false">_xlfn.CONCAT("('",A160,"','",M160,"','",N160,"'),")</f>
        <v>('','NONE',''),</v>
      </c>
    </row>
    <row r="161" customFormat="false" ht="13.8" hidden="false" customHeight="false" outlineLevel="0" collapsed="false">
      <c r="M161" s="3" t="str">
        <f aca="false">IFERROR(INDEX($S$2:$S$6,MATCH(L161,$T$2:$T$6,0),1),"NONE")</f>
        <v>NONE</v>
      </c>
      <c r="U161" s="3" t="str">
        <f aca="false">_xlfn.CONCAT("('",A161,"','",J161,"','",K161,"'),")</f>
        <v>('','',''),</v>
      </c>
      <c r="V161" s="3" t="str">
        <f aca="false">_xlfn.CONCAT("('",A161,"','",M161,"','",N161,"'),")</f>
        <v>('','NONE',''),</v>
      </c>
    </row>
    <row r="162" customFormat="false" ht="13.8" hidden="false" customHeight="false" outlineLevel="0" collapsed="false">
      <c r="M162" s="3" t="str">
        <f aca="false">IFERROR(INDEX($S$2:$S$6,MATCH(L162,$T$2:$T$6,0),1),"NONE")</f>
        <v>NONE</v>
      </c>
      <c r="U162" s="3" t="str">
        <f aca="false">_xlfn.CONCAT("('",A162,"','",J162,"','",K162,"'),")</f>
        <v>('','',''),</v>
      </c>
      <c r="V162" s="3" t="str">
        <f aca="false">_xlfn.CONCAT("('",A162,"','",M162,"','",N162,"'),")</f>
        <v>('','NONE',''),</v>
      </c>
    </row>
    <row r="163" customFormat="false" ht="13.8" hidden="false" customHeight="false" outlineLevel="0" collapsed="false">
      <c r="M163" s="3" t="str">
        <f aca="false">IFERROR(INDEX($S$2:$S$6,MATCH(L163,$T$2:$T$6,0),1),"NONE")</f>
        <v>NONE</v>
      </c>
      <c r="U163" s="3" t="str">
        <f aca="false">_xlfn.CONCAT("('",A163,"','",J163,"','",K163,"'),")</f>
        <v>('','',''),</v>
      </c>
      <c r="V163" s="3" t="str">
        <f aca="false">_xlfn.CONCAT("('",A163,"','",M163,"','",N163,"'),")</f>
        <v>('','NONE',''),</v>
      </c>
    </row>
    <row r="164" customFormat="false" ht="13.8" hidden="false" customHeight="false" outlineLevel="0" collapsed="false">
      <c r="M164" s="3" t="str">
        <f aca="false">IFERROR(INDEX($S$2:$S$6,MATCH(L164,$T$2:$T$6,0),1),"NONE")</f>
        <v>NONE</v>
      </c>
      <c r="U164" s="3" t="str">
        <f aca="false">_xlfn.CONCAT("('",A164,"','",J164,"','",K164,"'),")</f>
        <v>('','',''),</v>
      </c>
      <c r="V164" s="3" t="str">
        <f aca="false">_xlfn.CONCAT("('",A164,"','",M164,"','",N164,"'),")</f>
        <v>('','NONE',''),</v>
      </c>
    </row>
    <row r="165" customFormat="false" ht="13.8" hidden="false" customHeight="false" outlineLevel="0" collapsed="false">
      <c r="M165" s="3" t="str">
        <f aca="false">IFERROR(INDEX($S$2:$S$6,MATCH(L165,$T$2:$T$6,0),1),"NONE")</f>
        <v>NONE</v>
      </c>
      <c r="U165" s="3" t="str">
        <f aca="false">_xlfn.CONCAT("('",A165,"','",J165,"','",K165,"'),")</f>
        <v>('','',''),</v>
      </c>
      <c r="V165" s="3" t="str">
        <f aca="false">_xlfn.CONCAT("('",A165,"','",M165,"','",N165,"'),")</f>
        <v>('','NONE',''),</v>
      </c>
    </row>
    <row r="166" customFormat="false" ht="13.8" hidden="false" customHeight="false" outlineLevel="0" collapsed="false">
      <c r="M166" s="3" t="str">
        <f aca="false">IFERROR(INDEX($S$2:$S$6,MATCH(L166,$T$2:$T$6,0),1),"NONE")</f>
        <v>NONE</v>
      </c>
      <c r="U166" s="3" t="str">
        <f aca="false">_xlfn.CONCAT("('",A166,"','",J166,"','",K166,"'),")</f>
        <v>('','',''),</v>
      </c>
      <c r="V166" s="3" t="str">
        <f aca="false">_xlfn.CONCAT("('",A166,"','",M166,"','",N166,"'),")</f>
        <v>('','NONE',''),</v>
      </c>
    </row>
    <row r="167" customFormat="false" ht="13.8" hidden="false" customHeight="false" outlineLevel="0" collapsed="false">
      <c r="M167" s="3" t="str">
        <f aca="false">IFERROR(INDEX($S$2:$S$6,MATCH(L167,$T$2:$T$6,0),1),"NONE")</f>
        <v>NONE</v>
      </c>
      <c r="U167" s="3" t="str">
        <f aca="false">_xlfn.CONCAT("('",A167,"','",J167,"','",K167,"'),")</f>
        <v>('','',''),</v>
      </c>
      <c r="V167" s="3" t="str">
        <f aca="false">_xlfn.CONCAT("('",A167,"','",M167,"','",N167,"'),")</f>
        <v>('','NONE',''),</v>
      </c>
    </row>
    <row r="168" customFormat="false" ht="13.8" hidden="false" customHeight="false" outlineLevel="0" collapsed="false">
      <c r="M168" s="3" t="str">
        <f aca="false">IFERROR(INDEX($S$2:$S$6,MATCH(L168,$T$2:$T$6,0),1),"NONE")</f>
        <v>NONE</v>
      </c>
      <c r="U168" s="3" t="str">
        <f aca="false">_xlfn.CONCAT("('",A168,"','",J168,"','",K168,"'),")</f>
        <v>('','',''),</v>
      </c>
      <c r="V168" s="3" t="str">
        <f aca="false">_xlfn.CONCAT("('",A168,"','",M168,"','",N168,"'),")</f>
        <v>('','NONE',''),</v>
      </c>
    </row>
    <row r="169" customFormat="false" ht="13.8" hidden="false" customHeight="false" outlineLevel="0" collapsed="false">
      <c r="M169" s="3" t="str">
        <f aca="false">IFERROR(INDEX($S$2:$S$6,MATCH(L169,$T$2:$T$6,0),1),"NONE")</f>
        <v>NONE</v>
      </c>
      <c r="U169" s="3" t="str">
        <f aca="false">_xlfn.CONCAT("('",A169,"','",J169,"','",K169,"'),")</f>
        <v>('','',''),</v>
      </c>
      <c r="V169" s="3" t="str">
        <f aca="false">_xlfn.CONCAT("('",A169,"','",M169,"','",N169,"'),")</f>
        <v>('','NONE',''),</v>
      </c>
    </row>
    <row r="170" customFormat="false" ht="13.8" hidden="false" customHeight="false" outlineLevel="0" collapsed="false">
      <c r="M170" s="3" t="str">
        <f aca="false">IFERROR(INDEX($S$2:$S$6,MATCH(L170,$T$2:$T$6,0),1),"NONE")</f>
        <v>NONE</v>
      </c>
      <c r="U170" s="3" t="str">
        <f aca="false">_xlfn.CONCAT("('",A170,"','",J170,"','",K170,"'),")</f>
        <v>('','',''),</v>
      </c>
      <c r="V170" s="3" t="str">
        <f aca="false">_xlfn.CONCAT("('",A170,"','",M170,"','",N170,"'),")</f>
        <v>('','NONE',''),</v>
      </c>
    </row>
    <row r="171" customFormat="false" ht="13.8" hidden="false" customHeight="false" outlineLevel="0" collapsed="false">
      <c r="M171" s="3" t="str">
        <f aca="false">IFERROR(INDEX($S$2:$S$6,MATCH(L171,$T$2:$T$6,0),1),"NONE")</f>
        <v>NONE</v>
      </c>
      <c r="U171" s="3" t="str">
        <f aca="false">_xlfn.CONCAT("('",A171,"','",J171,"','",K171,"'),")</f>
        <v>('','',''),</v>
      </c>
      <c r="V171" s="3" t="str">
        <f aca="false">_xlfn.CONCAT("('",A171,"','",M171,"','",N171,"'),")</f>
        <v>('','NONE',''),</v>
      </c>
    </row>
    <row r="172" customFormat="false" ht="13.8" hidden="false" customHeight="false" outlineLevel="0" collapsed="false">
      <c r="M172" s="3" t="str">
        <f aca="false">IFERROR(INDEX($S$2:$S$6,MATCH(L172,$T$2:$T$6,0),1),"NONE")</f>
        <v>NONE</v>
      </c>
      <c r="U172" s="3" t="str">
        <f aca="false">_xlfn.CONCAT("('",A172,"','",J172,"','",K172,"'),")</f>
        <v>('','',''),</v>
      </c>
      <c r="V172" s="3" t="str">
        <f aca="false">_xlfn.CONCAT("('",A172,"','",M172,"','",N172,"'),")</f>
        <v>('','NONE',''),</v>
      </c>
    </row>
    <row r="173" customFormat="false" ht="13.8" hidden="false" customHeight="false" outlineLevel="0" collapsed="false">
      <c r="M173" s="3" t="str">
        <f aca="false">IFERROR(INDEX($S$2:$S$6,MATCH(L173,$T$2:$T$6,0),1),"NONE")</f>
        <v>NONE</v>
      </c>
      <c r="U173" s="3" t="str">
        <f aca="false">_xlfn.CONCAT("('",A173,"','",J173,"','",K173,"'),")</f>
        <v>('','',''),</v>
      </c>
      <c r="V173" s="3" t="str">
        <f aca="false">_xlfn.CONCAT("('",A173,"','",M173,"','",N173,"'),")</f>
        <v>('','NONE',''),</v>
      </c>
    </row>
    <row r="174" customFormat="false" ht="13.8" hidden="false" customHeight="false" outlineLevel="0" collapsed="false">
      <c r="M174" s="3" t="str">
        <f aca="false">IFERROR(INDEX($S$2:$S$6,MATCH(L174,$T$2:$T$6,0),1),"NONE")</f>
        <v>NONE</v>
      </c>
      <c r="U174" s="3" t="str">
        <f aca="false">_xlfn.CONCAT("('",A174,"','",J174,"','",K174,"'),")</f>
        <v>('','',''),</v>
      </c>
      <c r="V174" s="3" t="str">
        <f aca="false">_xlfn.CONCAT("('",A174,"','",M174,"','",N174,"'),")</f>
        <v>('','NONE',''),</v>
      </c>
    </row>
    <row r="175" customFormat="false" ht="13.8" hidden="false" customHeight="false" outlineLevel="0" collapsed="false">
      <c r="M175" s="3" t="str">
        <f aca="false">IFERROR(INDEX($S$2:$S$6,MATCH(L175,$T$2:$T$6,0),1),"NONE")</f>
        <v>NONE</v>
      </c>
      <c r="U175" s="3" t="str">
        <f aca="false">_xlfn.CONCAT("('",A175,"','",J175,"','",K175,"'),")</f>
        <v>('','',''),</v>
      </c>
      <c r="V175" s="3" t="str">
        <f aca="false">_xlfn.CONCAT("('",A175,"','",M175,"','",N175,"'),")</f>
        <v>('','NONE',''),</v>
      </c>
    </row>
    <row r="176" customFormat="false" ht="13.8" hidden="false" customHeight="false" outlineLevel="0" collapsed="false">
      <c r="M176" s="3" t="str">
        <f aca="false">IFERROR(INDEX($S$2:$S$6,MATCH(L176,$T$2:$T$6,0),1),"NONE")</f>
        <v>NONE</v>
      </c>
      <c r="U176" s="3" t="str">
        <f aca="false">_xlfn.CONCAT("('",A176,"','",J176,"','",K176,"'),")</f>
        <v>('','',''),</v>
      </c>
      <c r="V176" s="3" t="str">
        <f aca="false">_xlfn.CONCAT("('",A176,"','",M176,"','",N176,"'),")</f>
        <v>('','NONE',''),</v>
      </c>
    </row>
    <row r="177" customFormat="false" ht="13.8" hidden="false" customHeight="false" outlineLevel="0" collapsed="false">
      <c r="M177" s="3" t="str">
        <f aca="false">IFERROR(INDEX($S$2:$S$6,MATCH(L177,$T$2:$T$6,0),1),"NONE")</f>
        <v>NONE</v>
      </c>
      <c r="U177" s="3" t="str">
        <f aca="false">_xlfn.CONCAT("('",A177,"','",J177,"','",K177,"'),")</f>
        <v>('','',''),</v>
      </c>
      <c r="V177" s="3" t="str">
        <f aca="false">_xlfn.CONCAT("('",A177,"','",M177,"','",N177,"'),")</f>
        <v>('','NONE',''),</v>
      </c>
    </row>
    <row r="178" customFormat="false" ht="13.8" hidden="false" customHeight="false" outlineLevel="0" collapsed="false">
      <c r="M178" s="3" t="str">
        <f aca="false">IFERROR(INDEX($S$2:$S$6,MATCH(L178,$T$2:$T$6,0),1),"NONE")</f>
        <v>NONE</v>
      </c>
      <c r="U178" s="3" t="str">
        <f aca="false">_xlfn.CONCAT("('",A178,"','",J178,"','",K178,"'),")</f>
        <v>('','',''),</v>
      </c>
      <c r="V178" s="3" t="str">
        <f aca="false">_xlfn.CONCAT("('",A178,"','",M178,"','",N178,"'),")</f>
        <v>('','NONE',''),</v>
      </c>
    </row>
    <row r="179" customFormat="false" ht="13.8" hidden="false" customHeight="false" outlineLevel="0" collapsed="false">
      <c r="M179" s="3" t="str">
        <f aca="false">IFERROR(INDEX($S$2:$S$6,MATCH(L179,$T$2:$T$6,0),1),"NONE")</f>
        <v>NONE</v>
      </c>
      <c r="U179" s="3" t="str">
        <f aca="false">_xlfn.CONCAT("('",A179,"','",J179,"','",K179,"'),")</f>
        <v>('','',''),</v>
      </c>
      <c r="V179" s="3" t="str">
        <f aca="false">_xlfn.CONCAT("('",A179,"','",M179,"','",N179,"'),")</f>
        <v>('','NONE',''),</v>
      </c>
    </row>
    <row r="180" customFormat="false" ht="13.8" hidden="false" customHeight="false" outlineLevel="0" collapsed="false">
      <c r="M180" s="3" t="str">
        <f aca="false">IFERROR(INDEX($S$2:$S$6,MATCH(L180,$T$2:$T$6,0),1),"NONE")</f>
        <v>NONE</v>
      </c>
      <c r="U180" s="3" t="str">
        <f aca="false">_xlfn.CONCAT("('",A180,"','",J180,"','",K180,"'),")</f>
        <v>('','',''),</v>
      </c>
      <c r="V180" s="3" t="str">
        <f aca="false">_xlfn.CONCAT("('",A180,"','",M180,"','",N180,"'),")</f>
        <v>('','NONE',''),</v>
      </c>
    </row>
    <row r="181" customFormat="false" ht="13.8" hidden="false" customHeight="false" outlineLevel="0" collapsed="false">
      <c r="M181" s="3" t="str">
        <f aca="false">IFERROR(INDEX($S$2:$S$6,MATCH(L181,$T$2:$T$6,0),1),"NONE")</f>
        <v>NONE</v>
      </c>
      <c r="U181" s="3" t="str">
        <f aca="false">_xlfn.CONCAT("('",A181,"','",J181,"','",K181,"'),")</f>
        <v>('','',''),</v>
      </c>
      <c r="V181" s="3" t="str">
        <f aca="false">_xlfn.CONCAT("('",A181,"','",M181,"','",N181,"'),")</f>
        <v>('','NONE',''),</v>
      </c>
    </row>
    <row r="182" customFormat="false" ht="13.8" hidden="false" customHeight="false" outlineLevel="0" collapsed="false">
      <c r="M182" s="3" t="str">
        <f aca="false">IFERROR(INDEX($S$2:$S$6,MATCH(L182,$T$2:$T$6,0),1),"NONE")</f>
        <v>NONE</v>
      </c>
      <c r="U182" s="3" t="str">
        <f aca="false">_xlfn.CONCAT("('",A182,"','",J182,"','",K182,"'),")</f>
        <v>('','',''),</v>
      </c>
      <c r="V182" s="3" t="str">
        <f aca="false">_xlfn.CONCAT("('",A182,"','",M182,"','",N182,"'),")</f>
        <v>('','NONE',''),</v>
      </c>
    </row>
    <row r="183" customFormat="false" ht="13.8" hidden="false" customHeight="false" outlineLevel="0" collapsed="false">
      <c r="M183" s="3" t="str">
        <f aca="false">IFERROR(INDEX($S$2:$S$6,MATCH(L183,$T$2:$T$6,0),1),"NONE")</f>
        <v>NONE</v>
      </c>
      <c r="U183" s="3" t="str">
        <f aca="false">_xlfn.CONCAT("('",A183,"','",J183,"','",K183,"'),")</f>
        <v>('','',''),</v>
      </c>
      <c r="V183" s="3" t="str">
        <f aca="false">_xlfn.CONCAT("('",A183,"','",M183,"','",N183,"'),")</f>
        <v>('','NONE',''),</v>
      </c>
    </row>
    <row r="184" customFormat="false" ht="13.8" hidden="false" customHeight="false" outlineLevel="0" collapsed="false">
      <c r="M184" s="3" t="str">
        <f aca="false">IFERROR(INDEX($S$2:$S$6,MATCH(L184,$T$2:$T$6,0),1),"NONE")</f>
        <v>NONE</v>
      </c>
      <c r="U184" s="3" t="str">
        <f aca="false">_xlfn.CONCAT("('",A184,"','",J184,"','",K184,"'),")</f>
        <v>('','',''),</v>
      </c>
      <c r="V184" s="3" t="str">
        <f aca="false">_xlfn.CONCAT("('",A184,"','",M184,"','",N184,"'),")</f>
        <v>('','NONE',''),</v>
      </c>
    </row>
    <row r="185" customFormat="false" ht="13.8" hidden="false" customHeight="false" outlineLevel="0" collapsed="false">
      <c r="M185" s="3" t="str">
        <f aca="false">IFERROR(INDEX($S$2:$S$6,MATCH(L185,$T$2:$T$6,0),1),"NONE")</f>
        <v>NONE</v>
      </c>
      <c r="U185" s="3" t="str">
        <f aca="false">_xlfn.CONCAT("('",A185,"','",J185,"','",K185,"'),")</f>
        <v>('','',''),</v>
      </c>
      <c r="V185" s="3" t="str">
        <f aca="false">_xlfn.CONCAT("('",A185,"','",M185,"','",N185,"'),")</f>
        <v>('','NONE',''),</v>
      </c>
    </row>
    <row r="186" customFormat="false" ht="13.8" hidden="false" customHeight="false" outlineLevel="0" collapsed="false">
      <c r="M186" s="3" t="str">
        <f aca="false">IFERROR(INDEX($S$2:$S$6,MATCH(L186,$T$2:$T$6,0),1),"NONE")</f>
        <v>NONE</v>
      </c>
      <c r="U186" s="3" t="str">
        <f aca="false">_xlfn.CONCAT("('",A186,"','",J186,"','",K186,"'),")</f>
        <v>('','',''),</v>
      </c>
      <c r="V186" s="3" t="str">
        <f aca="false">_xlfn.CONCAT("('",A186,"','",M186,"','",N186,"'),")</f>
        <v>('','NONE',''),</v>
      </c>
    </row>
    <row r="187" customFormat="false" ht="13.8" hidden="false" customHeight="false" outlineLevel="0" collapsed="false">
      <c r="M187" s="3" t="str">
        <f aca="false">IFERROR(INDEX($S$2:$S$6,MATCH(L187,$T$2:$T$6,0),1),"NONE")</f>
        <v>NONE</v>
      </c>
      <c r="U187" s="3" t="str">
        <f aca="false">_xlfn.CONCAT("('",A187,"','",J187,"','",K187,"'),")</f>
        <v>('','',''),</v>
      </c>
      <c r="V187" s="3" t="str">
        <f aca="false">_xlfn.CONCAT("('",A187,"','",M187,"','",N187,"'),")</f>
        <v>('','NONE',''),</v>
      </c>
    </row>
    <row r="188" customFormat="false" ht="13.8" hidden="false" customHeight="false" outlineLevel="0" collapsed="false">
      <c r="M188" s="3" t="str">
        <f aca="false">IFERROR(INDEX($S$2:$S$6,MATCH(L188,$T$2:$T$6,0),1),"NONE")</f>
        <v>NONE</v>
      </c>
      <c r="U188" s="3" t="str">
        <f aca="false">_xlfn.CONCAT("('",A188,"','",J188,"','",K188,"'),")</f>
        <v>('','',''),</v>
      </c>
      <c r="V188" s="3" t="str">
        <f aca="false">_xlfn.CONCAT("('",A188,"','",M188,"','",N188,"'),")</f>
        <v>('','NONE',''),</v>
      </c>
    </row>
    <row r="189" customFormat="false" ht="13.8" hidden="false" customHeight="false" outlineLevel="0" collapsed="false">
      <c r="M189" s="3" t="str">
        <f aca="false">IFERROR(INDEX($S$2:$S$6,MATCH(L189,$T$2:$T$6,0),1),"NONE")</f>
        <v>NONE</v>
      </c>
      <c r="U189" s="3" t="str">
        <f aca="false">_xlfn.CONCAT("('",A189,"','",J189,"','",K189,"'),")</f>
        <v>('','',''),</v>
      </c>
      <c r="V189" s="3" t="str">
        <f aca="false">_xlfn.CONCAT("('",A189,"','",M189,"','",N189,"'),")</f>
        <v>('','NONE',''),</v>
      </c>
    </row>
    <row r="190" customFormat="false" ht="13.8" hidden="false" customHeight="false" outlineLevel="0" collapsed="false">
      <c r="M190" s="3" t="str">
        <f aca="false">IFERROR(INDEX($S$2:$S$6,MATCH(L190,$T$2:$T$6,0),1),"NONE")</f>
        <v>NONE</v>
      </c>
      <c r="U190" s="3" t="str">
        <f aca="false">_xlfn.CONCAT("('",A190,"','",J190,"','",K190,"'),")</f>
        <v>('','',''),</v>
      </c>
      <c r="V190" s="3" t="str">
        <f aca="false">_xlfn.CONCAT("('",A190,"','",M190,"','",N190,"'),")</f>
        <v>('','NONE',''),</v>
      </c>
    </row>
    <row r="191" customFormat="false" ht="13.8" hidden="false" customHeight="false" outlineLevel="0" collapsed="false">
      <c r="M191" s="3" t="str">
        <f aca="false">IFERROR(INDEX($S$2:$S$6,MATCH(L191,$T$2:$T$6,0),1),"NONE")</f>
        <v>NONE</v>
      </c>
      <c r="U191" s="3" t="str">
        <f aca="false">_xlfn.CONCAT("('",A191,"','",J191,"','",K191,"'),")</f>
        <v>('','',''),</v>
      </c>
      <c r="V191" s="3" t="str">
        <f aca="false">_xlfn.CONCAT("('",A191,"','",M191,"','",N191,"'),")</f>
        <v>('','NONE',''),</v>
      </c>
    </row>
    <row r="192" customFormat="false" ht="13.8" hidden="false" customHeight="false" outlineLevel="0" collapsed="false">
      <c r="M192" s="3" t="str">
        <f aca="false">IFERROR(INDEX($S$2:$S$6,MATCH(L192,$T$2:$T$6,0),1),"NONE")</f>
        <v>NONE</v>
      </c>
      <c r="U192" s="3" t="str">
        <f aca="false">_xlfn.CONCAT("('",A192,"','",J192,"','",K192,"'),")</f>
        <v>('','',''),</v>
      </c>
      <c r="V192" s="3" t="str">
        <f aca="false">_xlfn.CONCAT("('",A192,"','",M192,"','",N192,"'),")</f>
        <v>('','NONE',''),</v>
      </c>
    </row>
    <row r="193" customFormat="false" ht="13.8" hidden="false" customHeight="false" outlineLevel="0" collapsed="false">
      <c r="M193" s="3" t="str">
        <f aca="false">IFERROR(INDEX($S$2:$S$6,MATCH(L193,$T$2:$T$6,0),1),"NONE")</f>
        <v>NONE</v>
      </c>
      <c r="U193" s="3" t="str">
        <f aca="false">_xlfn.CONCAT("('",A193,"','",J193,"','",K193,"'),")</f>
        <v>('','',''),</v>
      </c>
      <c r="V193" s="3" t="str">
        <f aca="false">_xlfn.CONCAT("('",A193,"','",M193,"','",N193,"'),")</f>
        <v>('','NONE',''),</v>
      </c>
    </row>
    <row r="194" customFormat="false" ht="13.8" hidden="false" customHeight="false" outlineLevel="0" collapsed="false">
      <c r="M194" s="3" t="str">
        <f aca="false">IFERROR(INDEX($S$2:$S$6,MATCH(L194,$T$2:$T$6,0),1),"NONE")</f>
        <v>NONE</v>
      </c>
      <c r="U194" s="3" t="str">
        <f aca="false">_xlfn.CONCAT("('",A194,"','",J194,"','",K194,"'),")</f>
        <v>('','',''),</v>
      </c>
      <c r="V194" s="3" t="str">
        <f aca="false">_xlfn.CONCAT("('",A194,"','",M194,"','",N194,"'),")</f>
        <v>('','NONE',''),</v>
      </c>
    </row>
    <row r="195" customFormat="false" ht="13.8" hidden="false" customHeight="false" outlineLevel="0" collapsed="false">
      <c r="M195" s="3" t="str">
        <f aca="false">IFERROR(INDEX($S$2:$S$6,MATCH(L195,$T$2:$T$6,0),1),"NONE")</f>
        <v>NONE</v>
      </c>
      <c r="U195" s="3" t="str">
        <f aca="false">_xlfn.CONCAT("('",A195,"','",J195,"','",K195,"'),")</f>
        <v>('','',''),</v>
      </c>
      <c r="V195" s="3" t="str">
        <f aca="false">_xlfn.CONCAT("('",A195,"','",M195,"','",N195,"'),")</f>
        <v>('','NONE',''),</v>
      </c>
    </row>
    <row r="196" customFormat="false" ht="13.8" hidden="false" customHeight="false" outlineLevel="0" collapsed="false">
      <c r="M196" s="3" t="str">
        <f aca="false">IFERROR(INDEX($S$2:$S$6,MATCH(L196,$T$2:$T$6,0),1),"NONE")</f>
        <v>NONE</v>
      </c>
      <c r="U196" s="3" t="str">
        <f aca="false">_xlfn.CONCAT("('",A196,"','",J196,"','",K196,"'),")</f>
        <v>('','',''),</v>
      </c>
      <c r="V196" s="3" t="str">
        <f aca="false">_xlfn.CONCAT("('",A196,"','",M196,"','",N196,"'),")</f>
        <v>('','NONE',''),</v>
      </c>
    </row>
    <row r="197" customFormat="false" ht="13.8" hidden="false" customHeight="false" outlineLevel="0" collapsed="false">
      <c r="M197" s="3" t="str">
        <f aca="false">IFERROR(INDEX($S$2:$S$6,MATCH(L197,$T$2:$T$6,0),1),"NONE")</f>
        <v>NONE</v>
      </c>
      <c r="U197" s="3" t="str">
        <f aca="false">_xlfn.CONCAT("('",A197,"','",J197,"','",K197,"'),")</f>
        <v>('','',''),</v>
      </c>
      <c r="V197" s="3" t="str">
        <f aca="false">_xlfn.CONCAT("('",A197,"','",M197,"','",N197,"'),")</f>
        <v>('','NONE',''),</v>
      </c>
    </row>
    <row r="198" customFormat="false" ht="13.8" hidden="false" customHeight="false" outlineLevel="0" collapsed="false">
      <c r="M198" s="3" t="str">
        <f aca="false">IFERROR(INDEX($S$2:$S$6,MATCH(L198,$T$2:$T$6,0),1),"NONE")</f>
        <v>NONE</v>
      </c>
      <c r="U198" s="3" t="str">
        <f aca="false">_xlfn.CONCAT("('",A198,"','",J198,"','",K198,"'),")</f>
        <v>('','',''),</v>
      </c>
      <c r="V198" s="3" t="str">
        <f aca="false">_xlfn.CONCAT("('",A198,"','",M198,"','",N198,"'),")</f>
        <v>('','NONE',''),</v>
      </c>
    </row>
    <row r="199" customFormat="false" ht="13.8" hidden="false" customHeight="false" outlineLevel="0" collapsed="false">
      <c r="M199" s="3" t="str">
        <f aca="false">IFERROR(INDEX($S$2:$S$6,MATCH(L199,$T$2:$T$6,0),1),"NONE")</f>
        <v>NONE</v>
      </c>
      <c r="U199" s="3" t="str">
        <f aca="false">_xlfn.CONCAT("('",A199,"','",J199,"','",K199,"'),")</f>
        <v>('','',''),</v>
      </c>
      <c r="V199" s="3" t="str">
        <f aca="false">_xlfn.CONCAT("('",A199,"','",M199,"','",N199,"'),")</f>
        <v>('','NONE',''),</v>
      </c>
    </row>
    <row r="200" customFormat="false" ht="13.8" hidden="false" customHeight="false" outlineLevel="0" collapsed="false">
      <c r="M200" s="3" t="str">
        <f aca="false">IFERROR(INDEX($S$2:$S$6,MATCH(L200,$T$2:$T$6,0),1),"NONE")</f>
        <v>NONE</v>
      </c>
      <c r="U200" s="3" t="str">
        <f aca="false">_xlfn.CONCAT("('",A200,"','",J200,"','",K200,"'),")</f>
        <v>('','',''),</v>
      </c>
      <c r="V200" s="3" t="str">
        <f aca="false">_xlfn.CONCAT("('",A200,"','",M200,"','",N200,"'),")</f>
        <v>('','NONE',''),</v>
      </c>
    </row>
    <row r="201" customFormat="false" ht="13.8" hidden="false" customHeight="false" outlineLevel="0" collapsed="false">
      <c r="M201" s="3" t="str">
        <f aca="false">IFERROR(INDEX($S$2:$S$6,MATCH(L201,$T$2:$T$6,0),1),"NONE")</f>
        <v>NONE</v>
      </c>
      <c r="U201" s="3" t="str">
        <f aca="false">_xlfn.CONCAT("('",A201,"','",J201,"','",K201,"'),")</f>
        <v>('','',''),</v>
      </c>
      <c r="V201" s="3" t="str">
        <f aca="false">_xlfn.CONCAT("('",A201,"','",M201,"','",N201,"'),")</f>
        <v>('','NONE',''),</v>
      </c>
    </row>
    <row r="202" customFormat="false" ht="13.8" hidden="false" customHeight="false" outlineLevel="0" collapsed="false">
      <c r="M202" s="3" t="str">
        <f aca="false">IFERROR(INDEX($S$2:$S$6,MATCH(L202,$T$2:$T$6,0),1),"NONE")</f>
        <v>NONE</v>
      </c>
      <c r="U202" s="3" t="str">
        <f aca="false">_xlfn.CONCAT("('",A202,"','",J202,"','",K202,"'),")</f>
        <v>('','',''),</v>
      </c>
      <c r="V202" s="3" t="str">
        <f aca="false">_xlfn.CONCAT("('",A202,"','",M202,"','",N202,"'),")</f>
        <v>('','NONE',''),</v>
      </c>
    </row>
    <row r="203" customFormat="false" ht="13.8" hidden="false" customHeight="false" outlineLevel="0" collapsed="false">
      <c r="M203" s="3" t="str">
        <f aca="false">IFERROR(INDEX($S$2:$S$6,MATCH(L203,$T$2:$T$6,0),1),"NONE")</f>
        <v>NONE</v>
      </c>
      <c r="U203" s="3" t="str">
        <f aca="false">_xlfn.CONCAT("('",A203,"','",J203,"','",K203,"'),")</f>
        <v>('','',''),</v>
      </c>
      <c r="V203" s="3" t="str">
        <f aca="false">_xlfn.CONCAT("('",A203,"','",M203,"','",N203,"'),")</f>
        <v>('','NONE',''),</v>
      </c>
    </row>
    <row r="204" customFormat="false" ht="13.8" hidden="false" customHeight="false" outlineLevel="0" collapsed="false">
      <c r="M204" s="3" t="str">
        <f aca="false">IFERROR(INDEX($S$2:$S$6,MATCH(L204,$T$2:$T$6,0),1),"NONE")</f>
        <v>NONE</v>
      </c>
      <c r="U204" s="3" t="str">
        <f aca="false">_xlfn.CONCAT("('",A204,"','",J204,"','",K204,"'),")</f>
        <v>('','',''),</v>
      </c>
      <c r="V204" s="3" t="str">
        <f aca="false">_xlfn.CONCAT("('",A204,"','",M204,"','",N204,"'),")</f>
        <v>('','NONE',''),</v>
      </c>
    </row>
    <row r="205" customFormat="false" ht="13.8" hidden="false" customHeight="false" outlineLevel="0" collapsed="false">
      <c r="M205" s="3" t="str">
        <f aca="false">IFERROR(INDEX($S$2:$S$6,MATCH(L205,$T$2:$T$6,0),1),"NONE")</f>
        <v>NONE</v>
      </c>
      <c r="U205" s="3" t="str">
        <f aca="false">_xlfn.CONCAT("('",A205,"','",J205,"','",K205,"'),")</f>
        <v>('','',''),</v>
      </c>
      <c r="V205" s="3" t="str">
        <f aca="false">_xlfn.CONCAT("('",A205,"','",M205,"','",N205,"'),")</f>
        <v>('','NONE',''),</v>
      </c>
    </row>
    <row r="206" customFormat="false" ht="13.8" hidden="false" customHeight="false" outlineLevel="0" collapsed="false">
      <c r="M206" s="3" t="str">
        <f aca="false">IFERROR(INDEX($S$2:$S$6,MATCH(L206,$T$2:$T$6,0),1),"NONE")</f>
        <v>NONE</v>
      </c>
      <c r="U206" s="3" t="str">
        <f aca="false">_xlfn.CONCAT("('",A206,"','",J206,"','",K206,"'),")</f>
        <v>('','',''),</v>
      </c>
      <c r="V206" s="3" t="str">
        <f aca="false">_xlfn.CONCAT("('",A206,"','",M206,"','",N206,"'),")</f>
        <v>('','NONE',''),</v>
      </c>
    </row>
    <row r="207" customFormat="false" ht="13.8" hidden="false" customHeight="false" outlineLevel="0" collapsed="false">
      <c r="M207" s="3" t="str">
        <f aca="false">IFERROR(INDEX($S$2:$S$6,MATCH(L207,$T$2:$T$6,0),1),"NONE")</f>
        <v>NONE</v>
      </c>
      <c r="U207" s="3" t="str">
        <f aca="false">_xlfn.CONCAT("('",A207,"','",J207,"','",K207,"'),")</f>
        <v>('','',''),</v>
      </c>
      <c r="V207" s="3" t="str">
        <f aca="false">_xlfn.CONCAT("('",A207,"','",M207,"','",N207,"'),")</f>
        <v>('','NONE',''),</v>
      </c>
    </row>
    <row r="208" customFormat="false" ht="13.8" hidden="false" customHeight="false" outlineLevel="0" collapsed="false">
      <c r="M208" s="3" t="str">
        <f aca="false">IFERROR(INDEX($S$2:$S$6,MATCH(L208,$T$2:$T$6,0),1),"NONE")</f>
        <v>NONE</v>
      </c>
      <c r="U208" s="3" t="str">
        <f aca="false">_xlfn.CONCAT("('",A208,"','",J208,"','",K208,"'),")</f>
        <v>('','',''),</v>
      </c>
      <c r="V208" s="3" t="str">
        <f aca="false">_xlfn.CONCAT("('",A208,"','",M208,"','",N208,"'),")</f>
        <v>('','NONE',''),</v>
      </c>
    </row>
    <row r="209" customFormat="false" ht="13.8" hidden="false" customHeight="false" outlineLevel="0" collapsed="false">
      <c r="M209" s="3" t="str">
        <f aca="false">IFERROR(INDEX($S$2:$S$6,MATCH(L209,$T$2:$T$6,0),1),"NONE")</f>
        <v>NONE</v>
      </c>
      <c r="U209" s="3" t="str">
        <f aca="false">_xlfn.CONCAT("('",A209,"','",J209,"','",K209,"'),")</f>
        <v>('','',''),</v>
      </c>
      <c r="V209" s="3" t="str">
        <f aca="false">_xlfn.CONCAT("('",A209,"','",M209,"','",N209,"'),")</f>
        <v>('','NONE',''),</v>
      </c>
    </row>
    <row r="210" customFormat="false" ht="13.8" hidden="false" customHeight="false" outlineLevel="0" collapsed="false">
      <c r="M210" s="3" t="str">
        <f aca="false">IFERROR(INDEX($S$2:$S$6,MATCH(L210,$T$2:$T$6,0),1),"NONE")</f>
        <v>NONE</v>
      </c>
      <c r="U210" s="3" t="str">
        <f aca="false">_xlfn.CONCAT("('",A210,"','",J210,"','",K210,"'),")</f>
        <v>('','',''),</v>
      </c>
      <c r="V210" s="3" t="str">
        <f aca="false">_xlfn.CONCAT("('",A210,"','",M210,"','",N210,"'),")</f>
        <v>('','NONE',''),</v>
      </c>
    </row>
    <row r="211" customFormat="false" ht="13.8" hidden="false" customHeight="false" outlineLevel="0" collapsed="false">
      <c r="M211" s="3" t="str">
        <f aca="false">IFERROR(INDEX($S$2:$S$6,MATCH(L211,$T$2:$T$6,0),1),"NONE")</f>
        <v>NONE</v>
      </c>
      <c r="U211" s="3" t="str">
        <f aca="false">_xlfn.CONCAT("('",A211,"','",J211,"','",K211,"'),")</f>
        <v>('','',''),</v>
      </c>
      <c r="V211" s="3" t="str">
        <f aca="false">_xlfn.CONCAT("('",A211,"','",M211,"','",N211,"'),")</f>
        <v>('','NONE',''),</v>
      </c>
    </row>
    <row r="212" customFormat="false" ht="13.8" hidden="false" customHeight="false" outlineLevel="0" collapsed="false">
      <c r="M212" s="3" t="str">
        <f aca="false">IFERROR(INDEX($S$2:$S$6,MATCH(L212,$T$2:$T$6,0),1),"NONE")</f>
        <v>NONE</v>
      </c>
      <c r="U212" s="3" t="str">
        <f aca="false">_xlfn.CONCAT("('",A212,"','",J212,"','",K212,"'),")</f>
        <v>('','',''),</v>
      </c>
      <c r="V212" s="3" t="str">
        <f aca="false">_xlfn.CONCAT("('",A212,"','",M212,"','",N212,"'),")</f>
        <v>('','NONE',''),</v>
      </c>
    </row>
    <row r="213" customFormat="false" ht="13.8" hidden="false" customHeight="false" outlineLevel="0" collapsed="false">
      <c r="M213" s="3" t="str">
        <f aca="false">IFERROR(INDEX($S$2:$S$6,MATCH(L213,$T$2:$T$6,0),1),"NONE")</f>
        <v>NONE</v>
      </c>
      <c r="U213" s="3" t="str">
        <f aca="false">_xlfn.CONCAT("('",A213,"','",J213,"','",K213,"'),")</f>
        <v>('','',''),</v>
      </c>
      <c r="V213" s="3" t="str">
        <f aca="false">_xlfn.CONCAT("('",A213,"','",M213,"','",N213,"'),")</f>
        <v>('','NONE',''),</v>
      </c>
    </row>
    <row r="214" customFormat="false" ht="13.8" hidden="false" customHeight="false" outlineLevel="0" collapsed="false">
      <c r="M214" s="3" t="str">
        <f aca="false">IFERROR(INDEX($S$2:$S$6,MATCH(L214,$T$2:$T$6,0),1),"NONE")</f>
        <v>NONE</v>
      </c>
      <c r="U214" s="3" t="str">
        <f aca="false">_xlfn.CONCAT("('",A214,"','",J214,"','",K214,"'),")</f>
        <v>('','',''),</v>
      </c>
      <c r="V214" s="3" t="str">
        <f aca="false">_xlfn.CONCAT("('",A214,"','",M214,"','",N214,"'),")</f>
        <v>('','NONE',''),</v>
      </c>
    </row>
    <row r="215" customFormat="false" ht="13.8" hidden="false" customHeight="false" outlineLevel="0" collapsed="false">
      <c r="M215" s="3" t="str">
        <f aca="false">IFERROR(INDEX($S$2:$S$6,MATCH(L215,$T$2:$T$6,0),1),"NONE")</f>
        <v>NONE</v>
      </c>
      <c r="U215" s="3" t="str">
        <f aca="false">_xlfn.CONCAT("('",A215,"','",J215,"','",K215,"'),")</f>
        <v>('','',''),</v>
      </c>
      <c r="V215" s="3" t="str">
        <f aca="false">_xlfn.CONCAT("('",A215,"','",M215,"','",N215,"'),")</f>
        <v>('','NONE',''),</v>
      </c>
    </row>
    <row r="216" customFormat="false" ht="13.8" hidden="false" customHeight="false" outlineLevel="0" collapsed="false">
      <c r="M216" s="3" t="str">
        <f aca="false">IFERROR(INDEX($S$2:$S$6,MATCH(L216,$T$2:$T$6,0),1),"NONE")</f>
        <v>NONE</v>
      </c>
      <c r="U216" s="3" t="str">
        <f aca="false">_xlfn.CONCAT("('",A216,"','",J216,"','",K216,"'),")</f>
        <v>('','',''),</v>
      </c>
      <c r="V216" s="3" t="str">
        <f aca="false">_xlfn.CONCAT("('",A216,"','",M216,"','",N216,"'),")</f>
        <v>('','NONE',''),</v>
      </c>
    </row>
    <row r="217" customFormat="false" ht="13.8" hidden="false" customHeight="false" outlineLevel="0" collapsed="false">
      <c r="M217" s="3" t="str">
        <f aca="false">IFERROR(INDEX($S$2:$S$6,MATCH(L217,$T$2:$T$6,0),1),"NONE")</f>
        <v>NONE</v>
      </c>
      <c r="U217" s="3" t="str">
        <f aca="false">_xlfn.CONCAT("('",A217,"','",J217,"','",K217,"'),")</f>
        <v>('','',''),</v>
      </c>
      <c r="V217" s="3" t="str">
        <f aca="false">_xlfn.CONCAT("('",A217,"','",M217,"','",N217,"'),")</f>
        <v>('','NONE',''),</v>
      </c>
    </row>
    <row r="218" customFormat="false" ht="13.8" hidden="false" customHeight="false" outlineLevel="0" collapsed="false">
      <c r="M218" s="3" t="str">
        <f aca="false">IFERROR(INDEX($S$2:$S$6,MATCH(L218,$T$2:$T$6,0),1),"NONE")</f>
        <v>NONE</v>
      </c>
      <c r="U218" s="3" t="str">
        <f aca="false">_xlfn.CONCAT("('",A218,"','",J218,"','",K218,"'),")</f>
        <v>('','',''),</v>
      </c>
      <c r="V218" s="3" t="str">
        <f aca="false">_xlfn.CONCAT("('",A218,"','",M218,"','",N218,"'),")</f>
        <v>('','NONE',''),</v>
      </c>
    </row>
    <row r="219" customFormat="false" ht="13.8" hidden="false" customHeight="false" outlineLevel="0" collapsed="false">
      <c r="M219" s="3" t="str">
        <f aca="false">IFERROR(INDEX($S$2:$S$6,MATCH(L219,$T$2:$T$6,0),1),"NONE")</f>
        <v>NONE</v>
      </c>
      <c r="U219" s="3" t="str">
        <f aca="false">_xlfn.CONCAT("('",A219,"','",J219,"','",K219,"'),")</f>
        <v>('','',''),</v>
      </c>
      <c r="V219" s="3" t="str">
        <f aca="false">_xlfn.CONCAT("('",A219,"','",M219,"','",N219,"'),")</f>
        <v>('','NONE',''),</v>
      </c>
    </row>
    <row r="220" customFormat="false" ht="13.8" hidden="false" customHeight="false" outlineLevel="0" collapsed="false">
      <c r="M220" s="3" t="str">
        <f aca="false">IFERROR(INDEX($S$2:$S$6,MATCH(L220,$T$2:$T$6,0),1),"NONE")</f>
        <v>NONE</v>
      </c>
      <c r="U220" s="3" t="str">
        <f aca="false">_xlfn.CONCAT("('",A220,"','",J220,"','",K220,"'),")</f>
        <v>('','',''),</v>
      </c>
      <c r="V220" s="3" t="str">
        <f aca="false">_xlfn.CONCAT("('",A220,"','",M220,"','",N220,"'),")</f>
        <v>('','NONE',''),</v>
      </c>
    </row>
    <row r="221" customFormat="false" ht="13.8" hidden="false" customHeight="false" outlineLevel="0" collapsed="false">
      <c r="M221" s="3" t="str">
        <f aca="false">IFERROR(INDEX($S$2:$S$6,MATCH(L221,$T$2:$T$6,0),1),"NONE")</f>
        <v>NONE</v>
      </c>
      <c r="U221" s="3" t="str">
        <f aca="false">_xlfn.CONCAT("('",A221,"','",J221,"','",K221,"'),")</f>
        <v>('','',''),</v>
      </c>
      <c r="V221" s="3" t="str">
        <f aca="false">_xlfn.CONCAT("('",A221,"','",M221,"','",N221,"'),")</f>
        <v>('','NONE',''),</v>
      </c>
    </row>
    <row r="222" customFormat="false" ht="13.8" hidden="false" customHeight="false" outlineLevel="0" collapsed="false">
      <c r="M222" s="3" t="str">
        <f aca="false">IFERROR(INDEX($S$2:$S$6,MATCH(L222,$T$2:$T$6,0),1),"NONE")</f>
        <v>NONE</v>
      </c>
      <c r="U222" s="3" t="str">
        <f aca="false">_xlfn.CONCAT("('",A222,"','",J222,"','",K222,"'),")</f>
        <v>('','',''),</v>
      </c>
      <c r="V222" s="3" t="str">
        <f aca="false">_xlfn.CONCAT("('",A222,"','",M222,"','",N222,"'),")</f>
        <v>('','NONE',''),</v>
      </c>
    </row>
    <row r="223" customFormat="false" ht="13.8" hidden="false" customHeight="false" outlineLevel="0" collapsed="false">
      <c r="M223" s="3" t="str">
        <f aca="false">IFERROR(INDEX($S$2:$S$6,MATCH(L223,$T$2:$T$6,0),1),"NONE")</f>
        <v>NONE</v>
      </c>
      <c r="U223" s="3" t="str">
        <f aca="false">_xlfn.CONCAT("('",A223,"','",J223,"','",K223,"'),")</f>
        <v>('','',''),</v>
      </c>
      <c r="V223" s="3" t="str">
        <f aca="false">_xlfn.CONCAT("('",A223,"','",M223,"','",N223,"'),")</f>
        <v>('','NONE',''),</v>
      </c>
    </row>
    <row r="224" customFormat="false" ht="13.8" hidden="false" customHeight="false" outlineLevel="0" collapsed="false">
      <c r="M224" s="3" t="str">
        <f aca="false">IFERROR(INDEX($S$2:$S$6,MATCH(L224,$T$2:$T$6,0),1),"NONE")</f>
        <v>NONE</v>
      </c>
      <c r="U224" s="3" t="str">
        <f aca="false">_xlfn.CONCAT("('",A224,"','",J224,"','",K224,"'),")</f>
        <v>('','',''),</v>
      </c>
      <c r="V224" s="3" t="str">
        <f aca="false">_xlfn.CONCAT("('",A224,"','",M224,"','",N224,"'),")</f>
        <v>('','NONE',''),</v>
      </c>
    </row>
    <row r="225" customFormat="false" ht="13.8" hidden="false" customHeight="false" outlineLevel="0" collapsed="false">
      <c r="M225" s="3" t="str">
        <f aca="false">IFERROR(INDEX($S$2:$S$6,MATCH(L225,$T$2:$T$6,0),1),"NONE")</f>
        <v>NONE</v>
      </c>
      <c r="U225" s="3" t="str">
        <f aca="false">_xlfn.CONCAT("('",A225,"','",J225,"','",K225,"'),")</f>
        <v>('','',''),</v>
      </c>
      <c r="V225" s="3" t="str">
        <f aca="false">_xlfn.CONCAT("('",A225,"','",M225,"','",N225,"'),")</f>
        <v>('','NONE',''),</v>
      </c>
    </row>
    <row r="226" customFormat="false" ht="13.8" hidden="false" customHeight="false" outlineLevel="0" collapsed="false">
      <c r="M226" s="3" t="str">
        <f aca="false">IFERROR(INDEX($S$2:$S$6,MATCH(L226,$T$2:$T$6,0),1),"NONE")</f>
        <v>NONE</v>
      </c>
      <c r="U226" s="3" t="str">
        <f aca="false">_xlfn.CONCAT("('",A226,"','",J226,"','",K226,"'),")</f>
        <v>('','',''),</v>
      </c>
      <c r="V226" s="3" t="str">
        <f aca="false">_xlfn.CONCAT("('",A226,"','",M226,"','",N226,"'),")</f>
        <v>('','NONE',''),</v>
      </c>
    </row>
    <row r="227" customFormat="false" ht="13.8" hidden="false" customHeight="false" outlineLevel="0" collapsed="false">
      <c r="M227" s="3" t="str">
        <f aca="false">IFERROR(INDEX($S$2:$S$6,MATCH(L227,$T$2:$T$6,0),1),"NONE")</f>
        <v>NONE</v>
      </c>
      <c r="U227" s="3" t="str">
        <f aca="false">_xlfn.CONCAT("('",A227,"','",J227,"','",K227,"'),")</f>
        <v>('','',''),</v>
      </c>
      <c r="V227" s="3" t="str">
        <f aca="false">_xlfn.CONCAT("('",A227,"','",M227,"','",N227,"'),")</f>
        <v>('','NONE',''),</v>
      </c>
    </row>
    <row r="228" customFormat="false" ht="13.8" hidden="false" customHeight="false" outlineLevel="0" collapsed="false">
      <c r="M228" s="3" t="str">
        <f aca="false">IFERROR(INDEX($S$2:$S$6,MATCH(L228,$T$2:$T$6,0),1),"NONE")</f>
        <v>NONE</v>
      </c>
      <c r="U228" s="3" t="str">
        <f aca="false">_xlfn.CONCAT("('",A228,"','",J228,"','",K228,"'),")</f>
        <v>('','',''),</v>
      </c>
      <c r="V228" s="3" t="str">
        <f aca="false">_xlfn.CONCAT("('",A228,"','",M228,"','",N228,"'),")</f>
        <v>('','NONE',''),</v>
      </c>
    </row>
    <row r="229" customFormat="false" ht="13.8" hidden="false" customHeight="false" outlineLevel="0" collapsed="false">
      <c r="M229" s="3" t="str">
        <f aca="false">IFERROR(INDEX($S$2:$S$6,MATCH(L229,$T$2:$T$6,0),1),"NONE")</f>
        <v>NONE</v>
      </c>
      <c r="U229" s="3" t="str">
        <f aca="false">_xlfn.CONCAT("('",A229,"','",J229,"','",K229,"'),")</f>
        <v>('','',''),</v>
      </c>
      <c r="V229" s="3" t="str">
        <f aca="false">_xlfn.CONCAT("('",A229,"','",M229,"','",N229,"'),")</f>
        <v>('','NONE',''),</v>
      </c>
    </row>
    <row r="230" customFormat="false" ht="13.8" hidden="false" customHeight="false" outlineLevel="0" collapsed="false">
      <c r="M230" s="3" t="str">
        <f aca="false">IFERROR(INDEX($S$2:$S$6,MATCH(L230,$T$2:$T$6,0),1),"NONE")</f>
        <v>NONE</v>
      </c>
      <c r="U230" s="3" t="str">
        <f aca="false">_xlfn.CONCAT("('",A230,"','",J230,"','",K230,"'),")</f>
        <v>('','',''),</v>
      </c>
      <c r="V230" s="3" t="str">
        <f aca="false">_xlfn.CONCAT("('",A230,"','",M230,"','",N230,"'),")</f>
        <v>('','NONE',''),</v>
      </c>
    </row>
    <row r="231" customFormat="false" ht="13.8" hidden="false" customHeight="false" outlineLevel="0" collapsed="false">
      <c r="M231" s="3" t="str">
        <f aca="false">IFERROR(INDEX($S$2:$S$6,MATCH(L231,$T$2:$T$6,0),1),"NONE")</f>
        <v>NONE</v>
      </c>
      <c r="U231" s="3" t="str">
        <f aca="false">_xlfn.CONCAT("('",A231,"','",J231,"','",K231,"'),")</f>
        <v>('','',''),</v>
      </c>
      <c r="V231" s="3" t="str">
        <f aca="false">_xlfn.CONCAT("('",A231,"','",M231,"','",N231,"'),")</f>
        <v>('','NONE',''),</v>
      </c>
    </row>
    <row r="232" customFormat="false" ht="13.8" hidden="false" customHeight="false" outlineLevel="0" collapsed="false">
      <c r="M232" s="3" t="str">
        <f aca="false">IFERROR(INDEX($S$2:$S$6,MATCH(L232,$T$2:$T$6,0),1),"NONE")</f>
        <v>NONE</v>
      </c>
      <c r="U232" s="3" t="str">
        <f aca="false">_xlfn.CONCAT("('",A232,"','",J232,"','",K232,"'),")</f>
        <v>('','',''),</v>
      </c>
      <c r="V232" s="3" t="str">
        <f aca="false">_xlfn.CONCAT("('",A232,"','",M232,"','",N232,"'),")</f>
        <v>('','NONE',''),</v>
      </c>
    </row>
    <row r="233" customFormat="false" ht="13.8" hidden="false" customHeight="false" outlineLevel="0" collapsed="false">
      <c r="M233" s="3" t="str">
        <f aca="false">IFERROR(INDEX($S$2:$S$6,MATCH(L233,$T$2:$T$6,0),1),"NONE")</f>
        <v>NONE</v>
      </c>
      <c r="U233" s="3" t="str">
        <f aca="false">_xlfn.CONCAT("('",A233,"','",J233,"','",K233,"'),")</f>
        <v>('','',''),</v>
      </c>
      <c r="V233" s="3" t="str">
        <f aca="false">_xlfn.CONCAT("('",A233,"','",M233,"','",N233,"'),")</f>
        <v>('','NONE',''),</v>
      </c>
    </row>
    <row r="234" customFormat="false" ht="13.8" hidden="false" customHeight="false" outlineLevel="0" collapsed="false">
      <c r="M234" s="3" t="str">
        <f aca="false">IFERROR(INDEX($S$2:$S$6,MATCH(L234,$T$2:$T$6,0),1),"NONE")</f>
        <v>NONE</v>
      </c>
      <c r="U234" s="3" t="str">
        <f aca="false">_xlfn.CONCAT("('",A234,"','",J234,"','",K234,"'),")</f>
        <v>('','',''),</v>
      </c>
      <c r="V234" s="3" t="str">
        <f aca="false">_xlfn.CONCAT("('",A234,"','",M234,"','",N234,"'),")</f>
        <v>('','NONE',''),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41" t="n">
        <v>3</v>
      </c>
      <c r="B1" s="41" t="n">
        <v>0.01</v>
      </c>
      <c r="D1" s="3" t="n">
        <f aca="false">COUNTA(A:A)</f>
        <v>58</v>
      </c>
    </row>
    <row r="2" customFormat="false" ht="15" hidden="false" customHeight="false" outlineLevel="0" collapsed="false">
      <c r="A2" s="41" t="n">
        <v>4</v>
      </c>
      <c r="B2" s="41" t="n">
        <v>0.04</v>
      </c>
    </row>
    <row r="3" customFormat="false" ht="15" hidden="false" customHeight="false" outlineLevel="0" collapsed="false">
      <c r="A3" s="41" t="n">
        <v>5</v>
      </c>
      <c r="B3" s="41" t="n">
        <v>0.07</v>
      </c>
    </row>
    <row r="4" customFormat="false" ht="15" hidden="false" customHeight="false" outlineLevel="0" collapsed="false">
      <c r="A4" s="41" t="n">
        <v>6</v>
      </c>
      <c r="B4" s="41" t="n">
        <v>0.13</v>
      </c>
    </row>
    <row r="5" customFormat="false" ht="15" hidden="false" customHeight="false" outlineLevel="0" collapsed="false">
      <c r="A5" s="41" t="n">
        <v>7</v>
      </c>
      <c r="B5" s="41" t="n">
        <v>0.19</v>
      </c>
    </row>
    <row r="6" customFormat="false" ht="15" hidden="false" customHeight="false" outlineLevel="0" collapsed="false">
      <c r="A6" s="41" t="n">
        <v>8</v>
      </c>
      <c r="B6" s="41" t="n">
        <v>0.26</v>
      </c>
    </row>
    <row r="7" customFormat="false" ht="15" hidden="false" customHeight="false" outlineLevel="0" collapsed="false">
      <c r="A7" s="41" t="n">
        <v>9</v>
      </c>
      <c r="B7" s="41" t="n">
        <v>0.35</v>
      </c>
    </row>
    <row r="8" customFormat="false" ht="15" hidden="false" customHeight="false" outlineLevel="0" collapsed="false">
      <c r="A8" s="41" t="n">
        <v>10</v>
      </c>
      <c r="B8" s="41" t="n">
        <v>0.45</v>
      </c>
    </row>
    <row r="9" customFormat="false" ht="15" hidden="false" customHeight="false" outlineLevel="0" collapsed="false">
      <c r="A9" s="41" t="n">
        <v>11</v>
      </c>
      <c r="B9" s="41" t="n">
        <v>0.56</v>
      </c>
    </row>
    <row r="10" customFormat="false" ht="15" hidden="false" customHeight="false" outlineLevel="0" collapsed="false">
      <c r="A10" s="41" t="n">
        <v>12</v>
      </c>
      <c r="B10" s="41" t="n">
        <v>0.69</v>
      </c>
    </row>
    <row r="11" customFormat="false" ht="15" hidden="false" customHeight="false" outlineLevel="0" collapsed="false">
      <c r="A11" s="41" t="n">
        <v>13</v>
      </c>
      <c r="B11" s="41" t="n">
        <v>0.82</v>
      </c>
    </row>
    <row r="12" customFormat="false" ht="15" hidden="false" customHeight="false" outlineLevel="0" collapsed="false">
      <c r="A12" s="41" t="n">
        <v>14</v>
      </c>
      <c r="B12" s="41" t="n">
        <v>0.97</v>
      </c>
    </row>
    <row r="13" customFormat="false" ht="15" hidden="false" customHeight="false" outlineLevel="0" collapsed="false">
      <c r="A13" s="41" t="n">
        <v>15</v>
      </c>
      <c r="B13" s="41" t="n">
        <v>1.14</v>
      </c>
    </row>
    <row r="14" customFormat="false" ht="15" hidden="false" customHeight="false" outlineLevel="0" collapsed="false">
      <c r="A14" s="41" t="n">
        <v>16</v>
      </c>
      <c r="B14" s="41" t="n">
        <v>1.31</v>
      </c>
    </row>
    <row r="15" customFormat="false" ht="15" hidden="false" customHeight="false" outlineLevel="0" collapsed="false">
      <c r="A15" s="41" t="n">
        <v>17</v>
      </c>
      <c r="B15" s="41" t="n">
        <v>1.5</v>
      </c>
    </row>
    <row r="16" customFormat="false" ht="15" hidden="false" customHeight="false" outlineLevel="0" collapsed="false">
      <c r="A16" s="41" t="n">
        <v>18</v>
      </c>
      <c r="B16" s="41" t="n">
        <v>1.7</v>
      </c>
    </row>
    <row r="17" customFormat="false" ht="15" hidden="false" customHeight="false" outlineLevel="0" collapsed="false">
      <c r="A17" s="41" t="n">
        <v>19</v>
      </c>
      <c r="B17" s="41" t="n">
        <v>1.91</v>
      </c>
    </row>
    <row r="18" customFormat="false" ht="15" hidden="false" customHeight="false" outlineLevel="0" collapsed="false">
      <c r="A18" s="41" t="n">
        <v>20</v>
      </c>
      <c r="B18" s="41" t="n">
        <v>2.14</v>
      </c>
    </row>
    <row r="19" customFormat="false" ht="15" hidden="false" customHeight="false" outlineLevel="0" collapsed="false">
      <c r="A19" s="41" t="n">
        <v>21</v>
      </c>
      <c r="B19" s="41" t="n">
        <v>2.38</v>
      </c>
    </row>
    <row r="20" customFormat="false" ht="15" hidden="false" customHeight="false" outlineLevel="0" collapsed="false">
      <c r="A20" s="41" t="n">
        <v>22</v>
      </c>
      <c r="B20" s="41" t="n">
        <v>2.63</v>
      </c>
    </row>
    <row r="21" customFormat="false" ht="15" hidden="false" customHeight="false" outlineLevel="0" collapsed="false">
      <c r="A21" s="41" t="n">
        <v>23</v>
      </c>
      <c r="B21" s="41" t="n">
        <v>2.85</v>
      </c>
    </row>
    <row r="22" customFormat="false" ht="15" hidden="false" customHeight="false" outlineLevel="0" collapsed="false">
      <c r="A22" s="41" t="n">
        <v>24</v>
      </c>
      <c r="B22" s="41" t="n">
        <v>3.05</v>
      </c>
    </row>
    <row r="23" customFormat="false" ht="15" hidden="false" customHeight="false" outlineLevel="0" collapsed="false">
      <c r="A23" s="41" t="n">
        <v>25</v>
      </c>
      <c r="B23" s="41" t="n">
        <v>3.23</v>
      </c>
    </row>
    <row r="24" customFormat="false" ht="15" hidden="false" customHeight="false" outlineLevel="0" collapsed="false">
      <c r="A24" s="41" t="n">
        <v>26</v>
      </c>
      <c r="B24" s="41" t="n">
        <v>3.38</v>
      </c>
    </row>
    <row r="25" customFormat="false" ht="15" hidden="false" customHeight="false" outlineLevel="0" collapsed="false">
      <c r="A25" s="41" t="n">
        <v>27</v>
      </c>
      <c r="B25" s="41" t="n">
        <v>3.5</v>
      </c>
    </row>
    <row r="26" customFormat="false" ht="15" hidden="false" customHeight="false" outlineLevel="0" collapsed="false">
      <c r="A26" s="41" t="n">
        <v>28</v>
      </c>
      <c r="B26" s="41" t="n">
        <v>3.6</v>
      </c>
    </row>
    <row r="27" customFormat="false" ht="15" hidden="false" customHeight="false" outlineLevel="0" collapsed="false">
      <c r="A27" s="41" t="n">
        <v>29</v>
      </c>
      <c r="B27" s="41" t="n">
        <v>3.67</v>
      </c>
    </row>
    <row r="28" customFormat="false" ht="15" hidden="false" customHeight="false" outlineLevel="0" collapsed="false">
      <c r="A28" s="41" t="n">
        <v>30</v>
      </c>
      <c r="B28" s="41" t="n">
        <v>3.73</v>
      </c>
    </row>
    <row r="29" customFormat="false" ht="15" hidden="false" customHeight="false" outlineLevel="0" collapsed="false">
      <c r="A29" s="41" t="n">
        <v>31</v>
      </c>
      <c r="B29" s="41" t="n">
        <v>3.75</v>
      </c>
    </row>
    <row r="30" customFormat="false" ht="15" hidden="false" customHeight="false" outlineLevel="0" collapsed="false">
      <c r="A30" s="41" t="n">
        <v>32</v>
      </c>
      <c r="B30" s="41" t="n">
        <v>3.75</v>
      </c>
    </row>
    <row r="31" customFormat="false" ht="15" hidden="false" customHeight="false" outlineLevel="0" collapsed="false">
      <c r="A31" s="41" t="n">
        <v>33</v>
      </c>
      <c r="B31" s="41" t="n">
        <v>3.73</v>
      </c>
    </row>
    <row r="32" customFormat="false" ht="15" hidden="false" customHeight="false" outlineLevel="0" collapsed="false">
      <c r="A32" s="41" t="n">
        <v>34</v>
      </c>
      <c r="B32" s="41" t="n">
        <v>3.67</v>
      </c>
    </row>
    <row r="33" customFormat="false" ht="15" hidden="false" customHeight="false" outlineLevel="0" collapsed="false">
      <c r="A33" s="41" t="n">
        <v>35</v>
      </c>
      <c r="B33" s="41" t="n">
        <v>3.6</v>
      </c>
    </row>
    <row r="34" customFormat="false" ht="15" hidden="false" customHeight="false" outlineLevel="0" collapsed="false">
      <c r="A34" s="41" t="n">
        <v>36</v>
      </c>
      <c r="B34" s="41" t="n">
        <v>3.5</v>
      </c>
    </row>
    <row r="35" customFormat="false" ht="15" hidden="false" customHeight="false" outlineLevel="0" collapsed="false">
      <c r="A35" s="41" t="n">
        <v>37</v>
      </c>
      <c r="B35" s="41" t="n">
        <v>3.38</v>
      </c>
    </row>
    <row r="36" customFormat="false" ht="15" hidden="false" customHeight="false" outlineLevel="0" collapsed="false">
      <c r="A36" s="41" t="n">
        <v>38</v>
      </c>
      <c r="B36" s="41" t="n">
        <v>3.23</v>
      </c>
    </row>
    <row r="37" customFormat="false" ht="15" hidden="false" customHeight="false" outlineLevel="0" collapsed="false">
      <c r="A37" s="41" t="n">
        <v>39</v>
      </c>
      <c r="B37" s="41" t="n">
        <v>3.05</v>
      </c>
    </row>
    <row r="38" customFormat="false" ht="15" hidden="false" customHeight="false" outlineLevel="0" collapsed="false">
      <c r="A38" s="41" t="n">
        <v>40</v>
      </c>
      <c r="B38" s="41" t="n">
        <v>2.85</v>
      </c>
    </row>
    <row r="39" customFormat="false" ht="15" hidden="false" customHeight="false" outlineLevel="0" collapsed="false">
      <c r="A39" s="41" t="n">
        <v>41</v>
      </c>
      <c r="B39" s="41" t="n">
        <v>2.63</v>
      </c>
    </row>
    <row r="40" customFormat="false" ht="15" hidden="false" customHeight="false" outlineLevel="0" collapsed="false">
      <c r="A40" s="41" t="n">
        <v>42</v>
      </c>
      <c r="B40" s="41" t="n">
        <v>2.38</v>
      </c>
    </row>
    <row r="41" customFormat="false" ht="15" hidden="false" customHeight="false" outlineLevel="0" collapsed="false">
      <c r="A41" s="41" t="n">
        <v>43</v>
      </c>
      <c r="B41" s="41" t="n">
        <v>2.14</v>
      </c>
    </row>
    <row r="42" customFormat="false" ht="15" hidden="false" customHeight="false" outlineLevel="0" collapsed="false">
      <c r="A42" s="41" t="n">
        <v>44</v>
      </c>
      <c r="B42" s="41" t="n">
        <v>1.91</v>
      </c>
    </row>
    <row r="43" customFormat="false" ht="15" hidden="false" customHeight="false" outlineLevel="0" collapsed="false">
      <c r="A43" s="41" t="n">
        <v>45</v>
      </c>
      <c r="B43" s="41" t="n">
        <v>1.7</v>
      </c>
    </row>
    <row r="44" customFormat="false" ht="15" hidden="false" customHeight="false" outlineLevel="0" collapsed="false">
      <c r="A44" s="41" t="n">
        <v>46</v>
      </c>
      <c r="B44" s="41" t="n">
        <v>1.5</v>
      </c>
    </row>
    <row r="45" customFormat="false" ht="15" hidden="false" customHeight="false" outlineLevel="0" collapsed="false">
      <c r="A45" s="41" t="n">
        <v>47</v>
      </c>
      <c r="B45" s="41" t="n">
        <v>1.31</v>
      </c>
    </row>
    <row r="46" customFormat="false" ht="15" hidden="false" customHeight="false" outlineLevel="0" collapsed="false">
      <c r="A46" s="41" t="n">
        <v>48</v>
      </c>
      <c r="B46" s="41" t="n">
        <v>1.14</v>
      </c>
    </row>
    <row r="47" customFormat="false" ht="15" hidden="false" customHeight="false" outlineLevel="0" collapsed="false">
      <c r="A47" s="41" t="n">
        <v>49</v>
      </c>
      <c r="B47" s="41" t="n">
        <v>0.97</v>
      </c>
    </row>
    <row r="48" customFormat="false" ht="15" hidden="false" customHeight="false" outlineLevel="0" collapsed="false">
      <c r="A48" s="41" t="n">
        <v>50</v>
      </c>
      <c r="B48" s="41" t="n">
        <v>0.82</v>
      </c>
    </row>
    <row r="49" customFormat="false" ht="15" hidden="false" customHeight="false" outlineLevel="0" collapsed="false">
      <c r="A49" s="41" t="n">
        <v>51</v>
      </c>
      <c r="B49" s="41" t="n">
        <v>0.69</v>
      </c>
    </row>
    <row r="50" customFormat="false" ht="15" hidden="false" customHeight="false" outlineLevel="0" collapsed="false">
      <c r="A50" s="41" t="n">
        <v>52</v>
      </c>
      <c r="B50" s="41" t="n">
        <v>0.56</v>
      </c>
    </row>
    <row r="51" customFormat="false" ht="15" hidden="false" customHeight="false" outlineLevel="0" collapsed="false">
      <c r="A51" s="41" t="n">
        <v>53</v>
      </c>
      <c r="B51" s="41" t="n">
        <v>0.45</v>
      </c>
    </row>
    <row r="52" customFormat="false" ht="15" hidden="false" customHeight="false" outlineLevel="0" collapsed="false">
      <c r="A52" s="41" t="n">
        <v>54</v>
      </c>
      <c r="B52" s="41" t="n">
        <v>0.35</v>
      </c>
    </row>
    <row r="53" customFormat="false" ht="15" hidden="false" customHeight="false" outlineLevel="0" collapsed="false">
      <c r="A53" s="41" t="n">
        <v>55</v>
      </c>
      <c r="B53" s="41" t="n">
        <v>0.26</v>
      </c>
    </row>
    <row r="54" customFormat="false" ht="15" hidden="false" customHeight="false" outlineLevel="0" collapsed="false">
      <c r="A54" s="41" t="n">
        <v>56</v>
      </c>
      <c r="B54" s="41" t="n">
        <v>0.19</v>
      </c>
    </row>
    <row r="55" customFormat="false" ht="15" hidden="false" customHeight="false" outlineLevel="0" collapsed="false">
      <c r="A55" s="41" t="n">
        <v>57</v>
      </c>
      <c r="B55" s="41" t="n">
        <v>0.13</v>
      </c>
    </row>
    <row r="56" customFormat="false" ht="15" hidden="false" customHeight="false" outlineLevel="0" collapsed="false">
      <c r="A56" s="41" t="n">
        <v>58</v>
      </c>
      <c r="B56" s="41" t="n">
        <v>0.07</v>
      </c>
    </row>
    <row r="57" customFormat="false" ht="15" hidden="false" customHeight="false" outlineLevel="0" collapsed="false">
      <c r="A57" s="41" t="n">
        <v>59</v>
      </c>
      <c r="B57" s="41" t="n">
        <v>0.04</v>
      </c>
    </row>
    <row r="58" customFormat="false" ht="15" hidden="false" customHeight="false" outlineLevel="0" collapsed="false">
      <c r="A58" s="41" t="n">
        <v>60</v>
      </c>
      <c r="B58" s="41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27</v>
      </c>
      <c r="B1" s="3" t="n">
        <v>36</v>
      </c>
      <c r="C1" s="3"/>
      <c r="D1" s="3"/>
      <c r="E1" s="3"/>
      <c r="F1" s="3"/>
    </row>
    <row r="2" customFormat="false" ht="13.8" hidden="true" customHeight="false" outlineLevel="0" collapsed="false">
      <c r="A2" s="3"/>
      <c r="B2" s="3" t="e">
        <f aca="false">#N/A</f>
        <v>#N/A</v>
      </c>
      <c r="C2" s="3"/>
      <c r="D2" s="3"/>
      <c r="E2" s="3"/>
      <c r="F2" s="3"/>
    </row>
    <row r="3" customFormat="false" ht="13.8" hidden="true" customHeight="false" outlineLevel="0" collapsed="false">
      <c r="A3" s="3"/>
      <c r="B3" s="3" t="e">
        <f aca="false">#N/A</f>
        <v>#N/A</v>
      </c>
      <c r="C3" s="3"/>
      <c r="D3" s="3"/>
      <c r="E3" s="3"/>
      <c r="F3" s="3"/>
    </row>
    <row r="4" customFormat="false" ht="13.8" hidden="true" customHeight="false" outlineLevel="0" collapsed="false">
      <c r="A4" s="3"/>
      <c r="B4" s="3" t="e">
        <f aca="false">#N/A</f>
        <v>#N/A</v>
      </c>
      <c r="C4" s="3"/>
      <c r="D4" s="3"/>
      <c r="E4" s="3"/>
      <c r="F4" s="3"/>
    </row>
    <row r="5" customFormat="false" ht="13.8" hidden="true" customHeight="false" outlineLevel="0" collapsed="false">
      <c r="A5" s="3"/>
      <c r="B5" s="3" t="e">
        <f aca="false">#N/A</f>
        <v>#N/A</v>
      </c>
      <c r="C5" s="3"/>
      <c r="D5" s="3"/>
      <c r="E5" s="3"/>
      <c r="F5" s="3"/>
    </row>
    <row r="6" customFormat="false" ht="13.8" hidden="true" customHeight="false" outlineLevel="0" collapsed="false">
      <c r="A6" s="3"/>
      <c r="B6" s="3" t="e">
        <f aca="false">#N/A</f>
        <v>#N/A</v>
      </c>
      <c r="C6" s="3"/>
      <c r="D6" s="3"/>
      <c r="E6" s="3"/>
      <c r="F6" s="3"/>
    </row>
    <row r="7" customFormat="false" ht="13.8" hidden="true" customHeight="false" outlineLevel="0" collapsed="false">
      <c r="A7" s="3"/>
      <c r="B7" s="3" t="e">
        <f aca="false">#N/A</f>
        <v>#N/A</v>
      </c>
      <c r="C7" s="3"/>
      <c r="D7" s="3"/>
      <c r="E7" s="3"/>
      <c r="F7" s="3"/>
    </row>
    <row r="8" customFormat="false" ht="13.8" hidden="true" customHeight="false" outlineLevel="0" collapsed="false">
      <c r="A8" s="3"/>
      <c r="B8" s="3" t="e">
        <f aca="false">#N/A</f>
        <v>#N/A</v>
      </c>
      <c r="C8" s="3"/>
      <c r="D8" s="3"/>
      <c r="E8" s="3"/>
      <c r="F8" s="3"/>
    </row>
    <row r="9" customFormat="false" ht="13.8" hidden="true" customHeight="false" outlineLevel="0" collapsed="false">
      <c r="A9" s="3"/>
      <c r="B9" s="3" t="e">
        <f aca="false">#N/A</f>
        <v>#N/A</v>
      </c>
      <c r="C9" s="3"/>
      <c r="D9" s="3"/>
      <c r="E9" s="3"/>
      <c r="F9" s="3"/>
    </row>
    <row r="10" customFormat="false" ht="13.8" hidden="true" customHeight="false" outlineLevel="0" collapsed="false">
      <c r="B10" s="3" t="e">
        <f aca="false">#N/A</f>
        <v>#N/A</v>
      </c>
    </row>
    <row r="11" customFormat="false" ht="13.8" hidden="true" customHeight="false" outlineLevel="0" collapsed="false">
      <c r="B11" s="3" t="e">
        <f aca="false">#N/A</f>
        <v>#N/A</v>
      </c>
    </row>
    <row r="12" customFormat="false" ht="13.8" hidden="false" customHeight="false" outlineLevel="0" collapsed="false">
      <c r="A12" s="3" t="s">
        <v>98</v>
      </c>
      <c r="B12" s="3" t="n">
        <v>11</v>
      </c>
    </row>
    <row r="13" customFormat="false" ht="13.8" hidden="true" customHeight="false" outlineLevel="0" collapsed="false">
      <c r="A13" s="3" t="s">
        <v>98</v>
      </c>
      <c r="B13" s="3" t="n">
        <v>11</v>
      </c>
    </row>
    <row r="14" customFormat="false" ht="13.8" hidden="true" customHeight="false" outlineLevel="0" collapsed="false">
      <c r="A14" s="3" t="s">
        <v>98</v>
      </c>
      <c r="B14" s="3" t="n">
        <v>11</v>
      </c>
    </row>
    <row r="15" customFormat="false" ht="13.8" hidden="true" customHeight="false" outlineLevel="0" collapsed="false">
      <c r="A15" s="3" t="s">
        <v>98</v>
      </c>
      <c r="B15" s="3" t="n">
        <v>11</v>
      </c>
    </row>
    <row r="16" customFormat="false" ht="13.8" hidden="true" customHeight="false" outlineLevel="0" collapsed="false">
      <c r="A16" s="3" t="s">
        <v>98</v>
      </c>
      <c r="B16" s="3" t="n">
        <v>11</v>
      </c>
    </row>
    <row r="17" customFormat="false" ht="13.8" hidden="true" customHeight="false" outlineLevel="0" collapsed="false">
      <c r="A17" s="3" t="s">
        <v>98</v>
      </c>
      <c r="B17" s="3" t="n">
        <v>11</v>
      </c>
    </row>
    <row r="18" customFormat="false" ht="13.8" hidden="true" customHeight="false" outlineLevel="0" collapsed="false">
      <c r="A18" s="3" t="s">
        <v>98</v>
      </c>
      <c r="B18" s="3" t="n">
        <v>11</v>
      </c>
    </row>
    <row r="19" customFormat="false" ht="13.8" hidden="true" customHeight="false" outlineLevel="0" collapsed="false">
      <c r="A19" s="3" t="s">
        <v>98</v>
      </c>
      <c r="B19" s="3" t="n">
        <v>11</v>
      </c>
    </row>
    <row r="20" customFormat="false" ht="13.8" hidden="true" customHeight="false" outlineLevel="0" collapsed="false">
      <c r="A20" s="3" t="s">
        <v>98</v>
      </c>
      <c r="B20" s="3" t="n">
        <v>11</v>
      </c>
    </row>
    <row r="21" customFormat="false" ht="13.8" hidden="true" customHeight="false" outlineLevel="0" collapsed="false">
      <c r="B21" s="3" t="e">
        <f aca="false">#N/A</f>
        <v>#N/A</v>
      </c>
    </row>
    <row r="22" customFormat="false" ht="13.8" hidden="true" customHeight="false" outlineLevel="0" collapsed="false">
      <c r="B22" s="3" t="e">
        <f aca="false">#N/A</f>
        <v>#N/A</v>
      </c>
    </row>
    <row r="23" customFormat="false" ht="13.8" hidden="true" customHeight="false" outlineLevel="0" collapsed="false">
      <c r="B23" s="3" t="e">
        <f aca="false">#N/A</f>
        <v>#N/A</v>
      </c>
    </row>
    <row r="24" customFormat="false" ht="13.8" hidden="true" customHeight="false" outlineLevel="0" collapsed="false">
      <c r="B24" s="3" t="e">
        <f aca="false">#N/A</f>
        <v>#N/A</v>
      </c>
    </row>
    <row r="25" customFormat="false" ht="13.8" hidden="true" customHeight="false" outlineLevel="0" collapsed="false">
      <c r="B25" s="3" t="e">
        <f aca="false">#N/A</f>
        <v>#N/A</v>
      </c>
    </row>
    <row r="26" customFormat="false" ht="13.8" hidden="true" customHeight="false" outlineLevel="0" collapsed="false">
      <c r="B26" s="3" t="e">
        <f aca="false">#N/A</f>
        <v>#N/A</v>
      </c>
    </row>
    <row r="27" customFormat="false" ht="13.8" hidden="true" customHeight="false" outlineLevel="0" collapsed="false">
      <c r="B27" s="3" t="e">
        <f aca="false">#N/A</f>
        <v>#N/A</v>
      </c>
    </row>
    <row r="28" customFormat="false" ht="13.8" hidden="true" customHeight="false" outlineLevel="0" collapsed="false">
      <c r="B28" s="3" t="e">
        <f aca="false">#N/A</f>
        <v>#N/A</v>
      </c>
    </row>
    <row r="29" customFormat="false" ht="13.8" hidden="true" customHeight="false" outlineLevel="0" collapsed="false">
      <c r="B29" s="3" t="e">
        <f aca="false">#N/A</f>
        <v>#N/A</v>
      </c>
    </row>
    <row r="30" customFormat="false" ht="13.8" hidden="true" customHeight="false" outlineLevel="0" collapsed="false">
      <c r="B30" s="3" t="e">
        <f aca="false">#N/A</f>
        <v>#N/A</v>
      </c>
    </row>
    <row r="31" customFormat="false" ht="13.8" hidden="true" customHeight="false" outlineLevel="0" collapsed="false">
      <c r="B31" s="3" t="e">
        <f aca="false">#N/A</f>
        <v>#N/A</v>
      </c>
    </row>
    <row r="32" customFormat="false" ht="13.8" hidden="true" customHeight="false" outlineLevel="0" collapsed="false">
      <c r="B32" s="3" t="e">
        <f aca="false">#N/A</f>
        <v>#N/A</v>
      </c>
    </row>
    <row r="33" customFormat="false" ht="13.8" hidden="true" customHeight="false" outlineLevel="0" collapsed="false">
      <c r="B33" s="3" t="e">
        <f aca="false">#N/A</f>
        <v>#N/A</v>
      </c>
    </row>
    <row r="34" customFormat="false" ht="13.8" hidden="true" customHeight="false" outlineLevel="0" collapsed="false">
      <c r="B34" s="3" t="e">
        <f aca="false">#N/A</f>
        <v>#N/A</v>
      </c>
    </row>
    <row r="35" customFormat="false" ht="13.8" hidden="true" customHeight="false" outlineLevel="0" collapsed="false">
      <c r="B35" s="3" t="e">
        <f aca="false">#N/A</f>
        <v>#N/A</v>
      </c>
    </row>
    <row r="36" customFormat="false" ht="13.8" hidden="true" customHeight="false" outlineLevel="0" collapsed="false">
      <c r="B36" s="3" t="e">
        <f aca="false">#N/A</f>
        <v>#N/A</v>
      </c>
    </row>
    <row r="37" customFormat="false" ht="13.8" hidden="true" customHeight="false" outlineLevel="0" collapsed="false">
      <c r="B37" s="3" t="e">
        <f aca="false">#N/A</f>
        <v>#N/A</v>
      </c>
    </row>
    <row r="38" customFormat="false" ht="13.8" hidden="true" customHeight="false" outlineLevel="0" collapsed="false">
      <c r="B38" s="3" t="e">
        <f aca="false">#N/A</f>
        <v>#N/A</v>
      </c>
    </row>
    <row r="39" customFormat="false" ht="13.8" hidden="true" customHeight="false" outlineLevel="0" collapsed="false">
      <c r="B39" s="3" t="e">
        <f aca="false">#N/A</f>
        <v>#N/A</v>
      </c>
    </row>
    <row r="40" customFormat="false" ht="13.8" hidden="true" customHeight="false" outlineLevel="0" collapsed="false">
      <c r="B40" s="3" t="e">
        <f aca="false">#N/A</f>
        <v>#N/A</v>
      </c>
    </row>
    <row r="41" customFormat="false" ht="13.8" hidden="true" customHeight="false" outlineLevel="0" collapsed="false">
      <c r="B41" s="3" t="e">
        <f aca="false">#N/A</f>
        <v>#N/A</v>
      </c>
    </row>
    <row r="42" customFormat="false" ht="13.8" hidden="true" customHeight="false" outlineLevel="0" collapsed="false">
      <c r="B42" s="3" t="e">
        <f aca="false">#N/A</f>
        <v>#N/A</v>
      </c>
    </row>
    <row r="43" customFormat="false" ht="13.8" hidden="true" customHeight="false" outlineLevel="0" collapsed="false">
      <c r="B43" s="3" t="e">
        <f aca="false">#N/A</f>
        <v>#N/A</v>
      </c>
    </row>
    <row r="44" customFormat="false" ht="13.8" hidden="true" customHeight="false" outlineLevel="0" collapsed="false">
      <c r="B44" s="3" t="e">
        <f aca="false">#N/A</f>
        <v>#N/A</v>
      </c>
    </row>
    <row r="45" customFormat="false" ht="13.8" hidden="false" customHeight="false" outlineLevel="0" collapsed="false">
      <c r="A45" s="3" t="s">
        <v>165</v>
      </c>
      <c r="B45" s="3" t="n">
        <v>44</v>
      </c>
    </row>
    <row r="46" customFormat="false" ht="13.8" hidden="true" customHeight="false" outlineLevel="0" collapsed="false">
      <c r="A46" s="3" t="s">
        <v>165</v>
      </c>
      <c r="B46" s="3" t="n">
        <v>44</v>
      </c>
    </row>
    <row r="47" customFormat="false" ht="13.8" hidden="true" customHeight="false" outlineLevel="0" collapsed="false">
      <c r="A47" s="3" t="s">
        <v>165</v>
      </c>
      <c r="B47" s="3" t="n">
        <v>44</v>
      </c>
    </row>
    <row r="48" customFormat="false" ht="13.8" hidden="true" customHeight="false" outlineLevel="0" collapsed="false">
      <c r="A48" s="3" t="s">
        <v>165</v>
      </c>
      <c r="B48" s="3" t="n">
        <v>44</v>
      </c>
    </row>
    <row r="49" customFormat="false" ht="13.8" hidden="true" customHeight="false" outlineLevel="0" collapsed="false">
      <c r="A49" s="3" t="s">
        <v>165</v>
      </c>
      <c r="B49" s="3" t="n">
        <v>44</v>
      </c>
    </row>
    <row r="50" customFormat="false" ht="13.8" hidden="true" customHeight="false" outlineLevel="0" collapsed="false">
      <c r="A50" s="3" t="s">
        <v>165</v>
      </c>
      <c r="B50" s="3" t="n">
        <v>44</v>
      </c>
    </row>
    <row r="51" customFormat="false" ht="13.8" hidden="true" customHeight="false" outlineLevel="0" collapsed="false">
      <c r="B51" s="3" t="e">
        <f aca="false">#N/A</f>
        <v>#N/A</v>
      </c>
    </row>
    <row r="52" customFormat="false" ht="13.8" hidden="false" customHeight="false" outlineLevel="0" collapsed="false">
      <c r="A52" s="3" t="s">
        <v>173</v>
      </c>
      <c r="B52" s="3" t="n">
        <v>51</v>
      </c>
    </row>
    <row r="53" customFormat="false" ht="13.8" hidden="true" customHeight="false" outlineLevel="0" collapsed="false">
      <c r="A53" s="3" t="s">
        <v>173</v>
      </c>
      <c r="B53" s="3" t="n">
        <v>51</v>
      </c>
    </row>
    <row r="54" customFormat="false" ht="13.8" hidden="true" customHeight="false" outlineLevel="0" collapsed="false">
      <c r="A54" s="3" t="s">
        <v>173</v>
      </c>
      <c r="B54" s="3" t="n">
        <v>51</v>
      </c>
    </row>
    <row r="55" customFormat="false" ht="13.8" hidden="true" customHeight="false" outlineLevel="0" collapsed="false">
      <c r="A55" s="3" t="s">
        <v>173</v>
      </c>
      <c r="B55" s="3" t="n">
        <v>51</v>
      </c>
    </row>
    <row r="56" customFormat="false" ht="13.8" hidden="true" customHeight="false" outlineLevel="0" collapsed="false">
      <c r="A56" s="3" t="s">
        <v>173</v>
      </c>
      <c r="B56" s="3" t="n">
        <v>51</v>
      </c>
    </row>
    <row r="57" customFormat="false" ht="13.8" hidden="true" customHeight="false" outlineLevel="0" collapsed="false">
      <c r="A57" s="3" t="s">
        <v>173</v>
      </c>
      <c r="B57" s="3" t="n">
        <v>51</v>
      </c>
    </row>
    <row r="58" customFormat="false" ht="13.8" hidden="true" customHeight="false" outlineLevel="0" collapsed="false">
      <c r="A58" s="3" t="s">
        <v>173</v>
      </c>
      <c r="B58" s="3" t="n">
        <v>51</v>
      </c>
    </row>
    <row r="59" customFormat="false" ht="13.8" hidden="true" customHeight="false" outlineLevel="0" collapsed="false">
      <c r="A59" s="3" t="s">
        <v>98</v>
      </c>
      <c r="B59" s="3" t="n">
        <v>11</v>
      </c>
    </row>
    <row r="60" customFormat="false" ht="13.8" hidden="false" customHeight="false" outlineLevel="0" collapsed="false">
      <c r="A60" s="3" t="s">
        <v>24</v>
      </c>
      <c r="B60" s="3" t="n">
        <v>1</v>
      </c>
    </row>
    <row r="61" customFormat="false" ht="13.8" hidden="false" customHeight="false" outlineLevel="0" collapsed="false">
      <c r="A61" s="3" t="s">
        <v>39</v>
      </c>
      <c r="B61" s="3" t="n">
        <v>2</v>
      </c>
    </row>
    <row r="62" customFormat="false" ht="13.8" hidden="true" customHeight="false" outlineLevel="0" collapsed="false">
      <c r="A62" s="3" t="s">
        <v>39</v>
      </c>
      <c r="B62" s="3" t="n">
        <v>2</v>
      </c>
    </row>
    <row r="63" customFormat="false" ht="13.8" hidden="true" customHeight="false" outlineLevel="0" collapsed="false">
      <c r="A63" s="3" t="s">
        <v>39</v>
      </c>
      <c r="B63" s="3" t="n">
        <v>2</v>
      </c>
    </row>
    <row r="64" customFormat="false" ht="13.8" hidden="true" customHeight="false" outlineLevel="0" collapsed="false">
      <c r="A64" s="3" t="s">
        <v>39</v>
      </c>
      <c r="B64" s="3" t="n">
        <v>2</v>
      </c>
    </row>
    <row r="65" customFormat="false" ht="13.8" hidden="true" customHeight="false" outlineLevel="0" collapsed="false">
      <c r="A65" s="3" t="s">
        <v>39</v>
      </c>
      <c r="B65" s="3" t="n">
        <v>2</v>
      </c>
    </row>
    <row r="66" customFormat="false" ht="13.8" hidden="true" customHeight="false" outlineLevel="0" collapsed="false">
      <c r="A66" s="3" t="s">
        <v>39</v>
      </c>
      <c r="B66" s="3" t="n">
        <v>2</v>
      </c>
    </row>
    <row r="67" customFormat="false" ht="13.8" hidden="false" customHeight="false" outlineLevel="0" collapsed="false">
      <c r="A67" s="3" t="s">
        <v>46</v>
      </c>
      <c r="B67" s="3" t="n">
        <v>3</v>
      </c>
    </row>
    <row r="68" customFormat="false" ht="13.8" hidden="true" customHeight="false" outlineLevel="0" collapsed="false">
      <c r="A68" s="3" t="s">
        <v>46</v>
      </c>
      <c r="B68" s="3" t="n">
        <v>3</v>
      </c>
    </row>
    <row r="69" customFormat="false" ht="13.8" hidden="true" customHeight="false" outlineLevel="0" collapsed="false">
      <c r="A69" s="3" t="s">
        <v>46</v>
      </c>
      <c r="B69" s="3" t="n">
        <v>3</v>
      </c>
    </row>
    <row r="70" customFormat="false" ht="13.8" hidden="true" customHeight="false" outlineLevel="0" collapsed="false">
      <c r="A70" s="3" t="s">
        <v>46</v>
      </c>
      <c r="B70" s="3" t="n">
        <v>3</v>
      </c>
    </row>
    <row r="71" customFormat="false" ht="13.8" hidden="true" customHeight="false" outlineLevel="0" collapsed="false">
      <c r="A71" s="3" t="s">
        <v>46</v>
      </c>
      <c r="B71" s="3" t="n">
        <v>3</v>
      </c>
    </row>
    <row r="72" customFormat="false" ht="13.8" hidden="false" customHeight="false" outlineLevel="0" collapsed="false">
      <c r="A72" s="3" t="s">
        <v>62</v>
      </c>
      <c r="B72" s="3" t="n">
        <v>5</v>
      </c>
    </row>
    <row r="73" customFormat="false" ht="13.8" hidden="true" customHeight="false" outlineLevel="0" collapsed="false">
      <c r="A73" s="3" t="s">
        <v>62</v>
      </c>
      <c r="B73" s="3" t="n">
        <v>5</v>
      </c>
    </row>
    <row r="74" customFormat="false" ht="13.8" hidden="true" customHeight="false" outlineLevel="0" collapsed="false">
      <c r="A74" s="3" t="s">
        <v>62</v>
      </c>
      <c r="B74" s="3" t="n">
        <v>5</v>
      </c>
    </row>
    <row r="75" customFormat="false" ht="13.8" hidden="true" customHeight="false" outlineLevel="0" collapsed="false">
      <c r="A75" s="3" t="s">
        <v>62</v>
      </c>
      <c r="B75" s="3" t="n">
        <v>5</v>
      </c>
    </row>
    <row r="76" customFormat="false" ht="13.8" hidden="true" customHeight="false" outlineLevel="0" collapsed="false">
      <c r="A76" s="3" t="s">
        <v>62</v>
      </c>
      <c r="B76" s="3" t="n">
        <v>5</v>
      </c>
    </row>
    <row r="77" customFormat="false" ht="13.8" hidden="true" customHeight="false" outlineLevel="0" collapsed="false">
      <c r="A77" s="3" t="s">
        <v>62</v>
      </c>
      <c r="B77" s="3" t="n">
        <v>5</v>
      </c>
    </row>
    <row r="78" customFormat="false" ht="13.8" hidden="false" customHeight="false" outlineLevel="0" collapsed="false">
      <c r="A78" s="3" t="s">
        <v>68</v>
      </c>
      <c r="B78" s="3" t="n">
        <v>6</v>
      </c>
    </row>
    <row r="79" customFormat="false" ht="13.8" hidden="true" customHeight="false" outlineLevel="0" collapsed="false">
      <c r="A79" s="3" t="s">
        <v>68</v>
      </c>
      <c r="B79" s="3" t="n">
        <v>6</v>
      </c>
    </row>
    <row r="80" customFormat="false" ht="13.8" hidden="true" customHeight="false" outlineLevel="0" collapsed="false">
      <c r="A80" s="3" t="s">
        <v>68</v>
      </c>
      <c r="B80" s="3" t="n">
        <v>6</v>
      </c>
    </row>
    <row r="81" customFormat="false" ht="13.8" hidden="true" customHeight="false" outlineLevel="0" collapsed="false">
      <c r="A81" s="3" t="s">
        <v>68</v>
      </c>
      <c r="B81" s="3" t="n">
        <v>6</v>
      </c>
    </row>
    <row r="82" customFormat="false" ht="13.8" hidden="true" customHeight="false" outlineLevel="0" collapsed="false">
      <c r="A82" s="3" t="s">
        <v>68</v>
      </c>
      <c r="B82" s="3" t="n">
        <v>6</v>
      </c>
    </row>
    <row r="83" customFormat="false" ht="13.8" hidden="true" customHeight="false" outlineLevel="0" collapsed="false">
      <c r="A83" s="3" t="s">
        <v>68</v>
      </c>
      <c r="B83" s="3" t="n">
        <v>6</v>
      </c>
    </row>
    <row r="84" customFormat="false" ht="13.8" hidden="false" customHeight="false" outlineLevel="0" collapsed="false">
      <c r="A84" s="3" t="s">
        <v>75</v>
      </c>
      <c r="B84" s="3" t="n">
        <v>7</v>
      </c>
    </row>
    <row r="85" customFormat="false" ht="13.8" hidden="false" customHeight="false" outlineLevel="0" collapsed="false">
      <c r="A85" s="3" t="s">
        <v>81</v>
      </c>
      <c r="B85" s="3" t="n">
        <v>8</v>
      </c>
    </row>
    <row r="86" customFormat="false" ht="13.8" hidden="false" customHeight="false" outlineLevel="0" collapsed="false">
      <c r="A86" s="3" t="s">
        <v>115</v>
      </c>
      <c r="B86" s="3" t="n">
        <v>21</v>
      </c>
    </row>
    <row r="87" customFormat="false" ht="13.8" hidden="false" customHeight="false" outlineLevel="0" collapsed="false">
      <c r="A87" s="3" t="s">
        <v>67</v>
      </c>
      <c r="B87" s="3" t="n">
        <v>22</v>
      </c>
    </row>
    <row r="88" customFormat="false" ht="13.8" hidden="true" customHeight="false" outlineLevel="0" collapsed="false">
      <c r="A88" s="3" t="s">
        <v>67</v>
      </c>
      <c r="B88" s="3" t="n">
        <v>22</v>
      </c>
    </row>
    <row r="89" customFormat="false" ht="13.8" hidden="true" customHeight="false" outlineLevel="0" collapsed="false">
      <c r="A89" s="3" t="s">
        <v>67</v>
      </c>
      <c r="B89" s="3" t="n">
        <v>22</v>
      </c>
    </row>
    <row r="90" customFormat="false" ht="13.8" hidden="true" customHeight="false" outlineLevel="0" collapsed="false">
      <c r="A90" s="3" t="s">
        <v>67</v>
      </c>
      <c r="B90" s="3" t="n">
        <v>22</v>
      </c>
    </row>
    <row r="91" customFormat="false" ht="13.8" hidden="true" customHeight="false" outlineLevel="0" collapsed="false">
      <c r="A91" s="3" t="s">
        <v>67</v>
      </c>
      <c r="B91" s="3" t="n">
        <v>22</v>
      </c>
    </row>
    <row r="92" customFormat="false" ht="13.8" hidden="true" customHeight="false" outlineLevel="0" collapsed="false">
      <c r="A92" s="3" t="s">
        <v>67</v>
      </c>
      <c r="B92" s="3" t="n">
        <v>22</v>
      </c>
    </row>
    <row r="93" customFormat="false" ht="13.8" hidden="true" customHeight="false" outlineLevel="0" collapsed="false">
      <c r="A93" s="3" t="s">
        <v>67</v>
      </c>
      <c r="B93" s="3" t="n">
        <v>22</v>
      </c>
    </row>
    <row r="94" customFormat="false" ht="13.8" hidden="false" customHeight="false" outlineLevel="0" collapsed="false">
      <c r="A94" s="3" t="s">
        <v>122</v>
      </c>
      <c r="B94" s="3" t="n">
        <v>23</v>
      </c>
    </row>
    <row r="95" customFormat="false" ht="13.8" hidden="true" customHeight="false" outlineLevel="0" collapsed="false">
      <c r="A95" s="3" t="s">
        <v>122</v>
      </c>
      <c r="B95" s="3" t="n">
        <v>23</v>
      </c>
    </row>
    <row r="96" customFormat="false" ht="13.8" hidden="true" customHeight="false" outlineLevel="0" collapsed="false">
      <c r="A96" s="3" t="s">
        <v>122</v>
      </c>
      <c r="B96" s="3" t="n">
        <v>23</v>
      </c>
    </row>
    <row r="97" customFormat="false" ht="13.8" hidden="true" customHeight="false" outlineLevel="0" collapsed="false">
      <c r="A97" s="3" t="s">
        <v>122</v>
      </c>
      <c r="B97" s="3" t="n">
        <v>23</v>
      </c>
    </row>
    <row r="98" customFormat="false" ht="13.8" hidden="true" customHeight="false" outlineLevel="0" collapsed="false">
      <c r="A98" s="3" t="s">
        <v>122</v>
      </c>
      <c r="B98" s="3" t="n">
        <v>23</v>
      </c>
    </row>
    <row r="99" customFormat="false" ht="13.8" hidden="true" customHeight="false" outlineLevel="0" collapsed="false">
      <c r="A99" s="3" t="s">
        <v>122</v>
      </c>
      <c r="B99" s="3" t="n">
        <v>23</v>
      </c>
    </row>
    <row r="100" customFormat="false" ht="13.8" hidden="false" customHeight="false" outlineLevel="0" collapsed="false">
      <c r="A100" s="3" t="s">
        <v>59</v>
      </c>
      <c r="B100" s="3" t="n">
        <v>24</v>
      </c>
    </row>
    <row r="101" customFormat="false" ht="13.8" hidden="true" customHeight="false" outlineLevel="0" collapsed="false">
      <c r="A101" s="3" t="s">
        <v>59</v>
      </c>
      <c r="B101" s="3" t="n">
        <v>24</v>
      </c>
    </row>
    <row r="102" customFormat="false" ht="13.8" hidden="true" customHeight="false" outlineLevel="0" collapsed="false">
      <c r="A102" s="3" t="s">
        <v>59</v>
      </c>
      <c r="B102" s="3" t="n">
        <v>24</v>
      </c>
    </row>
    <row r="103" customFormat="false" ht="13.8" hidden="true" customHeight="false" outlineLevel="0" collapsed="false">
      <c r="A103" s="3" t="s">
        <v>59</v>
      </c>
      <c r="B103" s="3" t="n">
        <v>24</v>
      </c>
    </row>
    <row r="104" customFormat="false" ht="13.8" hidden="true" customHeight="false" outlineLevel="0" collapsed="false">
      <c r="A104" s="3" t="s">
        <v>59</v>
      </c>
      <c r="B104" s="3" t="n">
        <v>24</v>
      </c>
    </row>
    <row r="105" customFormat="false" ht="13.8" hidden="false" customHeight="false" outlineLevel="0" collapsed="false">
      <c r="A105" s="3" t="s">
        <v>61</v>
      </c>
      <c r="B105" s="3" t="n">
        <v>26</v>
      </c>
    </row>
    <row r="106" customFormat="false" ht="13.8" hidden="false" customHeight="false" outlineLevel="0" collapsed="false">
      <c r="A106" s="3" t="s">
        <v>27</v>
      </c>
      <c r="B106" s="3" t="n">
        <v>36</v>
      </c>
    </row>
    <row r="107" customFormat="false" ht="13.8" hidden="false" customHeight="false" outlineLevel="0" collapsed="false">
      <c r="A107" s="3" t="s">
        <v>57</v>
      </c>
      <c r="B107" s="3" t="n">
        <v>37</v>
      </c>
    </row>
    <row r="108" customFormat="false" ht="13.8" hidden="true" customHeight="false" outlineLevel="0" collapsed="false">
      <c r="A108" s="3" t="s">
        <v>57</v>
      </c>
      <c r="B108" s="3" t="n">
        <v>37</v>
      </c>
    </row>
    <row r="109" customFormat="false" ht="13.8" hidden="true" customHeight="false" outlineLevel="0" collapsed="false">
      <c r="A109" s="3" t="s">
        <v>57</v>
      </c>
      <c r="B109" s="3" t="n">
        <v>37</v>
      </c>
    </row>
    <row r="110" customFormat="false" ht="13.8" hidden="true" customHeight="false" outlineLevel="0" collapsed="false">
      <c r="A110" s="3" t="s">
        <v>57</v>
      </c>
      <c r="B110" s="3" t="n">
        <v>37</v>
      </c>
    </row>
    <row r="111" customFormat="false" ht="13.8" hidden="true" customHeight="false" outlineLevel="0" collapsed="false">
      <c r="A111" s="3" t="s">
        <v>57</v>
      </c>
      <c r="B111" s="3" t="n">
        <v>37</v>
      </c>
    </row>
    <row r="112" customFormat="false" ht="13.8" hidden="false" customHeight="false" outlineLevel="0" collapsed="false">
      <c r="A112" s="3" t="s">
        <v>135</v>
      </c>
      <c r="B112" s="3" t="n">
        <v>38</v>
      </c>
    </row>
    <row r="113" customFormat="false" ht="13.8" hidden="true" customHeight="false" outlineLevel="0" collapsed="false">
      <c r="A113" s="3" t="s">
        <v>135</v>
      </c>
      <c r="B113" s="3" t="n">
        <v>38</v>
      </c>
    </row>
    <row r="114" customFormat="false" ht="13.8" hidden="true" customHeight="false" outlineLevel="0" collapsed="false">
      <c r="A114" s="3" t="s">
        <v>135</v>
      </c>
      <c r="B114" s="3" t="n">
        <v>38</v>
      </c>
    </row>
    <row r="115" customFormat="false" ht="13.8" hidden="true" customHeight="false" outlineLevel="0" collapsed="false">
      <c r="A115" s="3" t="s">
        <v>135</v>
      </c>
      <c r="B115" s="3" t="n">
        <v>38</v>
      </c>
    </row>
    <row r="116" customFormat="false" ht="13.8" hidden="true" customHeight="false" outlineLevel="0" collapsed="false">
      <c r="A116" s="3" t="s">
        <v>135</v>
      </c>
      <c r="B116" s="3" t="n">
        <v>38</v>
      </c>
    </row>
    <row r="117" customFormat="false" ht="13.8" hidden="true" customHeight="false" outlineLevel="0" collapsed="false">
      <c r="A117" s="3" t="s">
        <v>135</v>
      </c>
      <c r="B117" s="3" t="n">
        <v>38</v>
      </c>
    </row>
    <row r="118" customFormat="false" ht="13.8" hidden="false" customHeight="false" outlineLevel="0" collapsed="false">
      <c r="A118" s="3" t="s">
        <v>160</v>
      </c>
      <c r="B118" s="3" t="n">
        <v>40</v>
      </c>
    </row>
    <row r="119" customFormat="false" ht="13.8" hidden="true" customHeight="false" outlineLevel="0" collapsed="false">
      <c r="A119" s="3" t="s">
        <v>160</v>
      </c>
      <c r="B119" s="3" t="n">
        <v>40</v>
      </c>
    </row>
    <row r="120" customFormat="false" ht="13.8" hidden="true" customHeight="false" outlineLevel="0" collapsed="false">
      <c r="A120" s="3" t="s">
        <v>160</v>
      </c>
      <c r="B120" s="3" t="n">
        <v>40</v>
      </c>
    </row>
    <row r="121" customFormat="false" ht="13.8" hidden="true" customHeight="false" outlineLevel="0" collapsed="false">
      <c r="A121" s="3" t="s">
        <v>160</v>
      </c>
      <c r="B121" s="3" t="n">
        <v>40</v>
      </c>
    </row>
    <row r="122" customFormat="false" ht="13.8" hidden="false" customHeight="false" outlineLevel="0" collapsed="false">
      <c r="A122" s="3" t="s">
        <v>161</v>
      </c>
      <c r="B122" s="3" t="n">
        <v>41</v>
      </c>
    </row>
    <row r="123" customFormat="false" ht="13.8" hidden="true" customHeight="false" outlineLevel="0" collapsed="false">
      <c r="A123" s="3" t="s">
        <v>161</v>
      </c>
      <c r="B123" s="3" t="n">
        <v>41</v>
      </c>
    </row>
    <row r="124" customFormat="false" ht="13.8" hidden="true" customHeight="false" outlineLevel="0" collapsed="false">
      <c r="A124" s="3" t="s">
        <v>161</v>
      </c>
      <c r="B124" s="3" t="n">
        <v>41</v>
      </c>
    </row>
    <row r="125" customFormat="false" ht="13.8" hidden="true" customHeight="false" outlineLevel="0" collapsed="false">
      <c r="A125" s="3" t="s">
        <v>161</v>
      </c>
      <c r="B125" s="3" t="n">
        <v>41</v>
      </c>
    </row>
    <row r="126" customFormat="false" ht="13.8" hidden="true" customHeight="false" outlineLevel="0" collapsed="false">
      <c r="B126" s="3" t="e">
        <f aca="false">#N/A</f>
        <v>#N/A</v>
      </c>
    </row>
    <row r="127" customFormat="false" ht="13.8" hidden="false" customHeight="false" outlineLevel="0" collapsed="false">
      <c r="A127" s="3" t="s">
        <v>331</v>
      </c>
      <c r="B127" s="3" t="s">
        <v>330</v>
      </c>
    </row>
    <row r="128" customFormat="false" ht="13.8" hidden="true" customHeight="false" outlineLevel="0" collapsed="false">
      <c r="B128" s="3" t="e">
        <f aca="false">#N/A</f>
        <v>#N/A</v>
      </c>
    </row>
    <row r="129" customFormat="false" ht="13.8" hidden="false" customHeight="false" outlineLevel="0" collapsed="false">
      <c r="A129" s="3" t="s">
        <v>45</v>
      </c>
      <c r="B129" s="3" t="s">
        <v>334</v>
      </c>
    </row>
    <row r="130" customFormat="false" ht="13.8" hidden="true" customHeight="false" outlineLevel="0" collapsed="false">
      <c r="A130" s="3" t="s">
        <v>45</v>
      </c>
      <c r="B130" s="3" t="s">
        <v>334</v>
      </c>
    </row>
    <row r="131" customFormat="false" ht="13.8" hidden="true" customHeight="false" outlineLevel="0" collapsed="false">
      <c r="A131" s="3" t="s">
        <v>45</v>
      </c>
      <c r="B131" s="3" t="s">
        <v>334</v>
      </c>
    </row>
    <row r="132" customFormat="false" ht="13.8" hidden="true" customHeight="false" outlineLevel="0" collapsed="false">
      <c r="A132" s="3" t="s">
        <v>45</v>
      </c>
      <c r="B132" s="3" t="s">
        <v>334</v>
      </c>
    </row>
    <row r="133" customFormat="false" ht="13.8" hidden="true" customHeight="false" outlineLevel="0" collapsed="false">
      <c r="A133" s="3" t="s">
        <v>45</v>
      </c>
      <c r="B133" s="3" t="s">
        <v>334</v>
      </c>
    </row>
    <row r="134" customFormat="false" ht="13.8" hidden="true" customHeight="false" outlineLevel="0" collapsed="false">
      <c r="A134" s="3" t="s">
        <v>45</v>
      </c>
      <c r="B134" s="3" t="s">
        <v>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134" activePane="bottomRight" state="frozen"/>
      <selection pane="topLeft" activeCell="A1" activeCellId="0" sqref="A1"/>
      <selection pane="topRight" activeCell="C1" activeCellId="0" sqref="C1"/>
      <selection pane="bottomLeft" activeCell="A134" activeCellId="0" sqref="A134"/>
      <selection pane="bottomRight" activeCell="A163" activeCellId="0" sqref="A163"/>
    </sheetView>
  </sheetViews>
  <sheetFormatPr defaultColWidth="9.14453125" defaultRowHeight="13.8" zeroHeight="false" outlineLevelRow="0" outlineLevelCol="0"/>
  <cols>
    <col collapsed="false" customWidth="true" hidden="false" outlineLevel="0" max="15" min="15" style="3" width="56.49"/>
    <col collapsed="false" customWidth="true" hidden="false" outlineLevel="0" max="16" min="16" style="3" width="1.51"/>
  </cols>
  <sheetData>
    <row r="1" customFormat="false" ht="13.8" hidden="false" customHeight="false" outlineLevel="0" collapsed="false">
      <c r="A1" s="6" t="s">
        <v>0</v>
      </c>
      <c r="B1" s="6" t="s">
        <v>351</v>
      </c>
      <c r="C1" s="3" t="s">
        <v>352</v>
      </c>
      <c r="D1" s="3" t="s">
        <v>353</v>
      </c>
      <c r="E1" s="3" t="s">
        <v>354</v>
      </c>
      <c r="F1" s="3" t="s">
        <v>355</v>
      </c>
      <c r="G1" s="3" t="s">
        <v>356</v>
      </c>
      <c r="H1" s="3" t="s">
        <v>357</v>
      </c>
      <c r="I1" s="3" t="s">
        <v>358</v>
      </c>
      <c r="J1" s="3" t="s">
        <v>4</v>
      </c>
      <c r="K1" s="3" t="s">
        <v>5</v>
      </c>
      <c r="L1" s="3" t="s">
        <v>359</v>
      </c>
      <c r="M1" s="6" t="s">
        <v>360</v>
      </c>
      <c r="N1" s="3" t="s">
        <v>361</v>
      </c>
      <c r="Q1" s="3" t="s">
        <v>362</v>
      </c>
      <c r="R1" s="3" t="s">
        <v>353</v>
      </c>
    </row>
    <row r="2" customFormat="false" ht="13.8" hidden="false" customHeight="false" outlineLevel="0" collapsed="false">
      <c r="A2" s="3" t="n">
        <v>1</v>
      </c>
      <c r="B2" s="3" t="s">
        <v>363</v>
      </c>
      <c r="C2" s="3" t="n">
        <f aca="false">INDEX(Q$2:Q$9,MATCH(D2,R$2:R$9,0),1)</f>
        <v>12</v>
      </c>
      <c r="D2" s="3" t="s">
        <v>364</v>
      </c>
      <c r="E2" s="3" t="n">
        <v>6</v>
      </c>
      <c r="F2" s="3" t="s">
        <v>365</v>
      </c>
      <c r="G2" s="3" t="n">
        <v>1</v>
      </c>
      <c r="H2" s="3" t="s">
        <v>366</v>
      </c>
      <c r="I2" s="3" t="n">
        <v>4</v>
      </c>
      <c r="J2" s="3" t="n">
        <v>99</v>
      </c>
      <c r="K2" s="3" t="n">
        <v>2</v>
      </c>
      <c r="L2" s="3" t="n">
        <f aca="false">IFERROR(INDEX(ammo!$A$2:$A$60,MATCH(M2,ammo!$B$2:$B$60,0),1),0)</f>
        <v>21</v>
      </c>
      <c r="M2" s="6" t="s">
        <v>115</v>
      </c>
      <c r="N2" s="3" t="n">
        <v>1</v>
      </c>
      <c r="O2" s="3" t="str">
        <f aca="false">_xlfn.CONCAT("('",B2,"','",C2,"','",E2,"','",F2,"','",G2,"','",H2,"','",I2,"','",J2,"','",K2,"','",L2,"','",N2,"','","'),")</f>
        <v>('.44 Pistol','12','6','Ph','1','C','4','99','2','21','1',''),</v>
      </c>
      <c r="Q2" s="3" t="n">
        <v>1</v>
      </c>
      <c r="R2" s="3" t="s">
        <v>367</v>
      </c>
    </row>
    <row r="3" customFormat="false" ht="13.8" hidden="false" customHeight="false" outlineLevel="0" collapsed="false">
      <c r="A3" s="3" t="n">
        <v>2</v>
      </c>
      <c r="B3" s="3" t="s">
        <v>368</v>
      </c>
      <c r="C3" s="3" t="n">
        <f aca="false">INDEX(Q$2:Q$9,MATCH(D3,R$2:R$9,0),1)</f>
        <v>12</v>
      </c>
      <c r="D3" s="3" t="s">
        <v>364</v>
      </c>
      <c r="E3" s="3" t="n">
        <v>4</v>
      </c>
      <c r="F3" s="3" t="s">
        <v>365</v>
      </c>
      <c r="G3" s="3" t="n">
        <v>2</v>
      </c>
      <c r="H3" s="3" t="s">
        <v>366</v>
      </c>
      <c r="I3" s="3" t="n">
        <v>4</v>
      </c>
      <c r="J3" s="3" t="n">
        <v>50</v>
      </c>
      <c r="K3" s="3" t="n">
        <v>1</v>
      </c>
      <c r="L3" s="3" t="n">
        <f aca="false">IFERROR(INDEX(ammo!$A$2:$A$60,MATCH(M3,ammo!$B$2:$B$60,0),1),0)</f>
        <v>2</v>
      </c>
      <c r="M3" s="6" t="s">
        <v>39</v>
      </c>
      <c r="N3" s="3" t="n">
        <v>1</v>
      </c>
      <c r="O3" s="3" t="str">
        <f aca="false">_xlfn.CONCAT("('",B3,"','",C3,"','",E3,"','",F3,"','",G3,"','",H3,"','",I3,"','",J3,"','",K3,"','",L3,"','",N3,"','","'),")</f>
        <v>('10mm Pistol','12','4','Ph','2','C','4','50','1','2','1',''),</v>
      </c>
      <c r="Q3" s="3" t="n">
        <v>3</v>
      </c>
      <c r="R3" s="3" t="s">
        <v>369</v>
      </c>
    </row>
    <row r="4" customFormat="false" ht="13.8" hidden="false" customHeight="false" outlineLevel="0" collapsed="false">
      <c r="A4" s="3" t="n">
        <v>3</v>
      </c>
      <c r="B4" s="3" t="s">
        <v>370</v>
      </c>
      <c r="C4" s="3" t="n">
        <f aca="false">INDEX(Q$2:Q$9,MATCH(D4,R$2:R$9,0),1)</f>
        <v>12</v>
      </c>
      <c r="D4" s="3" t="s">
        <v>364</v>
      </c>
      <c r="E4" s="3" t="n">
        <v>3</v>
      </c>
      <c r="F4" s="3" t="s">
        <v>365</v>
      </c>
      <c r="G4" s="3" t="n">
        <v>0</v>
      </c>
      <c r="H4" s="3" t="s">
        <v>371</v>
      </c>
      <c r="I4" s="3" t="n">
        <v>2</v>
      </c>
      <c r="J4" s="3" t="n">
        <v>50</v>
      </c>
      <c r="K4" s="3" t="n">
        <v>1</v>
      </c>
      <c r="L4" s="3" t="n">
        <f aca="false">IFERROR(INDEX(ammo!$A$2:$A$60,MATCH(M4,ammo!$B$2:$B$60,0),1),0)</f>
        <v>4</v>
      </c>
      <c r="M4" s="6" t="s">
        <v>53</v>
      </c>
      <c r="N4" s="3" t="n">
        <v>1</v>
      </c>
      <c r="Q4" s="3" t="n">
        <v>4</v>
      </c>
      <c r="R4" s="3" t="s">
        <v>372</v>
      </c>
    </row>
    <row r="5" customFormat="false" ht="13.8" hidden="false" customHeight="false" outlineLevel="0" collapsed="false">
      <c r="A5" s="3" t="n">
        <v>4</v>
      </c>
      <c r="B5" s="3" t="s">
        <v>373</v>
      </c>
      <c r="C5" s="3" t="n">
        <f aca="false">INDEX(Q$2:Q$9,MATCH(D5,R$2:R$9,0),1)</f>
        <v>12</v>
      </c>
      <c r="D5" s="3" t="s">
        <v>364</v>
      </c>
      <c r="E5" s="3" t="n">
        <v>5</v>
      </c>
      <c r="F5" s="3" t="s">
        <v>365</v>
      </c>
      <c r="G5" s="3" t="n">
        <v>2</v>
      </c>
      <c r="H5" s="3" t="s">
        <v>371</v>
      </c>
      <c r="I5" s="3" t="n">
        <v>2</v>
      </c>
      <c r="J5" s="3" t="n">
        <v>50</v>
      </c>
      <c r="K5" s="3" t="n">
        <v>1</v>
      </c>
      <c r="L5" s="3" t="n">
        <f aca="false">IFERROR(INDEX(ammo!$A$2:$A$60,MATCH(M5,ammo!$B$2:$B$60,0),1),0)</f>
        <v>23</v>
      </c>
      <c r="M5" s="6" t="s">
        <v>122</v>
      </c>
      <c r="N5" s="3" t="n">
        <v>1</v>
      </c>
      <c r="O5" s="3" t="str">
        <f aca="false">_xlfn.CONCAT("('",B4,"','",C4,"','",E4,"','",F4,"','",G4,"','",H4,"','",I4,"','",J4,"','",K4,"','",L4,"','",N4,"','","'),")</f>
        <v>('Flare Gun','12','3','Ph','0','M','2','50','1','4','1',''),</v>
      </c>
      <c r="Q5" s="3" t="n">
        <v>5</v>
      </c>
      <c r="R5" s="3" t="s">
        <v>374</v>
      </c>
    </row>
    <row r="6" customFormat="false" ht="13.8" hidden="false" customHeight="false" outlineLevel="0" collapsed="false">
      <c r="A6" s="3" t="n">
        <v>5</v>
      </c>
      <c r="B6" s="3" t="s">
        <v>375</v>
      </c>
      <c r="C6" s="3" t="n">
        <f aca="false">INDEX(Q$2:Q$9,MATCH(D6,R$2:R$9,0),1)</f>
        <v>12</v>
      </c>
      <c r="D6" s="3" t="s">
        <v>364</v>
      </c>
      <c r="E6" s="3" t="n">
        <v>5</v>
      </c>
      <c r="F6" s="3" t="s">
        <v>365</v>
      </c>
      <c r="G6" s="3" t="n">
        <v>2</v>
      </c>
      <c r="H6" s="3" t="s">
        <v>371</v>
      </c>
      <c r="I6" s="3" t="n">
        <v>11</v>
      </c>
      <c r="J6" s="3" t="n">
        <v>117</v>
      </c>
      <c r="K6" s="3" t="n">
        <v>2</v>
      </c>
      <c r="L6" s="3" t="n">
        <f aca="false">IFERROR(INDEX(ammo!$A$2:$A$60,MATCH(M6,ammo!$B$2:$B$60,0),1),0)</f>
        <v>6</v>
      </c>
      <c r="M6" s="6" t="s">
        <v>68</v>
      </c>
      <c r="N6" s="3" t="n">
        <v>1</v>
      </c>
      <c r="O6" s="3" t="str">
        <f aca="false">_xlfn.CONCAT("('",B5,"','",C5,"','",E5,"','",F5,"','",G5,"','",H5,"','",I5,"','",J5,"','",K5,"','",L5,"','",N5,"','","'),")</f>
        <v>('Assault Rifle','12','5','Ph','2','M','2','50','1','23','1',''),</v>
      </c>
      <c r="Q6" s="3" t="n">
        <v>8</v>
      </c>
      <c r="R6" s="3" t="s">
        <v>376</v>
      </c>
    </row>
    <row r="7" customFormat="false" ht="13.8" hidden="false" customHeight="false" outlineLevel="0" collapsed="false">
      <c r="A7" s="3" t="n">
        <v>6</v>
      </c>
      <c r="B7" s="3" t="s">
        <v>377</v>
      </c>
      <c r="C7" s="3" t="n">
        <f aca="false">INDEX(Q$2:Q$9,MATCH(D7,R$2:R$9,0),1)</f>
        <v>12</v>
      </c>
      <c r="D7" s="3" t="s">
        <v>364</v>
      </c>
      <c r="E7" s="3" t="n">
        <v>10</v>
      </c>
      <c r="F7" s="3" t="s">
        <v>365</v>
      </c>
      <c r="G7" s="3" t="n">
        <v>1</v>
      </c>
      <c r="H7" s="3" t="s">
        <v>378</v>
      </c>
      <c r="I7" s="3" t="n">
        <v>16</v>
      </c>
      <c r="J7" s="3" t="n">
        <v>228</v>
      </c>
      <c r="K7" s="3" t="n">
        <v>4</v>
      </c>
      <c r="L7" s="3" t="n">
        <f aca="false">IFERROR(INDEX(ammo!$A$2:$A$60,MATCH(M7,ammo!$B$2:$B$60,0),1),0)</f>
        <v>28</v>
      </c>
      <c r="M7" s="6" t="s">
        <v>138</v>
      </c>
      <c r="N7" s="3" t="n">
        <v>1</v>
      </c>
      <c r="O7" s="3" t="str">
        <f aca="false">_xlfn.CONCAT("('",B6,"','",C6,"','",E6,"','",F6,"','",G6,"','",H6,"','",I6,"','",J6,"','",K6,"','",L6,"','",N6,"','","'),")</f>
        <v>('Combat Rifle','12','5','Ph','2','M','11','117','2','6','1',''),</v>
      </c>
      <c r="Q7" s="3" t="n">
        <v>12</v>
      </c>
      <c r="R7" s="3" t="s">
        <v>364</v>
      </c>
    </row>
    <row r="8" customFormat="false" ht="13.8" hidden="false" customHeight="false" outlineLevel="0" collapsed="false">
      <c r="A8" s="3" t="n">
        <v>7</v>
      </c>
      <c r="B8" s="3" t="s">
        <v>379</v>
      </c>
      <c r="C8" s="3" t="n">
        <f aca="false">INDEX(Q$2:Q$9,MATCH(D8,R$2:R$9,0),1)</f>
        <v>12</v>
      </c>
      <c r="D8" s="3" t="s">
        <v>364</v>
      </c>
      <c r="E8" s="3" t="n">
        <v>6</v>
      </c>
      <c r="F8" s="3" t="s">
        <v>365</v>
      </c>
      <c r="G8" s="3" t="n">
        <v>0</v>
      </c>
      <c r="H8" s="3" t="s">
        <v>371</v>
      </c>
      <c r="I8" s="3" t="n">
        <v>10</v>
      </c>
      <c r="J8" s="3" t="n">
        <v>55</v>
      </c>
      <c r="K8" s="3" t="n">
        <v>2</v>
      </c>
      <c r="L8" s="3" t="n">
        <f aca="false">IFERROR(INDEX(ammo!$A$2:$A$60,MATCH(M8,ammo!$B$2:$B$60,0),1),0)</f>
        <v>3</v>
      </c>
      <c r="M8" s="6" t="s">
        <v>46</v>
      </c>
      <c r="N8" s="3" t="n">
        <v>1</v>
      </c>
      <c r="O8" s="3" t="str">
        <f aca="false">_xlfn.CONCAT("('",B7,"','",C7,"','",E7,"','",F7,"','",G7,"','",H7,"','",I7,"','",J7,"','",K7,"','",L7,"','",N7,"','","'),")</f>
        <v>('Gauss Rifle','12','10','Ph','1','L','16','228','4','28','1',''),</v>
      </c>
      <c r="Q8" s="3" t="n">
        <v>16</v>
      </c>
      <c r="R8" s="3" t="s">
        <v>380</v>
      </c>
    </row>
    <row r="9" customFormat="false" ht="13.8" hidden="false" customHeight="false" outlineLevel="0" collapsed="false">
      <c r="A9" s="3" t="n">
        <v>8</v>
      </c>
      <c r="B9" s="3" t="s">
        <v>381</v>
      </c>
      <c r="C9" s="3" t="n">
        <f aca="false">INDEX(Q$2:Q$9,MATCH(D9,R$2:R$9,0),1)</f>
        <v>12</v>
      </c>
      <c r="D9" s="3" t="s">
        <v>364</v>
      </c>
      <c r="E9" s="3" t="n">
        <v>3</v>
      </c>
      <c r="F9" s="3" t="s">
        <v>365</v>
      </c>
      <c r="G9" s="3" t="n">
        <v>3</v>
      </c>
      <c r="H9" s="3" t="s">
        <v>366</v>
      </c>
      <c r="I9" s="3" t="n">
        <v>12</v>
      </c>
      <c r="J9" s="3" t="n">
        <v>109</v>
      </c>
      <c r="K9" s="3" t="n">
        <v>1</v>
      </c>
      <c r="L9" s="3" t="n">
        <f aca="false">IFERROR(INDEX(ammo!$A$2:$A$60,MATCH(M9,ammo!$B$2:$B$60,0),1),0)</f>
        <v>6</v>
      </c>
      <c r="M9" s="6" t="s">
        <v>68</v>
      </c>
      <c r="N9" s="3" t="n">
        <v>1</v>
      </c>
      <c r="O9" s="3" t="str">
        <f aca="false">_xlfn.CONCAT("('",B8,"','",C8,"','",E8,"','",F8,"','",G8,"','",H8,"','",I8,"','",J8,"','",K8,"','",L8,"','",N8,"','","'),")</f>
        <v>('Hunting Rifle','12','6','Ph','0','M','10','55','2','3','1',''),</v>
      </c>
      <c r="Q9" s="3" t="n">
        <v>17</v>
      </c>
      <c r="R9" s="3" t="s">
        <v>382</v>
      </c>
    </row>
    <row r="10" customFormat="false" ht="13.8" hidden="false" customHeight="false" outlineLevel="0" collapsed="false">
      <c r="A10" s="3" t="n">
        <v>9</v>
      </c>
      <c r="B10" s="3" t="s">
        <v>383</v>
      </c>
      <c r="C10" s="3" t="n">
        <f aca="false">INDEX(Q$2:Q$9,MATCH(D10,R$2:R$9,0),1)</f>
        <v>12</v>
      </c>
      <c r="D10" s="3" t="s">
        <v>364</v>
      </c>
      <c r="E10" s="3" t="n">
        <v>5</v>
      </c>
      <c r="F10" s="3" t="s">
        <v>365</v>
      </c>
      <c r="G10" s="3" t="n">
        <v>2</v>
      </c>
      <c r="H10" s="3" t="s">
        <v>366</v>
      </c>
      <c r="I10" s="3" t="n">
        <v>11</v>
      </c>
      <c r="J10" s="3" t="n">
        <v>87</v>
      </c>
      <c r="K10" s="3" t="n">
        <v>2</v>
      </c>
      <c r="L10" s="3" t="n">
        <f aca="false">IFERROR(INDEX(ammo!$A$2:$A$60,MATCH(M10,ammo!$B$2:$B$60,0),1),0)</f>
        <v>5</v>
      </c>
      <c r="M10" s="6" t="s">
        <v>62</v>
      </c>
      <c r="N10" s="3" t="n">
        <v>1</v>
      </c>
      <c r="O10" s="3" t="str">
        <f aca="false">_xlfn.CONCAT("('",B9,"','",C9,"','",E9,"','",F9,"','",G9,"','",H9,"','",I9,"','",J9,"','",K9,"','",L9,"','",N9,"','","'),")</f>
        <v>('Submachine Gun','12','3','Ph','3','C','12','109','1','6','1',''),</v>
      </c>
    </row>
    <row r="11" customFormat="false" ht="13.8" hidden="false" customHeight="false" outlineLevel="0" collapsed="false">
      <c r="A11" s="3" t="n">
        <v>10</v>
      </c>
      <c r="B11" s="3" t="s">
        <v>384</v>
      </c>
      <c r="C11" s="3" t="n">
        <f aca="false">INDEX(Q$2:Q$9,MATCH(D11,R$2:R$9,0),1)</f>
        <v>12</v>
      </c>
      <c r="D11" s="3" t="s">
        <v>364</v>
      </c>
      <c r="E11" s="3" t="n">
        <v>5</v>
      </c>
      <c r="F11" s="3" t="s">
        <v>365</v>
      </c>
      <c r="G11" s="3" t="n">
        <v>0</v>
      </c>
      <c r="H11" s="3" t="s">
        <v>366</v>
      </c>
      <c r="I11" s="3" t="n">
        <v>9</v>
      </c>
      <c r="J11" s="3" t="n">
        <v>39</v>
      </c>
      <c r="K11" s="3" t="n">
        <v>1</v>
      </c>
      <c r="L11" s="3" t="n">
        <f aca="false">IFERROR(INDEX(ammo!$A$2:$A$60,MATCH(M11,ammo!$B$2:$B$60,0),1),0)</f>
        <v>5</v>
      </c>
      <c r="M11" s="6" t="s">
        <v>62</v>
      </c>
      <c r="N11" s="3" t="n">
        <v>1</v>
      </c>
      <c r="O11" s="3" t="str">
        <f aca="false">_xlfn.CONCAT("('",B10,"','",C10,"','",E10,"','",F10,"','",G10,"','",H10,"','",I10,"','",J10,"','",K10,"','",L10,"','",N10,"','","'),")</f>
        <v>('Combat Shotgun','12','5','Ph','2','C','11','87','2','5','1',''),</v>
      </c>
    </row>
    <row r="12" customFormat="false" ht="13.8" hidden="false" customHeight="false" outlineLevel="0" collapsed="false">
      <c r="A12" s="3" t="n">
        <v>11</v>
      </c>
      <c r="B12" s="3" t="s">
        <v>385</v>
      </c>
      <c r="C12" s="3" t="n">
        <f aca="false">INDEX(Q$2:Q$9,MATCH(D12,R$2:R$9,0),1)</f>
        <v>12</v>
      </c>
      <c r="D12" s="3" t="s">
        <v>364</v>
      </c>
      <c r="E12" s="3" t="n">
        <v>5</v>
      </c>
      <c r="F12" s="3" t="s">
        <v>365</v>
      </c>
      <c r="G12" s="3" t="n">
        <v>0</v>
      </c>
      <c r="H12" s="3" t="s">
        <v>366</v>
      </c>
      <c r="I12" s="3" t="n">
        <v>3</v>
      </c>
      <c r="J12" s="3" t="n">
        <v>30</v>
      </c>
      <c r="K12" s="3" t="n">
        <v>0</v>
      </c>
      <c r="L12" s="3" t="n">
        <f aca="false">IFERROR(INDEX(ammo!$A$2:$A$60,MATCH(M12,ammo!$B$2:$B$60,0),1),0)</f>
        <v>3</v>
      </c>
      <c r="M12" s="6" t="s">
        <v>46</v>
      </c>
      <c r="N12" s="3" t="n">
        <v>1</v>
      </c>
      <c r="O12" s="3" t="str">
        <f aca="false">_xlfn.CONCAT("('",B11,"','",C11,"','",E11,"','",F11,"','",G11,"','",H11,"','",I11,"','",J11,"','",K11,"','",L11,"','",N11,"','","'),")</f>
        <v>('Double-Barrel Shotgun','12','5','Ph','0','C','9','39','1','5','1',''),</v>
      </c>
    </row>
    <row r="13" customFormat="false" ht="13.8" hidden="false" customHeight="false" outlineLevel="0" collapsed="false">
      <c r="A13" s="3" t="n">
        <v>12</v>
      </c>
      <c r="B13" s="3" t="s">
        <v>386</v>
      </c>
      <c r="C13" s="3" t="n">
        <f aca="false">INDEX(Q$2:Q$9,MATCH(D13,R$2:R$9,0),1)</f>
        <v>12</v>
      </c>
      <c r="D13" s="3" t="s">
        <v>364</v>
      </c>
      <c r="E13" s="3" t="n">
        <v>3</v>
      </c>
      <c r="F13" s="3" t="s">
        <v>365</v>
      </c>
      <c r="G13" s="3" t="n">
        <v>2</v>
      </c>
      <c r="H13" s="3" t="s">
        <v>366</v>
      </c>
      <c r="I13" s="3" t="n">
        <v>2</v>
      </c>
      <c r="J13" s="3" t="n">
        <v>30</v>
      </c>
      <c r="K13" s="3" t="n">
        <v>0</v>
      </c>
      <c r="L13" s="3" t="n">
        <f aca="false">IFERROR(INDEX(ammo!$A$2:$A$60,MATCH(M13,ammo!$B$2:$B$60,0),1),0)</f>
        <v>1</v>
      </c>
      <c r="M13" s="6" t="s">
        <v>24</v>
      </c>
      <c r="N13" s="3" t="n">
        <v>1</v>
      </c>
      <c r="O13" s="3" t="str">
        <f aca="false">_xlfn.CONCAT("('",B12,"','",C12,"','",E12,"','",F12,"','",G12,"','",H12,"','",I12,"','",J12,"','",K12,"','",L12,"','",N12,"','","'),")</f>
        <v>('Pipe Bolt-Action','12','5','Ph','0','C','3','30','0','3','1',''),</v>
      </c>
    </row>
    <row r="14" customFormat="false" ht="13.8" hidden="false" customHeight="false" outlineLevel="0" collapsed="false">
      <c r="A14" s="3" t="n">
        <v>13</v>
      </c>
      <c r="B14" s="3" t="s">
        <v>387</v>
      </c>
      <c r="C14" s="3" t="n">
        <f aca="false">INDEX(Q$2:Q$9,MATCH(D14,R$2:R$9,0),1)</f>
        <v>12</v>
      </c>
      <c r="D14" s="3" t="s">
        <v>364</v>
      </c>
      <c r="E14" s="3" t="n">
        <v>4</v>
      </c>
      <c r="F14" s="3" t="s">
        <v>365</v>
      </c>
      <c r="G14" s="3" t="n">
        <v>1</v>
      </c>
      <c r="H14" s="3" t="s">
        <v>366</v>
      </c>
      <c r="I14" s="3" t="n">
        <v>4</v>
      </c>
      <c r="J14" s="3" t="n">
        <v>25</v>
      </c>
      <c r="K14" s="3" t="n">
        <v>0</v>
      </c>
      <c r="L14" s="3" t="n">
        <f aca="false">IFERROR(INDEX(ammo!$A$2:$A$60,MATCH(M14,ammo!$B$2:$B$60,0),1),0)</f>
        <v>6</v>
      </c>
      <c r="M14" s="6" t="s">
        <v>68</v>
      </c>
      <c r="N14" s="3" t="n">
        <v>1</v>
      </c>
      <c r="O14" s="3" t="str">
        <f aca="false">_xlfn.CONCAT("('",B13,"','",C13,"','",E13,"','",F13,"','",G13,"','",H13,"','",I13,"','",J13,"','",K13,"','",L13,"','",N13,"','","'),")</f>
        <v>('Pipe Gun','12','3','Ph','2','C','2','30','0','1','1',''),</v>
      </c>
    </row>
    <row r="15" customFormat="false" ht="13.8" hidden="false" customHeight="false" outlineLevel="0" collapsed="false">
      <c r="A15" s="3" t="n">
        <v>14</v>
      </c>
      <c r="B15" s="3" t="s">
        <v>388</v>
      </c>
      <c r="C15" s="3" t="n">
        <f aca="false">INDEX(Q$2:Q$9,MATCH(D15,R$2:R$9,0),1)</f>
        <v>12</v>
      </c>
      <c r="D15" s="3" t="s">
        <v>364</v>
      </c>
      <c r="E15" s="3" t="n">
        <v>10</v>
      </c>
      <c r="F15" s="3" t="s">
        <v>365</v>
      </c>
      <c r="G15" s="3" t="n">
        <v>0</v>
      </c>
      <c r="H15" s="3" t="s">
        <v>371</v>
      </c>
      <c r="I15" s="3" t="n">
        <v>14</v>
      </c>
      <c r="J15" s="3" t="n">
        <v>290</v>
      </c>
      <c r="K15" s="3" t="n">
        <v>4</v>
      </c>
      <c r="L15" s="3" t="n">
        <f aca="false">IFERROR(INDEX(ammo!$A$2:$A$60,MATCH(M15,ammo!$B$2:$B$60,0),1),0)</f>
        <v>10</v>
      </c>
      <c r="M15" s="6" t="s">
        <v>92</v>
      </c>
      <c r="N15" s="3" t="n">
        <v>1</v>
      </c>
      <c r="O15" s="3" t="str">
        <f aca="false">_xlfn.CONCAT("('",B14,"','",C14,"','",E14,"','",F14,"','",G14,"','",H14,"','",I14,"','",J14,"','",K14,"','",L14,"','",N14,"','","'),")</f>
        <v>('Pipe Revolver','12','4','Ph','1','C','4','25','0','6','1',''),</v>
      </c>
    </row>
    <row r="16" customFormat="false" ht="13.8" hidden="false" customHeight="false" outlineLevel="0" collapsed="false">
      <c r="A16" s="3" t="n">
        <v>15</v>
      </c>
      <c r="B16" s="3" t="s">
        <v>389</v>
      </c>
      <c r="C16" s="3" t="n">
        <f aca="false">INDEX(Q$2:Q$9,MATCH(D16,R$2:R$9,0),1)</f>
        <v>12</v>
      </c>
      <c r="D16" s="3" t="s">
        <v>364</v>
      </c>
      <c r="E16" s="3" t="n">
        <v>3</v>
      </c>
      <c r="F16" s="3" t="s">
        <v>365</v>
      </c>
      <c r="G16" s="3" t="n">
        <v>0</v>
      </c>
      <c r="H16" s="3" t="s">
        <v>371</v>
      </c>
      <c r="I16" s="3" t="n">
        <v>6</v>
      </c>
      <c r="J16" s="3" t="n">
        <v>132</v>
      </c>
      <c r="K16" s="3" t="n">
        <v>2</v>
      </c>
      <c r="L16" s="3" t="n">
        <f aca="false">IFERROR(INDEX(ammo!$A$2:$A$60,MATCH(M16,ammo!$B$2:$B$60,0),1),0)</f>
        <v>11</v>
      </c>
      <c r="M16" s="6" t="s">
        <v>98</v>
      </c>
      <c r="N16" s="3" t="n">
        <v>1</v>
      </c>
      <c r="O16" s="3" t="str">
        <f aca="false">_xlfn.CONCAT("('",B15,"','",C15,"','",E15,"','",F15,"','",G15,"','",H15,"','",I15,"','",J15,"','",K15,"','",L15,"','",N15,"','","'),")</f>
        <v>('Railway Rifle','12','10','Ph','0','M','14','290','4','10','1',''),</v>
      </c>
    </row>
    <row r="17" customFormat="false" ht="13.8" hidden="false" customHeight="false" outlineLevel="0" collapsed="false">
      <c r="A17" s="3" t="n">
        <v>16</v>
      </c>
      <c r="B17" s="3" t="s">
        <v>390</v>
      </c>
      <c r="C17" s="3" t="n">
        <f aca="false">INDEX(Q$2:Q$9,MATCH(D17,R$2:R$9,0),1)</f>
        <v>4</v>
      </c>
      <c r="D17" s="3" t="s">
        <v>372</v>
      </c>
      <c r="E17" s="3" t="n">
        <v>3</v>
      </c>
      <c r="F17" s="3" t="s">
        <v>391</v>
      </c>
      <c r="G17" s="3" t="n">
        <v>3</v>
      </c>
      <c r="H17" s="3" t="s">
        <v>366</v>
      </c>
      <c r="I17" s="3" t="n">
        <v>4</v>
      </c>
      <c r="J17" s="3" t="n">
        <v>50</v>
      </c>
      <c r="K17" s="3" t="n">
        <v>2</v>
      </c>
      <c r="L17" s="3" t="n">
        <f aca="false">IFERROR(INDEX(ammo!$A$2:$A$60,MATCH(M17,ammo!$B$2:$B$60,0),1),0)</f>
        <v>8</v>
      </c>
      <c r="M17" s="6" t="s">
        <v>81</v>
      </c>
      <c r="N17" s="3" t="n">
        <v>1</v>
      </c>
      <c r="O17" s="3" t="str">
        <f aca="false">_xlfn.CONCAT("('",B16,"','",C16,"','",E16,"','",F16,"','",G16,"','",H16,"','",I16,"','",J16,"','",K16,"','",L16,"','",N16,"','","'),")</f>
        <v>('Syringer','12','3','Ph','0','M','6','132','2','11','1',''),</v>
      </c>
    </row>
    <row r="18" customFormat="false" ht="13.8" hidden="false" customHeight="false" outlineLevel="0" collapsed="false">
      <c r="A18" s="3" t="n">
        <v>17</v>
      </c>
      <c r="B18" s="3" t="s">
        <v>392</v>
      </c>
      <c r="C18" s="3" t="n">
        <f aca="false">INDEX(Q$2:Q$9,MATCH(D18,R$2:R$9,0),1)</f>
        <v>4</v>
      </c>
      <c r="D18" s="3" t="s">
        <v>372</v>
      </c>
      <c r="E18" s="3" t="n">
        <v>5</v>
      </c>
      <c r="F18" s="3" t="s">
        <v>391</v>
      </c>
      <c r="G18" s="3" t="n">
        <v>0</v>
      </c>
      <c r="H18" s="3" t="s">
        <v>371</v>
      </c>
      <c r="I18" s="3" t="n">
        <v>13</v>
      </c>
      <c r="J18" s="3" t="n">
        <v>57</v>
      </c>
      <c r="K18" s="3" t="n">
        <v>1</v>
      </c>
      <c r="L18" s="3" t="n">
        <f aca="false">IFERROR(INDEX(ammo!$A$2:$A$60,MATCH(M18,ammo!$B$2:$B$60,0),1),0)</f>
        <v>8</v>
      </c>
      <c r="M18" s="6" t="s">
        <v>81</v>
      </c>
      <c r="N18" s="3" t="n">
        <v>1</v>
      </c>
      <c r="O18" s="3" t="str">
        <f aca="false">_xlfn.CONCAT("('",B17,"','",C17,"','",E17,"','",F17,"','",G17,"','",H17,"','",I17,"','",J17,"','",K17,"','",L17,"','",N17,"','","'),")</f>
        <v>('Institute Laser','4','3','En','3','C','4','50','2','8','1',''),</v>
      </c>
    </row>
    <row r="19" customFormat="false" ht="13.8" hidden="false" customHeight="false" outlineLevel="0" collapsed="false">
      <c r="A19" s="3" t="n">
        <v>18</v>
      </c>
      <c r="B19" s="3" t="s">
        <v>393</v>
      </c>
      <c r="C19" s="3" t="n">
        <f aca="false">INDEX(Q$2:Q$9,MATCH(D19,R$2:R$9,0),1)</f>
        <v>4</v>
      </c>
      <c r="D19" s="3" t="s">
        <v>372</v>
      </c>
      <c r="E19" s="3" t="n">
        <v>4</v>
      </c>
      <c r="F19" s="3" t="s">
        <v>391</v>
      </c>
      <c r="G19" s="3" t="n">
        <v>2</v>
      </c>
      <c r="H19" s="3" t="s">
        <v>366</v>
      </c>
      <c r="I19" s="3" t="n">
        <v>4</v>
      </c>
      <c r="J19" s="3" t="n">
        <v>69</v>
      </c>
      <c r="K19" s="3" t="n">
        <v>2</v>
      </c>
      <c r="L19" s="3" t="n">
        <f aca="false">IFERROR(INDEX(ammo!$A$2:$A$60,MATCH(M19,ammo!$B$2:$B$60,0),1),0)</f>
        <v>8</v>
      </c>
      <c r="M19" s="6" t="s">
        <v>81</v>
      </c>
      <c r="N19" s="3" t="n">
        <v>1</v>
      </c>
      <c r="O19" s="3" t="str">
        <f aca="false">_xlfn.CONCAT("('",B18,"','",C18,"','",E18,"','",F18,"','",G18,"','",H18,"','",I18,"','",J18,"','",K18,"','",L18,"','",N18,"','","'),")</f>
        <v>('Laser Musket','4','5','En','0','M','13','57','1','8','1',''),</v>
      </c>
    </row>
    <row r="20" customFormat="false" ht="13.8" hidden="false" customHeight="false" outlineLevel="0" collapsed="false">
      <c r="A20" s="3" t="n">
        <v>19</v>
      </c>
      <c r="B20" s="3" t="s">
        <v>394</v>
      </c>
      <c r="C20" s="3" t="n">
        <f aca="false">INDEX(Q$2:Q$9,MATCH(D20,R$2:R$9,0),1)</f>
        <v>4</v>
      </c>
      <c r="D20" s="3" t="s">
        <v>372</v>
      </c>
      <c r="E20" s="3" t="n">
        <v>6</v>
      </c>
      <c r="F20" s="3" t="s">
        <v>395</v>
      </c>
      <c r="G20" s="3" t="n">
        <v>1</v>
      </c>
      <c r="H20" s="3" t="s">
        <v>366</v>
      </c>
      <c r="I20" s="3" t="n">
        <v>4</v>
      </c>
      <c r="J20" s="3" t="n">
        <v>123</v>
      </c>
      <c r="K20" s="3" t="n">
        <v>3</v>
      </c>
      <c r="L20" s="3" t="n">
        <f aca="false">IFERROR(INDEX(ammo!$A$2:$A$60,MATCH(M20,ammo!$B$2:$B$60,0),1),0)</f>
        <v>27</v>
      </c>
      <c r="M20" s="6" t="s">
        <v>137</v>
      </c>
      <c r="N20" s="3" t="n">
        <v>1</v>
      </c>
      <c r="O20" s="3" t="str">
        <f aca="false">_xlfn.CONCAT("('",B19,"','",C19,"','",E19,"','",F19,"','",G19,"','",H19,"','",I19,"','",J19,"','",K19,"','",L19,"','",N19,"','","'),")</f>
        <v>('Laser Gun','4','4','En','2','C','4','69','2','8','1',''),</v>
      </c>
    </row>
    <row r="21" customFormat="false" ht="13.8" hidden="false" customHeight="false" outlineLevel="0" collapsed="false">
      <c r="A21" s="3" t="n">
        <v>20</v>
      </c>
      <c r="B21" s="3" t="s">
        <v>396</v>
      </c>
      <c r="C21" s="3" t="n">
        <f aca="false">INDEX(Q$2:Q$9,MATCH(D21,R$2:R$9,0),1)</f>
        <v>4</v>
      </c>
      <c r="D21" s="3" t="s">
        <v>372</v>
      </c>
      <c r="E21" s="3" t="n">
        <v>3</v>
      </c>
      <c r="F21" s="3" t="s">
        <v>397</v>
      </c>
      <c r="G21" s="3" t="n">
        <v>1</v>
      </c>
      <c r="H21" s="3" t="s">
        <v>371</v>
      </c>
      <c r="I21" s="3" t="n">
        <v>3</v>
      </c>
      <c r="J21" s="3" t="n">
        <v>156</v>
      </c>
      <c r="K21" s="3" t="n">
        <v>5</v>
      </c>
      <c r="L21" s="3" t="n">
        <f aca="false">IFERROR(INDEX(ammo!$A$2:$A$60,MATCH(M21,ammo!$B$2:$B$60,0),1),0)</f>
        <v>9</v>
      </c>
      <c r="M21" s="6" t="s">
        <v>87</v>
      </c>
      <c r="N21" s="3" t="n">
        <v>1</v>
      </c>
      <c r="O21" s="3" t="str">
        <f aca="false">_xlfn.CONCAT("('",B20,"','",C20,"','",E20,"','",F20,"','",G20,"','",H20,"','",I20,"','",J20,"','",K20,"','",L20,"','",N20,"','","'),")</f>
        <v>('Plasma Gun','4','6','Ph/En','1','C','4','123','3','27','1',''),</v>
      </c>
    </row>
    <row r="22" customFormat="false" ht="13.8" hidden="false" customHeight="false" outlineLevel="0" collapsed="false">
      <c r="A22" s="3" t="n">
        <v>21</v>
      </c>
      <c r="B22" s="3" t="s">
        <v>398</v>
      </c>
      <c r="C22" s="3" t="n">
        <f aca="false">INDEX(Q$2:Q$9,MATCH(D22,R$2:R$9,0),1)</f>
        <v>3</v>
      </c>
      <c r="D22" s="3" t="s">
        <v>369</v>
      </c>
      <c r="E22" s="3" t="n">
        <v>21</v>
      </c>
      <c r="F22" s="3" t="s">
        <v>365</v>
      </c>
      <c r="G22" s="3" t="n">
        <v>0</v>
      </c>
      <c r="H22" s="3" t="s">
        <v>371</v>
      </c>
      <c r="I22" s="3" t="n">
        <v>31</v>
      </c>
      <c r="J22" s="3" t="n">
        <v>512</v>
      </c>
      <c r="K22" s="3" t="n">
        <v>4</v>
      </c>
      <c r="L22" s="3" t="n">
        <f aca="false">IFERROR(INDEX(ammo!$A$2:$A$60,MATCH(M22,ammo!$B$2:$B$60,0),1),0)</f>
        <v>29</v>
      </c>
      <c r="M22" s="6" t="s">
        <v>142</v>
      </c>
      <c r="N22" s="3" t="n">
        <v>1</v>
      </c>
      <c r="O22" s="3" t="str">
        <f aca="false">_xlfn.CONCAT("('",B21,"','",C21,"','",E21,"','",F21,"','",G21,"','",H21,"','",I21,"','",J21,"','",K21,"','",L21,"','",N21,"','","'),")</f>
        <v>('Gamma Gun','4','3','Rad','1','M','3','156','5','9','1',''),</v>
      </c>
    </row>
    <row r="23" customFormat="false" ht="13.8" hidden="false" customHeight="false" outlineLevel="0" collapsed="false">
      <c r="A23" s="3" t="n">
        <v>22</v>
      </c>
      <c r="B23" s="3" t="s">
        <v>399</v>
      </c>
      <c r="C23" s="3" t="n">
        <f aca="false">INDEX(Q$2:Q$9,MATCH(D23,R$2:R$9,0),1)</f>
        <v>3</v>
      </c>
      <c r="D23" s="3" t="s">
        <v>369</v>
      </c>
      <c r="E23" s="3" t="n">
        <v>3</v>
      </c>
      <c r="F23" s="3" t="s">
        <v>391</v>
      </c>
      <c r="G23" s="3" t="n">
        <v>4</v>
      </c>
      <c r="H23" s="3" t="s">
        <v>366</v>
      </c>
      <c r="I23" s="3" t="n">
        <v>16</v>
      </c>
      <c r="J23" s="3" t="n">
        <v>137</v>
      </c>
      <c r="K23" s="3" t="n">
        <v>3</v>
      </c>
      <c r="L23" s="3" t="n">
        <f aca="false">IFERROR(INDEX(ammo!$A$2:$A$60,MATCH(M23,ammo!$B$2:$B$60,0),1),0)</f>
        <v>7</v>
      </c>
      <c r="M23" s="6" t="s">
        <v>75</v>
      </c>
      <c r="N23" s="3" t="n">
        <v>1</v>
      </c>
      <c r="O23" s="3" t="str">
        <f aca="false">_xlfn.CONCAT("('",B22,"','",C22,"','",E22,"','",F22,"','",G22,"','",H22,"','",I22,"','",J22,"','",K22,"','",L22,"','",N22,"','","'),")</f>
        <v>('Fat Man','3','21','Ph','0','M','31','512','4','29','1',''),</v>
      </c>
    </row>
    <row r="24" customFormat="false" ht="13.8" hidden="false" customHeight="false" outlineLevel="0" collapsed="false">
      <c r="A24" s="3" t="n">
        <v>23</v>
      </c>
      <c r="B24" s="3" t="s">
        <v>400</v>
      </c>
      <c r="C24" s="3" t="n">
        <f aca="false">INDEX(Q$2:Q$9,MATCH(D24,R$2:R$9,0),1)</f>
        <v>3</v>
      </c>
      <c r="D24" s="3" t="s">
        <v>369</v>
      </c>
      <c r="E24" s="3" t="n">
        <v>3</v>
      </c>
      <c r="F24" s="3" t="s">
        <v>391</v>
      </c>
      <c r="G24" s="3" t="n">
        <v>6</v>
      </c>
      <c r="H24" s="3" t="s">
        <v>371</v>
      </c>
      <c r="I24" s="3" t="n">
        <v>19</v>
      </c>
      <c r="J24" s="3" t="n">
        <v>804</v>
      </c>
      <c r="K24" s="3" t="n">
        <v>3</v>
      </c>
      <c r="L24" s="3" t="n">
        <f aca="false">IFERROR(INDEX(ammo!$A$2:$A$60,MATCH(M24,ammo!$B$2:$B$60,0),1),0)</f>
        <v>25</v>
      </c>
      <c r="M24" s="6" t="s">
        <v>128</v>
      </c>
      <c r="N24" s="3" t="n">
        <v>1</v>
      </c>
      <c r="O24" s="3" t="str">
        <f aca="false">_xlfn.CONCAT("('",B23,"','",C23,"','",E23,"','",F23,"','",G23,"','",H23,"','",I23,"','",J23,"','",K23,"','",L23,"','",N23,"','","'),")</f>
        <v>('Flamer','3','3','En','4','C','16','137','3','7','1',''),</v>
      </c>
    </row>
    <row r="25" customFormat="false" ht="13.8" hidden="false" customHeight="false" outlineLevel="0" collapsed="false">
      <c r="A25" s="3" t="n">
        <v>24</v>
      </c>
      <c r="B25" s="3" t="s">
        <v>401</v>
      </c>
      <c r="C25" s="3" t="n">
        <f aca="false">INDEX(Q$2:Q$9,MATCH(D25,R$2:R$9,0),1)</f>
        <v>3</v>
      </c>
      <c r="D25" s="3" t="s">
        <v>369</v>
      </c>
      <c r="E25" s="3" t="n">
        <v>5</v>
      </c>
      <c r="F25" s="3" t="s">
        <v>391</v>
      </c>
      <c r="G25" s="3" t="n">
        <v>3</v>
      </c>
      <c r="H25" s="3" t="s">
        <v>371</v>
      </c>
      <c r="I25" s="3" t="n">
        <v>20</v>
      </c>
      <c r="J25" s="3" t="n">
        <v>350</v>
      </c>
      <c r="K25" s="3" t="n">
        <v>4</v>
      </c>
      <c r="L25" s="3" t="n">
        <f aca="false">IFERROR(INDEX(ammo!$A$2:$A$60,MATCH(M25,ammo!$B$2:$B$60,0),1),0)</f>
        <v>7</v>
      </c>
      <c r="M25" s="6" t="s">
        <v>75</v>
      </c>
      <c r="N25" s="3" t="n">
        <v>1</v>
      </c>
      <c r="O25" s="3" t="str">
        <f aca="false">_xlfn.CONCAT("('",B24,"','",C24,"','",E24,"','",F24,"','",G24,"','",H24,"','",I24,"','",J24,"','",K24,"','",L24,"','",N24,"','","'),")</f>
        <v>('Gatling Laser','3','3','En','6','M','19','804','3','25','1',''),</v>
      </c>
    </row>
    <row r="26" customFormat="false" ht="13.8" hidden="false" customHeight="false" outlineLevel="0" collapsed="false">
      <c r="A26" s="3" t="n">
        <v>25</v>
      </c>
      <c r="B26" s="3" t="s">
        <v>402</v>
      </c>
      <c r="C26" s="3" t="n">
        <f aca="false">INDEX(Q$2:Q$9,MATCH(D26,R$2:R$9,0),1)</f>
        <v>3</v>
      </c>
      <c r="D26" s="3" t="s">
        <v>369</v>
      </c>
      <c r="E26" s="3" t="n">
        <v>6</v>
      </c>
      <c r="F26" s="3" t="s">
        <v>365</v>
      </c>
      <c r="G26" s="3" t="n">
        <v>1</v>
      </c>
      <c r="H26" s="3" t="s">
        <v>371</v>
      </c>
      <c r="I26" s="3" t="n">
        <v>30</v>
      </c>
      <c r="J26" s="3" t="n">
        <v>285</v>
      </c>
      <c r="K26" s="3" t="n">
        <v>3</v>
      </c>
      <c r="L26" s="3" t="n">
        <f aca="false">IFERROR(INDEX(ammo!$A$2:$A$60,MATCH(M26,ammo!$B$2:$B$60,0),1),0)</f>
        <v>0</v>
      </c>
      <c r="N26" s="3" t="n">
        <v>1</v>
      </c>
      <c r="O26" s="3" t="str">
        <f aca="false">_xlfn.CONCAT("('",B25,"','",C25,"','",E25,"','",F25,"','",G25,"','",H25,"','",I25,"','",J25,"','",K25,"','",L25,"','",N25,"','","'),")</f>
        <v>('Heavy Incinerator','3','5','En','3','M','20','350','4','7','1',''),</v>
      </c>
    </row>
    <row r="27" customFormat="false" ht="13.8" hidden="false" customHeight="false" outlineLevel="0" collapsed="false">
      <c r="A27" s="3" t="n">
        <v>26</v>
      </c>
      <c r="B27" s="3" t="s">
        <v>403</v>
      </c>
      <c r="C27" s="3" t="n">
        <f aca="false">INDEX(Q$2:Q$9,MATCH(D27,R$2:R$9,0),1)</f>
        <v>3</v>
      </c>
      <c r="D27" s="3" t="s">
        <v>369</v>
      </c>
      <c r="E27" s="3" t="n">
        <v>3</v>
      </c>
      <c r="F27" s="3" t="s">
        <v>365</v>
      </c>
      <c r="G27" s="3" t="n">
        <v>5</v>
      </c>
      <c r="H27" s="3" t="s">
        <v>371</v>
      </c>
      <c r="I27" s="3" t="n">
        <v>27</v>
      </c>
      <c r="J27" s="3" t="n">
        <v>382</v>
      </c>
      <c r="K27" s="3" t="n">
        <v>2</v>
      </c>
      <c r="L27" s="3" t="n">
        <f aca="false">IFERROR(INDEX(ammo!$A$2:$A$60,MATCH(M27,ammo!$B$2:$B$60,0),1),0)</f>
        <v>24</v>
      </c>
      <c r="M27" s="6" t="s">
        <v>59</v>
      </c>
      <c r="N27" s="3" t="n">
        <v>1</v>
      </c>
      <c r="O27" s="3" t="str">
        <f aca="false">_xlfn.CONCAT("('",B26,"','",C26,"','",E26,"','",F26,"','",G26,"','",H26,"','",I26,"','",J26,"','",K26,"','",L26,"','",N26,"','","'),")</f>
        <v>('Junk Jet','3','6','Ph','1','M','30','285','3','0','1',''),</v>
      </c>
    </row>
    <row r="28" customFormat="false" ht="13.8" hidden="false" customHeight="false" outlineLevel="0" collapsed="false">
      <c r="A28" s="3" t="n">
        <v>27</v>
      </c>
      <c r="B28" s="3" t="s">
        <v>404</v>
      </c>
      <c r="C28" s="3" t="n">
        <f aca="false">INDEX(Q$2:Q$9,MATCH(D28,R$2:R$9,0),1)</f>
        <v>3</v>
      </c>
      <c r="D28" s="3" t="s">
        <v>369</v>
      </c>
      <c r="E28" s="3" t="n">
        <v>11</v>
      </c>
      <c r="F28" s="3" t="s">
        <v>365</v>
      </c>
      <c r="G28" s="3" t="n">
        <v>0</v>
      </c>
      <c r="H28" s="3" t="s">
        <v>378</v>
      </c>
      <c r="I28" s="3" t="n">
        <v>21</v>
      </c>
      <c r="J28" s="3" t="n">
        <v>314</v>
      </c>
      <c r="K28" s="3" t="n">
        <v>4</v>
      </c>
      <c r="L28" s="3" t="n">
        <f aca="false">IFERROR(INDEX(ammo!$A$2:$A$60,MATCH(M28,ammo!$B$2:$B$60,0),1),0)</f>
        <v>26</v>
      </c>
      <c r="M28" s="6" t="s">
        <v>61</v>
      </c>
      <c r="N28" s="3" t="n">
        <v>1</v>
      </c>
      <c r="O28" s="3" t="str">
        <f aca="false">_xlfn.CONCAT("('",B27,"','",C27,"','",E27,"','",F27,"','",G27,"','",H27,"','",I27,"','",J27,"','",K27,"','",L27,"','",N27,"','","'),")</f>
        <v>('Minigun','3','3','Ph','5','M','27','382','2','24','1',''),</v>
      </c>
    </row>
    <row r="29" customFormat="false" ht="13.8" hidden="false" customHeight="false" outlineLevel="0" collapsed="false">
      <c r="A29" s="3" t="n">
        <v>28</v>
      </c>
      <c r="B29" s="3" t="s">
        <v>405</v>
      </c>
      <c r="C29" s="3" t="n">
        <f aca="false">INDEX(Q$2:Q$9,MATCH(D29,R$2:R$9,0),1)</f>
        <v>8</v>
      </c>
      <c r="D29" s="3" t="s">
        <v>376</v>
      </c>
      <c r="E29" s="3" t="n">
        <v>2</v>
      </c>
      <c r="F29" s="3" t="s">
        <v>365</v>
      </c>
      <c r="G29" s="3" t="n">
        <v>0</v>
      </c>
      <c r="H29" s="3" t="s">
        <v>406</v>
      </c>
      <c r="I29" s="3" t="n">
        <v>0</v>
      </c>
      <c r="J29" s="3" t="n">
        <v>0</v>
      </c>
      <c r="K29" s="3" t="n">
        <v>0</v>
      </c>
      <c r="L29" s="3" t="n">
        <f aca="false">IFERROR(INDEX(ammo!$A$2:$A$60,MATCH(M29,ammo!$B$2:$B$60,0),1),0)</f>
        <v>0</v>
      </c>
      <c r="N29" s="3" t="n">
        <v>1</v>
      </c>
      <c r="O29" s="3" t="str">
        <f aca="false">_xlfn.CONCAT("('",B28,"','",C28,"','",E28,"','",F28,"','",G28,"','",H28,"','",I28,"','",J28,"','",K28,"','",L28,"','",N28,"','","'),")</f>
        <v>('Missile Launcher','3','11','Ph','0','L','21','314','4','26','1',''),</v>
      </c>
    </row>
    <row r="30" customFormat="false" ht="13.8" hidden="false" customHeight="false" outlineLevel="0" collapsed="false">
      <c r="A30" s="3" t="n">
        <v>29</v>
      </c>
      <c r="B30" s="3" t="s">
        <v>407</v>
      </c>
      <c r="C30" s="3" t="n">
        <f aca="false">INDEX(Q$2:Q$9,MATCH(D30,R$2:R$9,0),1)</f>
        <v>8</v>
      </c>
      <c r="D30" s="3" t="s">
        <v>376</v>
      </c>
      <c r="E30" s="3" t="n">
        <v>3</v>
      </c>
      <c r="F30" s="3" t="s">
        <v>365</v>
      </c>
      <c r="G30" s="3" t="n">
        <v>0</v>
      </c>
      <c r="H30" s="3" t="s">
        <v>406</v>
      </c>
      <c r="I30" s="3" t="n">
        <v>0</v>
      </c>
      <c r="J30" s="3" t="n">
        <v>0</v>
      </c>
      <c r="K30" s="3" t="n">
        <v>0</v>
      </c>
      <c r="L30" s="3" t="n">
        <f aca="false">IFERROR(INDEX(ammo!$A$2:$A$60,MATCH(M30,ammo!$B$2:$B$60,0),1),0)</f>
        <v>0</v>
      </c>
      <c r="N30" s="3" t="n">
        <v>1</v>
      </c>
      <c r="O30" s="3" t="str">
        <f aca="false">_xlfn.CONCAT("('",B29,"','",C29,"','",E29,"','",F29,"','",G29,"','",H29,"','",I29,"','",J29,"','",K29,"','",L29,"','",N29,"','","'),")</f>
        <v>('Gun Bash ( 1H )','8','2','Ph','0','R','0','0','0','0','1',''),</v>
      </c>
    </row>
    <row r="31" customFormat="false" ht="13.8" hidden="false" customHeight="false" outlineLevel="0" collapsed="false">
      <c r="A31" s="3" t="n">
        <v>30</v>
      </c>
      <c r="B31" s="3" t="s">
        <v>408</v>
      </c>
      <c r="C31" s="3" t="n">
        <f aca="false">INDEX(Q$2:Q$9,MATCH(D31,R$2:R$9,0),1)</f>
        <v>8</v>
      </c>
      <c r="D31" s="3" t="s">
        <v>376</v>
      </c>
      <c r="E31" s="3" t="n">
        <v>4</v>
      </c>
      <c r="F31" s="3" t="s">
        <v>365</v>
      </c>
      <c r="G31" s="3" t="n">
        <v>0</v>
      </c>
      <c r="H31" s="3" t="s">
        <v>406</v>
      </c>
      <c r="I31" s="3" t="n">
        <v>0</v>
      </c>
      <c r="J31" s="3" t="n">
        <v>0</v>
      </c>
      <c r="K31" s="3" t="n">
        <v>0</v>
      </c>
      <c r="L31" s="3" t="n">
        <f aca="false">IFERROR(INDEX(ammo!$A$2:$A$60,MATCH(M31,ammo!$B$2:$B$60,0),1),0)</f>
        <v>0</v>
      </c>
      <c r="N31" s="3" t="n">
        <v>1</v>
      </c>
      <c r="O31" s="3" t="str">
        <f aca="false">_xlfn.CONCAT("('",B30,"','",C30,"','",E30,"','",F30,"','",G30,"','",H30,"','",I30,"','",J30,"','",K30,"','",L30,"','",N30,"','","'),")</f>
        <v>('Gun Bash','8','3','Ph','0','R','0','0','0','0','1',''),</v>
      </c>
    </row>
    <row r="32" customFormat="false" ht="13.8" hidden="false" customHeight="false" outlineLevel="0" collapsed="false">
      <c r="A32" s="3" t="n">
        <v>31</v>
      </c>
      <c r="B32" s="3" t="s">
        <v>409</v>
      </c>
      <c r="C32" s="3" t="n">
        <f aca="false">INDEX(Q$2:Q$9,MATCH(D32,R$2:R$9,0),1)</f>
        <v>8</v>
      </c>
      <c r="D32" s="3" t="s">
        <v>376</v>
      </c>
      <c r="E32" s="3" t="n">
        <v>5</v>
      </c>
      <c r="F32" s="3" t="s">
        <v>365</v>
      </c>
      <c r="G32" s="3" t="n">
        <v>0</v>
      </c>
      <c r="H32" s="3" t="s">
        <v>406</v>
      </c>
      <c r="I32" s="3" t="n">
        <v>0</v>
      </c>
      <c r="J32" s="3" t="n">
        <v>0</v>
      </c>
      <c r="K32" s="3" t="n">
        <v>0</v>
      </c>
      <c r="L32" s="3" t="n">
        <f aca="false">IFERROR(INDEX(ammo!$A$2:$A$60,MATCH(M32,ammo!$B$2:$B$60,0),1),0)</f>
        <v>0</v>
      </c>
      <c r="N32" s="3" t="n">
        <v>1</v>
      </c>
      <c r="O32" s="3" t="str">
        <f aca="false">_xlfn.CONCAT("('",B31,"','",C31,"','",E31,"','",F31,"','",G31,"','",H31,"','",I31,"','",J31,"','",K31,"','",L31,"','",N31,"','","'),")</f>
        <v>('Bayonet','8','4','Ph','0','R','0','0','0','0','1',''),</v>
      </c>
    </row>
    <row r="33" customFormat="false" ht="13.8" hidden="false" customHeight="false" outlineLevel="0" collapsed="false">
      <c r="A33" s="3" t="n">
        <v>32</v>
      </c>
      <c r="B33" s="3" t="s">
        <v>410</v>
      </c>
      <c r="C33" s="3" t="n">
        <f aca="false">INDEX(Q$2:Q$9,MATCH(D33,R$2:R$9,0),1)</f>
        <v>8</v>
      </c>
      <c r="D33" s="3" t="s">
        <v>376</v>
      </c>
      <c r="E33" s="3" t="n">
        <v>5</v>
      </c>
      <c r="F33" s="3" t="s">
        <v>365</v>
      </c>
      <c r="G33" s="3" t="n">
        <v>0</v>
      </c>
      <c r="H33" s="3" t="s">
        <v>406</v>
      </c>
      <c r="I33" s="3" t="n">
        <v>0</v>
      </c>
      <c r="J33" s="3" t="n">
        <v>0</v>
      </c>
      <c r="K33" s="3" t="n">
        <v>0</v>
      </c>
      <c r="L33" s="3" t="n">
        <f aca="false">IFERROR(INDEX(ammo!$A$2:$A$60,MATCH(M33,ammo!$B$2:$B$60,0),1),0)</f>
        <v>0</v>
      </c>
      <c r="N33" s="3" t="n">
        <v>1</v>
      </c>
      <c r="O33" s="3" t="str">
        <f aca="false">_xlfn.CONCAT("('",B32,"','",C32,"','",E32,"','",F32,"','",G32,"','",H32,"','",I32,"','",J32,"','",K32,"','",L32,"','",N32,"','","'),")</f>
        <v>('Shredder Bayonet','8','5','Ph','0','R','0','0','0','0','1',''),</v>
      </c>
    </row>
    <row r="34" customFormat="false" ht="13.8" hidden="false" customHeight="false" outlineLevel="0" collapsed="false">
      <c r="A34" s="3" t="n">
        <v>33</v>
      </c>
      <c r="B34" s="3" t="s">
        <v>411</v>
      </c>
      <c r="C34" s="3" t="n">
        <f aca="false">INDEX(Q$2:Q$9,MATCH(D34,R$2:R$9,0),1)</f>
        <v>8</v>
      </c>
      <c r="D34" s="3" t="s">
        <v>376</v>
      </c>
      <c r="E34" s="3" t="n">
        <v>4</v>
      </c>
      <c r="F34" s="3" t="s">
        <v>365</v>
      </c>
      <c r="G34" s="3" t="n">
        <v>0</v>
      </c>
      <c r="H34" s="3" t="s">
        <v>406</v>
      </c>
      <c r="I34" s="3" t="n">
        <v>3</v>
      </c>
      <c r="J34" s="3" t="n">
        <v>50</v>
      </c>
      <c r="K34" s="3" t="n">
        <v>2</v>
      </c>
      <c r="L34" s="3" t="n">
        <f aca="false">IFERROR(INDEX(ammo!$A$2:$A$60,MATCH(M34,ammo!$B$2:$B$60,0),1),0)</f>
        <v>0</v>
      </c>
      <c r="N34" s="3" t="n">
        <v>1</v>
      </c>
      <c r="O34" s="3" t="str">
        <f aca="false">_xlfn.CONCAT("('",B33,"','",C33,"','",E33,"','",F33,"','",G33,"','",H33,"','",I33,"','",J33,"','",K33,"','",L33,"','",N33,"','","'),")</f>
        <v>('Large Bayonet','8','5','Ph','0','R','0','0','0','0','1',''),</v>
      </c>
    </row>
    <row r="35" customFormat="false" ht="13.8" hidden="false" customHeight="false" outlineLevel="0" collapsed="false">
      <c r="A35" s="3" t="n">
        <v>34</v>
      </c>
      <c r="B35" s="3" t="s">
        <v>412</v>
      </c>
      <c r="C35" s="3" t="n">
        <f aca="false">INDEX(Q$2:Q$9,MATCH(D35,R$2:R$9,0),1)</f>
        <v>8</v>
      </c>
      <c r="D35" s="3" t="s">
        <v>376</v>
      </c>
      <c r="E35" s="3" t="n">
        <v>3</v>
      </c>
      <c r="F35" s="3" t="s">
        <v>365</v>
      </c>
      <c r="G35" s="3" t="n">
        <v>0</v>
      </c>
      <c r="H35" s="3" t="s">
        <v>406</v>
      </c>
      <c r="I35" s="3" t="n">
        <v>1</v>
      </c>
      <c r="J35" s="3" t="n">
        <v>25</v>
      </c>
      <c r="K35" s="3" t="n">
        <v>1</v>
      </c>
      <c r="L35" s="3" t="n">
        <f aca="false">IFERROR(INDEX(ammo!$A$2:$A$60,MATCH(M35,ammo!$B$2:$B$60,0),1),0)</f>
        <v>0</v>
      </c>
      <c r="N35" s="3" t="n">
        <v>1</v>
      </c>
      <c r="O35" s="3" t="str">
        <f aca="false">_xlfn.CONCAT("('",B34,"','",C34,"','",E34,"','",F34,"','",G34,"','",H34,"','",I34,"','",J34,"','",K34,"','",L34,"','",N34,"','","'),")</f>
        <v>('Sword','8','4','Ph','0','R','3','50','2','0','1',''),</v>
      </c>
    </row>
    <row r="36" customFormat="false" ht="13.8" hidden="false" customHeight="false" outlineLevel="0" collapsed="false">
      <c r="A36" s="3" t="n">
        <v>35</v>
      </c>
      <c r="B36" s="3" t="s">
        <v>413</v>
      </c>
      <c r="C36" s="3" t="n">
        <f aca="false">INDEX(Q$2:Q$9,MATCH(D36,R$2:R$9,0),1)</f>
        <v>8</v>
      </c>
      <c r="D36" s="3" t="s">
        <v>376</v>
      </c>
      <c r="E36" s="3" t="n">
        <v>3</v>
      </c>
      <c r="F36" s="3" t="s">
        <v>365</v>
      </c>
      <c r="G36" s="3" t="n">
        <v>0</v>
      </c>
      <c r="H36" s="3" t="s">
        <v>406</v>
      </c>
      <c r="I36" s="3" t="n">
        <v>2</v>
      </c>
      <c r="J36" s="3" t="n">
        <v>25</v>
      </c>
      <c r="K36" s="3" t="n">
        <v>1</v>
      </c>
      <c r="L36" s="3" t="n">
        <f aca="false">IFERROR(INDEX(ammo!$A$2:$A$60,MATCH(M36,ammo!$B$2:$B$60,0),1),0)</f>
        <v>0</v>
      </c>
      <c r="N36" s="3" t="n">
        <v>1</v>
      </c>
      <c r="O36" s="3" t="str">
        <f aca="false">_xlfn.CONCAT("('",B35,"','",C35,"','",E35,"','",F35,"','",G35,"','",H35,"','",I35,"','",J35,"','",K35,"','",L35,"','",N35,"','","'),")</f>
        <v>('Combat Knife','8','3','Ph','0','R','1','25','1','0','1',''),</v>
      </c>
    </row>
    <row r="37" customFormat="false" ht="13.8" hidden="false" customHeight="false" outlineLevel="0" collapsed="false">
      <c r="A37" s="3" t="n">
        <v>36</v>
      </c>
      <c r="B37" s="3" t="s">
        <v>414</v>
      </c>
      <c r="C37" s="3" t="n">
        <f aca="false">INDEX(Q$2:Q$9,MATCH(D37,R$2:R$9,0),1)</f>
        <v>8</v>
      </c>
      <c r="D37" s="3" t="s">
        <v>376</v>
      </c>
      <c r="E37" s="3" t="n">
        <v>4</v>
      </c>
      <c r="F37" s="3" t="s">
        <v>365</v>
      </c>
      <c r="G37" s="3" t="n">
        <v>0</v>
      </c>
      <c r="H37" s="3" t="s">
        <v>406</v>
      </c>
      <c r="I37" s="3" t="n">
        <v>6</v>
      </c>
      <c r="J37" s="3" t="n">
        <v>50</v>
      </c>
      <c r="K37" s="3" t="n">
        <v>2</v>
      </c>
      <c r="L37" s="3" t="n">
        <f aca="false">IFERROR(INDEX(ammo!$A$2:$A$60,MATCH(M37,ammo!$B$2:$B$60,0),1),0)</f>
        <v>0</v>
      </c>
      <c r="N37" s="3" t="n">
        <v>1</v>
      </c>
      <c r="O37" s="3" t="str">
        <f aca="false">_xlfn.CONCAT("('",B36,"','",C36,"','",E36,"','",F36,"','",G36,"','",H36,"','",I36,"','",J36,"','",K36,"','",L36,"','",N36,"','","'),")</f>
        <v>('Machete','8','3','Ph','0','R','2','25','1','0','1',''),</v>
      </c>
    </row>
    <row r="38" customFormat="false" ht="13.8" hidden="false" customHeight="false" outlineLevel="0" collapsed="false">
      <c r="A38" s="3" t="n">
        <v>37</v>
      </c>
      <c r="B38" s="3" t="s">
        <v>415</v>
      </c>
      <c r="C38" s="3" t="n">
        <f aca="false">INDEX(Q$2:Q$9,MATCH(D38,R$2:R$9,0),1)</f>
        <v>8</v>
      </c>
      <c r="D38" s="3" t="s">
        <v>376</v>
      </c>
      <c r="E38" s="3" t="n">
        <v>5</v>
      </c>
      <c r="F38" s="3" t="s">
        <v>391</v>
      </c>
      <c r="G38" s="3" t="n">
        <v>0</v>
      </c>
      <c r="H38" s="3" t="s">
        <v>406</v>
      </c>
      <c r="I38" s="3" t="n">
        <v>3</v>
      </c>
      <c r="J38" s="3" t="n">
        <v>200</v>
      </c>
      <c r="K38" s="3" t="n">
        <v>3</v>
      </c>
      <c r="L38" s="3" t="n">
        <f aca="false">IFERROR(INDEX(ammo!$A$2:$A$60,MATCH(M38,ammo!$B$2:$B$60,0),1),0)</f>
        <v>0</v>
      </c>
      <c r="N38" s="3" t="n">
        <v>1</v>
      </c>
      <c r="O38" s="3" t="str">
        <f aca="false">_xlfn.CONCAT("('",B37,"','",C37,"','",E37,"','",F37,"','",G37,"','",H37,"','",I37,"','",J37,"','",K37,"','",L37,"','",N37,"','","'),")</f>
        <v>('Ripper','8','4','Ph','0','R','6','50','2','0','1',''),</v>
      </c>
    </row>
    <row r="39" customFormat="false" ht="13.8" hidden="false" customHeight="false" outlineLevel="0" collapsed="false">
      <c r="A39" s="3" t="n">
        <v>38</v>
      </c>
      <c r="B39" s="3" t="s">
        <v>416</v>
      </c>
      <c r="C39" s="3" t="n">
        <f aca="false">INDEX(Q$2:Q$9,MATCH(D39,R$2:R$9,0),1)</f>
        <v>8</v>
      </c>
      <c r="D39" s="3" t="s">
        <v>376</v>
      </c>
      <c r="E39" s="3" t="n">
        <v>2</v>
      </c>
      <c r="F39" s="3" t="s">
        <v>365</v>
      </c>
      <c r="G39" s="3" t="n">
        <v>0</v>
      </c>
      <c r="H39" s="3" t="s">
        <v>406</v>
      </c>
      <c r="I39" s="3" t="n">
        <v>1</v>
      </c>
      <c r="J39" s="3" t="n">
        <v>20</v>
      </c>
      <c r="K39" s="3" t="n">
        <v>0</v>
      </c>
      <c r="L39" s="3" t="n">
        <f aca="false">IFERROR(INDEX(ammo!$A$2:$A$60,MATCH(M39,ammo!$B$2:$B$60,0),1),0)</f>
        <v>0</v>
      </c>
      <c r="N39" s="3" t="n">
        <v>1</v>
      </c>
      <c r="O39" s="3" t="str">
        <f aca="false">_xlfn.CONCAT("('",B38,"','",C38,"','",E38,"','",F38,"','",G38,"','",H38,"','",I38,"','",J38,"','",K38,"','",L38,"','",N38,"','","'),")</f>
        <v>('Shishkebab','8','5','En','0','R','3','200','3','0','1',''),</v>
      </c>
    </row>
    <row r="40" customFormat="false" ht="13.8" hidden="false" customHeight="false" outlineLevel="0" collapsed="false">
      <c r="A40" s="3" t="n">
        <v>39</v>
      </c>
      <c r="B40" s="3" t="s">
        <v>417</v>
      </c>
      <c r="C40" s="3" t="n">
        <f aca="false">INDEX(Q$2:Q$9,MATCH(D40,R$2:R$9,0),1)</f>
        <v>8</v>
      </c>
      <c r="D40" s="3" t="s">
        <v>376</v>
      </c>
      <c r="E40" s="3" t="n">
        <v>4</v>
      </c>
      <c r="F40" s="3" t="s">
        <v>365</v>
      </c>
      <c r="G40" s="3" t="n">
        <v>0</v>
      </c>
      <c r="H40" s="3" t="s">
        <v>406</v>
      </c>
      <c r="I40" s="3" t="n">
        <v>3</v>
      </c>
      <c r="J40" s="3" t="n">
        <v>25</v>
      </c>
      <c r="K40" s="3" t="n">
        <v>1</v>
      </c>
      <c r="L40" s="3" t="n">
        <f aca="false">IFERROR(INDEX(ammo!$A$2:$A$60,MATCH(M40,ammo!$B$2:$B$60,0),1),0)</f>
        <v>0</v>
      </c>
      <c r="N40" s="3" t="n">
        <v>1</v>
      </c>
      <c r="O40" s="3" t="str">
        <f aca="false">_xlfn.CONCAT("('",B39,"','",C39,"','",E39,"','",F39,"','",G39,"','",H39,"','",I39,"','",J39,"','",K39,"','",L39,"','",N39,"','","'),")</f>
        <v>('Switchblade','8','2','Ph','0','R','1','20','0','0','1',''),</v>
      </c>
    </row>
    <row r="41" customFormat="false" ht="13.8" hidden="false" customHeight="false" outlineLevel="0" collapsed="false">
      <c r="A41" s="3" t="n">
        <v>40</v>
      </c>
      <c r="B41" s="3" t="s">
        <v>418</v>
      </c>
      <c r="C41" s="3" t="n">
        <f aca="false">INDEX(Q$2:Q$9,MATCH(D41,R$2:R$9,0),1)</f>
        <v>8</v>
      </c>
      <c r="D41" s="3" t="s">
        <v>376</v>
      </c>
      <c r="E41" s="3" t="n">
        <v>5</v>
      </c>
      <c r="F41" s="3" t="s">
        <v>365</v>
      </c>
      <c r="G41" s="3" t="n">
        <v>0</v>
      </c>
      <c r="H41" s="3" t="s">
        <v>406</v>
      </c>
      <c r="I41" s="3" t="n">
        <v>2</v>
      </c>
      <c r="J41" s="3" t="n">
        <v>32</v>
      </c>
      <c r="K41" s="3" t="n">
        <v>2</v>
      </c>
      <c r="L41" s="3" t="n">
        <f aca="false">IFERROR(INDEX(ammo!$A$2:$A$60,MATCH(M41,ammo!$B$2:$B$60,0),1),0)</f>
        <v>0</v>
      </c>
      <c r="N41" s="3" t="n">
        <v>1</v>
      </c>
      <c r="O41" s="3" t="str">
        <f aca="false">_xlfn.CONCAT("('",B40,"','",C40,"','",E40,"','",F40,"','",G40,"','",H40,"','",I40,"','",J40,"','",K40,"','",L40,"','",N40,"','","'),")</f>
        <v>('Baseball Bat','8','4','Ph','0','R','3','25','1','0','1',''),</v>
      </c>
    </row>
    <row r="42" customFormat="false" ht="13.8" hidden="false" customHeight="false" outlineLevel="0" collapsed="false">
      <c r="A42" s="3" t="n">
        <v>41</v>
      </c>
      <c r="B42" s="3" t="s">
        <v>419</v>
      </c>
      <c r="C42" s="3" t="n">
        <f aca="false">INDEX(Q$2:Q$9,MATCH(D42,R$2:R$9,0),1)</f>
        <v>8</v>
      </c>
      <c r="D42" s="3" t="s">
        <v>376</v>
      </c>
      <c r="E42" s="3" t="n">
        <v>4</v>
      </c>
      <c r="F42" s="3" t="s">
        <v>365</v>
      </c>
      <c r="G42" s="3" t="n">
        <v>0</v>
      </c>
      <c r="H42" s="3" t="s">
        <v>406</v>
      </c>
      <c r="I42" s="3" t="n">
        <v>3</v>
      </c>
      <c r="J42" s="3" t="n">
        <v>20</v>
      </c>
      <c r="K42" s="3" t="n">
        <v>0</v>
      </c>
      <c r="L42" s="3" t="n">
        <f aca="false">IFERROR(INDEX(ammo!$A$2:$A$60,MATCH(M42,ammo!$B$2:$B$60,0),1),0)</f>
        <v>0</v>
      </c>
      <c r="N42" s="3" t="n">
        <v>1</v>
      </c>
      <c r="O42" s="3" t="str">
        <f aca="false">_xlfn.CONCAT("('",B41,"','",C41,"','",E41,"','",F41,"','",G41,"','",H41,"','",I41,"','",J41,"','",K41,"','",L41,"','",N41,"','","'),")</f>
        <v>('AluminumBaseball Bat','8','5','Ph','0','R','2','32','2','0','1',''),</v>
      </c>
    </row>
    <row r="43" customFormat="false" ht="13.8" hidden="false" customHeight="false" outlineLevel="0" collapsed="false">
      <c r="A43" s="3" t="n">
        <v>42</v>
      </c>
      <c r="B43" s="3" t="s">
        <v>420</v>
      </c>
      <c r="C43" s="3" t="n">
        <f aca="false">INDEX(Q$2:Q$9,MATCH(D43,R$2:R$9,0),1)</f>
        <v>8</v>
      </c>
      <c r="D43" s="3" t="s">
        <v>376</v>
      </c>
      <c r="E43" s="3" t="n">
        <v>3</v>
      </c>
      <c r="F43" s="3" t="s">
        <v>365</v>
      </c>
      <c r="G43" s="3" t="n">
        <v>0</v>
      </c>
      <c r="H43" s="3" t="s">
        <v>406</v>
      </c>
      <c r="I43" s="3" t="n">
        <v>3</v>
      </c>
      <c r="J43" s="3" t="n">
        <v>15</v>
      </c>
      <c r="K43" s="3" t="n">
        <v>0</v>
      </c>
      <c r="L43" s="3" t="n">
        <f aca="false">IFERROR(INDEX(ammo!$A$2:$A$60,MATCH(M43,ammo!$B$2:$B$60,0),1),0)</f>
        <v>0</v>
      </c>
      <c r="N43" s="3" t="n">
        <v>1</v>
      </c>
      <c r="O43" s="3" t="str">
        <f aca="false">_xlfn.CONCAT("('",B42,"','",C42,"','",E42,"','",F42,"','",G42,"','",H42,"','",I42,"','",J42,"','",K42,"','",L42,"','",N42,"','","'),")</f>
        <v>('Board','8','4','Ph','0','R','3','20','0','0','1',''),</v>
      </c>
    </row>
    <row r="44" customFormat="false" ht="13.8" hidden="false" customHeight="false" outlineLevel="0" collapsed="false">
      <c r="A44" s="3" t="n">
        <v>43</v>
      </c>
      <c r="B44" s="3" t="s">
        <v>421</v>
      </c>
      <c r="C44" s="3" t="n">
        <f aca="false">INDEX(Q$2:Q$9,MATCH(D44,R$2:R$9,0),1)</f>
        <v>8</v>
      </c>
      <c r="D44" s="3" t="s">
        <v>376</v>
      </c>
      <c r="E44" s="3" t="n">
        <v>3</v>
      </c>
      <c r="F44" s="3" t="s">
        <v>365</v>
      </c>
      <c r="G44" s="3" t="n">
        <v>0</v>
      </c>
      <c r="H44" s="3" t="s">
        <v>406</v>
      </c>
      <c r="I44" s="3" t="n">
        <v>2</v>
      </c>
      <c r="J44" s="3" t="n">
        <v>30</v>
      </c>
      <c r="K44" s="3" t="n">
        <v>1</v>
      </c>
      <c r="L44" s="3" t="n">
        <f aca="false">IFERROR(INDEX(ammo!$A$2:$A$60,MATCH(M44,ammo!$B$2:$B$60,0),1),0)</f>
        <v>0</v>
      </c>
      <c r="N44" s="3" t="n">
        <v>1</v>
      </c>
      <c r="O44" s="3" t="str">
        <f aca="false">_xlfn.CONCAT("('",B43,"','",C43,"','",E43,"','",F43,"','",G43,"','",H43,"','",I43,"','",J43,"','",K43,"','",L43,"','",N43,"','","'),")</f>
        <v>('Lead Pipe','8','3','Ph','0','R','3','15','0','0','1',''),</v>
      </c>
    </row>
    <row r="45" customFormat="false" ht="13.8" hidden="false" customHeight="false" outlineLevel="0" collapsed="false">
      <c r="A45" s="3" t="n">
        <v>44</v>
      </c>
      <c r="B45" s="3" t="s">
        <v>422</v>
      </c>
      <c r="C45" s="3" t="n">
        <f aca="false">INDEX(Q$2:Q$9,MATCH(D45,R$2:R$9,0),1)</f>
        <v>8</v>
      </c>
      <c r="D45" s="3" t="s">
        <v>376</v>
      </c>
      <c r="E45" s="3" t="n">
        <v>3</v>
      </c>
      <c r="F45" s="3" t="s">
        <v>365</v>
      </c>
      <c r="G45" s="3" t="n">
        <v>0</v>
      </c>
      <c r="H45" s="3" t="s">
        <v>406</v>
      </c>
      <c r="I45" s="3" t="n">
        <v>1</v>
      </c>
      <c r="J45" s="3" t="n">
        <v>10</v>
      </c>
      <c r="K45" s="3" t="n">
        <v>0</v>
      </c>
      <c r="L45" s="3" t="n">
        <f aca="false">IFERROR(INDEX(ammo!$A$2:$A$60,MATCH(M45,ammo!$B$2:$B$60,0),1),0)</f>
        <v>0</v>
      </c>
      <c r="N45" s="3" t="n">
        <v>1</v>
      </c>
      <c r="O45" s="3" t="str">
        <f aca="false">_xlfn.CONCAT("('",B44,"','",C44,"','",E44,"','",F44,"','",G44,"','",H44,"','",I44,"','",J44,"','",K44,"','",L44,"','",N44,"','","'),")</f>
        <v>('Pipe Wrench','8','3','Ph','0','R','2','30','1','0','1',''),</v>
      </c>
    </row>
    <row r="46" customFormat="false" ht="13.8" hidden="false" customHeight="false" outlineLevel="0" collapsed="false">
      <c r="A46" s="3" t="n">
        <v>45</v>
      </c>
      <c r="B46" s="3" t="s">
        <v>423</v>
      </c>
      <c r="C46" s="3" t="n">
        <f aca="false">INDEX(Q$2:Q$9,MATCH(D46,R$2:R$9,0),1)</f>
        <v>8</v>
      </c>
      <c r="D46" s="3" t="s">
        <v>376</v>
      </c>
      <c r="E46" s="3" t="n">
        <v>3</v>
      </c>
      <c r="F46" s="3" t="s">
        <v>365</v>
      </c>
      <c r="G46" s="3" t="n">
        <v>0</v>
      </c>
      <c r="H46" s="3" t="s">
        <v>406</v>
      </c>
      <c r="I46" s="3" t="n">
        <v>1</v>
      </c>
      <c r="J46" s="3" t="n">
        <v>10</v>
      </c>
      <c r="K46" s="3" t="n">
        <v>0</v>
      </c>
      <c r="L46" s="3" t="n">
        <f aca="false">IFERROR(INDEX(ammo!$A$2:$A$60,MATCH(M46,ammo!$B$2:$B$60,0),1),0)</f>
        <v>0</v>
      </c>
      <c r="N46" s="3" t="n">
        <v>1</v>
      </c>
      <c r="O46" s="3" t="str">
        <f aca="false">_xlfn.CONCAT("('",B45,"','",C45,"','",E45,"','",F45,"','",G45,"','",H45,"','",I45,"','",J45,"','",K45,"','",L45,"','",N45,"','","'),")</f>
        <v>('Pool cue','8','3','Ph','0','R','1','10','0','0','1',''),</v>
      </c>
    </row>
    <row r="47" customFormat="false" ht="13.8" hidden="false" customHeight="false" outlineLevel="0" collapsed="false">
      <c r="A47" s="3" t="n">
        <v>46</v>
      </c>
      <c r="B47" s="3" t="s">
        <v>424</v>
      </c>
      <c r="C47" s="3" t="n">
        <f aca="false">INDEX(Q$2:Q$9,MATCH(D47,R$2:R$9,0),1)</f>
        <v>8</v>
      </c>
      <c r="D47" s="3" t="s">
        <v>376</v>
      </c>
      <c r="E47" s="3" t="n">
        <v>3</v>
      </c>
      <c r="F47" s="3" t="s">
        <v>365</v>
      </c>
      <c r="G47" s="3" t="n">
        <v>0</v>
      </c>
      <c r="H47" s="3" t="s">
        <v>406</v>
      </c>
      <c r="I47" s="3" t="n">
        <v>2</v>
      </c>
      <c r="J47" s="3" t="n">
        <v>1</v>
      </c>
      <c r="K47" s="3" t="n">
        <v>1</v>
      </c>
      <c r="L47" s="3" t="n">
        <f aca="false">IFERROR(INDEX(ammo!$A$2:$A$60,MATCH(M47,ammo!$B$2:$B$60,0),1),0)</f>
        <v>0</v>
      </c>
      <c r="N47" s="3" t="n">
        <v>1</v>
      </c>
      <c r="O47" s="3" t="str">
        <f aca="false">_xlfn.CONCAT("('",B46,"','",C46,"','",E46,"','",F46,"','",G46,"','",H46,"','",I46,"','",J46,"','",K46,"','",L46,"','",N46,"','","'),")</f>
        <v>('Rolling Pin','8','3','Ph','0','R','1','10','0','0','1',''),</v>
      </c>
    </row>
    <row r="48" customFormat="false" ht="13.8" hidden="false" customHeight="false" outlineLevel="0" collapsed="false">
      <c r="A48" s="3" t="n">
        <v>47</v>
      </c>
      <c r="B48" s="3" t="s">
        <v>425</v>
      </c>
      <c r="C48" s="3" t="n">
        <f aca="false">INDEX(Q$2:Q$9,MATCH(D48,R$2:R$9,0),1)</f>
        <v>8</v>
      </c>
      <c r="D48" s="3" t="s">
        <v>376</v>
      </c>
      <c r="E48" s="3" t="n">
        <v>5</v>
      </c>
      <c r="F48" s="3" t="s">
        <v>365</v>
      </c>
      <c r="G48" s="3" t="n">
        <v>0</v>
      </c>
      <c r="H48" s="3" t="s">
        <v>406</v>
      </c>
      <c r="I48" s="3" t="n">
        <v>12</v>
      </c>
      <c r="J48" s="3" t="n">
        <v>40</v>
      </c>
      <c r="K48" s="3" t="n">
        <v>2</v>
      </c>
      <c r="L48" s="3" t="n">
        <f aca="false">IFERROR(INDEX(ammo!$A$2:$A$60,MATCH(M48,ammo!$B$2:$B$60,0),1),0)</f>
        <v>0</v>
      </c>
      <c r="N48" s="3" t="n">
        <v>1</v>
      </c>
      <c r="O48" s="3" t="str">
        <f aca="false">_xlfn.CONCAT("('",B47,"','",C47,"','",E47,"','",F47,"','",G47,"','",H47,"','",I47,"','",J47,"','",K47,"','",L47,"','",N47,"','","'),")</f>
        <v>('Baton','8','3','Ph','0','R','2','1','1','0','1',''),</v>
      </c>
    </row>
    <row r="49" customFormat="false" ht="13.8" hidden="false" customHeight="false" outlineLevel="0" collapsed="false">
      <c r="A49" s="3" t="n">
        <v>48</v>
      </c>
      <c r="B49" s="3" t="s">
        <v>426</v>
      </c>
      <c r="C49" s="3" t="n">
        <f aca="false">INDEX(Q$2:Q$9,MATCH(D49,R$2:R$9,0),1)</f>
        <v>8</v>
      </c>
      <c r="D49" s="3" t="s">
        <v>376</v>
      </c>
      <c r="E49" s="3" t="n">
        <v>6</v>
      </c>
      <c r="F49" s="3" t="s">
        <v>365</v>
      </c>
      <c r="G49" s="3" t="n">
        <v>0</v>
      </c>
      <c r="H49" s="3" t="s">
        <v>406</v>
      </c>
      <c r="I49" s="3" t="n">
        <v>20</v>
      </c>
      <c r="J49" s="3" t="n">
        <v>180</v>
      </c>
      <c r="K49" s="3" t="n">
        <v>3</v>
      </c>
      <c r="L49" s="3" t="n">
        <f aca="false">IFERROR(INDEX(ammo!$A$2:$A$60,MATCH(M49,ammo!$B$2:$B$60,0),1),0)</f>
        <v>0</v>
      </c>
      <c r="N49" s="3" t="n">
        <v>1</v>
      </c>
      <c r="O49" s="3" t="str">
        <f aca="false">_xlfn.CONCAT("('",B48,"','",C48,"','",E48,"','",F48,"','",G48,"','",H48,"','",I48,"','",J48,"','",K48,"','",L48,"','",N48,"','","'),")</f>
        <v>('Sledgehammer','8','5','Ph','0','R','12','40','2','0','1',''),</v>
      </c>
    </row>
    <row r="50" customFormat="false" ht="13.8" hidden="false" customHeight="false" outlineLevel="0" collapsed="false">
      <c r="A50" s="3" t="n">
        <v>49</v>
      </c>
      <c r="B50" s="3" t="s">
        <v>427</v>
      </c>
      <c r="C50" s="3" t="n">
        <f aca="false">INDEX(Q$2:Q$9,MATCH(D50,R$2:R$9,0),1)</f>
        <v>8</v>
      </c>
      <c r="D50" s="3" t="s">
        <v>376</v>
      </c>
      <c r="E50" s="3" t="n">
        <v>3</v>
      </c>
      <c r="F50" s="3" t="s">
        <v>365</v>
      </c>
      <c r="G50" s="3" t="n">
        <v>0</v>
      </c>
      <c r="H50" s="3" t="s">
        <v>406</v>
      </c>
      <c r="I50" s="3" t="n">
        <v>2</v>
      </c>
      <c r="J50" s="3" t="n">
        <v>25</v>
      </c>
      <c r="K50" s="3" t="n">
        <v>1</v>
      </c>
      <c r="L50" s="3" t="n">
        <f aca="false">IFERROR(INDEX(ammo!$A$2:$A$60,MATCH(M50,ammo!$B$2:$B$60,0),1),0)</f>
        <v>0</v>
      </c>
      <c r="N50" s="3" t="n">
        <v>1</v>
      </c>
      <c r="O50" s="3" t="str">
        <f aca="false">_xlfn.CONCAT("('",B49,"','",C49,"','",E49,"','",F49,"','",G49,"','",H49,"','",I49,"','",J49,"','",K49,"','",L49,"','",N49,"','","'),")</f>
        <v>('Super Sledge','8','6','Ph','0','R','20','180','3','0','1',''),</v>
      </c>
    </row>
    <row r="51" customFormat="false" ht="13.8" hidden="false" customHeight="false" outlineLevel="0" collapsed="false">
      <c r="A51" s="3" t="n">
        <v>50</v>
      </c>
      <c r="B51" s="3" t="s">
        <v>428</v>
      </c>
      <c r="C51" s="3" t="n">
        <f aca="false">INDEX(Q$2:Q$9,MATCH(D51,R$2:R$9,0),1)</f>
        <v>8</v>
      </c>
      <c r="D51" s="3" t="s">
        <v>376</v>
      </c>
      <c r="E51" s="3" t="n">
        <v>3</v>
      </c>
      <c r="F51" s="3" t="s">
        <v>365</v>
      </c>
      <c r="G51" s="3" t="n">
        <v>0</v>
      </c>
      <c r="H51" s="3" t="s">
        <v>406</v>
      </c>
      <c r="I51" s="3" t="n">
        <v>2</v>
      </c>
      <c r="J51" s="3" t="n">
        <v>100</v>
      </c>
      <c r="K51" s="3" t="n">
        <v>3</v>
      </c>
      <c r="L51" s="3" t="n">
        <f aca="false">IFERROR(INDEX(ammo!$A$2:$A$60,MATCH(M51,ammo!$B$2:$B$60,0),1),0)</f>
        <v>0</v>
      </c>
      <c r="N51" s="3" t="n">
        <v>1</v>
      </c>
      <c r="O51" s="3" t="str">
        <f aca="false">_xlfn.CONCAT("('",B50,"','",C50,"','",E50,"','",F50,"','",G50,"','",H50,"','",I50,"','",J50,"','",K50,"','",L50,"','",N50,"','","'),")</f>
        <v>('Tire Iron','8','3','Ph','0','R','2','25','1','0','1',''),</v>
      </c>
    </row>
    <row r="52" customFormat="false" ht="13.8" hidden="false" customHeight="false" outlineLevel="0" collapsed="false">
      <c r="A52" s="3" t="n">
        <v>51</v>
      </c>
      <c r="B52" s="3" t="s">
        <v>429</v>
      </c>
      <c r="C52" s="3" t="n">
        <f aca="false">INDEX(Q$2:Q$9,MATCH(D52,R$2:R$9,0),1)</f>
        <v>17</v>
      </c>
      <c r="D52" s="3" t="s">
        <v>382</v>
      </c>
      <c r="E52" s="3" t="n">
        <v>2</v>
      </c>
      <c r="F52" s="3" t="s">
        <v>365</v>
      </c>
      <c r="G52" s="3" t="n">
        <v>0</v>
      </c>
      <c r="H52" s="3" t="s">
        <v>406</v>
      </c>
      <c r="I52" s="3" t="n">
        <v>0</v>
      </c>
      <c r="J52" s="3" t="n">
        <v>0</v>
      </c>
      <c r="K52" s="3" t="n">
        <v>0</v>
      </c>
      <c r="L52" s="3" t="n">
        <f aca="false">IFERROR(INDEX(ammo!$A$2:$A$60,MATCH(M52,ammo!$B$2:$B$60,0),1),0)</f>
        <v>0</v>
      </c>
      <c r="N52" s="3" t="n">
        <v>1</v>
      </c>
      <c r="O52" s="3" t="str">
        <f aca="false">_xlfn.CONCAT("('",B51,"','",C51,"','",E51,"','",F51,"','",G51,"','",H51,"','",I51,"','",J51,"','",K51,"','",L51,"','",N51,"','","'),")</f>
        <v>('Walking Cane','8','3','Ph','0','R','2','100','3','0','1',''),</v>
      </c>
    </row>
    <row r="53" customFormat="false" ht="13.8" hidden="false" customHeight="false" outlineLevel="0" collapsed="false">
      <c r="A53" s="3" t="n">
        <v>52</v>
      </c>
      <c r="B53" s="3" t="s">
        <v>430</v>
      </c>
      <c r="C53" s="3" t="n">
        <f aca="false">INDEX(Q$2:Q$9,MATCH(D53,R$2:R$9,0),1)</f>
        <v>17</v>
      </c>
      <c r="D53" s="3" t="s">
        <v>382</v>
      </c>
      <c r="E53" s="3" t="n">
        <v>2</v>
      </c>
      <c r="F53" s="3" t="s">
        <v>365</v>
      </c>
      <c r="G53" s="3" t="n">
        <v>0</v>
      </c>
      <c r="H53" s="3" t="s">
        <v>406</v>
      </c>
      <c r="I53" s="3" t="n">
        <v>1</v>
      </c>
      <c r="J53" s="3" t="n">
        <v>0</v>
      </c>
      <c r="K53" s="3" t="n">
        <v>0</v>
      </c>
      <c r="L53" s="3" t="n">
        <f aca="false">IFERROR(INDEX(ammo!$A$2:$A$60,MATCH(M53,ammo!$B$2:$B$60,0),1),0)</f>
        <v>0</v>
      </c>
      <c r="N53" s="3" t="n">
        <v>1</v>
      </c>
      <c r="O53" s="3" t="str">
        <f aca="false">_xlfn.CONCAT("('",B52,"','",C52,"','",E52,"','",F52,"','",G52,"','",H52,"','",I52,"','",J52,"','",K52,"','",L52,"','",N52,"','","'),")</f>
        <v>('Unarmed Strike','17','2','Ph','0','R','0','0','0','0','1',''),</v>
      </c>
    </row>
    <row r="54" customFormat="false" ht="13.8" hidden="false" customHeight="false" outlineLevel="0" collapsed="false">
      <c r="A54" s="3" t="n">
        <v>53</v>
      </c>
      <c r="B54" s="3" t="s">
        <v>431</v>
      </c>
      <c r="C54" s="3" t="n">
        <f aca="false">INDEX(Q$2:Q$9,MATCH(D54,R$2:R$9,0),1)</f>
        <v>17</v>
      </c>
      <c r="D54" s="3" t="s">
        <v>382</v>
      </c>
      <c r="E54" s="3" t="n">
        <v>3</v>
      </c>
      <c r="F54" s="3" t="s">
        <v>365</v>
      </c>
      <c r="G54" s="3" t="n">
        <v>0</v>
      </c>
      <c r="H54" s="3" t="s">
        <v>406</v>
      </c>
      <c r="I54" s="3" t="n">
        <v>1</v>
      </c>
      <c r="J54" s="3" t="n">
        <v>10</v>
      </c>
      <c r="K54" s="3" t="n">
        <v>1</v>
      </c>
      <c r="L54" s="3" t="n">
        <f aca="false">IFERROR(INDEX(ammo!$A$2:$A$60,MATCH(M54,ammo!$B$2:$B$60,0),1),0)</f>
        <v>0</v>
      </c>
      <c r="N54" s="3" t="n">
        <v>1</v>
      </c>
      <c r="O54" s="3" t="str">
        <f aca="false">_xlfn.CONCAT("('",B53,"','",C53,"','",E53,"','",F53,"','",G53,"','",H53,"','",I53,"','",J53,"','",K53,"','",L53,"','",N53,"','","'),")</f>
        <v>('Handy Rock','17','2','Ph','0','R','1','0','0','0','1',''),</v>
      </c>
    </row>
    <row r="55" customFormat="false" ht="13.8" hidden="false" customHeight="false" outlineLevel="0" collapsed="false">
      <c r="A55" s="3" t="n">
        <v>54</v>
      </c>
      <c r="B55" s="3" t="s">
        <v>432</v>
      </c>
      <c r="C55" s="3" t="n">
        <f aca="false">INDEX(Q$2:Q$9,MATCH(D55,R$2:R$9,0),1)</f>
        <v>17</v>
      </c>
      <c r="D55" s="3" t="s">
        <v>382</v>
      </c>
      <c r="E55" s="3" t="n">
        <v>5</v>
      </c>
      <c r="F55" s="3" t="s">
        <v>365</v>
      </c>
      <c r="G55" s="3" t="n">
        <v>0</v>
      </c>
      <c r="H55" s="3" t="s">
        <v>406</v>
      </c>
      <c r="I55" s="3" t="n">
        <v>10</v>
      </c>
      <c r="J55" s="3" t="n">
        <v>75</v>
      </c>
      <c r="K55" s="3" t="n">
        <v>3</v>
      </c>
      <c r="L55" s="3" t="n">
        <f aca="false">IFERROR(INDEX(ammo!$A$2:$A$60,MATCH(M55,ammo!$B$2:$B$60,0),1),0)</f>
        <v>0</v>
      </c>
      <c r="N55" s="3" t="n">
        <v>1</v>
      </c>
      <c r="O55" s="3" t="str">
        <f aca="false">_xlfn.CONCAT("('",B54,"','",C54,"','",E54,"','",F54,"','",G54,"','",H54,"','",I54,"','",J54,"','",K54,"','",L54,"','",N54,"','","'),")</f>
        <v>('Boxing Glove','17','3','Ph','0','R','1','10','1','0','1',''),</v>
      </c>
    </row>
    <row r="56" customFormat="false" ht="13.8" hidden="false" customHeight="false" outlineLevel="0" collapsed="false">
      <c r="A56" s="3" t="n">
        <v>55</v>
      </c>
      <c r="B56" s="3" t="s">
        <v>433</v>
      </c>
      <c r="C56" s="3" t="n">
        <f aca="false">INDEX(Q$2:Q$9,MATCH(D56,R$2:R$9,0),1)</f>
        <v>17</v>
      </c>
      <c r="D56" s="3" t="s">
        <v>382</v>
      </c>
      <c r="E56" s="3" t="n">
        <v>3</v>
      </c>
      <c r="F56" s="3" t="s">
        <v>365</v>
      </c>
      <c r="G56" s="3" t="n">
        <v>0</v>
      </c>
      <c r="H56" s="3" t="s">
        <v>406</v>
      </c>
      <c r="I56" s="3" t="n">
        <v>0</v>
      </c>
      <c r="J56" s="3" t="n">
        <v>10</v>
      </c>
      <c r="K56" s="3" t="n">
        <v>1</v>
      </c>
      <c r="L56" s="3" t="n">
        <f aca="false">IFERROR(INDEX(ammo!$A$2:$A$60,MATCH(M56,ammo!$B$2:$B$60,0),1),0)</f>
        <v>0</v>
      </c>
      <c r="N56" s="3" t="n">
        <v>1</v>
      </c>
      <c r="O56" s="3" t="str">
        <f aca="false">_xlfn.CONCAT("('",B55,"','",C55,"','",E55,"','",F55,"','",G55,"','",H55,"','",I55,"','",J55,"','",K55,"','",L55,"','",N55,"','","'),")</f>
        <v>('Deathclaw Gauntlet','17','5','Ph','0','R','10','75','3','0','1',''),</v>
      </c>
    </row>
    <row r="57" customFormat="false" ht="13.8" hidden="false" customHeight="false" outlineLevel="0" collapsed="false">
      <c r="A57" s="3" t="n">
        <v>56</v>
      </c>
      <c r="B57" s="3" t="s">
        <v>434</v>
      </c>
      <c r="C57" s="3" t="n">
        <f aca="false">INDEX(Q$2:Q$9,MATCH(D57,R$2:R$9,0),1)</f>
        <v>17</v>
      </c>
      <c r="D57" s="3" t="s">
        <v>382</v>
      </c>
      <c r="E57" s="3" t="n">
        <v>4</v>
      </c>
      <c r="F57" s="3" t="s">
        <v>365</v>
      </c>
      <c r="G57" s="3" t="n">
        <v>0</v>
      </c>
      <c r="H57" s="3" t="s">
        <v>406</v>
      </c>
      <c r="I57" s="3" t="n">
        <v>4</v>
      </c>
      <c r="J57" s="3" t="n">
        <v>100</v>
      </c>
      <c r="K57" s="3" t="n">
        <v>2</v>
      </c>
      <c r="L57" s="3" t="n">
        <f aca="false">IFERROR(INDEX(ammo!$A$2:$A$60,MATCH(M57,ammo!$B$2:$B$60,0),1),0)</f>
        <v>0</v>
      </c>
      <c r="N57" s="3" t="n">
        <v>1</v>
      </c>
      <c r="O57" s="3" t="str">
        <f aca="false">_xlfn.CONCAT("('",B56,"','",C56,"','",E56,"','",F56,"','",G56,"','",H56,"','",I56,"','",J56,"','",K56,"','",L56,"','",N56,"','","'),")</f>
        <v>('Knuckles','17','3','Ph','0','R','0','10','1','0','1',''),</v>
      </c>
    </row>
    <row r="58" customFormat="false" ht="13.8" hidden="false" customHeight="false" outlineLevel="0" collapsed="false">
      <c r="A58" s="3" t="n">
        <v>57</v>
      </c>
      <c r="B58" s="3" t="s">
        <v>435</v>
      </c>
      <c r="C58" s="3" t="n">
        <f aca="false">INDEX(Q$2:Q$9,MATCH(D58,R$2:R$9,0),1)</f>
        <v>16</v>
      </c>
      <c r="D58" s="3" t="s">
        <v>380</v>
      </c>
      <c r="E58" s="3" t="n">
        <v>3</v>
      </c>
      <c r="F58" s="3" t="s">
        <v>365</v>
      </c>
      <c r="G58" s="3" t="n">
        <v>0</v>
      </c>
      <c r="H58" s="3" t="s">
        <v>366</v>
      </c>
      <c r="I58" s="3" t="n">
        <v>0</v>
      </c>
      <c r="J58" s="3" t="n">
        <v>10</v>
      </c>
      <c r="K58" s="3" t="n">
        <v>1</v>
      </c>
      <c r="L58" s="3" t="n">
        <f aca="false">IFERROR(INDEX(ammo!$A$2:$A$60,MATCH(M58,ammo!$B$2:$B$60,0),1),0)</f>
        <v>0</v>
      </c>
      <c r="N58" s="3" t="n">
        <v>1</v>
      </c>
      <c r="O58" s="3" t="str">
        <f aca="false">_xlfn.CONCAT("('",B57,"','",C57,"','",E57,"','",F57,"','",G57,"','",H57,"','",I57,"','",J57,"','",K57,"','",L57,"','",N57,"','","'),")</f>
        <v>('Power Fist','17','4','Ph','0','R','4','100','2','0','1',''),</v>
      </c>
    </row>
    <row r="59" customFormat="false" ht="13.8" hidden="false" customHeight="false" outlineLevel="0" collapsed="false">
      <c r="A59" s="3" t="n">
        <v>58</v>
      </c>
      <c r="B59" s="3" t="s">
        <v>436</v>
      </c>
      <c r="C59" s="3" t="n">
        <f aca="false">INDEX(Q$2:Q$9,MATCH(D59,R$2:R$9,0),1)</f>
        <v>16</v>
      </c>
      <c r="D59" s="3" t="s">
        <v>380</v>
      </c>
      <c r="E59" s="3" t="n">
        <v>4</v>
      </c>
      <c r="F59" s="3" t="s">
        <v>365</v>
      </c>
      <c r="G59" s="3" t="n">
        <v>0</v>
      </c>
      <c r="H59" s="3" t="s">
        <v>366</v>
      </c>
      <c r="I59" s="3" t="n">
        <v>0</v>
      </c>
      <c r="J59" s="3" t="n">
        <v>15</v>
      </c>
      <c r="K59" s="3" t="n">
        <v>2</v>
      </c>
      <c r="L59" s="3" t="n">
        <f aca="false">IFERROR(INDEX(ammo!$A$2:$A$60,MATCH(M59,ammo!$B$2:$B$60,0),1),0)</f>
        <v>0</v>
      </c>
      <c r="N59" s="3" t="n">
        <v>1</v>
      </c>
      <c r="O59" s="3" t="str">
        <f aca="false">_xlfn.CONCAT("('",B58,"','",C58,"','",E58,"','",F58,"','",G58,"','",H58,"','",I58,"','",J58,"','",K58,"','",L58,"','",N58,"','","'),")</f>
        <v>('Throwing Knives','16','3','Ph','0','C','0','10','1','0','1',''),</v>
      </c>
    </row>
    <row r="60" customFormat="false" ht="13.8" hidden="false" customHeight="false" outlineLevel="0" collapsed="false">
      <c r="A60" s="3" t="n">
        <v>59</v>
      </c>
      <c r="B60" s="3" t="s">
        <v>437</v>
      </c>
      <c r="C60" s="3" t="n">
        <f aca="false">INDEX(Q$2:Q$9,MATCH(D60,R$2:R$9,0),1)</f>
        <v>16</v>
      </c>
      <c r="D60" s="3" t="s">
        <v>380</v>
      </c>
      <c r="E60" s="3" t="n">
        <v>4</v>
      </c>
      <c r="F60" s="3" t="s">
        <v>365</v>
      </c>
      <c r="G60" s="3" t="n">
        <v>0</v>
      </c>
      <c r="H60" s="3" t="s">
        <v>371</v>
      </c>
      <c r="I60" s="3" t="n">
        <v>4</v>
      </c>
      <c r="J60" s="3" t="n">
        <v>10</v>
      </c>
      <c r="K60" s="3" t="n">
        <v>1</v>
      </c>
      <c r="L60" s="3" t="n">
        <f aca="false">IFERROR(INDEX(ammo!$A$2:$A$60,MATCH(M60,ammo!$B$2:$B$60,0),1),0)</f>
        <v>0</v>
      </c>
      <c r="N60" s="3" t="n">
        <v>1</v>
      </c>
      <c r="O60" s="3" t="str">
        <f aca="false">_xlfn.CONCAT("('",B59,"','",C59,"','",E59,"','",F59,"','",G59,"','",H59,"','",I59,"','",J59,"','",K59,"','",L59,"','",N59,"','","'),")</f>
        <v>('Tomahawk','16','4','Ph','0','C','0','15','2','0','1',''),</v>
      </c>
    </row>
    <row r="61" customFormat="false" ht="13.8" hidden="false" customHeight="false" outlineLevel="0" collapsed="false">
      <c r="A61" s="3" t="n">
        <v>60</v>
      </c>
      <c r="B61" s="3" t="s">
        <v>438</v>
      </c>
      <c r="C61" s="3" t="n">
        <f aca="false">INDEX(Q$2:Q$9,MATCH(D61,R$2:R$9,0),1)</f>
        <v>5</v>
      </c>
      <c r="D61" s="3" t="s">
        <v>374</v>
      </c>
      <c r="E61" s="3" t="n">
        <v>5</v>
      </c>
      <c r="F61" s="3" t="s">
        <v>365</v>
      </c>
      <c r="G61" s="3" t="n">
        <v>0</v>
      </c>
      <c r="H61" s="3" t="s">
        <v>371</v>
      </c>
      <c r="I61" s="3" t="n">
        <v>1</v>
      </c>
      <c r="J61" s="3" t="n">
        <v>40</v>
      </c>
      <c r="K61" s="3" t="n">
        <v>1</v>
      </c>
      <c r="L61" s="3" t="n">
        <f aca="false">IFERROR(INDEX(ammo!$A$2:$A$60,MATCH(M61,ammo!$B$2:$B$60,0),1),0)</f>
        <v>0</v>
      </c>
      <c r="N61" s="3" t="n">
        <v>1</v>
      </c>
      <c r="O61" s="3" t="str">
        <f aca="false">_xlfn.CONCAT("('",B60,"','",C60,"','",E60,"','",F60,"','",G60,"','",H60,"','",I60,"','",J60,"','",K60,"','",L60,"','",N60,"','","'),")</f>
        <v>('Javelin','16','4','Ph','0','M','4','10','1','0','1',''),</v>
      </c>
    </row>
    <row r="62" customFormat="false" ht="13.8" hidden="false" customHeight="false" outlineLevel="0" collapsed="false">
      <c r="A62" s="3" t="n">
        <v>61</v>
      </c>
      <c r="B62" s="3" t="s">
        <v>439</v>
      </c>
      <c r="C62" s="3" t="n">
        <f aca="false">INDEX(Q$2:Q$9,MATCH(D62,R$2:R$9,0),1)</f>
        <v>5</v>
      </c>
      <c r="D62" s="3" t="s">
        <v>374</v>
      </c>
      <c r="E62" s="3" t="n">
        <v>6</v>
      </c>
      <c r="F62" s="3" t="s">
        <v>365</v>
      </c>
      <c r="G62" s="3" t="n">
        <v>0</v>
      </c>
      <c r="H62" s="3" t="s">
        <v>371</v>
      </c>
      <c r="I62" s="3" t="n">
        <v>0</v>
      </c>
      <c r="J62" s="3" t="n">
        <v>50</v>
      </c>
      <c r="K62" s="3" t="n">
        <v>2</v>
      </c>
      <c r="L62" s="3" t="n">
        <f aca="false">IFERROR(INDEX(ammo!$A$2:$A$60,MATCH(M62,ammo!$B$2:$B$60,0),1),0)</f>
        <v>0</v>
      </c>
      <c r="N62" s="3" t="n">
        <v>1</v>
      </c>
      <c r="O62" s="3" t="str">
        <f aca="false">_xlfn.CONCAT("('",B61,"','",C61,"','",E61,"','",F61,"','",G61,"','",H61,"','",I61,"','",J61,"','",K61,"','",L61,"','",N61,"','","'),")</f>
        <v>('Baseball Grenade','5','5','Ph','0','M','1','40','1','0','1',''),</v>
      </c>
    </row>
    <row r="63" customFormat="false" ht="13.8" hidden="false" customHeight="false" outlineLevel="0" collapsed="false">
      <c r="A63" s="3" t="n">
        <v>62</v>
      </c>
      <c r="B63" s="3" t="s">
        <v>440</v>
      </c>
      <c r="C63" s="3" t="n">
        <f aca="false">INDEX(Q$2:Q$9,MATCH(D63,R$2:R$9,0),1)</f>
        <v>5</v>
      </c>
      <c r="D63" s="3" t="s">
        <v>374</v>
      </c>
      <c r="E63" s="3" t="n">
        <v>4</v>
      </c>
      <c r="F63" s="3" t="s">
        <v>391</v>
      </c>
      <c r="G63" s="3" t="n">
        <v>0</v>
      </c>
      <c r="H63" s="3" t="s">
        <v>371</v>
      </c>
      <c r="I63" s="3" t="n">
        <v>1</v>
      </c>
      <c r="J63" s="3" t="n">
        <v>20</v>
      </c>
      <c r="K63" s="3" t="n">
        <v>1</v>
      </c>
      <c r="L63" s="3" t="n">
        <f aca="false">IFERROR(INDEX(ammo!$A$2:$A$60,MATCH(M63,ammo!$B$2:$B$60,0),1),0)</f>
        <v>0</v>
      </c>
      <c r="N63" s="3" t="n">
        <v>1</v>
      </c>
      <c r="O63" s="3" t="str">
        <f aca="false">_xlfn.CONCAT("('",B62,"','",C62,"','",E62,"','",F62,"','",G62,"','",H62,"','",I62,"','",J62,"','",K62,"','",L62,"','",N62,"','","'),")</f>
        <v>('Frag Grenade','5','6','Ph','0','M','0','50','2','0','1',''),</v>
      </c>
    </row>
    <row r="64" customFormat="false" ht="13.8" hidden="false" customHeight="false" outlineLevel="0" collapsed="false">
      <c r="A64" s="3" t="n">
        <v>63</v>
      </c>
      <c r="B64" s="3" t="s">
        <v>441</v>
      </c>
      <c r="C64" s="3" t="n">
        <f aca="false">INDEX(Q$2:Q$9,MATCH(D64,R$2:R$9,0),1)</f>
        <v>5</v>
      </c>
      <c r="D64" s="3" t="s">
        <v>374</v>
      </c>
      <c r="E64" s="3" t="n">
        <v>9</v>
      </c>
      <c r="F64" s="3" t="s">
        <v>391</v>
      </c>
      <c r="G64" s="3" t="n">
        <v>0</v>
      </c>
      <c r="H64" s="3" t="s">
        <v>371</v>
      </c>
      <c r="I64" s="3" t="n">
        <v>1</v>
      </c>
      <c r="J64" s="3" t="n">
        <v>100</v>
      </c>
      <c r="K64" s="3" t="n">
        <v>4</v>
      </c>
      <c r="L64" s="3" t="n">
        <f aca="false">IFERROR(INDEX(ammo!$A$2:$A$60,MATCH(M64,ammo!$B$2:$B$60,0),1),0)</f>
        <v>0</v>
      </c>
      <c r="N64" s="3" t="n">
        <v>1</v>
      </c>
      <c r="O64" s="3" t="str">
        <f aca="false">_xlfn.CONCAT("('",B63,"','",C63,"','",E63,"','",F63,"','",G63,"','",H63,"','",I63,"','",J63,"','",K63,"','",L63,"','",N63,"','","'),")</f>
        <v>('Molotov Cocktail','5','4','En','0','M','1','20','1','0','1',''),</v>
      </c>
    </row>
    <row r="65" customFormat="false" ht="13.8" hidden="false" customHeight="false" outlineLevel="0" collapsed="false">
      <c r="A65" s="3" t="n">
        <v>64</v>
      </c>
      <c r="B65" s="3" t="s">
        <v>442</v>
      </c>
      <c r="C65" s="3" t="n">
        <f aca="false">INDEX(Q$2:Q$9,MATCH(D65,R$2:R$9,0),1)</f>
        <v>5</v>
      </c>
      <c r="D65" s="3" t="s">
        <v>374</v>
      </c>
      <c r="E65" s="3" t="n">
        <v>9</v>
      </c>
      <c r="F65" s="3" t="s">
        <v>391</v>
      </c>
      <c r="G65" s="3" t="n">
        <v>0</v>
      </c>
      <c r="H65" s="3" t="s">
        <v>371</v>
      </c>
      <c r="I65" s="3" t="n">
        <v>0</v>
      </c>
      <c r="J65" s="3" t="n">
        <v>153</v>
      </c>
      <c r="K65" s="3" t="n">
        <v>3</v>
      </c>
      <c r="L65" s="3" t="n">
        <f aca="false">IFERROR(INDEX(ammo!$A$2:$A$60,MATCH(M65,ammo!$B$2:$B$60,0),1),0)</f>
        <v>0</v>
      </c>
      <c r="N65" s="3" t="n">
        <v>1</v>
      </c>
      <c r="O65" s="3" t="str">
        <f aca="false">_xlfn.CONCAT("('",B64,"','",C64,"','",E64,"','",F64,"','",G64,"','",H64,"','",I64,"','",J64,"','",K64,"','",L64,"','",N64,"','","'),")</f>
        <v>('Nuka Grenade','5','9','En','0','M','1','100','4','0','1',''),</v>
      </c>
    </row>
    <row r="66" customFormat="false" ht="13.8" hidden="false" customHeight="false" outlineLevel="0" collapsed="false">
      <c r="A66" s="3" t="n">
        <v>65</v>
      </c>
      <c r="B66" s="3" t="s">
        <v>443</v>
      </c>
      <c r="C66" s="3" t="n">
        <f aca="false">INDEX(Q$2:Q$9,MATCH(D66,R$2:R$9,0),1)</f>
        <v>5</v>
      </c>
      <c r="D66" s="3" t="s">
        <v>374</v>
      </c>
      <c r="E66" s="3" t="n">
        <v>6</v>
      </c>
      <c r="F66" s="3" t="s">
        <v>391</v>
      </c>
      <c r="G66" s="3" t="n">
        <v>0</v>
      </c>
      <c r="H66" s="3" t="s">
        <v>371</v>
      </c>
      <c r="I66" s="3" t="n">
        <v>0</v>
      </c>
      <c r="J66" s="3" t="n">
        <v>100</v>
      </c>
      <c r="K66" s="3" t="n">
        <v>3</v>
      </c>
      <c r="L66" s="3" t="n">
        <f aca="false">IFERROR(INDEX(ammo!$A$2:$A$60,MATCH(M66,ammo!$B$2:$B$60,0),1),0)</f>
        <v>0</v>
      </c>
      <c r="N66" s="3" t="n">
        <v>1</v>
      </c>
      <c r="O66" s="3" t="str">
        <f aca="false">_xlfn.CONCAT("('",B65,"','",C65,"','",E65,"','",F65,"','",G65,"','",H65,"','",I65,"','",J65,"','",K65,"','",L65,"','",N65,"','","'),")</f>
        <v>('Plasma Grenade','5','9','En','0','M','0','153','3','0','1',''),</v>
      </c>
    </row>
    <row r="67" customFormat="false" ht="13.8" hidden="false" customHeight="false" outlineLevel="0" collapsed="false">
      <c r="A67" s="3" t="n">
        <v>66</v>
      </c>
      <c r="B67" s="3" t="s">
        <v>444</v>
      </c>
      <c r="C67" s="3" t="n">
        <f aca="false">INDEX(Q$2:Q$9,MATCH(D67,R$2:R$9,0),1)</f>
        <v>5</v>
      </c>
      <c r="D67" s="3" t="s">
        <v>374</v>
      </c>
      <c r="E67" s="3" t="n">
        <v>6</v>
      </c>
      <c r="F67" s="3" t="s">
        <v>365</v>
      </c>
      <c r="G67" s="3" t="n">
        <v>0</v>
      </c>
      <c r="H67" s="3" t="s">
        <v>406</v>
      </c>
      <c r="I67" s="3" t="n">
        <v>1</v>
      </c>
      <c r="J67" s="3" t="n">
        <v>75</v>
      </c>
      <c r="K67" s="3" t="n">
        <v>2</v>
      </c>
      <c r="L67" s="3" t="n">
        <f aca="false">IFERROR(INDEX(ammo!$A$2:$A$60,MATCH(M67,ammo!$B$2:$B$60,0),1),0)</f>
        <v>0</v>
      </c>
      <c r="N67" s="3" t="n">
        <v>1</v>
      </c>
      <c r="O67" s="3" t="str">
        <f aca="false">_xlfn.CONCAT("('",B66,"','",C66,"','",E66,"','",F66,"','",G66,"','",H66,"','",I66,"','",J66,"','",K66,"','",L66,"','",N66,"','","'),")</f>
        <v>('Pulse Grenade','5','6','En','0','M','0','100','3','0','1',''),</v>
      </c>
    </row>
    <row r="68" customFormat="false" ht="13.8" hidden="false" customHeight="false" outlineLevel="0" collapsed="false">
      <c r="A68" s="3" t="n">
        <v>67</v>
      </c>
      <c r="B68" s="3" t="s">
        <v>445</v>
      </c>
      <c r="C68" s="3" t="n">
        <f aca="false">INDEX(Q$2:Q$9,MATCH(D68,R$2:R$9,0),1)</f>
        <v>5</v>
      </c>
      <c r="D68" s="3" t="s">
        <v>374</v>
      </c>
      <c r="E68" s="3" t="n">
        <v>6</v>
      </c>
      <c r="F68" s="3" t="s">
        <v>365</v>
      </c>
      <c r="G68" s="3" t="n">
        <v>0</v>
      </c>
      <c r="H68" s="3" t="s">
        <v>406</v>
      </c>
      <c r="I68" s="3" t="n">
        <v>1</v>
      </c>
      <c r="J68" s="3" t="n">
        <v>50</v>
      </c>
      <c r="K68" s="3" t="n">
        <v>2</v>
      </c>
      <c r="L68" s="3" t="n">
        <f aca="false">IFERROR(INDEX(ammo!$A$2:$A$60,MATCH(M68,ammo!$B$2:$B$60,0),1),0)</f>
        <v>0</v>
      </c>
      <c r="N68" s="3" t="n">
        <v>1</v>
      </c>
      <c r="O68" s="3" t="str">
        <f aca="false">_xlfn.CONCAT("('",B67,"','",C67,"','",E67,"','",F67,"','",G67,"','",H67,"','",I67,"','",J67,"','",K67,"','",L67,"','",N67,"','","'),")</f>
        <v>('Bottlecap Mine','5','6','Ph','0','R','1','75','2','0','1',''),</v>
      </c>
    </row>
    <row r="69" customFormat="false" ht="13.8" hidden="false" customHeight="false" outlineLevel="0" collapsed="false">
      <c r="A69" s="3" t="n">
        <v>68</v>
      </c>
      <c r="B69" s="3" t="s">
        <v>446</v>
      </c>
      <c r="C69" s="3" t="n">
        <f aca="false">INDEX(Q$2:Q$9,MATCH(D69,R$2:R$9,0),1)</f>
        <v>5</v>
      </c>
      <c r="D69" s="3" t="s">
        <v>374</v>
      </c>
      <c r="E69" s="3" t="n">
        <v>9</v>
      </c>
      <c r="F69" s="3" t="s">
        <v>391</v>
      </c>
      <c r="G69" s="3" t="n">
        <v>0</v>
      </c>
      <c r="H69" s="3" t="s">
        <v>371</v>
      </c>
      <c r="I69" s="3" t="n">
        <v>1</v>
      </c>
      <c r="J69" s="3" t="n">
        <v>100</v>
      </c>
      <c r="K69" s="3" t="n">
        <v>4</v>
      </c>
      <c r="L69" s="3" t="n">
        <f aca="false">IFERROR(INDEX(ammo!$A$2:$A$60,MATCH(M69,ammo!$B$2:$B$60,0),1),0)</f>
        <v>0</v>
      </c>
      <c r="N69" s="3" t="n">
        <v>1</v>
      </c>
      <c r="O69" s="3" t="str">
        <f aca="false">_xlfn.CONCAT("('",B68,"','",C68,"','",E68,"','",F68,"','",G68,"','",H68,"','",I68,"','",J68,"','",K68,"','",L68,"','",N68,"','","'),")</f>
        <v>('Frag Mine','5','6','Ph','0','R','1','50','2','0','1',''),</v>
      </c>
    </row>
    <row r="70" customFormat="false" ht="13.8" hidden="false" customHeight="false" outlineLevel="0" collapsed="false">
      <c r="A70" s="3" t="n">
        <v>69</v>
      </c>
      <c r="B70" s="3" t="s">
        <v>447</v>
      </c>
      <c r="C70" s="3" t="n">
        <f aca="false">INDEX(Q$2:Q$9,MATCH(D70,R$2:R$9,0),1)</f>
        <v>5</v>
      </c>
      <c r="D70" s="3" t="s">
        <v>374</v>
      </c>
      <c r="E70" s="3" t="n">
        <v>9</v>
      </c>
      <c r="F70" s="3" t="s">
        <v>391</v>
      </c>
      <c r="G70" s="3" t="n">
        <v>0</v>
      </c>
      <c r="H70" s="3" t="s">
        <v>371</v>
      </c>
      <c r="I70" s="3" t="n">
        <v>0</v>
      </c>
      <c r="J70" s="3" t="n">
        <v>135</v>
      </c>
      <c r="K70" s="3" t="n">
        <v>3</v>
      </c>
      <c r="L70" s="3" t="n">
        <f aca="false">IFERROR(INDEX(ammo!$A$2:$A$60,MATCH(M70,ammo!$B$2:$B$60,0),1),0)</f>
        <v>0</v>
      </c>
      <c r="N70" s="3" t="n">
        <v>1</v>
      </c>
      <c r="O70" s="3" t="str">
        <f aca="false">_xlfn.CONCAT("('",B69,"','",C69,"','",E69,"','",F69,"','",G69,"','",H69,"','",I69,"','",J69,"','",K69,"','",L69,"','",N69,"','","'),")</f>
        <v>('Nuke Mine','5','9','En','0','M','1','100','4','0','1',''),</v>
      </c>
    </row>
    <row r="71" customFormat="false" ht="13.8" hidden="false" customHeight="false" outlineLevel="0" collapsed="false">
      <c r="A71" s="3" t="n">
        <v>70</v>
      </c>
      <c r="B71" s="3" t="s">
        <v>448</v>
      </c>
      <c r="C71" s="3" t="n">
        <f aca="false">INDEX(Q$2:Q$9,MATCH(D71,R$2:R$9,0),1)</f>
        <v>5</v>
      </c>
      <c r="D71" s="3" t="s">
        <v>374</v>
      </c>
      <c r="E71" s="3" t="n">
        <v>6</v>
      </c>
      <c r="F71" s="3" t="s">
        <v>391</v>
      </c>
      <c r="G71" s="3" t="n">
        <v>0</v>
      </c>
      <c r="H71" s="3" t="s">
        <v>371</v>
      </c>
      <c r="I71" s="3" t="n">
        <v>0</v>
      </c>
      <c r="J71" s="3" t="n">
        <v>100</v>
      </c>
      <c r="K71" s="3" t="n">
        <v>3</v>
      </c>
      <c r="L71" s="3" t="n">
        <f aca="false">IFERROR(INDEX(ammo!$A$2:$A$60,MATCH(M71,ammo!$B$2:$B$60,0),1),0)</f>
        <v>0</v>
      </c>
      <c r="N71" s="3" t="n">
        <v>1</v>
      </c>
      <c r="O71" s="3" t="str">
        <f aca="false">_xlfn.CONCAT("('",B70,"','",C70,"','",E70,"','",F70,"','",G70,"','",H70,"','",I70,"','",J70,"','",K70,"','",L70,"','",N70,"','","'),")</f>
        <v>('Plasma Mine','5','9','En','0','M','0','135','3','0','1',''),</v>
      </c>
    </row>
    <row r="72" customFormat="false" ht="13.8" hidden="false" customHeight="false" outlineLevel="0" collapsed="false">
      <c r="A72" s="3" t="n">
        <v>71</v>
      </c>
      <c r="B72" s="3" t="s">
        <v>449</v>
      </c>
      <c r="C72" s="3" t="n">
        <f aca="false">INDEX(Q$2:Q$9,MATCH(D72,R$2:R$9,0),1)</f>
        <v>12</v>
      </c>
      <c r="D72" s="3" t="s">
        <v>364</v>
      </c>
      <c r="E72" s="3" t="n">
        <v>5</v>
      </c>
      <c r="F72" s="3" t="s">
        <v>365</v>
      </c>
      <c r="G72" s="3" t="n">
        <v>1</v>
      </c>
      <c r="H72" s="3" t="s">
        <v>366</v>
      </c>
      <c r="I72" s="3" t="n">
        <v>5</v>
      </c>
      <c r="J72" s="3" t="n">
        <v>100</v>
      </c>
      <c r="K72" s="3" t="n">
        <v>3</v>
      </c>
      <c r="L72" s="3" t="n">
        <f aca="false">IFERROR(INDEX(ammo!$A$2:$A$60,MATCH(M72,ammo!$B$2:$B$60,0),1),0)</f>
        <v>23</v>
      </c>
      <c r="M72" s="6" t="s">
        <v>122</v>
      </c>
      <c r="N72" s="3" t="n">
        <v>2</v>
      </c>
      <c r="O72" s="3" t="str">
        <f aca="false">_xlfn.CONCAT("('",B71,"','",C71,"','",E71,"','",F71,"','",G71,"','",H71,"','",I71,"','",J71,"','",K71,"','",L71,"','",N71,"','","'),")</f>
        <v>('Pulse Mine','5','6','En','0','M','0','100','3','0','1',''),</v>
      </c>
    </row>
    <row r="73" customFormat="false" ht="13.8" hidden="false" customHeight="false" outlineLevel="0" collapsed="false">
      <c r="A73" s="3" t="n">
        <v>72</v>
      </c>
      <c r="B73" s="3" t="s">
        <v>450</v>
      </c>
      <c r="C73" s="3" t="n">
        <f aca="false">INDEX(Q$2:Q$9,MATCH(D73,R$2:R$9,0),1)</f>
        <v>12</v>
      </c>
      <c r="D73" s="3" t="s">
        <v>364</v>
      </c>
      <c r="E73" s="3" t="n">
        <v>8</v>
      </c>
      <c r="F73" s="3" t="s">
        <v>365</v>
      </c>
      <c r="G73" s="3" t="n">
        <v>0</v>
      </c>
      <c r="H73" s="3" t="s">
        <v>366</v>
      </c>
      <c r="I73" s="3" t="n">
        <v>4</v>
      </c>
      <c r="J73" s="3" t="n">
        <v>250</v>
      </c>
      <c r="K73" s="3" t="n">
        <v>4</v>
      </c>
      <c r="L73" s="3" t="n">
        <v>128</v>
      </c>
      <c r="M73" s="6" t="s">
        <v>45</v>
      </c>
      <c r="N73" s="3" t="n">
        <v>2</v>
      </c>
      <c r="O73" s="3" t="str">
        <f aca="false">_xlfn.CONCAT("('",B72,"','",C72,"','",E72,"','",F72,"','",G72,"','",H72,"','",I72,"','",J72,"','",K72,"','",L72,"','",N72,"','","'),")</f>
        <v>('5.56mm Pistol','12','5','Ph','1','C','5','100','3','23','2',''),</v>
      </c>
    </row>
    <row r="74" customFormat="false" ht="13.8" hidden="false" customHeight="false" outlineLevel="0" collapsed="false">
      <c r="A74" s="3" t="n">
        <v>73</v>
      </c>
      <c r="B74" s="3" t="s">
        <v>451</v>
      </c>
      <c r="C74" s="3" t="n">
        <f aca="false">INDEX(Q$2:Q$9,MATCH(D74,R$2:R$9,0),1)</f>
        <v>12</v>
      </c>
      <c r="D74" s="3" t="s">
        <v>364</v>
      </c>
      <c r="E74" s="3" t="n">
        <v>1</v>
      </c>
      <c r="F74" s="3" t="s">
        <v>365</v>
      </c>
      <c r="G74" s="3" t="n">
        <v>0</v>
      </c>
      <c r="H74" s="3" t="s">
        <v>366</v>
      </c>
      <c r="I74" s="3" t="n">
        <v>6</v>
      </c>
      <c r="J74" s="3" t="n">
        <v>10</v>
      </c>
      <c r="K74" s="3" t="n">
        <v>3</v>
      </c>
      <c r="L74" s="3" t="n">
        <f aca="false">IFERROR(INDEX(ammo!$A$2:$A$60,MATCH(M74,ammo!$B$2:$B$60,0),1),0)</f>
        <v>0</v>
      </c>
      <c r="N74" s="3" t="n">
        <v>2</v>
      </c>
      <c r="O74" s="3" t="str">
        <f aca="false">_xlfn.CONCAT("('",B73,"','",C73,"','",E73,"','",F73,"','",G73,"','",H73,"','",I73,"','",J73,"','",K73,"','",L73,"','",N73,"','","'),")</f>
        <v>('14mm Pistol','12','8','Ph','0','C','4','250','4','128','2',''),</v>
      </c>
    </row>
    <row r="75" customFormat="false" ht="13.8" hidden="false" customHeight="false" outlineLevel="0" collapsed="false">
      <c r="A75" s="3" t="n">
        <v>74</v>
      </c>
      <c r="B75" s="3" t="s">
        <v>452</v>
      </c>
      <c r="C75" s="3" t="n">
        <f aca="false">INDEX(Q$2:Q$9,MATCH(D75,R$2:R$9,0),1)</f>
        <v>12</v>
      </c>
      <c r="D75" s="3" t="s">
        <v>364</v>
      </c>
      <c r="E75" s="3" t="n">
        <v>3</v>
      </c>
      <c r="F75" s="3" t="s">
        <v>365</v>
      </c>
      <c r="G75" s="3" t="n">
        <v>0</v>
      </c>
      <c r="H75" s="3" t="s">
        <v>366</v>
      </c>
      <c r="I75" s="3" t="n">
        <v>1</v>
      </c>
      <c r="J75" s="3" t="n">
        <v>0</v>
      </c>
      <c r="K75" s="3" t="n">
        <v>0</v>
      </c>
      <c r="L75" s="3" t="n">
        <f aca="false">IFERROR(INDEX(ammo!$A$2:$A$60,MATCH(M75,ammo!$B$2:$B$60,0),1),0)</f>
        <v>38</v>
      </c>
      <c r="M75" s="6" t="s">
        <v>135</v>
      </c>
      <c r="N75" s="3" t="n">
        <v>2</v>
      </c>
      <c r="O75" s="3" t="str">
        <f aca="false">_xlfn.CONCAT("('",B74,"','",C74,"','",E74,"','",F74,"','",G74,"','",H74,"','",I74,"','",J74,"','",K74,"','",L74,"','",N74,"','","'),")</f>
        <v>('Red Ryder BB Gun','12','1','Ph','0','C','6','10','3','0','2',''),</v>
      </c>
    </row>
    <row r="76" customFormat="false" ht="13.8" hidden="false" customHeight="false" outlineLevel="0" collapsed="false">
      <c r="A76" s="3" t="n">
        <v>75</v>
      </c>
      <c r="B76" s="3" t="s">
        <v>453</v>
      </c>
      <c r="C76" s="3" t="n">
        <f aca="false">INDEX(Q$2:Q$9,MATCH(D76,R$2:R$9,0),1)</f>
        <v>12</v>
      </c>
      <c r="D76" s="3" t="s">
        <v>364</v>
      </c>
      <c r="E76" s="3" t="n">
        <v>7</v>
      </c>
      <c r="F76" s="3" t="s">
        <v>365</v>
      </c>
      <c r="G76" s="3" t="n">
        <v>1</v>
      </c>
      <c r="H76" s="3" t="s">
        <v>371</v>
      </c>
      <c r="I76" s="3" t="n">
        <v>9</v>
      </c>
      <c r="J76" s="3" t="n">
        <v>65</v>
      </c>
      <c r="K76" s="3" t="n">
        <v>2</v>
      </c>
      <c r="L76" s="3" t="n">
        <v>126</v>
      </c>
      <c r="M76" s="6" t="s">
        <v>331</v>
      </c>
      <c r="N76" s="3" t="n">
        <v>2</v>
      </c>
      <c r="O76" s="3" t="str">
        <f aca="false">_xlfn.CONCAT("('",B75,"','",C75,"','",E75,"','",F75,"','",G75,"','",H75,"','",I75,"','",J75,"','",K75,"','",L75,"','",N75,"','","'),")</f>
        <v>('Zip Gun','12','3','Ph','0','C','1','0','0','38','2',''),</v>
      </c>
    </row>
    <row r="77" customFormat="false" ht="13.8" hidden="false" customHeight="false" outlineLevel="0" collapsed="false">
      <c r="A77" s="3" t="n">
        <v>76</v>
      </c>
      <c r="B77" s="3" t="s">
        <v>454</v>
      </c>
      <c r="C77" s="3" t="n">
        <f aca="false">INDEX(Q$2:Q$9,MATCH(D77,R$2:R$9,0),1)</f>
        <v>12</v>
      </c>
      <c r="D77" s="3" t="s">
        <v>364</v>
      </c>
      <c r="E77" s="3" t="n">
        <v>5</v>
      </c>
      <c r="F77" s="3" t="s">
        <v>365</v>
      </c>
      <c r="G77" s="3" t="n">
        <v>2</v>
      </c>
      <c r="H77" s="3" t="s">
        <v>366</v>
      </c>
      <c r="I77" s="3" t="n">
        <v>5</v>
      </c>
      <c r="J77" s="3" t="n">
        <v>80</v>
      </c>
      <c r="K77" s="3" t="n">
        <v>2</v>
      </c>
      <c r="L77" s="3" t="n">
        <f aca="false">IFERROR(INDEX(ammo!$A$2:$A$60,MATCH(M77,ammo!$B$2:$B$60,0),1),0)</f>
        <v>6</v>
      </c>
      <c r="M77" s="6" t="s">
        <v>68</v>
      </c>
      <c r="N77" s="3" t="n">
        <v>2</v>
      </c>
      <c r="O77" s="3" t="str">
        <f aca="false">_xlfn.CONCAT("('",B76,"','",C76,"','",E76,"','",F76,"','",G76,"','",H76,"','",I76,"','",J76,"','",K76,"','",L76,"','",N76,"','","'),")</f>
        <v>('Lever-action Rifle','12','7','Ph','1','M','9','65','2','126','2',''),</v>
      </c>
    </row>
    <row r="78" customFormat="false" ht="13.8" hidden="false" customHeight="false" outlineLevel="0" collapsed="false">
      <c r="A78" s="3" t="n">
        <v>77</v>
      </c>
      <c r="B78" s="3" t="s">
        <v>455</v>
      </c>
      <c r="C78" s="3" t="n">
        <f aca="false">INDEX(Q$2:Q$9,MATCH(D78,R$2:R$9,0),1)</f>
        <v>12</v>
      </c>
      <c r="D78" s="3" t="s">
        <v>364</v>
      </c>
      <c r="E78" s="3" t="n">
        <v>5</v>
      </c>
      <c r="F78" s="3" t="s">
        <v>365</v>
      </c>
      <c r="G78" s="3" t="n">
        <v>1</v>
      </c>
      <c r="H78" s="3" t="s">
        <v>366</v>
      </c>
      <c r="I78" s="3" t="n">
        <v>10</v>
      </c>
      <c r="J78" s="3" t="n">
        <v>49</v>
      </c>
      <c r="K78" s="3" t="n">
        <v>1</v>
      </c>
      <c r="L78" s="3" t="n">
        <f aca="false">IFERROR(INDEX(ammo!$A$2:$A$60,MATCH(M78,ammo!$B$2:$B$60,0),1),0)</f>
        <v>5</v>
      </c>
      <c r="M78" s="6" t="s">
        <v>62</v>
      </c>
      <c r="N78" s="3" t="n">
        <v>2</v>
      </c>
      <c r="O78" s="3" t="str">
        <f aca="false">_xlfn.CONCAT("('",B77,"','",C77,"','",E77,"','",F77,"','",G77,"','",H77,"','",I77,"','",J77,"','",K77,"','",L77,"','",N77,"','","'),")</f>
        <v>('.45 Auto Pistol','12','5','Ph','2','C','5','80','2','6','2',''),</v>
      </c>
    </row>
    <row r="79" customFormat="false" ht="13.8" hidden="false" customHeight="false" outlineLevel="0" collapsed="false">
      <c r="A79" s="3" t="n">
        <v>78</v>
      </c>
      <c r="B79" s="3" t="s">
        <v>456</v>
      </c>
      <c r="C79" s="3" t="n">
        <f aca="false">INDEX(Q$2:Q$9,MATCH(D79,R$2:R$9,0),1)</f>
        <v>4</v>
      </c>
      <c r="D79" s="3" t="s">
        <v>372</v>
      </c>
      <c r="E79" s="3" t="n">
        <v>5</v>
      </c>
      <c r="F79" s="3" t="s">
        <v>391</v>
      </c>
      <c r="G79" s="3" t="n">
        <v>1</v>
      </c>
      <c r="H79" s="3" t="s">
        <v>366</v>
      </c>
      <c r="I79" s="3" t="n">
        <v>4</v>
      </c>
      <c r="J79" s="3" t="n">
        <v>70</v>
      </c>
      <c r="K79" s="3" t="n">
        <v>2</v>
      </c>
      <c r="L79" s="3" t="n">
        <f aca="false">IFERROR(INDEX(ammo!$A$2:$A$60,MATCH(M79,ammo!$B$2:$B$60,0),1),0)</f>
        <v>8</v>
      </c>
      <c r="M79" s="6" t="s">
        <v>81</v>
      </c>
      <c r="N79" s="3" t="n">
        <v>2</v>
      </c>
      <c r="O79" s="3" t="str">
        <f aca="false">_xlfn.CONCAT("('",B78,"','",C78,"','",E78,"','",F78,"','",G78,"','",H78,"','",I78,"','",J78,"','",K78,"','",L78,"','",N78,"','","'),")</f>
        <v>('Lever-action Shotgun','12','5','Ph','1','C','10','49','1','5','2',''),</v>
      </c>
    </row>
    <row r="80" customFormat="false" ht="13.8" hidden="false" customHeight="false" outlineLevel="0" collapsed="false">
      <c r="A80" s="3" t="n">
        <v>79</v>
      </c>
      <c r="B80" s="3" t="s">
        <v>457</v>
      </c>
      <c r="C80" s="3" t="n">
        <f aca="false">INDEX(Q$2:Q$9,MATCH(D80,R$2:R$9,0),1)</f>
        <v>3</v>
      </c>
      <c r="D80" s="3" t="s">
        <v>369</v>
      </c>
      <c r="E80" s="3" t="n">
        <v>6</v>
      </c>
      <c r="F80" s="3" t="s">
        <v>365</v>
      </c>
      <c r="G80" s="3" t="n">
        <v>3</v>
      </c>
      <c r="H80" s="3" t="s">
        <v>371</v>
      </c>
      <c r="I80" s="3" t="n">
        <v>22</v>
      </c>
      <c r="J80" s="3" t="n">
        <v>350</v>
      </c>
      <c r="K80" s="3" t="n">
        <v>3</v>
      </c>
      <c r="L80" s="3" t="n">
        <f aca="false">IFERROR(INDEX(ammo!$A$2:$A$60,MATCH(M80,ammo!$B$2:$B$60,0),1),0)</f>
        <v>3</v>
      </c>
      <c r="M80" s="6" t="s">
        <v>46</v>
      </c>
      <c r="N80" s="3" t="n">
        <v>2</v>
      </c>
      <c r="O80" s="3" t="str">
        <f aca="false">_xlfn.CONCAT("('",B79,"','",C79,"','",E79,"','",F79,"','",G79,"','",H79,"','",I79,"','",J79,"','",K79,"','",L79,"','",N79,"','","'),")</f>
        <v>('Pulse Gun','4','5','En','1','C','4','70','2','8','2',''),</v>
      </c>
    </row>
    <row r="81" customFormat="false" ht="13.8" hidden="false" customHeight="false" outlineLevel="0" collapsed="false">
      <c r="A81" s="3" t="n">
        <v>80</v>
      </c>
      <c r="B81" s="3" t="s">
        <v>458</v>
      </c>
      <c r="C81" s="3" t="n">
        <f aca="false">INDEX(Q$2:Q$9,MATCH(D81,R$2:R$9,0),1)</f>
        <v>3</v>
      </c>
      <c r="D81" s="3" t="s">
        <v>369</v>
      </c>
      <c r="E81" s="3" t="n">
        <v>21</v>
      </c>
      <c r="F81" s="3" t="s">
        <v>365</v>
      </c>
      <c r="G81" s="3" t="n">
        <v>0</v>
      </c>
      <c r="H81" s="3" t="s">
        <v>371</v>
      </c>
      <c r="I81" s="3" t="n">
        <v>31</v>
      </c>
      <c r="J81" s="3" t="n">
        <v>1050</v>
      </c>
      <c r="K81" s="3" t="n">
        <v>5</v>
      </c>
      <c r="L81" s="3" t="n">
        <f aca="false">IFERROR(INDEX(ammo!$A$2:$A$60,MATCH(M81,ammo!$B$2:$B$60,0),1),0)</f>
        <v>29</v>
      </c>
      <c r="M81" s="6" t="s">
        <v>142</v>
      </c>
      <c r="N81" s="3" t="n">
        <v>2</v>
      </c>
      <c r="O81" s="3" t="str">
        <f aca="false">_xlfn.CONCAT("('",B80,"','",C80,"','",E80,"','",F80,"','",G80,"','",H80,"','",I80,"','",J80,"','",K80,"','",L80,"','",N80,"','","'),")</f>
        <v>('M60','3','6','Ph','3','M','22','350','3','3','2',''),</v>
      </c>
    </row>
    <row r="82" customFormat="false" ht="13.8" hidden="false" customHeight="false" outlineLevel="0" collapsed="false">
      <c r="A82" s="3" t="n">
        <v>81</v>
      </c>
      <c r="B82" s="3" t="s">
        <v>459</v>
      </c>
      <c r="C82" s="3" t="n">
        <f aca="false">INDEX(Q$2:Q$9,MATCH(D82,R$2:R$9,0),1)</f>
        <v>3</v>
      </c>
      <c r="D82" s="3" t="s">
        <v>369</v>
      </c>
      <c r="E82" s="3" t="n">
        <v>5</v>
      </c>
      <c r="F82" s="3" t="s">
        <v>365</v>
      </c>
      <c r="G82" s="3" t="n">
        <v>3</v>
      </c>
      <c r="H82" s="3" t="s">
        <v>371</v>
      </c>
      <c r="I82" s="3" t="n">
        <v>17</v>
      </c>
      <c r="J82" s="3" t="n">
        <v>400</v>
      </c>
      <c r="K82" s="3" t="n">
        <v>5</v>
      </c>
      <c r="L82" s="3" t="n">
        <f aca="false">IFERROR(INDEX(ammo!$A$2:$A$60,MATCH(M82,ammo!$B$2:$B$60,0),1),0)</f>
        <v>2</v>
      </c>
      <c r="M82" s="6" t="s">
        <v>39</v>
      </c>
      <c r="N82" s="3" t="n">
        <v>2</v>
      </c>
      <c r="O82" s="3" t="str">
        <f aca="false">_xlfn.CONCAT("('",B81,"','",C81,"','",E81,"','",F81,"','",G81,"','",H81,"','",I81,"','",J81,"','",K81,"','",L81,"','",N81,"','","'),")</f>
        <v>('Experimental MIRV','3','21','Ph','0','M','31','1050','5','29','2',''),</v>
      </c>
    </row>
    <row r="83" customFormat="false" ht="13.8" hidden="false" customHeight="false" outlineLevel="0" collapsed="false">
      <c r="A83" s="3" t="n">
        <v>82</v>
      </c>
      <c r="B83" s="3" t="s">
        <v>460</v>
      </c>
      <c r="C83" s="3" t="n">
        <f aca="false">INDEX(Q$2:Q$9,MATCH(D83,R$2:R$9,0),1)</f>
        <v>8</v>
      </c>
      <c r="D83" s="3" t="s">
        <v>376</v>
      </c>
      <c r="E83" s="3" t="n">
        <v>3</v>
      </c>
      <c r="F83" s="3" t="s">
        <v>395</v>
      </c>
      <c r="G83" s="3" t="n">
        <v>0</v>
      </c>
      <c r="H83" s="3" t="s">
        <v>406</v>
      </c>
      <c r="I83" s="3" t="n">
        <v>2</v>
      </c>
      <c r="J83" s="3" t="n">
        <v>30</v>
      </c>
      <c r="K83" s="3" t="n">
        <v>2</v>
      </c>
      <c r="L83" s="3" t="n">
        <f aca="false">IFERROR(INDEX(ammo!$A$2:$A$60,MATCH(M83,ammo!$B$2:$B$60,0),1),0)</f>
        <v>0</v>
      </c>
      <c r="N83" s="3" t="n">
        <v>2</v>
      </c>
      <c r="O83" s="3" t="str">
        <f aca="false">_xlfn.CONCAT("('",B82,"','",C82,"','",E82,"','",F82,"','",G82,"','",H82,"','",I82,"','",J82,"','",K82,"','",L82,"','",N82,"','","'),")</f>
        <v>('SMMG','3','5','Ph','3','M','17','400','5','2','2',''),</v>
      </c>
    </row>
    <row r="84" customFormat="false" ht="13.8" hidden="false" customHeight="false" outlineLevel="0" collapsed="false">
      <c r="A84" s="3" t="n">
        <v>83</v>
      </c>
      <c r="B84" s="3" t="s">
        <v>461</v>
      </c>
      <c r="C84" s="3" t="n">
        <f aca="false">INDEX(Q$2:Q$9,MATCH(D84,R$2:R$9,0),1)</f>
        <v>8</v>
      </c>
      <c r="D84" s="3" t="s">
        <v>376</v>
      </c>
      <c r="E84" s="3" t="n">
        <v>3</v>
      </c>
      <c r="F84" s="3" t="s">
        <v>365</v>
      </c>
      <c r="G84" s="3" t="n">
        <v>0</v>
      </c>
      <c r="H84" s="3" t="s">
        <v>406</v>
      </c>
      <c r="I84" s="3" t="n">
        <v>2</v>
      </c>
      <c r="J84" s="3" t="n">
        <v>30</v>
      </c>
      <c r="K84" s="3" t="n">
        <v>1</v>
      </c>
      <c r="L84" s="3" t="n">
        <f aca="false">IFERROR(INDEX(ammo!$A$2:$A$60,MATCH(M84,ammo!$B$2:$B$60,0),1),0)</f>
        <v>0</v>
      </c>
      <c r="N84" s="3" t="n">
        <v>2</v>
      </c>
      <c r="O84" s="3" t="str">
        <f aca="false">_xlfn.CONCAT("('",B83,"','",C83,"','",E83,"','",F83,"','",G83,"','",H83,"','",I83,"','",J83,"','",K83,"','",L83,"','",N83,"','","'),")</f>
        <v>('Cattle Prod','8','3','Ph/En','0','R','2','30','2','0','2',''),</v>
      </c>
    </row>
    <row r="85" customFormat="false" ht="13.8" hidden="false" customHeight="false" outlineLevel="0" collapsed="false">
      <c r="A85" s="3" t="n">
        <v>84</v>
      </c>
      <c r="B85" s="3" t="s">
        <v>462</v>
      </c>
      <c r="C85" s="3" t="n">
        <f aca="false">INDEX(Q$2:Q$9,MATCH(D85,R$2:R$9,0),1)</f>
        <v>8</v>
      </c>
      <c r="D85" s="3" t="s">
        <v>376</v>
      </c>
      <c r="E85" s="3" t="n">
        <v>4</v>
      </c>
      <c r="F85" s="3" t="s">
        <v>365</v>
      </c>
      <c r="G85" s="3" t="n">
        <v>0</v>
      </c>
      <c r="H85" s="3" t="s">
        <v>406</v>
      </c>
      <c r="I85" s="3" t="n">
        <v>5</v>
      </c>
      <c r="J85" s="3" t="n">
        <v>30</v>
      </c>
      <c r="K85" s="3" t="n">
        <v>0</v>
      </c>
      <c r="L85" s="3" t="n">
        <f aca="false">IFERROR(INDEX(ammo!$A$2:$A$60,MATCH(M85,ammo!$B$2:$B$60,0),1),0)</f>
        <v>0</v>
      </c>
      <c r="N85" s="3" t="n">
        <v>2</v>
      </c>
      <c r="O85" s="3" t="str">
        <f aca="false">_xlfn.CONCAT("('",B84,"','",C84,"','",E84,"','",F84,"','",G84,"','",H84,"','",I84,"','",J84,"','",K84,"','",L84,"','",N84,"','","'),")</f>
        <v>('Crowbar','8','3','Ph','0','R','2','30','1','0','2',''),</v>
      </c>
    </row>
    <row r="86" customFormat="false" ht="13.8" hidden="false" customHeight="false" outlineLevel="0" collapsed="false">
      <c r="A86" s="3" t="n">
        <v>85</v>
      </c>
      <c r="B86" s="3" t="s">
        <v>463</v>
      </c>
      <c r="C86" s="3" t="n">
        <f aca="false">INDEX(Q$2:Q$9,MATCH(D86,R$2:R$9,0),1)</f>
        <v>17</v>
      </c>
      <c r="D86" s="3" t="s">
        <v>382</v>
      </c>
      <c r="E86" s="3" t="n">
        <v>4</v>
      </c>
      <c r="F86" s="3" t="s">
        <v>365</v>
      </c>
      <c r="G86" s="3" t="n">
        <v>0</v>
      </c>
      <c r="H86" s="3" t="s">
        <v>366</v>
      </c>
      <c r="I86" s="3" t="n">
        <v>3</v>
      </c>
      <c r="J86" s="3" t="n">
        <v>100</v>
      </c>
      <c r="K86" s="3" t="n">
        <v>3</v>
      </c>
      <c r="L86" s="3" t="n">
        <f aca="false">IFERROR(INDEX(ammo!$A$2:$A$60,MATCH(M86,ammo!$B$2:$B$60,0),1),0)</f>
        <v>0</v>
      </c>
      <c r="N86" s="3" t="n">
        <v>2</v>
      </c>
      <c r="O86" s="3" t="str">
        <f aca="false">_xlfn.CONCAT("('",B85,"','",C85,"','",E85,"','",F85,"','",G85,"','",H85,"','",I85,"','",J85,"','",K85,"','",L85,"','",N85,"','","'),")</f>
        <v>('Shovel','8','4','Ph','0','R','5','30','0','0','2',''),</v>
      </c>
    </row>
    <row r="87" customFormat="false" ht="13.8" hidden="false" customHeight="false" outlineLevel="0" collapsed="false">
      <c r="A87" s="3" t="n">
        <v>86</v>
      </c>
      <c r="B87" s="3" t="s">
        <v>464</v>
      </c>
      <c r="C87" s="3" t="n">
        <f aca="false">INDEX(Q$2:Q$9,MATCH(D87,R$2:R$9,0),1)</f>
        <v>17</v>
      </c>
      <c r="D87" s="3" t="s">
        <v>382</v>
      </c>
      <c r="E87" s="3" t="n">
        <v>4</v>
      </c>
      <c r="F87" s="3" t="s">
        <v>365</v>
      </c>
      <c r="G87" s="3" t="n">
        <v>0</v>
      </c>
      <c r="H87" s="3" t="s">
        <v>406</v>
      </c>
      <c r="I87" s="3" t="n">
        <v>4</v>
      </c>
      <c r="J87" s="3" t="n">
        <v>125</v>
      </c>
      <c r="K87" s="3" t="n">
        <v>3</v>
      </c>
      <c r="L87" s="3" t="n">
        <f aca="false">IFERROR(INDEX(ammo!$A$2:$A$60,MATCH(M87,ammo!$B$2:$B$60,0),1),0)</f>
        <v>0</v>
      </c>
      <c r="N87" s="3" t="n">
        <v>2</v>
      </c>
      <c r="O87" s="3" t="str">
        <f aca="false">_xlfn.CONCAT("('",B86,"','",C86,"','",E86,"','",F86,"','",G86,"','",H86,"','",I86,"','",J86,"','",K86,"','",L86,"','",N86,"','","'),")</f>
        <v>('Handy Rock - Au/U','17','4','Ph','0','C','3','100','3','0','2',''),</v>
      </c>
    </row>
    <row r="88" customFormat="false" ht="13.8" hidden="false" customHeight="false" outlineLevel="0" collapsed="false">
      <c r="A88" s="3" t="n">
        <v>87</v>
      </c>
      <c r="B88" s="3" t="s">
        <v>465</v>
      </c>
      <c r="C88" s="3" t="n">
        <f aca="false">INDEX(Q$2:Q$9,MATCH(D88,R$2:R$9,0),1)</f>
        <v>17</v>
      </c>
      <c r="D88" s="3" t="s">
        <v>382</v>
      </c>
      <c r="E88" s="3" t="n">
        <v>5</v>
      </c>
      <c r="F88" s="3" t="s">
        <v>365</v>
      </c>
      <c r="G88" s="3" t="n">
        <v>0</v>
      </c>
      <c r="H88" s="3" t="s">
        <v>406</v>
      </c>
      <c r="I88" s="3" t="n">
        <v>6</v>
      </c>
      <c r="J88" s="3" t="n">
        <v>65</v>
      </c>
      <c r="K88" s="3" t="n">
        <v>3</v>
      </c>
      <c r="L88" s="3" t="n">
        <f aca="false">IFERROR(INDEX(ammo!$A$2:$A$60,MATCH(M88,ammo!$B$2:$B$60,0),1),0)</f>
        <v>0</v>
      </c>
      <c r="N88" s="3" t="n">
        <v>2</v>
      </c>
      <c r="O88" s="3" t="str">
        <f aca="false">_xlfn.CONCAT("('",B87,"','",C87,"','",E87,"','",F87,"','",G87,"','",H87,"','",I87,"','",J87,"','",K87,"','",L87,"','",N87,"','","'),")</f>
        <v>('Mantis Gauntlet','17','4','Ph','0','R','4','125','3','0','2',''),</v>
      </c>
    </row>
    <row r="89" customFormat="false" ht="13.8" hidden="false" customHeight="false" outlineLevel="0" collapsed="false">
      <c r="A89" s="3" t="n">
        <v>88</v>
      </c>
      <c r="B89" s="3" t="s">
        <v>466</v>
      </c>
      <c r="C89" s="3" t="n">
        <f aca="false">INDEX(Q$2:Q$9,MATCH(D89,R$2:R$9,0),1)</f>
        <v>16</v>
      </c>
      <c r="D89" s="3" t="s">
        <v>380</v>
      </c>
      <c r="E89" s="3" t="n">
        <v>5</v>
      </c>
      <c r="F89" s="3" t="s">
        <v>365</v>
      </c>
      <c r="G89" s="3" t="n">
        <v>0</v>
      </c>
      <c r="H89" s="3" t="s">
        <v>371</v>
      </c>
      <c r="I89" s="3" t="n">
        <v>5</v>
      </c>
      <c r="J89" s="3" t="n">
        <v>15</v>
      </c>
      <c r="K89" s="3" t="n">
        <v>1</v>
      </c>
      <c r="L89" s="3" t="n">
        <f aca="false">IFERROR(INDEX(ammo!$A$2:$A$60,MATCH(M89,ammo!$B$2:$B$60,0),1),0)</f>
        <v>0</v>
      </c>
      <c r="N89" s="3" t="n">
        <v>2</v>
      </c>
      <c r="O89" s="3" t="str">
        <f aca="false">_xlfn.CONCAT("('",B88,"','",C88,"','",E88,"','",F88,"','",G88,"','",H88,"','",I88,"','",J88,"','",K88,"','",L88,"','",N88,"','","'),")</f>
        <v>('Yao Guai Gauntlet','17','5','Ph','0','R','6','65','3','0','2',''),</v>
      </c>
    </row>
    <row r="90" customFormat="false" ht="13.8" hidden="false" customHeight="false" outlineLevel="0" collapsed="false">
      <c r="A90" s="3" t="n">
        <v>89</v>
      </c>
      <c r="B90" s="3" t="s">
        <v>467</v>
      </c>
      <c r="C90" s="3" t="n">
        <f aca="false">INDEX(Q$2:Q$9,MATCH(D90,R$2:R$9,0),1)</f>
        <v>5</v>
      </c>
      <c r="D90" s="3" t="s">
        <v>374</v>
      </c>
      <c r="E90" s="3" t="n">
        <v>6</v>
      </c>
      <c r="F90" s="3" t="s">
        <v>365</v>
      </c>
      <c r="G90" s="3" t="n">
        <v>0</v>
      </c>
      <c r="H90" s="3" t="s">
        <v>371</v>
      </c>
      <c r="I90" s="3" t="n">
        <v>5</v>
      </c>
      <c r="J90" s="3" t="n">
        <v>110</v>
      </c>
      <c r="K90" s="3" t="n">
        <v>3</v>
      </c>
      <c r="L90" s="3" t="n">
        <f aca="false">IFERROR(INDEX(ammo!$A$2:$A$60,MATCH(M90,ammo!$B$2:$B$60,0),1),0)</f>
        <v>41</v>
      </c>
      <c r="M90" s="6" t="s">
        <v>161</v>
      </c>
      <c r="N90" s="3" t="n">
        <v>2</v>
      </c>
      <c r="O90" s="3" t="str">
        <f aca="false">_xlfn.CONCAT("('",B89,"','",C89,"','",E89,"','",F89,"','",G89,"','",H89,"','",I89,"','",J89,"','",K89,"','",L89,"','",N89,"','","'),")</f>
        <v>('Spear','16','5','Ph','0','M','5','15','1','0','2',''),</v>
      </c>
    </row>
    <row r="91" customFormat="false" ht="13.8" hidden="false" customHeight="false" outlineLevel="0" collapsed="false">
      <c r="A91" s="3" t="n">
        <v>90</v>
      </c>
      <c r="B91" s="3" t="s">
        <v>468</v>
      </c>
      <c r="C91" s="3" t="n">
        <f aca="false">INDEX(Q$2:Q$9,MATCH(D91,R$2:R$9,0),1)</f>
        <v>5</v>
      </c>
      <c r="D91" s="3" t="s">
        <v>374</v>
      </c>
      <c r="E91" s="3" t="n">
        <v>6</v>
      </c>
      <c r="F91" s="3" t="s">
        <v>365</v>
      </c>
      <c r="G91" s="3" t="n">
        <v>0</v>
      </c>
      <c r="H91" s="3" t="s">
        <v>378</v>
      </c>
      <c r="I91" s="3" t="n">
        <v>6</v>
      </c>
      <c r="J91" s="3" t="n">
        <v>300</v>
      </c>
      <c r="K91" s="3" t="n">
        <v>3</v>
      </c>
      <c r="L91" s="3" t="n">
        <f aca="false">IFERROR(INDEX(ammo!$A$2:$A$60,MATCH(M91,ammo!$B$2:$B$60,0),1),0)</f>
        <v>41</v>
      </c>
      <c r="M91" s="6" t="s">
        <v>161</v>
      </c>
      <c r="N91" s="3" t="n">
        <v>3</v>
      </c>
      <c r="O91" s="3" t="str">
        <f aca="false">_xlfn.CONCAT("('",B90,"','",C90,"','",E90,"','",F90,"','",G90,"','",H90,"','",I90,"','",J90,"','",K90,"','",L90,"','",N90,"','","'),")</f>
        <v>('40mm Grenade Launcher','5','6','Ph','0','M','5','110','3','41','2',''),</v>
      </c>
    </row>
    <row r="92" customFormat="false" ht="13.8" hidden="false" customHeight="false" outlineLevel="0" collapsed="false">
      <c r="A92" s="3" t="n">
        <v>91</v>
      </c>
      <c r="B92" s="3" t="s">
        <v>469</v>
      </c>
      <c r="C92" s="3" t="n">
        <f aca="false">INDEX(Q$2:Q$9,MATCH(D92,R$2:R$9,0),1)</f>
        <v>12</v>
      </c>
      <c r="D92" s="3" t="s">
        <v>364</v>
      </c>
      <c r="E92" s="3" t="n">
        <v>4</v>
      </c>
      <c r="F92" s="3" t="s">
        <v>470</v>
      </c>
      <c r="G92" s="3" t="n">
        <v>0</v>
      </c>
      <c r="H92" s="3" t="s">
        <v>371</v>
      </c>
      <c r="I92" s="3" t="n">
        <v>0</v>
      </c>
      <c r="J92" s="3" t="n">
        <v>0</v>
      </c>
      <c r="K92" s="3" t="n">
        <v>0</v>
      </c>
      <c r="L92" s="3" t="n">
        <f aca="false">IFERROR(INDEX(ammo!$A$2:$A$60,MATCH(M92,ammo!$B$2:$B$60,0),1),0)</f>
        <v>34</v>
      </c>
      <c r="M92" s="6" t="s">
        <v>157</v>
      </c>
      <c r="N92" s="3" t="n">
        <v>3</v>
      </c>
      <c r="O92" s="3" t="str">
        <f aca="false">_xlfn.CONCAT("('",B91,"','",C91,"','",E91,"','",F91,"','",G91,"','",H91,"','",I91,"','",J91,"','",K91,"','",L91,"','",N91,"','","'),")</f>
        <v>('M79 Grenade Launcher','5','6','Ph','0','L','6','300','3','41','3',''),</v>
      </c>
    </row>
    <row r="93" customFormat="false" ht="13.8" hidden="false" customHeight="false" outlineLevel="0" collapsed="false">
      <c r="A93" s="3" t="n">
        <v>92</v>
      </c>
      <c r="B93" s="3" t="s">
        <v>471</v>
      </c>
      <c r="C93" s="3" t="n">
        <f aca="false">INDEX(Q$2:Q$9,MATCH(D93,R$2:R$9,0),1)</f>
        <v>4</v>
      </c>
      <c r="D93" s="3" t="s">
        <v>372</v>
      </c>
      <c r="E93" s="3" t="n">
        <v>3</v>
      </c>
      <c r="F93" s="3" t="s">
        <v>470</v>
      </c>
      <c r="G93" s="3" t="n">
        <v>2</v>
      </c>
      <c r="H93" s="3" t="s">
        <v>366</v>
      </c>
      <c r="I93" s="3" t="n">
        <v>3</v>
      </c>
      <c r="J93" s="3" t="n">
        <v>125</v>
      </c>
      <c r="K93" s="3" t="n">
        <v>3</v>
      </c>
      <c r="L93" s="3" t="n">
        <f aca="false">IFERROR(INDEX(ammo!$A$2:$A$60,MATCH(M93,ammo!$B$2:$B$60,0),1),0)</f>
        <v>30</v>
      </c>
      <c r="M93" s="6" t="s">
        <v>147</v>
      </c>
      <c r="N93" s="3" t="n">
        <v>3</v>
      </c>
      <c r="O93" s="3" t="str">
        <f aca="false">_xlfn.CONCAT("('",B92,"','",C92,"','",E92,"','",F92,"','",G92,"','",H92,"','",I92,"','",J92,"','",K92,"','",L92,"','",N92,"','","'),")</f>
        <v>('Smoke Claws','12','4','Poi','0','M','0','0','0','34','3',''),</v>
      </c>
    </row>
    <row r="94" customFormat="false" ht="13.8" hidden="false" customHeight="false" outlineLevel="0" collapsed="false">
      <c r="A94" s="3" t="n">
        <v>93</v>
      </c>
      <c r="B94" s="3" t="s">
        <v>472</v>
      </c>
      <c r="C94" s="3" t="n">
        <f aca="false">INDEX(Q$2:Q$9,MATCH(D94,R$2:R$9,0),1)</f>
        <v>4</v>
      </c>
      <c r="D94" s="3" t="s">
        <v>372</v>
      </c>
      <c r="E94" s="3" t="n">
        <v>5</v>
      </c>
      <c r="F94" s="3" t="s">
        <v>473</v>
      </c>
      <c r="G94" s="3" t="n">
        <v>2</v>
      </c>
      <c r="H94" s="3" t="s">
        <v>366</v>
      </c>
      <c r="I94" s="3" t="n">
        <v>2</v>
      </c>
      <c r="J94" s="3" t="n">
        <v>90</v>
      </c>
      <c r="K94" s="3" t="n">
        <v>5</v>
      </c>
      <c r="L94" s="3" t="n">
        <f aca="false">IFERROR(INDEX(ammo!$A$2:$A$60,MATCH(M94,ammo!$B$2:$B$60,0),1),0)</f>
        <v>31</v>
      </c>
      <c r="M94" s="6" t="s">
        <v>151</v>
      </c>
      <c r="N94" s="3" t="n">
        <v>3</v>
      </c>
      <c r="O94" s="3" t="str">
        <f aca="false">_xlfn.CONCAT("('",B93,"','",C93,"','",E93,"','",F93,"','",G93,"','",H93,"','",I93,"','",J93,"','",K93,"','",L93,"','",N93,"','","'),")</f>
        <v>('Acid Soaker','4','3','Poi','2','C','3','125','3','30','3',''),</v>
      </c>
    </row>
    <row r="95" customFormat="false" ht="13.8" hidden="false" customHeight="false" outlineLevel="0" collapsed="false">
      <c r="A95" s="3" t="n">
        <v>94</v>
      </c>
      <c r="B95" s="3" t="s">
        <v>474</v>
      </c>
      <c r="C95" s="3" t="n">
        <f aca="false">INDEX(Q$2:Q$9,MATCH(D95,R$2:R$9,0),1)</f>
        <v>4</v>
      </c>
      <c r="D95" s="3" t="s">
        <v>372</v>
      </c>
      <c r="E95" s="3" t="n">
        <v>5</v>
      </c>
      <c r="F95" s="3" t="s">
        <v>391</v>
      </c>
      <c r="G95" s="3" t="n">
        <v>0</v>
      </c>
      <c r="H95" s="3" t="s">
        <v>366</v>
      </c>
      <c r="I95" s="3" t="n">
        <v>8</v>
      </c>
      <c r="J95" s="3" t="n">
        <v>115</v>
      </c>
      <c r="K95" s="3" t="n">
        <v>4</v>
      </c>
      <c r="L95" s="3" t="n">
        <f aca="false">IFERROR(INDEX(ammo!$A$2:$A$60,MATCH(M95,ammo!$B$2:$B$60,0),1),0)</f>
        <v>8</v>
      </c>
      <c r="M95" s="6" t="s">
        <v>81</v>
      </c>
      <c r="N95" s="3" t="n">
        <v>3</v>
      </c>
      <c r="O95" s="3" t="str">
        <f aca="false">_xlfn.CONCAT("('",B94,"','",C94,"','",E94,"','",F94,"','",G94,"','",H94,"','",I94,"','",J94,"','",K94,"','",L94,"','",N94,"','","'),")</f>
        <v>('Alien Blaster','4','5','En/Rad','2','C','2','90','5','31','3',''),</v>
      </c>
    </row>
    <row r="96" customFormat="false" ht="13.8" hidden="false" customHeight="false" outlineLevel="0" collapsed="false">
      <c r="A96" s="3" t="n">
        <v>95</v>
      </c>
      <c r="B96" s="3" t="s">
        <v>475</v>
      </c>
      <c r="C96" s="3" t="n">
        <f aca="false">INDEX(Q$2:Q$9,MATCH(D96,R$2:R$9,0),1)</f>
        <v>4</v>
      </c>
      <c r="D96" s="3" t="s">
        <v>372</v>
      </c>
      <c r="E96" s="3" t="n">
        <v>3</v>
      </c>
      <c r="F96" s="3" t="s">
        <v>391</v>
      </c>
      <c r="G96" s="3" t="n">
        <v>3</v>
      </c>
      <c r="H96" s="3" t="s">
        <v>366</v>
      </c>
      <c r="I96" s="3" t="n">
        <v>8</v>
      </c>
      <c r="J96" s="3" t="n">
        <v>261</v>
      </c>
      <c r="K96" s="3" t="n">
        <v>4</v>
      </c>
      <c r="L96" s="3" t="n">
        <f aca="false">IFERROR(INDEX(ammo!$A$2:$A$60,MATCH(M96,ammo!$B$2:$B$60,0),1),0)</f>
        <v>33</v>
      </c>
      <c r="M96" s="6" t="s">
        <v>155</v>
      </c>
      <c r="N96" s="3" t="n">
        <v>3</v>
      </c>
      <c r="O96" s="3" t="str">
        <f aca="false">_xlfn.CONCAT("('",B95,"','",C95,"','",E95,"','",F95,"','",G95,"','",H95,"','",I95,"','",J95,"','",K95,"','",L95,"','",N95,"','","'),")</f>
        <v>('Assaultron Head Laser','4','5','En','0','C','8','115','4','8','3',''),</v>
      </c>
    </row>
    <row r="97" customFormat="false" ht="13.8" hidden="false" customHeight="false" outlineLevel="0" collapsed="false">
      <c r="A97" s="3" t="n">
        <v>96</v>
      </c>
      <c r="B97" s="3" t="s">
        <v>476</v>
      </c>
      <c r="C97" s="3" t="n">
        <f aca="false">INDEX(Q$2:Q$9,MATCH(D97,R$2:R$9,0),1)</f>
        <v>4</v>
      </c>
      <c r="D97" s="3" t="s">
        <v>372</v>
      </c>
      <c r="E97" s="3" t="n">
        <v>3</v>
      </c>
      <c r="F97" s="3" t="s">
        <v>391</v>
      </c>
      <c r="G97" s="3" t="n">
        <v>1</v>
      </c>
      <c r="H97" s="3" t="s">
        <v>371</v>
      </c>
      <c r="I97" s="3" t="n">
        <v>2</v>
      </c>
      <c r="J97" s="3" t="n">
        <v>120</v>
      </c>
      <c r="K97" s="3" t="n">
        <v>4</v>
      </c>
      <c r="L97" s="3" t="n">
        <f aca="false">IFERROR(INDEX(ammo!$A$2:$A$60,MATCH(M97,ammo!$B$2:$B$60,0),1),0)</f>
        <v>9</v>
      </c>
      <c r="M97" s="6" t="s">
        <v>87</v>
      </c>
      <c r="N97" s="3" t="n">
        <v>3</v>
      </c>
      <c r="O97" s="3" t="str">
        <f aca="false">_xlfn.CONCAT("('",B96,"','",C96,"','",E96,"','",F96,"','",G96,"','",H96,"','",I96,"','",J96,"','",K96,"','",L96,"','",N96,"','","'),")</f>
        <v>('Cryojet','4','3','En','3','C','8','261','4','33','3',''),</v>
      </c>
    </row>
    <row r="98" customFormat="false" ht="13.8" hidden="false" customHeight="false" outlineLevel="0" collapsed="false">
      <c r="A98" s="3" t="n">
        <v>97</v>
      </c>
      <c r="B98" s="3" t="s">
        <v>477</v>
      </c>
      <c r="C98" s="3" t="n">
        <f aca="false">INDEX(Q$2:Q$9,MATCH(D98,R$2:R$9,0),1)</f>
        <v>4</v>
      </c>
      <c r="D98" s="3" t="s">
        <v>372</v>
      </c>
      <c r="E98" s="3" t="n">
        <v>4</v>
      </c>
      <c r="F98" s="3" t="s">
        <v>391</v>
      </c>
      <c r="G98" s="3" t="n">
        <v>2</v>
      </c>
      <c r="H98" s="3" t="s">
        <v>371</v>
      </c>
      <c r="I98" s="3" t="n">
        <v>8</v>
      </c>
      <c r="J98" s="3" t="n">
        <v>180</v>
      </c>
      <c r="K98" s="3" t="n">
        <v>4</v>
      </c>
      <c r="L98" s="3" t="n">
        <f aca="false">IFERROR(INDEX(ammo!$A$2:$A$60,MATCH(M98,ammo!$B$2:$B$60,0),1),0)</f>
        <v>8</v>
      </c>
      <c r="M98" s="6" t="s">
        <v>81</v>
      </c>
      <c r="N98" s="3" t="n">
        <v>3</v>
      </c>
      <c r="O98" s="3" t="str">
        <f aca="false">_xlfn.CONCAT("('",B97,"','",C97,"','",E97,"','",F97,"','",G97,"','",H97,"','",I97,"','",J97,"','",K97,"','",L97,"','",N97,"','","'),")</f>
        <v>('Mesmetron','4','3','En','1','M','2','120','4','9','3',''),</v>
      </c>
    </row>
    <row r="99" customFormat="false" ht="13.8" hidden="false" customHeight="false" outlineLevel="0" collapsed="false">
      <c r="A99" s="3" t="n">
        <v>98</v>
      </c>
      <c r="B99" s="3" t="s">
        <v>478</v>
      </c>
      <c r="C99" s="3" t="n">
        <f aca="false">INDEX(Q$2:Q$9,MATCH(D99,R$2:R$9,0),1)</f>
        <v>3</v>
      </c>
      <c r="D99" s="3" t="s">
        <v>369</v>
      </c>
      <c r="E99" s="3" t="n">
        <v>10</v>
      </c>
      <c r="F99" s="3" t="s">
        <v>365</v>
      </c>
      <c r="G99" s="3" t="n">
        <v>0</v>
      </c>
      <c r="H99" s="3" t="s">
        <v>371</v>
      </c>
      <c r="I99" s="3" t="n">
        <v>16</v>
      </c>
      <c r="J99" s="3" t="n">
        <v>140</v>
      </c>
      <c r="K99" s="3" t="n">
        <v>5</v>
      </c>
      <c r="L99" s="3" t="n">
        <f aca="false">IFERROR(INDEX(ammo!$A$2:$A$60,MATCH(M99,ammo!$B$2:$B$60,0),1),0)</f>
        <v>32</v>
      </c>
      <c r="M99" s="6" t="s">
        <v>153</v>
      </c>
      <c r="N99" s="3" t="n">
        <v>3</v>
      </c>
      <c r="O99" s="3" t="str">
        <f aca="false">_xlfn.CONCAT("('",B98,"','",C98,"','",E98,"','",F98,"','",G98,"','",H98,"','",I98,"','",J98,"','",K98,"','",L98,"','",N98,"','","'),")</f>
        <v>('Tesla Rifle','4','4','En','2','M','8','180','4','8','3',''),</v>
      </c>
    </row>
    <row r="100" customFormat="false" ht="13.8" hidden="false" customHeight="false" outlineLevel="0" collapsed="false">
      <c r="A100" s="3" t="n">
        <v>99</v>
      </c>
      <c r="B100" s="3" t="s">
        <v>479</v>
      </c>
      <c r="C100" s="3" t="n">
        <f aca="false">INDEX(Q$2:Q$9,MATCH(D100,R$2:R$9,0),1)</f>
        <v>3</v>
      </c>
      <c r="D100" s="3" t="s">
        <v>369</v>
      </c>
      <c r="E100" s="3" t="n">
        <v>4</v>
      </c>
      <c r="F100" s="3" t="s">
        <v>391</v>
      </c>
      <c r="G100" s="3" t="n">
        <v>4</v>
      </c>
      <c r="H100" s="3" t="s">
        <v>366</v>
      </c>
      <c r="I100" s="3" t="n">
        <v>14</v>
      </c>
      <c r="J100" s="3" t="n">
        <v>300</v>
      </c>
      <c r="K100" s="3" t="n">
        <v>4</v>
      </c>
      <c r="L100" s="3" t="n">
        <f aca="false">IFERROR(INDEX(ammo!$A$2:$A$60,MATCH(M100,ammo!$B$2:$B$60,0),1),0)</f>
        <v>33</v>
      </c>
      <c r="M100" s="6" t="s">
        <v>155</v>
      </c>
      <c r="N100" s="3" t="n">
        <v>3</v>
      </c>
      <c r="O100" s="3" t="str">
        <f aca="false">_xlfn.CONCAT("('",B99,"','",C99,"','",E99,"','",F99,"','",G99,"','",H99,"','",I99,"','",J99,"','",K99,"','",L99,"','",N99,"','","'),")</f>
        <v>('Broadsider','3','10','Ph','0','M','16','140','5','32','3',''),</v>
      </c>
    </row>
    <row r="101" customFormat="false" ht="13.8" hidden="false" customHeight="false" outlineLevel="0" collapsed="false">
      <c r="A101" s="3" t="n">
        <v>100</v>
      </c>
      <c r="B101" s="3" t="s">
        <v>480</v>
      </c>
      <c r="C101" s="3" t="n">
        <f aca="false">INDEX(Q$2:Q$9,MATCH(D101,R$2:R$9,0),1)</f>
        <v>3</v>
      </c>
      <c r="D101" s="3" t="s">
        <v>369</v>
      </c>
      <c r="E101" s="3" t="n">
        <v>12</v>
      </c>
      <c r="F101" s="3" t="s">
        <v>365</v>
      </c>
      <c r="G101" s="3" t="n">
        <v>0</v>
      </c>
      <c r="H101" s="3" t="s">
        <v>371</v>
      </c>
      <c r="I101" s="3" t="n">
        <v>16</v>
      </c>
      <c r="J101" s="3" t="n">
        <v>120</v>
      </c>
      <c r="K101" s="3" t="n">
        <v>5</v>
      </c>
      <c r="L101" s="3" t="n">
        <f aca="false">IFERROR(INDEX(ammo!$A$2:$A$60,MATCH(M101,ammo!$B$2:$B$60,0),1),0)</f>
        <v>35</v>
      </c>
      <c r="M101" s="6" t="s">
        <v>158</v>
      </c>
      <c r="N101" s="3" t="n">
        <v>3</v>
      </c>
      <c r="O101" s="3" t="str">
        <f aca="false">_xlfn.CONCAT("('",B100,"','",C100,"','",E100,"','",F100,"','",G100,"','",H100,"','",I100,"','",J100,"','",K100,"','",L100,"','",N100,"','","'),")</f>
        <v>('Cryolator','3','4','En','4','C','14','300','4','33','3',''),</v>
      </c>
    </row>
    <row r="102" customFormat="false" ht="13.8" hidden="false" customHeight="false" outlineLevel="0" collapsed="false">
      <c r="A102" s="3" t="n">
        <v>101</v>
      </c>
      <c r="B102" s="3" t="s">
        <v>481</v>
      </c>
      <c r="C102" s="3" t="n">
        <f aca="false">INDEX(Q$2:Q$9,MATCH(D102,R$2:R$9,0),1)</f>
        <v>8</v>
      </c>
      <c r="D102" s="3" t="s">
        <v>376</v>
      </c>
      <c r="E102" s="3" t="n">
        <v>3</v>
      </c>
      <c r="F102" s="3" t="s">
        <v>365</v>
      </c>
      <c r="G102" s="3" t="n">
        <v>0</v>
      </c>
      <c r="H102" s="3" t="s">
        <v>406</v>
      </c>
      <c r="I102" s="3" t="n">
        <v>3</v>
      </c>
      <c r="J102" s="3" t="n">
        <v>25</v>
      </c>
      <c r="K102" s="3" t="n">
        <v>2</v>
      </c>
      <c r="L102" s="3" t="n">
        <f aca="false">IFERROR(INDEX(ammo!$A$2:$A$60,MATCH(M102,ammo!$B$2:$B$60,0),1),0)</f>
        <v>0</v>
      </c>
      <c r="N102" s="3" t="n">
        <v>3</v>
      </c>
      <c r="O102" s="3" t="str">
        <f aca="false">_xlfn.CONCAT("('",B101,"','",C101,"','",E101,"','",F101,"','",G101,"','",H101,"','",I101,"','",J101,"','",K101,"','",L101,"','",N101,"','","'),")</f>
        <v>('Harpoon Gun','3','12','Ph','0','M','16','120','5','35','3',''),</v>
      </c>
    </row>
    <row r="103" customFormat="false" ht="13.8" hidden="false" customHeight="false" outlineLevel="0" collapsed="false">
      <c r="A103" s="3" t="n">
        <v>102</v>
      </c>
      <c r="B103" s="3" t="s">
        <v>482</v>
      </c>
      <c r="C103" s="3" t="n">
        <f aca="false">INDEX(Q$2:Q$9,MATCH(D103,R$2:R$9,0),1)</f>
        <v>17</v>
      </c>
      <c r="D103" s="3" t="s">
        <v>382</v>
      </c>
      <c r="E103" s="3" t="n">
        <v>3</v>
      </c>
      <c r="F103" s="3" t="s">
        <v>365</v>
      </c>
      <c r="G103" s="3" t="n">
        <v>0</v>
      </c>
      <c r="H103" s="3" t="s">
        <v>406</v>
      </c>
      <c r="I103" s="3" t="n">
        <v>2</v>
      </c>
      <c r="J103" s="3" t="n">
        <v>25</v>
      </c>
      <c r="K103" s="3" t="n">
        <v>1</v>
      </c>
      <c r="L103" s="3" t="n">
        <f aca="false">IFERROR(INDEX(ammo!$A$2:$A$60,MATCH(M103,ammo!$B$2:$B$60,0),1),0)</f>
        <v>0</v>
      </c>
      <c r="N103" s="3" t="n">
        <v>3</v>
      </c>
      <c r="O103" s="3" t="str">
        <f aca="false">_xlfn.CONCAT("('",B102,"','",C102,"','",E102,"','",F102,"','",G102,"','",H102,"','",I102,"','",J102,"','",K102,"','",L102,"','",N102,"','","'),")</f>
        <v>('Buzz Saw','8','3','Ph','0','R','3','25','2','0','3',''),</v>
      </c>
    </row>
    <row r="104" customFormat="false" ht="13.8" hidden="false" customHeight="false" outlineLevel="0" collapsed="false">
      <c r="A104" s="3" t="n">
        <v>103</v>
      </c>
      <c r="B104" s="3" t="s">
        <v>483</v>
      </c>
      <c r="C104" s="3" t="n">
        <f aca="false">INDEX(Q$2:Q$9,MATCH(D104,R$2:R$9,0),1)</f>
        <v>17</v>
      </c>
      <c r="D104" s="3" t="s">
        <v>382</v>
      </c>
      <c r="E104" s="3" t="n">
        <v>4</v>
      </c>
      <c r="F104" s="3" t="s">
        <v>365</v>
      </c>
      <c r="G104" s="3" t="n">
        <v>0</v>
      </c>
      <c r="H104" s="3" t="s">
        <v>406</v>
      </c>
      <c r="I104" s="3" t="n">
        <v>3</v>
      </c>
      <c r="J104" s="3" t="n">
        <v>25</v>
      </c>
      <c r="K104" s="3" t="n">
        <v>0</v>
      </c>
      <c r="L104" s="3" t="n">
        <f aca="false">IFERROR(INDEX(ammo!$A$2:$A$60,MATCH(M104,ammo!$B$2:$B$60,0),1),0)</f>
        <v>0</v>
      </c>
      <c r="N104" s="3" t="n">
        <v>3</v>
      </c>
      <c r="O104" s="3" t="str">
        <f aca="false">_xlfn.CONCAT("('",B103,"','",C103,"','",E103,"','",F103,"','",G103,"','",H103,"','",I103,"','",J103,"','",K103,"','",L103,"','",N103,"','","'),")</f>
        <v>('Claw','17','3','Ph','0','R','2','25','1','0','3',''),</v>
      </c>
    </row>
    <row r="105" customFormat="false" ht="13.8" hidden="false" customHeight="false" outlineLevel="0" collapsed="false">
      <c r="A105" s="3" t="n">
        <v>104</v>
      </c>
      <c r="B105" s="3" t="s">
        <v>484</v>
      </c>
      <c r="C105" s="3" t="n">
        <f aca="false">INDEX(Q$2:Q$9,MATCH(D105,R$2:R$9,0),1)</f>
        <v>17</v>
      </c>
      <c r="D105" s="3" t="s">
        <v>382</v>
      </c>
      <c r="E105" s="3" t="n">
        <v>5</v>
      </c>
      <c r="F105" s="3" t="s">
        <v>365</v>
      </c>
      <c r="G105" s="3" t="n">
        <v>0</v>
      </c>
      <c r="H105" s="3" t="s">
        <v>406</v>
      </c>
      <c r="I105" s="3" t="n">
        <v>20</v>
      </c>
      <c r="J105" s="3" t="n">
        <v>50</v>
      </c>
      <c r="K105" s="3" t="n">
        <v>1</v>
      </c>
      <c r="L105" s="3" t="n">
        <f aca="false">IFERROR(INDEX(ammo!$A$2:$A$60,MATCH(M105,ammo!$B$2:$B$60,0),1),0)</f>
        <v>0</v>
      </c>
      <c r="N105" s="3" t="n">
        <v>3</v>
      </c>
      <c r="O105" s="3" t="str">
        <f aca="false">_xlfn.CONCAT("('",B104,"','",C104,"','",E104,"','",F104,"','",G104,"','",H104,"','",I104,"','",J104,"','",K104,"','",L104,"','",N104,"','","'),")</f>
        <v>('Construction Claw','17','4','Ph','0','R','3','25','0','0','3',''),</v>
      </c>
    </row>
    <row r="106" customFormat="false" ht="13.8" hidden="false" customHeight="false" outlineLevel="0" collapsed="false">
      <c r="A106" s="3" t="n">
        <v>105</v>
      </c>
      <c r="B106" s="3" t="s">
        <v>485</v>
      </c>
      <c r="C106" s="3" t="n">
        <f aca="false">INDEX(Q$2:Q$9,MATCH(D106,R$2:R$9,0),1)</f>
        <v>17</v>
      </c>
      <c r="D106" s="3" t="s">
        <v>382</v>
      </c>
      <c r="E106" s="3" t="n">
        <v>4</v>
      </c>
      <c r="F106" s="3" t="s">
        <v>365</v>
      </c>
      <c r="G106" s="3" t="n">
        <v>0</v>
      </c>
      <c r="H106" s="3" t="s">
        <v>406</v>
      </c>
      <c r="I106" s="3" t="n">
        <v>15</v>
      </c>
      <c r="J106" s="3" t="n">
        <v>30</v>
      </c>
      <c r="K106" s="3" t="n">
        <v>2</v>
      </c>
      <c r="L106" s="3" t="n">
        <f aca="false">IFERROR(INDEX(ammo!$A$2:$A$60,MATCH(M106,ammo!$B$2:$B$60,0),1),0)</f>
        <v>0</v>
      </c>
      <c r="N106" s="3" t="n">
        <v>3</v>
      </c>
      <c r="O106" s="3" t="str">
        <f aca="false">_xlfn.CONCAT("('",B105,"','",C105,"','",E105,"','",F105,"','",G105,"','",H105,"','",I105,"','",J105,"','",K105,"','",L105,"','",N105,"','","'),")</f>
        <v>('Drill','17','5','Ph','0','R','20','50','1','0','3',''),</v>
      </c>
    </row>
    <row r="107" customFormat="false" ht="13.8" hidden="false" customHeight="false" outlineLevel="0" collapsed="false">
      <c r="A107" s="3" t="n">
        <v>106</v>
      </c>
      <c r="B107" s="3" t="s">
        <v>486</v>
      </c>
      <c r="C107" s="3" t="n">
        <f aca="false">INDEX(Q$2:Q$9,MATCH(D107,R$2:R$9,0),1)</f>
        <v>12</v>
      </c>
      <c r="D107" s="3" t="s">
        <v>364</v>
      </c>
      <c r="E107" s="3" t="n">
        <v>5</v>
      </c>
      <c r="F107" s="3" t="s">
        <v>365</v>
      </c>
      <c r="G107" s="3" t="n">
        <v>1</v>
      </c>
      <c r="H107" s="3" t="s">
        <v>366</v>
      </c>
      <c r="I107" s="3" t="n">
        <v>2</v>
      </c>
      <c r="J107" s="3" t="n">
        <v>110</v>
      </c>
      <c r="K107" s="3" t="n">
        <v>2</v>
      </c>
      <c r="L107" s="3" t="n">
        <f aca="false">IFERROR(INDEX(ammo!$A$2:$A$60,MATCH(M107,ammo!$B$2:$B$60,0),1),0)</f>
        <v>36</v>
      </c>
      <c r="M107" s="6" t="s">
        <v>27</v>
      </c>
      <c r="N107" s="3" t="n">
        <v>4</v>
      </c>
      <c r="O107" s="3" t="str">
        <f aca="false">_xlfn.CONCAT("('",B106,"','",C106,"','",E106,"','",F106,"','",G106,"','",H106,"','",I106,"','",J106,"','",K106,"','",L106,"','",N106,"','","'),")</f>
        <v>('Vice Grip','17','4','Ph','0','R','15','30','2','0','3',''),</v>
      </c>
    </row>
    <row r="108" customFormat="false" ht="13.8" hidden="false" customHeight="false" outlineLevel="0" collapsed="false">
      <c r="A108" s="3" t="n">
        <v>107</v>
      </c>
      <c r="B108" s="3" t="s">
        <v>487</v>
      </c>
      <c r="C108" s="3" t="n">
        <f aca="false">INDEX(Q$2:Q$9,MATCH(D108,R$2:R$9,0),1)</f>
        <v>12</v>
      </c>
      <c r="D108" s="3" t="s">
        <v>364</v>
      </c>
      <c r="E108" s="3" t="n">
        <v>6</v>
      </c>
      <c r="F108" s="3" t="s">
        <v>365</v>
      </c>
      <c r="G108" s="3" t="n">
        <v>1</v>
      </c>
      <c r="H108" s="3" t="s">
        <v>366</v>
      </c>
      <c r="I108" s="3" t="n">
        <v>4</v>
      </c>
      <c r="J108" s="3" t="n">
        <v>400</v>
      </c>
      <c r="K108" s="3" t="n">
        <v>4</v>
      </c>
      <c r="L108" s="3" t="n">
        <f aca="false">IFERROR(INDEX(ammo!$A$2:$A$60,MATCH(M108,ammo!$B$2:$B$60,0),1),0)</f>
        <v>37</v>
      </c>
      <c r="M108" s="6" t="s">
        <v>57</v>
      </c>
      <c r="N108" s="3" t="n">
        <v>4</v>
      </c>
      <c r="O108" s="3" t="str">
        <f aca="false">_xlfn.CONCAT("('",B107,"','",C107,"','",E107,"','",F107,"','",G107,"','",H107,"','",I107,"','",J107,"','",K107,"','",L107,"','",N107,"','","'),")</f>
        <v>('.357 Magnum Revolver','12','5','Ph','1','C','2','110','2','36','4',''),</v>
      </c>
    </row>
    <row r="109" customFormat="false" ht="13.8" hidden="false" customHeight="false" outlineLevel="0" collapsed="false">
      <c r="A109" s="3" t="n">
        <v>108</v>
      </c>
      <c r="B109" s="3" t="s">
        <v>488</v>
      </c>
      <c r="C109" s="3" t="n">
        <f aca="false">INDEX(Q$2:Q$9,MATCH(D109,R$2:R$9,0),1)</f>
        <v>12</v>
      </c>
      <c r="D109" s="3" t="s">
        <v>364</v>
      </c>
      <c r="E109" s="3" t="n">
        <v>5</v>
      </c>
      <c r="F109" s="3" t="s">
        <v>365</v>
      </c>
      <c r="G109" s="3" t="n">
        <v>3</v>
      </c>
      <c r="H109" s="3" t="s">
        <v>366</v>
      </c>
      <c r="I109" s="3" t="n">
        <v>5</v>
      </c>
      <c r="J109" s="3" t="n">
        <v>510</v>
      </c>
      <c r="K109" s="3" t="n">
        <v>4</v>
      </c>
      <c r="L109" s="3" t="n">
        <f aca="false">IFERROR(INDEX(ammo!$A$2:$A$60,MATCH(M109,ammo!$B$2:$B$60,0),1),0)</f>
        <v>37</v>
      </c>
      <c r="M109" s="6" t="s">
        <v>57</v>
      </c>
      <c r="N109" s="3" t="n">
        <v>4</v>
      </c>
      <c r="O109" s="3" t="str">
        <f aca="false">_xlfn.CONCAT("('",B108,"','",C108,"','",E108,"','",F108,"','",G108,"','",H108,"','",I108,"','",J108,"','",K108,"','",L108,"','",N108,"','","'),")</f>
        <v>('12.7mm Pistol','12','6','Ph','1','C','4','400','4','37','4',''),</v>
      </c>
    </row>
    <row r="110" customFormat="false" ht="13.8" hidden="false" customHeight="false" outlineLevel="0" collapsed="false">
      <c r="A110" s="3" t="n">
        <v>109</v>
      </c>
      <c r="B110" s="3" t="s">
        <v>489</v>
      </c>
      <c r="C110" s="3" t="n">
        <f aca="false">INDEX(Q$2:Q$9,MATCH(D110,R$2:R$9,0),1)</f>
        <v>5</v>
      </c>
      <c r="D110" s="3" t="s">
        <v>374</v>
      </c>
      <c r="E110" s="3" t="n">
        <v>4</v>
      </c>
      <c r="F110" s="3" t="s">
        <v>365</v>
      </c>
      <c r="G110" s="3" t="n">
        <v>1</v>
      </c>
      <c r="H110" s="3" t="s">
        <v>378</v>
      </c>
      <c r="I110" s="3" t="n">
        <v>8</v>
      </c>
      <c r="J110" s="3" t="n">
        <v>420</v>
      </c>
      <c r="K110" s="3" t="n">
        <v>4</v>
      </c>
      <c r="L110" s="3" t="n">
        <f aca="false">IFERROR(INDEX(ammo!$A$2:$A$60,MATCH(M110,ammo!$B$2:$B$60,0),1),0)</f>
        <v>40</v>
      </c>
      <c r="M110" s="6" t="s">
        <v>160</v>
      </c>
      <c r="N110" s="3" t="n">
        <v>4</v>
      </c>
      <c r="O110" s="3" t="str">
        <f aca="false">_xlfn.CONCAT("('",B109,"','",C109,"','",E109,"','",F109,"','",G109,"','",H109,"','",I109,"','",J109,"','",K109,"','",L109,"','",N109,"','","'),")</f>
        <v>('12.7mm SMG','12','5','Ph','3','C','5','510','4','37','4',''),</v>
      </c>
    </row>
    <row r="111" customFormat="false" ht="13.8" hidden="false" customHeight="false" outlineLevel="0" collapsed="false">
      <c r="A111" s="3" t="n">
        <v>110</v>
      </c>
      <c r="B111" s="3" t="s">
        <v>490</v>
      </c>
      <c r="C111" s="3" t="n">
        <f aca="false">INDEX(Q$2:Q$9,MATCH(D111,R$2:R$9,0),1)</f>
        <v>12</v>
      </c>
      <c r="D111" s="3" t="s">
        <v>364</v>
      </c>
      <c r="E111" s="3" t="n">
        <v>3</v>
      </c>
      <c r="F111" s="3" t="s">
        <v>365</v>
      </c>
      <c r="G111" s="3" t="n">
        <v>2</v>
      </c>
      <c r="H111" s="3" t="s">
        <v>366</v>
      </c>
      <c r="I111" s="3" t="n">
        <v>2</v>
      </c>
      <c r="J111" s="3" t="n">
        <v>50</v>
      </c>
      <c r="K111" s="3" t="n">
        <v>2</v>
      </c>
      <c r="L111" s="3" t="n">
        <f aca="false">IFERROR(INDEX(ammo!$A$2:$A$60,MATCH(M111,ammo!$B$2:$B$60,0),1),0)</f>
        <v>38</v>
      </c>
      <c r="M111" s="6" t="s">
        <v>135</v>
      </c>
      <c r="N111" s="3" t="n">
        <v>4</v>
      </c>
      <c r="O111" s="3" t="str">
        <f aca="false">_xlfn.CONCAT("('",B110,"','",C110,"','",E110,"','",F110,"','",G110,"','",H110,"','",I110,"','",J110,"','",K110,"','",L110,"','",N110,"','","'),")</f>
        <v>('25mm Grenade APW','5','4','Ph','1','L','8','420','4','40','4',''),</v>
      </c>
    </row>
    <row r="112" customFormat="false" ht="13.8" hidden="false" customHeight="false" outlineLevel="0" collapsed="false">
      <c r="A112" s="3" t="n">
        <v>111</v>
      </c>
      <c r="B112" s="3" t="s">
        <v>491</v>
      </c>
      <c r="C112" s="3" t="n">
        <f aca="false">INDEX(Q$2:Q$9,MATCH(D112,R$2:R$9,0),1)</f>
        <v>12</v>
      </c>
      <c r="D112" s="3" t="s">
        <v>364</v>
      </c>
      <c r="E112" s="3" t="n">
        <v>8</v>
      </c>
      <c r="F112" s="3" t="s">
        <v>365</v>
      </c>
      <c r="G112" s="3" t="n">
        <v>0</v>
      </c>
      <c r="H112" s="3" t="s">
        <v>378</v>
      </c>
      <c r="I112" s="3" t="n">
        <v>20</v>
      </c>
      <c r="J112" s="3" t="n">
        <v>560</v>
      </c>
      <c r="K112" s="3" t="n">
        <v>4</v>
      </c>
      <c r="L112" s="3" t="n">
        <f aca="false">IFERROR(INDEX(ammo!$A$2:$A$60,MATCH(M112,ammo!$B$2:$B$60,0),1),0)</f>
        <v>22</v>
      </c>
      <c r="M112" s="6" t="s">
        <v>67</v>
      </c>
      <c r="N112" s="3" t="n">
        <v>4</v>
      </c>
      <c r="O112" s="3" t="str">
        <f aca="false">_xlfn.CONCAT("('",B111,"','",C111,"','",E111,"','",F111,"','",G111,"','",H111,"','",I111,"','",J111,"','",K111,"','",L111,"','",N111,"','","'),")</f>
        <v>('9mm Pistol','12','3','Ph','2','C','2','50','2','38','4',''),</v>
      </c>
    </row>
    <row r="113" customFormat="false" ht="13.8" hidden="false" customHeight="false" outlineLevel="0" collapsed="false">
      <c r="A113" s="3" t="n">
        <v>112</v>
      </c>
      <c r="B113" s="3" t="s">
        <v>492</v>
      </c>
      <c r="C113" s="3" t="n">
        <f aca="false">INDEX(Q$2:Q$9,MATCH(D113,R$2:R$9,0),1)</f>
        <v>12</v>
      </c>
      <c r="D113" s="3" t="s">
        <v>364</v>
      </c>
      <c r="E113" s="3" t="n">
        <v>7</v>
      </c>
      <c r="F113" s="3" t="s">
        <v>365</v>
      </c>
      <c r="G113" s="3" t="n">
        <v>1</v>
      </c>
      <c r="H113" s="3" t="s">
        <v>371</v>
      </c>
      <c r="I113" s="3" t="n">
        <v>10</v>
      </c>
      <c r="J113" s="3" t="n">
        <v>150</v>
      </c>
      <c r="K113" s="3" t="n">
        <v>3</v>
      </c>
      <c r="L113" s="3" t="n">
        <f aca="false">IFERROR(INDEX(ammo!$A$2:$A$60,MATCH(M113,ammo!$B$2:$B$60,0),1),0)</f>
        <v>3</v>
      </c>
      <c r="M113" s="6" t="s">
        <v>46</v>
      </c>
      <c r="N113" s="3" t="n">
        <v>4</v>
      </c>
      <c r="O113" s="3" t="str">
        <f aca="false">_xlfn.CONCAT("('",B112,"','",C112,"','",E112,"','",F112,"','",G112,"','",H112,"','",I112,"','",J112,"','",K112,"','",L112,"','",N112,"','","'),")</f>
        <v>('Anti-Materiel Rifle','12','8','Ph','0','L','20','560','4','22','4',''),</v>
      </c>
    </row>
    <row r="114" customFormat="false" ht="13.8" hidden="false" customHeight="false" outlineLevel="0" collapsed="false">
      <c r="A114" s="3" t="n">
        <v>113</v>
      </c>
      <c r="B114" s="3" t="s">
        <v>493</v>
      </c>
      <c r="C114" s="3" t="n">
        <f aca="false">INDEX(Q$2:Q$9,MATCH(D114,R$2:R$9,0),1)</f>
        <v>12</v>
      </c>
      <c r="D114" s="3" t="s">
        <v>364</v>
      </c>
      <c r="E114" s="3" t="n">
        <v>7</v>
      </c>
      <c r="F114" s="3" t="s">
        <v>365</v>
      </c>
      <c r="G114" s="3" t="n">
        <v>0</v>
      </c>
      <c r="H114" s="3" t="s">
        <v>366</v>
      </c>
      <c r="I114" s="3" t="n">
        <v>3</v>
      </c>
      <c r="J114" s="3" t="n">
        <v>90</v>
      </c>
      <c r="K114" s="3" t="n">
        <v>3</v>
      </c>
      <c r="L114" s="3" t="n">
        <f aca="false">IFERROR(INDEX(ammo!$A$2:$A$60,MATCH(M114,ammo!$B$2:$B$60,0),1),0)</f>
        <v>39</v>
      </c>
      <c r="M114" s="6" t="s">
        <v>159</v>
      </c>
      <c r="N114" s="3" t="n">
        <v>4</v>
      </c>
      <c r="O114" s="3" t="str">
        <f aca="false">_xlfn.CONCAT("('",B113,"','",C113,"','",E113,"','",F113,"','",G113,"','",H113,"','",I113,"','",J113,"','",K113,"','",L113,"','",N113,"','","'),")</f>
        <v>('Battle Rifle','12','7','Ph','1','M','10','150','3','3','4',''),</v>
      </c>
    </row>
    <row r="115" customFormat="false" ht="13.8" hidden="false" customHeight="false" outlineLevel="0" collapsed="false">
      <c r="A115" s="3" t="n">
        <v>114</v>
      </c>
      <c r="B115" s="3" t="s">
        <v>494</v>
      </c>
      <c r="C115" s="3" t="n">
        <f aca="false">INDEX(Q$2:Q$9,MATCH(D115,R$2:R$9,0),1)</f>
        <v>12</v>
      </c>
      <c r="D115" s="3" t="s">
        <v>364</v>
      </c>
      <c r="E115" s="3" t="n">
        <v>7</v>
      </c>
      <c r="F115" s="3" t="s">
        <v>365</v>
      </c>
      <c r="G115" s="3" t="n">
        <v>0</v>
      </c>
      <c r="H115" s="3" t="s">
        <v>366</v>
      </c>
      <c r="I115" s="3" t="n">
        <v>3</v>
      </c>
      <c r="J115" s="3" t="n">
        <v>60</v>
      </c>
      <c r="K115" s="3" t="n">
        <v>3</v>
      </c>
      <c r="L115" s="3" t="n">
        <f aca="false">IFERROR(INDEX(ammo!$A$2:$A$60,MATCH(M115,ammo!$B$2:$B$60,0),1),0)</f>
        <v>39</v>
      </c>
      <c r="M115" s="6" t="s">
        <v>159</v>
      </c>
      <c r="N115" s="3" t="n">
        <v>4</v>
      </c>
      <c r="O115" s="3" t="str">
        <f aca="false">_xlfn.CONCAT("('",B114,"','",C114,"','",E114,"','",F114,"','",G114,"','",H114,"','",I114,"','",J114,"','",K114,"','",L114,"','",N114,"','","'),")</f>
        <v>('Black Powder Blunderbuss','12','7','Ph','0','C','3','90','3','39','4',''),</v>
      </c>
    </row>
    <row r="116" customFormat="false" ht="13.8" hidden="false" customHeight="false" outlineLevel="0" collapsed="false">
      <c r="A116" s="3" t="n">
        <v>115</v>
      </c>
      <c r="B116" s="3" t="s">
        <v>495</v>
      </c>
      <c r="C116" s="3" t="n">
        <f aca="false">INDEX(Q$2:Q$9,MATCH(D116,R$2:R$9,0),1)</f>
        <v>12</v>
      </c>
      <c r="D116" s="3" t="s">
        <v>364</v>
      </c>
      <c r="E116" s="3" t="n">
        <v>8</v>
      </c>
      <c r="F116" s="3" t="s">
        <v>365</v>
      </c>
      <c r="G116" s="3" t="n">
        <v>0</v>
      </c>
      <c r="H116" s="3" t="s">
        <v>371</v>
      </c>
      <c r="I116" s="3" t="n">
        <v>6</v>
      </c>
      <c r="J116" s="3" t="n">
        <v>60</v>
      </c>
      <c r="K116" s="3" t="n">
        <v>3</v>
      </c>
      <c r="L116" s="3" t="n">
        <f aca="false">IFERROR(INDEX(ammo!$A$2:$A$60,MATCH(M116,ammo!$B$2:$B$60,0),1),0)</f>
        <v>39</v>
      </c>
      <c r="M116" s="6" t="s">
        <v>159</v>
      </c>
      <c r="N116" s="3" t="n">
        <v>4</v>
      </c>
      <c r="O116" s="3" t="str">
        <f aca="false">_xlfn.CONCAT("('",B115,"','",C115,"','",E115,"','",F115,"','",G115,"','",H115,"','",I115,"','",J115,"','",K115,"','",L115,"','",N115,"','","'),")</f>
        <v>('Black Powder Pistol','12','7','Ph','0','C','3','60','3','39','4',''),</v>
      </c>
    </row>
    <row r="117" customFormat="false" ht="13.8" hidden="false" customHeight="false" outlineLevel="0" collapsed="false">
      <c r="A117" s="3" t="n">
        <v>116</v>
      </c>
      <c r="B117" s="3" t="s">
        <v>496</v>
      </c>
      <c r="C117" s="3" t="n">
        <f aca="false">INDEX(Q$2:Q$9,MATCH(D117,R$2:R$9,0),1)</f>
        <v>12</v>
      </c>
      <c r="D117" s="3" t="s">
        <v>364</v>
      </c>
      <c r="E117" s="3" t="n">
        <v>8</v>
      </c>
      <c r="F117" s="3" t="s">
        <v>365</v>
      </c>
      <c r="G117" s="3" t="n">
        <v>1</v>
      </c>
      <c r="H117" s="3" t="s">
        <v>371</v>
      </c>
      <c r="I117" s="3" t="n">
        <v>6</v>
      </c>
      <c r="J117" s="3" t="n">
        <v>334</v>
      </c>
      <c r="K117" s="3" t="n">
        <v>5</v>
      </c>
      <c r="L117" s="3" t="n">
        <f aca="false">IFERROR(INDEX(ammo!$A$2:$A$60,MATCH(M117,ammo!$B$2:$B$60,0),1),0)</f>
        <v>28</v>
      </c>
      <c r="M117" s="6" t="s">
        <v>138</v>
      </c>
      <c r="N117" s="3" t="n">
        <v>4</v>
      </c>
      <c r="O117" s="3" t="str">
        <f aca="false">_xlfn.CONCAT("('",B116,"','",C116,"','",E116,"','",F116,"','",G116,"','",H116,"','",I116,"','",J116,"','",K116,"','",L116,"','",N116,"','","'),")</f>
        <v>('Black Powder Rifle','12','8','Ph','0','M','6','60','3','39','4',''),</v>
      </c>
    </row>
    <row r="118" customFormat="false" ht="13.8" hidden="false" customHeight="false" outlineLevel="0" collapsed="false">
      <c r="A118" s="3" t="n">
        <v>117</v>
      </c>
      <c r="B118" s="3" t="s">
        <v>497</v>
      </c>
      <c r="C118" s="3" t="n">
        <f aca="false">INDEX(Q$2:Q$9,MATCH(D118,R$2:R$9,0),1)</f>
        <v>12</v>
      </c>
      <c r="D118" s="3" t="s">
        <v>364</v>
      </c>
      <c r="E118" s="3" t="n">
        <v>7</v>
      </c>
      <c r="F118" s="3" t="s">
        <v>365</v>
      </c>
      <c r="G118" s="3" t="n">
        <v>0</v>
      </c>
      <c r="H118" s="3" t="s">
        <v>366</v>
      </c>
      <c r="I118" s="3" t="n">
        <v>14</v>
      </c>
      <c r="J118" s="3" t="n">
        <v>400</v>
      </c>
      <c r="K118" s="3" t="n">
        <v>5</v>
      </c>
      <c r="L118" s="3" t="n">
        <f aca="false">IFERROR(INDEX(ammo!$A$2:$A$60,MATCH(M118,ammo!$B$2:$B$60,0),1),0)</f>
        <v>28</v>
      </c>
      <c r="M118" s="6" t="s">
        <v>138</v>
      </c>
      <c r="N118" s="3" t="n">
        <v>4</v>
      </c>
      <c r="O118" s="3" t="str">
        <f aca="false">_xlfn.CONCAT("('",B117,"','",C117,"','",E117,"','",F117,"','",G117,"','",H117,"','",I117,"','",J117,"','",K117,"','",L117,"','",N117,"','","'),")</f>
        <v>('Gauss Pistol','12','8','Ph','1','M','6','334','5','28','4',''),</v>
      </c>
    </row>
    <row r="119" customFormat="false" ht="13.8" hidden="false" customHeight="false" outlineLevel="0" collapsed="false">
      <c r="A119" s="3" t="n">
        <v>118</v>
      </c>
      <c r="B119" s="3" t="s">
        <v>498</v>
      </c>
      <c r="C119" s="3" t="n">
        <f aca="false">INDEX(Q$2:Q$9,MATCH(D119,R$2:R$9,0),1)</f>
        <v>12</v>
      </c>
      <c r="D119" s="3" t="s">
        <v>364</v>
      </c>
      <c r="E119" s="3" t="n">
        <v>5</v>
      </c>
      <c r="F119" s="3" t="s">
        <v>365</v>
      </c>
      <c r="G119" s="3" t="n">
        <v>5</v>
      </c>
      <c r="H119" s="3" t="s">
        <v>371</v>
      </c>
      <c r="I119" s="3" t="n">
        <v>15</v>
      </c>
      <c r="J119" s="3" t="n">
        <v>150</v>
      </c>
      <c r="K119" s="3" t="n">
        <v>3</v>
      </c>
      <c r="L119" s="3" t="n">
        <f aca="false">IFERROR(INDEX(ammo!$A$2:$A$60,MATCH(M119,ammo!$B$2:$B$60,0),1),0)</f>
        <v>23</v>
      </c>
      <c r="M119" s="6" t="s">
        <v>122</v>
      </c>
      <c r="N119" s="3" t="n">
        <v>4</v>
      </c>
      <c r="O119" s="3" t="str">
        <f aca="false">_xlfn.CONCAT("('",B118,"','",C118,"','",E118,"','",F118,"','",G118,"','",H118,"','",I118,"','",J118,"','",K118,"','",L118,"','",N118,"','","'),")</f>
        <v>('Gauss Shotgun','12','7','Ph','0','C','14','400','5','28','4',''),</v>
      </c>
    </row>
    <row r="120" customFormat="false" ht="13.8" hidden="false" customHeight="false" outlineLevel="0" collapsed="false">
      <c r="A120" s="3" t="n">
        <v>119</v>
      </c>
      <c r="B120" s="3" t="s">
        <v>499</v>
      </c>
      <c r="C120" s="3" t="n">
        <f aca="false">INDEX(Q$2:Q$9,MATCH(D120,R$2:R$9,0),1)</f>
        <v>12</v>
      </c>
      <c r="D120" s="3" t="s">
        <v>364</v>
      </c>
      <c r="E120" s="3" t="n">
        <v>5</v>
      </c>
      <c r="F120" s="3" t="s">
        <v>365</v>
      </c>
      <c r="G120" s="3" t="n">
        <v>5</v>
      </c>
      <c r="H120" s="3" t="s">
        <v>366</v>
      </c>
      <c r="I120" s="3" t="n">
        <v>11</v>
      </c>
      <c r="J120" s="3" t="n">
        <v>70</v>
      </c>
      <c r="K120" s="3" t="n">
        <v>1</v>
      </c>
      <c r="L120" s="3" t="n">
        <f aca="false">IFERROR(INDEX(ammo!$A$2:$A$60,MATCH(M120,ammo!$B$2:$B$60,0),1),0)</f>
        <v>5</v>
      </c>
      <c r="M120" s="6" t="s">
        <v>62</v>
      </c>
      <c r="N120" s="3" t="n">
        <v>4</v>
      </c>
      <c r="O120" s="3" t="str">
        <f aca="false">_xlfn.CONCAT("('",B119,"','",C119,"','",E119,"','",F119,"','",G119,"','",H119,"','",I119,"','",J119,"','",K119,"','",L119,"','",N119,"','","'),")</f>
        <v>('Light Machine Gun','12','5','Ph','5','M','15','150','3','23','4',''),</v>
      </c>
    </row>
    <row r="121" customFormat="false" ht="13.8" hidden="false" customHeight="false" outlineLevel="0" collapsed="false">
      <c r="A121" s="3" t="n">
        <v>120</v>
      </c>
      <c r="B121" s="3" t="s">
        <v>500</v>
      </c>
      <c r="C121" s="3" t="n">
        <f aca="false">INDEX(Q$2:Q$9,MATCH(D121,R$2:R$9,0),1)</f>
        <v>12</v>
      </c>
      <c r="D121" s="3" t="s">
        <v>364</v>
      </c>
      <c r="E121" s="3" t="n">
        <v>4</v>
      </c>
      <c r="F121" s="3" t="s">
        <v>365</v>
      </c>
      <c r="G121" s="3" t="n">
        <v>4</v>
      </c>
      <c r="H121" s="3" t="s">
        <v>371</v>
      </c>
      <c r="I121" s="3" t="n">
        <v>11</v>
      </c>
      <c r="J121" s="3" t="n">
        <v>110</v>
      </c>
      <c r="K121" s="3" t="n">
        <v>3</v>
      </c>
      <c r="L121" s="3" t="n">
        <f aca="false">IFERROR(INDEX(ammo!$A$2:$A$60,MATCH(M121,ammo!$B$2:$B$60,0),1),0)</f>
        <v>6</v>
      </c>
      <c r="M121" s="6" t="s">
        <v>68</v>
      </c>
      <c r="N121" s="3" t="n">
        <v>4</v>
      </c>
      <c r="O121" s="3" t="str">
        <f aca="false">_xlfn.CONCAT("('",B120,"','",C120,"','",E120,"','",F120,"','",G120,"','",H120,"','",I120,"','",J120,"','",K120,"','",L120,"','",N120,"','","'),")</f>
        <v>('Pump-Action Shotgun','12','5','Ph','5','C','11','70','1','5','4',''),</v>
      </c>
    </row>
    <row r="122" customFormat="false" ht="13.8" hidden="false" customHeight="false" outlineLevel="0" collapsed="false">
      <c r="A122" s="3" t="n">
        <v>121</v>
      </c>
      <c r="B122" s="3" t="s">
        <v>501</v>
      </c>
      <c r="C122" s="3" t="n">
        <f aca="false">INDEX(Q$2:Q$9,MATCH(D122,R$2:R$9,0),1)</f>
        <v>12</v>
      </c>
      <c r="D122" s="3" t="s">
        <v>364</v>
      </c>
      <c r="E122" s="3" t="n">
        <v>7</v>
      </c>
      <c r="F122" s="3" t="s">
        <v>365</v>
      </c>
      <c r="G122" s="3" t="n">
        <v>7</v>
      </c>
      <c r="H122" s="3" t="s">
        <v>378</v>
      </c>
      <c r="I122" s="3" t="n">
        <v>10</v>
      </c>
      <c r="J122" s="3" t="n">
        <v>300</v>
      </c>
      <c r="K122" s="3" t="n">
        <v>4</v>
      </c>
      <c r="L122" s="3" t="n">
        <f aca="false">IFERROR(INDEX(ammo!$A$2:$A$60,MATCH(M122,ammo!$B$2:$B$60,0),1),0)</f>
        <v>3</v>
      </c>
      <c r="M122" s="6" t="s">
        <v>46</v>
      </c>
      <c r="N122" s="3" t="n">
        <v>4</v>
      </c>
      <c r="O122" s="3" t="str">
        <f aca="false">_xlfn.CONCAT("('",B121,"','",C121,"','",E121,"','",F121,"','",G121,"','",H121,"','",I121,"','",J121,"','",K121,"','",L121,"','",N121,"','","'),")</f>
        <v>('Radium Rifle','12','4','Ph','4','M','11','110','3','6','4',''),</v>
      </c>
    </row>
    <row r="123" customFormat="false" ht="13.8" hidden="false" customHeight="false" outlineLevel="0" collapsed="false">
      <c r="A123" s="3" t="n">
        <v>122</v>
      </c>
      <c r="B123" s="3" t="s">
        <v>502</v>
      </c>
      <c r="C123" s="3" t="n">
        <f aca="false">INDEX(Q$2:Q$9,MATCH(D123,R$2:R$9,0),1)</f>
        <v>4</v>
      </c>
      <c r="D123" s="3" t="s">
        <v>372</v>
      </c>
      <c r="E123" s="3" t="n">
        <v>6</v>
      </c>
      <c r="F123" s="3" t="s">
        <v>391</v>
      </c>
      <c r="G123" s="3" t="n">
        <v>3</v>
      </c>
      <c r="H123" s="3" t="s">
        <v>366</v>
      </c>
      <c r="I123" s="3" t="n">
        <v>3</v>
      </c>
      <c r="J123" s="3" t="n">
        <v>1536</v>
      </c>
      <c r="K123" s="3" t="n">
        <v>5</v>
      </c>
      <c r="L123" s="3" t="n">
        <f aca="false">IFERROR(INDEX(ammo!$A$2:$A$60,MATCH(M123,ammo!$B$2:$B$60,0),1),0)</f>
        <v>42</v>
      </c>
      <c r="M123" s="6" t="s">
        <v>163</v>
      </c>
      <c r="N123" s="3" t="n">
        <v>4</v>
      </c>
      <c r="O123" s="3" t="str">
        <f aca="false">_xlfn.CONCAT("('",B122,"','",C122,"','",E122,"','",F122,"','",G122,"','",H122,"','",I122,"','",J122,"','",K122,"','",L122,"','",N122,"','","'),")</f>
        <v>('Sniper Rifle','12','7','Ph','7','L','10','300','4','3','4',''),</v>
      </c>
    </row>
    <row r="124" customFormat="false" ht="13.8" hidden="false" customHeight="false" outlineLevel="0" collapsed="false">
      <c r="A124" s="3" t="n">
        <v>123</v>
      </c>
      <c r="B124" s="3" t="s">
        <v>503</v>
      </c>
      <c r="C124" s="3" t="n">
        <f aca="false">INDEX(Q$2:Q$9,MATCH(D124,R$2:R$9,0),1)</f>
        <v>4</v>
      </c>
      <c r="D124" s="3" t="s">
        <v>372</v>
      </c>
      <c r="E124" s="3" t="n">
        <v>8</v>
      </c>
      <c r="F124" s="3" t="s">
        <v>391</v>
      </c>
      <c r="G124" s="3" t="n">
        <v>2</v>
      </c>
      <c r="H124" s="3" t="s">
        <v>371</v>
      </c>
      <c r="I124" s="3" t="n">
        <v>7</v>
      </c>
      <c r="J124" s="3" t="n">
        <v>921</v>
      </c>
      <c r="K124" s="3" t="n">
        <v>5</v>
      </c>
      <c r="L124" s="3" t="n">
        <f aca="false">IFERROR(INDEX(ammo!$A$2:$A$60,MATCH(M124,ammo!$B$2:$B$60,0),1),0)</f>
        <v>42</v>
      </c>
      <c r="M124" s="6" t="s">
        <v>163</v>
      </c>
      <c r="N124" s="3" t="n">
        <v>4</v>
      </c>
      <c r="O124" s="3" t="str">
        <f aca="false">_xlfn.CONCAT("('",B123,"','",C123,"','",E123,"','",F123,"','",G123,"','",H123,"','",I123,"','",J123,"','",K123,"','",L123,"','",N123,"','","'),")</f>
        <v>('Alien Atomizer','4','6','En','3','C','3','1536','5','42','4',''),</v>
      </c>
    </row>
    <row r="125" customFormat="false" ht="13.8" hidden="false" customHeight="false" outlineLevel="0" collapsed="false">
      <c r="A125" s="3" t="n">
        <v>124</v>
      </c>
      <c r="B125" s="3" t="s">
        <v>504</v>
      </c>
      <c r="C125" s="3" t="n">
        <f aca="false">INDEX(Q$2:Q$9,MATCH(D125,R$2:R$9,0),1)</f>
        <v>4</v>
      </c>
      <c r="D125" s="3" t="s">
        <v>372</v>
      </c>
      <c r="E125" s="3" t="n">
        <v>3</v>
      </c>
      <c r="F125" s="3" t="s">
        <v>391</v>
      </c>
      <c r="G125" s="3" t="n">
        <v>4</v>
      </c>
      <c r="H125" s="3" t="s">
        <v>366</v>
      </c>
      <c r="I125" s="3" t="n">
        <v>15</v>
      </c>
      <c r="J125" s="3" t="n">
        <v>370</v>
      </c>
      <c r="K125" s="3" t="n">
        <v>4</v>
      </c>
      <c r="L125" s="3" t="n">
        <f aca="false">IFERROR(INDEX(ammo!$A$2:$A$60,MATCH(M125,ammo!$B$2:$B$60,0),1),0)</f>
        <v>25</v>
      </c>
      <c r="M125" s="6" t="s">
        <v>128</v>
      </c>
      <c r="N125" s="3" t="n">
        <v>4</v>
      </c>
      <c r="O125" s="3" t="str">
        <f aca="false">_xlfn.CONCAT("('",B124,"','",C124,"','",E124,"','",F124,"','",G124,"','",H124,"','",I124,"','",J124,"','",K124,"','",L124,"','",N124,"','","'),")</f>
        <v>('Alien Disintegrator','4','8','En','2','M','7','921','5','42','4',''),</v>
      </c>
    </row>
    <row r="126" customFormat="false" ht="13.8" hidden="false" customHeight="false" outlineLevel="0" collapsed="false">
      <c r="A126" s="3" t="n">
        <v>125</v>
      </c>
      <c r="B126" s="3" t="s">
        <v>505</v>
      </c>
      <c r="C126" s="3" t="n">
        <f aca="false">INDEX(Q$2:Q$9,MATCH(D126,R$2:R$9,0),1)</f>
        <v>4</v>
      </c>
      <c r="D126" s="3" t="s">
        <v>372</v>
      </c>
      <c r="E126" s="3" t="n">
        <v>6</v>
      </c>
      <c r="F126" s="3" t="s">
        <v>391</v>
      </c>
      <c r="G126" s="3" t="n">
        <v>1</v>
      </c>
      <c r="H126" s="3" t="s">
        <v>371</v>
      </c>
      <c r="I126" s="3" t="n">
        <v>8</v>
      </c>
      <c r="J126" s="3" t="n">
        <v>500</v>
      </c>
      <c r="K126" s="3" t="n">
        <v>5</v>
      </c>
      <c r="L126" s="3" t="n">
        <f aca="false">IFERROR(INDEX(ammo!$A$2:$A$60,MATCH(M126,ammo!$B$2:$B$60,0),1),0)</f>
        <v>8</v>
      </c>
      <c r="M126" s="6" t="s">
        <v>81</v>
      </c>
      <c r="N126" s="3" t="n">
        <v>4</v>
      </c>
      <c r="O126" s="3" t="str">
        <f aca="false">_xlfn.CONCAT("('",B125,"','",C125,"','",E125,"','",F125,"','",G125,"','",H125,"','",I125,"','",J125,"','",K125,"','",L125,"','",N125,"','","'),")</f>
        <v>('Arc Welder','4','3','En','4','C','15','370','4','25','4',''),</v>
      </c>
    </row>
    <row r="127" customFormat="false" ht="13.8" hidden="false" customHeight="false" outlineLevel="0" collapsed="false">
      <c r="A127" s="3" t="n">
        <v>126</v>
      </c>
      <c r="B127" s="3" t="s">
        <v>506</v>
      </c>
      <c r="C127" s="3" t="n">
        <f aca="false">INDEX(Q$2:Q$9,MATCH(D127,R$2:R$9,0),1)</f>
        <v>3</v>
      </c>
      <c r="D127" s="3" t="s">
        <v>369</v>
      </c>
      <c r="E127" s="3" t="n">
        <v>7</v>
      </c>
      <c r="F127" s="3" t="s">
        <v>365</v>
      </c>
      <c r="G127" s="3" t="n">
        <v>3</v>
      </c>
      <c r="H127" s="3" t="s">
        <v>371</v>
      </c>
      <c r="I127" s="3" t="n">
        <v>31</v>
      </c>
      <c r="J127" s="3" t="n">
        <v>350</v>
      </c>
      <c r="K127" s="3" t="n">
        <v>3</v>
      </c>
      <c r="L127" s="3" t="n">
        <f aca="false">IFERROR(INDEX(ammo!$A$2:$A$60,MATCH(M127,ammo!$B$2:$B$60,0),1),0)</f>
        <v>22</v>
      </c>
      <c r="M127" s="6" t="s">
        <v>67</v>
      </c>
      <c r="N127" s="3" t="n">
        <v>4</v>
      </c>
      <c r="O127" s="3" t="str">
        <f aca="false">_xlfn.CONCAT("('",B126,"','",C126,"','",E126,"','",F126,"','",G126,"','",H126,"','",I126,"','",J126,"','",K126,"','",L126,"','",N126,"','","'),")</f>
        <v>('Microwave Emitter','4','6','En','1','M','8','500','5','8','4',''),</v>
      </c>
    </row>
    <row r="128" customFormat="false" ht="13.8" hidden="false" customHeight="false" outlineLevel="0" collapsed="false">
      <c r="A128" s="3" t="n">
        <v>127</v>
      </c>
      <c r="B128" s="3" t="s">
        <v>507</v>
      </c>
      <c r="C128" s="3" t="n">
        <f aca="false">INDEX(Q$2:Q$9,MATCH(D128,R$2:R$9,0),1)</f>
        <v>3</v>
      </c>
      <c r="D128" s="3" t="s">
        <v>369</v>
      </c>
      <c r="E128" s="3" t="n">
        <v>6</v>
      </c>
      <c r="F128" s="3" t="s">
        <v>365</v>
      </c>
      <c r="G128" s="3" t="n">
        <v>2</v>
      </c>
      <c r="H128" s="3" t="s">
        <v>378</v>
      </c>
      <c r="I128" s="3" t="n">
        <v>30</v>
      </c>
      <c r="J128" s="3" t="n">
        <v>450</v>
      </c>
      <c r="K128" s="3" t="n">
        <v>4</v>
      </c>
      <c r="L128" s="3" t="n">
        <f aca="false">IFERROR(INDEX(ammo!$A$2:$A$60,MATCH(M128,ammo!$B$2:$B$60,0),1),0)</f>
        <v>41</v>
      </c>
      <c r="M128" s="6" t="s">
        <v>161</v>
      </c>
      <c r="N128" s="3" t="n">
        <v>4</v>
      </c>
      <c r="O128" s="3" t="str">
        <f aca="false">_xlfn.CONCAT("('",B127,"','",C127,"','",E127,"','",F127,"','",G127,"','",H127,"','",I127,"','",J127,"','",K127,"','",L127,"','",N127,"','","'),")</f>
        <v>('.50 Cal Machine Gun','3','7','Ph','3','M','31','350','3','22','4',''),</v>
      </c>
    </row>
    <row r="129" customFormat="false" ht="13.8" hidden="false" customHeight="false" outlineLevel="0" collapsed="false">
      <c r="A129" s="3" t="n">
        <v>128</v>
      </c>
      <c r="B129" s="3" t="s">
        <v>508</v>
      </c>
      <c r="C129" s="3" t="n">
        <f aca="false">INDEX(Q$2:Q$9,MATCH(D129,R$2:R$9,0),1)</f>
        <v>3</v>
      </c>
      <c r="D129" s="3" t="s">
        <v>369</v>
      </c>
      <c r="E129" s="3" t="n">
        <v>8</v>
      </c>
      <c r="F129" s="3" t="s">
        <v>391</v>
      </c>
      <c r="G129" s="3" t="n">
        <v>0</v>
      </c>
      <c r="H129" s="3" t="s">
        <v>371</v>
      </c>
      <c r="I129" s="3" t="n">
        <v>18</v>
      </c>
      <c r="J129" s="3" t="n">
        <v>600</v>
      </c>
      <c r="K129" s="3" t="n">
        <v>5</v>
      </c>
      <c r="L129" s="3" t="n">
        <f aca="false">IFERROR(INDEX(ammo!$A$2:$A$60,MATCH(M129,ammo!$B$2:$B$60,0),1),0)</f>
        <v>42</v>
      </c>
      <c r="M129" s="6" t="s">
        <v>163</v>
      </c>
      <c r="N129" s="3" t="n">
        <v>4</v>
      </c>
      <c r="O129" s="3" t="str">
        <f aca="false">_xlfn.CONCAT("('",B128,"','",C128,"','",E128,"','",F128,"','",G128,"','",H128,"','",I128,"','",J128,"','",K128,"','",L128,"','",N128,"','","'),")</f>
        <v>('Auto Grenade Launcher','3','6','Ph','2','L','30','450','4','41','4',''),</v>
      </c>
    </row>
    <row r="130" customFormat="false" ht="13.8" hidden="false" customHeight="false" outlineLevel="0" collapsed="false">
      <c r="A130" s="3" t="n">
        <v>129</v>
      </c>
      <c r="B130" s="3" t="s">
        <v>509</v>
      </c>
      <c r="C130" s="3" t="n">
        <f aca="false">INDEX(Q$2:Q$9,MATCH(D130,R$2:R$9,0),1)</f>
        <v>3</v>
      </c>
      <c r="D130" s="3" t="s">
        <v>369</v>
      </c>
      <c r="E130" s="3" t="n">
        <v>3</v>
      </c>
      <c r="F130" s="3" t="s">
        <v>365</v>
      </c>
      <c r="G130" s="3" t="n">
        <v>3</v>
      </c>
      <c r="H130" s="3" t="s">
        <v>371</v>
      </c>
      <c r="I130" s="3" t="n">
        <v>20</v>
      </c>
      <c r="J130" s="3" t="n">
        <v>350</v>
      </c>
      <c r="K130" s="3" t="n">
        <v>1</v>
      </c>
      <c r="L130" s="3" t="n">
        <f aca="false">IFERROR(INDEX(ammo!$A$2:$A$60,MATCH(M130,ammo!$B$2:$B$60,0),1),0)</f>
        <v>24</v>
      </c>
      <c r="M130" s="6" t="s">
        <v>59</v>
      </c>
      <c r="N130" s="3" t="n">
        <v>4</v>
      </c>
      <c r="O130" s="3" t="str">
        <f aca="false">_xlfn.CONCAT("('",B129,"','",C129,"','",E129,"','",F129,"','",G129,"','",H129,"','",I129,"','",J129,"','",K129,"','",L129,"','",N129,"','","'),")</f>
        <v>('Drone Cannon','3','8','En','0','M','18','600','5','42','4',''),</v>
      </c>
    </row>
    <row r="131" customFormat="false" ht="13.8" hidden="false" customHeight="false" outlineLevel="0" collapsed="false">
      <c r="A131" s="3" t="n">
        <v>130</v>
      </c>
      <c r="B131" s="3" t="s">
        <v>510</v>
      </c>
      <c r="C131" s="3" t="n">
        <f aca="false">INDEX(Q$2:Q$9,MATCH(D131,R$2:R$9,0),1)</f>
        <v>3</v>
      </c>
      <c r="D131" s="3" t="s">
        <v>369</v>
      </c>
      <c r="E131" s="3" t="n">
        <v>4</v>
      </c>
      <c r="F131" s="3" t="s">
        <v>395</v>
      </c>
      <c r="G131" s="3" t="n">
        <v>4</v>
      </c>
      <c r="H131" s="3" t="s">
        <v>371</v>
      </c>
      <c r="I131" s="3" t="n">
        <v>24</v>
      </c>
      <c r="J131" s="3" t="n">
        <v>1000</v>
      </c>
      <c r="K131" s="3" t="n">
        <v>4</v>
      </c>
      <c r="L131" s="3" t="n">
        <f aca="false">IFERROR(INDEX(ammo!$A$2:$A$60,MATCH(M131,ammo!$B$2:$B$60,0),1),0)</f>
        <v>27</v>
      </c>
      <c r="M131" s="6" t="s">
        <v>137</v>
      </c>
      <c r="N131" s="3" t="n">
        <v>4</v>
      </c>
      <c r="O131" s="3" t="str">
        <f aca="false">_xlfn.CONCAT("('",B130,"','",C130,"','",E130,"','",F130,"','",G130,"','",H130,"','",I130,"','",J130,"','",K130,"','",L130,"','",N130,"','","'),")</f>
        <v>('Gatling Gun','3','3','Ph','3','M','20','350','1','24','4',''),</v>
      </c>
    </row>
    <row r="132" customFormat="false" ht="13.8" hidden="false" customHeight="false" outlineLevel="0" collapsed="false">
      <c r="A132" s="3" t="n">
        <v>131</v>
      </c>
      <c r="B132" s="3" t="s">
        <v>511</v>
      </c>
      <c r="C132" s="3" t="n">
        <f aca="false">INDEX(Q$2:Q$9,MATCH(D132,R$2:R$9,0),1)</f>
        <v>3</v>
      </c>
      <c r="D132" s="3" t="s">
        <v>369</v>
      </c>
      <c r="E132" s="3" t="n">
        <v>6</v>
      </c>
      <c r="F132" s="3" t="s">
        <v>365</v>
      </c>
      <c r="G132" s="3" t="n">
        <v>3</v>
      </c>
      <c r="H132" s="3" t="s">
        <v>378</v>
      </c>
      <c r="I132" s="3" t="n">
        <v>38</v>
      </c>
      <c r="J132" s="3" t="n">
        <v>912</v>
      </c>
      <c r="K132" s="3" t="n">
        <v>6</v>
      </c>
      <c r="L132" s="3" t="n">
        <f aca="false">IFERROR(INDEX(ammo!$A$2:$A$60,MATCH(M132,ammo!$B$2:$B$60,0),1),0)</f>
        <v>28</v>
      </c>
      <c r="M132" s="6" t="s">
        <v>138</v>
      </c>
      <c r="N132" s="3" t="n">
        <v>4</v>
      </c>
      <c r="O132" s="3" t="str">
        <f aca="false">_xlfn.CONCAT("('",B131,"','",C131,"','",E131,"','",F131,"','",G131,"','",H131,"','",I131,"','",J131,"','",K131,"','",L131,"','",N131,"','","'),")</f>
        <v>('Gatling Plasma','3','4','Ph/En','4','M','24','1000','4','27','4',''),</v>
      </c>
    </row>
    <row r="133" customFormat="false" ht="13.8" hidden="false" customHeight="false" outlineLevel="0" collapsed="false">
      <c r="A133" s="3" t="n">
        <v>132</v>
      </c>
      <c r="B133" s="3" t="s">
        <v>512</v>
      </c>
      <c r="C133" s="3" t="n">
        <f aca="false">INDEX(Q$2:Q$9,MATCH(D133,R$2:R$9,0),1)</f>
        <v>3</v>
      </c>
      <c r="D133" s="3" t="s">
        <v>369</v>
      </c>
      <c r="E133" s="3" t="n">
        <v>8</v>
      </c>
      <c r="F133" s="3" t="s">
        <v>395</v>
      </c>
      <c r="G133" s="3" t="n">
        <v>3</v>
      </c>
      <c r="H133" s="3" t="s">
        <v>371</v>
      </c>
      <c r="I133" s="3" t="n">
        <v>30</v>
      </c>
      <c r="J133" s="3" t="n">
        <v>700</v>
      </c>
      <c r="K133" s="3" t="n">
        <v>5</v>
      </c>
      <c r="L133" s="3" t="n">
        <f aca="false">IFERROR(INDEX(ammo!$A$2:$A$60,MATCH(M133,ammo!$B$2:$B$60,0),1),0)</f>
        <v>27</v>
      </c>
      <c r="M133" s="6" t="s">
        <v>137</v>
      </c>
      <c r="N133" s="3" t="n">
        <v>4</v>
      </c>
      <c r="O133" s="3" t="str">
        <f aca="false">_xlfn.CONCAT("('",B132,"','",C132,"','",E132,"','",F132,"','",G132,"','",H132,"','",I132,"','",J132,"','",K132,"','",L132,"','",N132,"','","'),")</f>
        <v>('Gauss Minigun','3','6','Ph','3','L','38','912','6','28','4',''),</v>
      </c>
    </row>
    <row r="134" customFormat="false" ht="13.8" hidden="false" customHeight="false" outlineLevel="0" collapsed="false">
      <c r="A134" s="3" t="n">
        <v>133</v>
      </c>
      <c r="B134" s="3" t="s">
        <v>513</v>
      </c>
      <c r="C134" s="3" t="n">
        <f aca="false">INDEX(Q$2:Q$9,MATCH(D134,R$2:R$9,0),1)</f>
        <v>3</v>
      </c>
      <c r="D134" s="3" t="s">
        <v>369</v>
      </c>
      <c r="E134" s="3" t="n">
        <v>8</v>
      </c>
      <c r="F134" s="3" t="s">
        <v>391</v>
      </c>
      <c r="G134" s="3" t="n">
        <v>0</v>
      </c>
      <c r="H134" s="3" t="s">
        <v>378</v>
      </c>
      <c r="I134" s="3" t="n">
        <v>24</v>
      </c>
      <c r="J134" s="3" t="n">
        <v>870</v>
      </c>
      <c r="K134" s="3" t="n">
        <v>5</v>
      </c>
      <c r="L134" s="3" t="n">
        <f aca="false">IFERROR(INDEX(ammo!$A$2:$A$60,MATCH(M134,ammo!$B$2:$B$60,0),1),0)</f>
        <v>8</v>
      </c>
      <c r="M134" s="6" t="s">
        <v>81</v>
      </c>
      <c r="N134" s="3" t="n">
        <v>4</v>
      </c>
      <c r="O134" s="3" t="str">
        <f aca="false">_xlfn.CONCAT("('",B133,"','",C133,"','",E133,"','",F133,"','",G133,"','",H133,"','",I133,"','",J133,"','",K133,"','",L133,"','",N133,"','","'),")</f>
        <v>('Plasma Caster','3','8','Ph/En','3','M','30','700','5','27','4',''),</v>
      </c>
    </row>
    <row r="135" customFormat="false" ht="13.8" hidden="false" customHeight="false" outlineLevel="0" collapsed="false">
      <c r="A135" s="3" t="n">
        <v>134</v>
      </c>
      <c r="B135" s="3" t="s">
        <v>514</v>
      </c>
      <c r="C135" s="3" t="n">
        <f aca="false">INDEX(Q$2:Q$9,MATCH(D135,R$2:R$9,0),1)</f>
        <v>1</v>
      </c>
      <c r="D135" s="3" t="s">
        <v>367</v>
      </c>
      <c r="E135" s="3" t="n">
        <v>3</v>
      </c>
      <c r="F135" s="3" t="s">
        <v>365</v>
      </c>
      <c r="G135" s="3" t="n">
        <v>2</v>
      </c>
      <c r="H135" s="3" t="s">
        <v>371</v>
      </c>
      <c r="I135" s="3" t="n">
        <v>3</v>
      </c>
      <c r="J135" s="3" t="n">
        <v>44</v>
      </c>
      <c r="K135" s="3" t="n">
        <v>1</v>
      </c>
      <c r="L135" s="3" t="n">
        <f aca="false">IFERROR(INDEX(ammo!$A$2:$A$60,MATCH(M135,ammo!$B$2:$B$60,0),1),0)</f>
        <v>44</v>
      </c>
      <c r="M135" s="6" t="s">
        <v>165</v>
      </c>
      <c r="N135" s="3" t="n">
        <v>4</v>
      </c>
      <c r="O135" s="3" t="str">
        <f aca="false">_xlfn.CONCAT("('",B134,"','",C134,"','",E134,"','",F134,"','",G134,"','",H134,"','",I134,"','",J134,"','",K134,"','",L134,"','",N134,"','","'),")</f>
        <v>('Tesla Cannon','3','8','En','0','L','24','870','5','8','4',''),</v>
      </c>
    </row>
    <row r="136" customFormat="false" ht="13.8" hidden="false" customHeight="false" outlineLevel="0" collapsed="false">
      <c r="A136" s="3" t="n">
        <v>135</v>
      </c>
      <c r="B136" s="3" t="s">
        <v>515</v>
      </c>
      <c r="C136" s="3" t="n">
        <f aca="false">INDEX(Q$2:Q$9,MATCH(D136,R$2:R$9,0),1)</f>
        <v>1</v>
      </c>
      <c r="D136" s="3" t="s">
        <v>367</v>
      </c>
      <c r="E136" s="3" t="n">
        <v>5</v>
      </c>
      <c r="F136" s="3" t="s">
        <v>365</v>
      </c>
      <c r="G136" s="3" t="n">
        <v>0</v>
      </c>
      <c r="H136" s="3" t="s">
        <v>371</v>
      </c>
      <c r="I136" s="3" t="n">
        <v>3</v>
      </c>
      <c r="J136" s="3" t="n">
        <v>44</v>
      </c>
      <c r="K136" s="3" t="n">
        <v>2</v>
      </c>
      <c r="L136" s="3" t="n">
        <f aca="false">IFERROR(INDEX(ammo!$A$2:$A$60,MATCH(M136,ammo!$B$2:$B$60,0),1),0)</f>
        <v>44</v>
      </c>
      <c r="M136" s="6" t="s">
        <v>165</v>
      </c>
      <c r="N136" s="3" t="n">
        <v>4</v>
      </c>
      <c r="O136" s="3" t="str">
        <f aca="false">_xlfn.CONCAT("('",B135,"','",C135,"','",E135,"','",F135,"','",G135,"','",H135,"','",I135,"','",J135,"','",K135,"','",L135,"','",N135,"','","'),")</f>
        <v>('Bow','1','3','Ph','2','M','3','44','1','44','4',''),</v>
      </c>
    </row>
    <row r="137" customFormat="false" ht="13.8" hidden="false" customHeight="false" outlineLevel="0" collapsed="false">
      <c r="A137" s="3" t="n">
        <v>136</v>
      </c>
      <c r="B137" s="3" t="s">
        <v>516</v>
      </c>
      <c r="C137" s="3" t="n">
        <f aca="false">INDEX(Q$2:Q$9,MATCH(D137,R$2:R$9,0),1)</f>
        <v>8</v>
      </c>
      <c r="D137" s="3" t="s">
        <v>376</v>
      </c>
      <c r="E137" s="3" t="n">
        <v>4</v>
      </c>
      <c r="F137" s="3" t="s">
        <v>365</v>
      </c>
      <c r="G137" s="3" t="n">
        <v>0</v>
      </c>
      <c r="H137" s="3" t="s">
        <v>406</v>
      </c>
      <c r="I137" s="3" t="n">
        <v>3</v>
      </c>
      <c r="J137" s="3" t="n">
        <v>50</v>
      </c>
      <c r="K137" s="3" t="n">
        <v>3</v>
      </c>
      <c r="L137" s="3" t="n">
        <f aca="false">IFERROR(INDEX(ammo!$A$2:$A$60,MATCH(M137,ammo!$B$2:$B$60,0),1),0)</f>
        <v>0</v>
      </c>
      <c r="N137" s="3" t="n">
        <v>4</v>
      </c>
      <c r="O137" s="3" t="str">
        <f aca="false">_xlfn.CONCAT("('",B136,"','",C136,"','",E136,"','",F136,"','",G136,"','",H136,"','",I136,"','",J136,"','",K136,"','",L136,"','",N136,"','","'),")</f>
        <v>('Crossbow','1','5','Ph','0','M','3','44','2','44','4',''),</v>
      </c>
    </row>
    <row r="138" customFormat="false" ht="13.8" hidden="false" customHeight="false" outlineLevel="0" collapsed="false">
      <c r="A138" s="3" t="n">
        <v>137</v>
      </c>
      <c r="B138" s="3" t="s">
        <v>517</v>
      </c>
      <c r="C138" s="3" t="n">
        <f aca="false">INDEX(Q$2:Q$9,MATCH(D138,R$2:R$9,0),1)</f>
        <v>8</v>
      </c>
      <c r="D138" s="3" t="s">
        <v>376</v>
      </c>
      <c r="E138" s="3" t="n">
        <v>5</v>
      </c>
      <c r="F138" s="3" t="s">
        <v>365</v>
      </c>
      <c r="G138" s="3" t="n">
        <v>0</v>
      </c>
      <c r="H138" s="3" t="s">
        <v>406</v>
      </c>
      <c r="I138" s="3" t="n">
        <v>20</v>
      </c>
      <c r="J138" s="3" t="n">
        <v>100</v>
      </c>
      <c r="K138" s="3" t="n">
        <v>3</v>
      </c>
      <c r="L138" s="3" t="n">
        <f aca="false">IFERROR(INDEX(ammo!$A$2:$A$60,MATCH(M138,ammo!$B$2:$B$60,0),1),0)</f>
        <v>0</v>
      </c>
      <c r="N138" s="3" t="n">
        <v>4</v>
      </c>
      <c r="O138" s="3" t="str">
        <f aca="false">_xlfn.CONCAT("('",B137,"','",C137,"','",E137,"','",F137,"','",G137,"','",H137,"','",I137,"','",J137,"','",K137,"','",L137,"','",N137,"','","'),")</f>
        <v>('Assaultron Blade','8','4','Ph','0','R','3','50','3','0','4',''),</v>
      </c>
    </row>
    <row r="139" customFormat="false" ht="13.8" hidden="false" customHeight="false" outlineLevel="0" collapsed="false">
      <c r="A139" s="3" t="n">
        <v>138</v>
      </c>
      <c r="B139" s="3" t="s">
        <v>518</v>
      </c>
      <c r="C139" s="3" t="n">
        <f aca="false">INDEX(Q$2:Q$9,MATCH(D139,R$2:R$9,0),1)</f>
        <v>17</v>
      </c>
      <c r="D139" s="3" t="s">
        <v>382</v>
      </c>
      <c r="E139" s="3" t="n">
        <v>6</v>
      </c>
      <c r="F139" s="3" t="s">
        <v>365</v>
      </c>
      <c r="G139" s="3" t="n">
        <v>0</v>
      </c>
      <c r="H139" s="3" t="s">
        <v>406</v>
      </c>
      <c r="I139" s="3" t="n">
        <v>6</v>
      </c>
      <c r="J139" s="3" t="n">
        <v>150</v>
      </c>
      <c r="K139" s="3" t="n">
        <v>4</v>
      </c>
      <c r="L139" s="3" t="n">
        <f aca="false">IFERROR(INDEX(ammo!$A$2:$A$60,MATCH(M139,ammo!$B$2:$B$60,0),1),0)</f>
        <v>5</v>
      </c>
      <c r="M139" s="6" t="s">
        <v>62</v>
      </c>
      <c r="N139" s="3" t="n">
        <v>4</v>
      </c>
      <c r="O139" s="3" t="str">
        <f aca="false">_xlfn.CONCAT("('",B138,"','",C138,"','",E138,"','",F138,"','",G138,"','",H138,"','",I138,"','",J138,"','",K138,"','",L138,"','",N138,"','","'),")</f>
        <v>('Auto-Axe','8','5','Ph','0','R','20','100','3','0','4',''),</v>
      </c>
    </row>
    <row r="140" customFormat="false" ht="13.8" hidden="false" customHeight="false" outlineLevel="0" collapsed="false">
      <c r="A140" s="3" t="n">
        <v>139</v>
      </c>
      <c r="B140" s="3" t="s">
        <v>519</v>
      </c>
      <c r="C140" s="3" t="n">
        <f aca="false">INDEX(Q$2:Q$9,MATCH(D140,R$2:R$9,0),1)</f>
        <v>8</v>
      </c>
      <c r="D140" s="3" t="s">
        <v>376</v>
      </c>
      <c r="E140" s="3" t="n">
        <v>6</v>
      </c>
      <c r="F140" s="3" t="s">
        <v>365</v>
      </c>
      <c r="G140" s="3" t="n">
        <v>0</v>
      </c>
      <c r="H140" s="3" t="s">
        <v>406</v>
      </c>
      <c r="I140" s="3" t="n">
        <v>12</v>
      </c>
      <c r="J140" s="3" t="n">
        <v>125</v>
      </c>
      <c r="K140" s="3" t="n">
        <v>2</v>
      </c>
      <c r="L140" s="3" t="n">
        <f aca="false">IFERROR(INDEX(ammo!$A$2:$A$60,MATCH(M140,ammo!$B$2:$B$60,0),1),0)</f>
        <v>0</v>
      </c>
      <c r="N140" s="3" t="n">
        <v>4</v>
      </c>
      <c r="O140" s="3" t="str">
        <f aca="false">_xlfn.CONCAT("('",B139,"','",C139,"','",E139,"','",F139,"','",G139,"','",H139,"','",I139,"','",J139,"','",K139,"','",L139,"','",N139,"','","'),")</f>
        <v>('Ballistic Fist','17','6','Ph','0','R','6','150','4','5','4',''),</v>
      </c>
    </row>
    <row r="141" customFormat="false" ht="13.8" hidden="false" customHeight="false" outlineLevel="0" collapsed="false">
      <c r="A141" s="3" t="n">
        <v>140</v>
      </c>
      <c r="B141" s="3" t="s">
        <v>520</v>
      </c>
      <c r="C141" s="3" t="n">
        <f aca="false">INDEX(Q$2:Q$9,MATCH(D141,R$2:R$9,0),1)</f>
        <v>8</v>
      </c>
      <c r="D141" s="3" t="s">
        <v>376</v>
      </c>
      <c r="E141" s="3" t="n">
        <v>7</v>
      </c>
      <c r="F141" s="3" t="s">
        <v>365</v>
      </c>
      <c r="G141" s="3" t="n">
        <v>0</v>
      </c>
      <c r="H141" s="3" t="s">
        <v>406</v>
      </c>
      <c r="I141" s="3" t="n">
        <v>12</v>
      </c>
      <c r="J141" s="3" t="n">
        <v>140</v>
      </c>
      <c r="K141" s="3" t="n">
        <v>3</v>
      </c>
      <c r="L141" s="3" t="n">
        <f aca="false">IFERROR(INDEX(ammo!$A$2:$A$60,MATCH(M141,ammo!$B$2:$B$60,0),1),0)</f>
        <v>0</v>
      </c>
      <c r="N141" s="3" t="n">
        <v>4</v>
      </c>
      <c r="O141" s="3" t="str">
        <f aca="false">_xlfn.CONCAT("('",B140,"','",C140,"','",E140,"','",F140,"','",G140,"','",H140,"','",I140,"','",J140,"','",K140,"','",L140,"','",N140,"','","'),")</f>
        <v>('Bumper Sword','8','6','Ph','0','R','12','125','2','0','4',''),</v>
      </c>
    </row>
    <row r="142" customFormat="false" ht="13.8" hidden="false" customHeight="false" outlineLevel="0" collapsed="false">
      <c r="A142" s="3" t="n">
        <v>141</v>
      </c>
      <c r="B142" s="3" t="s">
        <v>521</v>
      </c>
      <c r="C142" s="3" t="n">
        <f aca="false">INDEX(Q$2:Q$9,MATCH(D142,R$2:R$9,0),1)</f>
        <v>17</v>
      </c>
      <c r="D142" s="3" t="s">
        <v>382</v>
      </c>
      <c r="E142" s="3" t="n">
        <v>4</v>
      </c>
      <c r="F142" s="3" t="s">
        <v>365</v>
      </c>
      <c r="G142" s="3" t="n">
        <v>0</v>
      </c>
      <c r="H142" s="3" t="s">
        <v>406</v>
      </c>
      <c r="I142" s="3" t="n">
        <v>1</v>
      </c>
      <c r="J142" s="3" t="n">
        <v>40</v>
      </c>
      <c r="K142" s="3" t="n">
        <v>2</v>
      </c>
      <c r="L142" s="3" t="n">
        <f aca="false">IFERROR(INDEX(ammo!$A$2:$A$60,MATCH(M142,ammo!$B$2:$B$60,0),1),0)</f>
        <v>0</v>
      </c>
      <c r="N142" s="3" t="n">
        <v>4</v>
      </c>
      <c r="O142" s="3" t="str">
        <f aca="false">_xlfn.CONCAT("('",B141,"','",C141,"','",E141,"','",F141,"','",G141,"','",H141,"','",I141,"','",J141,"','",K141,"','",L141,"','",N141,"','","'),")</f>
        <v>('Chainsaw','8','7','Ph','0','R','12','140','3','0','4',''),</v>
      </c>
    </row>
    <row r="143" customFormat="false" ht="13.8" hidden="false" customHeight="false" outlineLevel="0" collapsed="false">
      <c r="A143" s="3" t="n">
        <v>142</v>
      </c>
      <c r="B143" s="3" t="s">
        <v>522</v>
      </c>
      <c r="C143" s="3" t="n">
        <f aca="false">INDEX(Q$2:Q$9,MATCH(D143,R$2:R$9,0),1)</f>
        <v>17</v>
      </c>
      <c r="D143" s="3" t="s">
        <v>382</v>
      </c>
      <c r="E143" s="3" t="n">
        <v>6</v>
      </c>
      <c r="F143" s="3" t="s">
        <v>365</v>
      </c>
      <c r="G143" s="3" t="n">
        <v>0</v>
      </c>
      <c r="H143" s="3" t="s">
        <v>406</v>
      </c>
      <c r="I143" s="3" t="n">
        <v>6</v>
      </c>
      <c r="J143" s="3" t="n">
        <v>175</v>
      </c>
      <c r="K143" s="3" t="n">
        <v>4</v>
      </c>
      <c r="L143" s="3" t="n">
        <f aca="false">IFERROR(INDEX(ammo!$A$2:$A$60,MATCH(M143,ammo!$B$2:$B$60,0),1),0)</f>
        <v>0</v>
      </c>
      <c r="N143" s="3" t="n">
        <v>4</v>
      </c>
      <c r="O143" s="3" t="str">
        <f aca="false">_xlfn.CONCAT("('",B142,"','",C142,"','",E142,"','",F142,"','",G142,"','",H142,"','",I142,"','",J142,"','",K142,"','",L142,"','",N142,"','","'),")</f>
        <v>('Death Tambo','17','4','Ph','0','R','1','40','2','0','4',''),</v>
      </c>
    </row>
    <row r="144" customFormat="false" ht="13.8" hidden="false" customHeight="false" outlineLevel="0" collapsed="false">
      <c r="A144" s="3" t="n">
        <v>143</v>
      </c>
      <c r="B144" s="3" t="s">
        <v>523</v>
      </c>
      <c r="C144" s="3" t="n">
        <f aca="false">INDEX(Q$2:Q$9,MATCH(D144,R$2:R$9,0),1)</f>
        <v>8</v>
      </c>
      <c r="D144" s="3" t="s">
        <v>376</v>
      </c>
      <c r="E144" s="3" t="n">
        <v>4</v>
      </c>
      <c r="F144" s="3" t="s">
        <v>365</v>
      </c>
      <c r="G144" s="3" t="n">
        <v>0</v>
      </c>
      <c r="H144" s="3" t="s">
        <v>406</v>
      </c>
      <c r="I144" s="3" t="n">
        <v>3</v>
      </c>
      <c r="J144" s="3" t="n">
        <v>45</v>
      </c>
      <c r="K144" s="3" t="n">
        <v>3</v>
      </c>
      <c r="L144" s="3" t="n">
        <f aca="false">IFERROR(INDEX(ammo!$A$2:$A$60,MATCH(M144,ammo!$B$2:$B$60,0),1),0)</f>
        <v>0</v>
      </c>
      <c r="N144" s="3" t="n">
        <v>4</v>
      </c>
      <c r="O144" s="3" t="str">
        <f aca="false">_xlfn.CONCAT("('",B143,"','",C143,"','",E143,"','",F143,"','",G143,"','",H143,"','",I143,"','",J143,"','",K143,"','",L143,"','",N143,"','","'),")</f>
        <v>('Displacer Glove','17','6','Ph','0','R','6','175','4','0','4',''),</v>
      </c>
    </row>
    <row r="145" customFormat="false" ht="13.8" hidden="false" customHeight="false" outlineLevel="0" collapsed="false">
      <c r="A145" s="3" t="n">
        <v>144</v>
      </c>
      <c r="B145" s="3" t="s">
        <v>524</v>
      </c>
      <c r="C145" s="3" t="n">
        <f aca="false">INDEX(Q$2:Q$9,MATCH(D145,R$2:R$9,0),1)</f>
        <v>8</v>
      </c>
      <c r="D145" s="3" t="s">
        <v>376</v>
      </c>
      <c r="E145" s="3" t="n">
        <v>4</v>
      </c>
      <c r="F145" s="3" t="s">
        <v>365</v>
      </c>
      <c r="G145" s="3" t="n">
        <v>0</v>
      </c>
      <c r="H145" s="3" t="s">
        <v>406</v>
      </c>
      <c r="I145" s="3" t="n">
        <v>10</v>
      </c>
      <c r="J145" s="3" t="n">
        <v>50</v>
      </c>
      <c r="K145" s="3" t="n">
        <v>2</v>
      </c>
      <c r="L145" s="3" t="n">
        <f aca="false">IFERROR(INDEX(ammo!$A$2:$A$60,MATCH(M145,ammo!$B$2:$B$60,0),1),0)</f>
        <v>0</v>
      </c>
      <c r="N145" s="3" t="n">
        <v>4</v>
      </c>
      <c r="O145" s="3" t="str">
        <f aca="false">_xlfn.CONCAT("('",B144,"','",C144,"','",E144,"','",F144,"','",G144,"','",H144,"','",I144,"','",J144,"','",K144,"','",L144,"','",N144,"','","'),")</f>
        <v>('Guitar Sword','8','4','Ph','0','R','3','45','3','0','4',''),</v>
      </c>
    </row>
    <row r="146" customFormat="false" ht="13.8" hidden="false" customHeight="false" outlineLevel="0" collapsed="false">
      <c r="A146" s="3" t="n">
        <v>145</v>
      </c>
      <c r="B146" s="3" t="s">
        <v>525</v>
      </c>
      <c r="C146" s="3" t="n">
        <f aca="false">INDEX(Q$2:Q$9,MATCH(D146,R$2:R$9,0),1)</f>
        <v>8</v>
      </c>
      <c r="D146" s="3" t="s">
        <v>376</v>
      </c>
      <c r="E146" s="3" t="n">
        <v>5</v>
      </c>
      <c r="F146" s="3" t="s">
        <v>365</v>
      </c>
      <c r="G146" s="3" t="n">
        <v>0</v>
      </c>
      <c r="H146" s="3" t="s">
        <v>406</v>
      </c>
      <c r="I146" s="3" t="n">
        <v>4</v>
      </c>
      <c r="J146" s="3" t="n">
        <v>40</v>
      </c>
      <c r="K146" s="3" t="n">
        <v>2</v>
      </c>
      <c r="L146" s="3" t="n">
        <f aca="false">IFERROR(INDEX(ammo!$A$2:$A$60,MATCH(M146,ammo!$B$2:$B$60,0),1),0)</f>
        <v>0</v>
      </c>
      <c r="N146" s="3" t="n">
        <v>4</v>
      </c>
      <c r="O146" s="3" t="str">
        <f aca="false">_xlfn.CONCAT("('",B145,"','",C145,"','",E145,"','",F145,"','",G145,"','",H145,"','",I145,"','",J145,"','",K145,"','",L145,"','",N145,"','","'),")</f>
        <v>('Mr. Handy Buzz Blade','8','4','Ph','0','R','10','50','2','0','4',''),</v>
      </c>
    </row>
    <row r="147" customFormat="false" ht="13.8" hidden="false" customHeight="false" outlineLevel="0" collapsed="false">
      <c r="A147" s="3" t="n">
        <v>146</v>
      </c>
      <c r="B147" s="3" t="s">
        <v>526</v>
      </c>
      <c r="C147" s="3" t="n">
        <f aca="false">INDEX(Q$2:Q$9,MATCH(D147,R$2:R$9,0),1)</f>
        <v>8</v>
      </c>
      <c r="D147" s="3" t="s">
        <v>376</v>
      </c>
      <c r="E147" s="3" t="n">
        <v>5</v>
      </c>
      <c r="F147" s="3" t="s">
        <v>391</v>
      </c>
      <c r="G147" s="3" t="n">
        <v>0</v>
      </c>
      <c r="H147" s="3" t="s">
        <v>406</v>
      </c>
      <c r="I147" s="3" t="n">
        <v>8</v>
      </c>
      <c r="J147" s="3" t="n">
        <v>175</v>
      </c>
      <c r="K147" s="3" t="n">
        <v>5</v>
      </c>
      <c r="L147" s="3" t="n">
        <f aca="false">IFERROR(INDEX(ammo!$A$2:$A$60,MATCH(M147,ammo!$B$2:$B$60,0),1),0)</f>
        <v>0</v>
      </c>
      <c r="N147" s="3" t="n">
        <v>4</v>
      </c>
      <c r="O147" s="3" t="str">
        <f aca="false">_xlfn.CONCAT("('",B146,"','",C146,"','",E146,"','",F146,"','",G146,"','",H146,"','",I146,"','",J146,"','",K146,"','",L146,"','",N146,"','","'),")</f>
        <v>('Multi-purpose Axe','8','5','Ph','0','R','4','40','2','0','4',''),</v>
      </c>
    </row>
    <row r="148" customFormat="false" ht="13.8" hidden="false" customHeight="false" outlineLevel="0" collapsed="false">
      <c r="A148" s="3" t="n">
        <v>147</v>
      </c>
      <c r="B148" s="3" t="s">
        <v>527</v>
      </c>
      <c r="C148" s="3" t="n">
        <f aca="false">INDEX(Q$2:Q$9,MATCH(D148,R$2:R$9,0),1)</f>
        <v>8</v>
      </c>
      <c r="D148" s="3" t="s">
        <v>376</v>
      </c>
      <c r="E148" s="3" t="n">
        <v>5</v>
      </c>
      <c r="F148" s="3" t="s">
        <v>365</v>
      </c>
      <c r="G148" s="3" t="n">
        <v>0</v>
      </c>
      <c r="H148" s="3" t="s">
        <v>406</v>
      </c>
      <c r="I148" s="3" t="n">
        <v>20</v>
      </c>
      <c r="J148" s="3" t="n">
        <v>115</v>
      </c>
      <c r="K148" s="3" t="n">
        <v>3</v>
      </c>
      <c r="L148" s="3" t="n">
        <f aca="false">IFERROR(INDEX(ammo!$A$2:$A$60,MATCH(M148,ammo!$B$2:$B$60,0),1),0)</f>
        <v>0</v>
      </c>
      <c r="N148" s="3" t="n">
        <v>4</v>
      </c>
      <c r="O148" s="3" t="str">
        <f aca="false">_xlfn.CONCAT("('",B147,"','",C147,"','",E147,"','",F147,"','",G147,"','",H147,"','",I147,"','",J147,"','",K147,"','",L147,"','",N147,"','","'),")</f>
        <v>('Proton Axe','8','5','En','0','R','8','175','5','0','4',''),</v>
      </c>
    </row>
    <row r="149" customFormat="false" ht="13.8" hidden="false" customHeight="false" outlineLevel="0" collapsed="false">
      <c r="A149" s="3" t="n">
        <v>148</v>
      </c>
      <c r="B149" s="3" t="s">
        <v>528</v>
      </c>
      <c r="C149" s="3" t="n">
        <f aca="false">INDEX(Q$2:Q$9,MATCH(D149,R$2:R$9,0),1)</f>
        <v>4</v>
      </c>
      <c r="D149" s="3" t="s">
        <v>372</v>
      </c>
      <c r="E149" s="3" t="n">
        <v>6</v>
      </c>
      <c r="F149" s="3" t="s">
        <v>391</v>
      </c>
      <c r="G149" s="3" t="n">
        <v>0</v>
      </c>
      <c r="H149" s="3" t="s">
        <v>371</v>
      </c>
      <c r="I149" s="3" t="n">
        <v>1</v>
      </c>
      <c r="J149" s="3" t="n">
        <v>50</v>
      </c>
      <c r="K149" s="3" t="n">
        <v>3</v>
      </c>
      <c r="L149" s="3" t="n">
        <f aca="false">IFERROR(INDEX(ammo!$A$2:$A$60,MATCH(M149,ammo!$B$2:$B$60,0),1),0)</f>
        <v>0</v>
      </c>
      <c r="N149" s="3" t="n">
        <v>4</v>
      </c>
      <c r="O149" s="3" t="str">
        <f aca="false">_xlfn.CONCAT("('",B148,"','",C148,"','",E148,"','",F148,"','",G148,"','",H148,"','",I148,"','",J148,"','",K148,"','",L148,"','",N148,"','","'),")</f>
        <v>('War Drum','8','5','Ph','0','R','20','115','3','0','4',''),</v>
      </c>
    </row>
    <row r="150" customFormat="false" ht="13.8" hidden="false" customHeight="false" outlineLevel="0" collapsed="false">
      <c r="A150" s="3" t="n">
        <v>149</v>
      </c>
      <c r="B150" s="3" t="s">
        <v>529</v>
      </c>
      <c r="C150" s="3" t="n">
        <f aca="false">INDEX(Q$2:Q$9,MATCH(D150,R$2:R$9,0),1)</f>
        <v>5</v>
      </c>
      <c r="D150" s="3" t="s">
        <v>374</v>
      </c>
      <c r="E150" s="3" t="n">
        <v>6</v>
      </c>
      <c r="F150" s="3" t="s">
        <v>391</v>
      </c>
      <c r="G150" s="3" t="n">
        <v>0</v>
      </c>
      <c r="H150" s="3" t="s">
        <v>406</v>
      </c>
      <c r="I150" s="3" t="n">
        <v>1</v>
      </c>
      <c r="J150" s="3" t="n">
        <v>50</v>
      </c>
      <c r="K150" s="3" t="n">
        <v>3</v>
      </c>
      <c r="L150" s="3" t="n">
        <f aca="false">IFERROR(INDEX(ammo!$A$2:$A$60,MATCH(M150,ammo!$B$2:$B$60,0),1),0)</f>
        <v>0</v>
      </c>
      <c r="N150" s="3" t="n">
        <v>4</v>
      </c>
      <c r="O150" s="3" t="str">
        <f aca="false">_xlfn.CONCAT("('",B149,"','",C149,"','",E149,"','",F149,"','",G149,"','",H149,"','",I149,"','",J149,"','",K149,"','",L149,"','",N149,"','","'),")</f>
        <v>('Cryojgenic Grenade','4','6','En','0','M','1','50','3','0','4',''),</v>
      </c>
    </row>
    <row r="151" customFormat="false" ht="13.8" hidden="false" customHeight="false" outlineLevel="0" collapsed="false">
      <c r="A151" s="3" t="n">
        <v>150</v>
      </c>
      <c r="B151" s="3" t="s">
        <v>530</v>
      </c>
      <c r="C151" s="3" t="n">
        <f aca="false">INDEX(Q$2:Q$9,MATCH(D151,R$2:R$9,0),1)</f>
        <v>5</v>
      </c>
      <c r="D151" s="3" t="s">
        <v>374</v>
      </c>
      <c r="E151" s="3" t="n">
        <v>0</v>
      </c>
      <c r="G151" s="3" t="n">
        <v>0</v>
      </c>
      <c r="I151" s="3" t="n">
        <v>1</v>
      </c>
      <c r="J151" s="3" t="n">
        <v>75</v>
      </c>
      <c r="K151" s="3" t="n">
        <v>3</v>
      </c>
      <c r="L151" s="3" t="n">
        <f aca="false">IFERROR(INDEX(ammo!$A$2:$A$60,MATCH(M151,ammo!$B$2:$B$60,0),1),0)</f>
        <v>0</v>
      </c>
      <c r="N151" s="3" t="n">
        <v>4</v>
      </c>
      <c r="O151" s="3" t="str">
        <f aca="false">_xlfn.CONCAT("('",B150,"','",C150,"','",E150,"','",F150,"','",G150,"','",H150,"','",I150,"','",J150,"','",K150,"','",L150,"','",N150,"','","'),")</f>
        <v>('Cryo Mine','5','6','En','0','R','1','50','3','0','4',''),</v>
      </c>
    </row>
    <row r="152" customFormat="false" ht="13.8" hidden="false" customHeight="false" outlineLevel="0" collapsed="false">
      <c r="A152" s="3" t="n">
        <v>151</v>
      </c>
      <c r="B152" s="3" t="s">
        <v>531</v>
      </c>
      <c r="C152" s="3" t="n">
        <f aca="false">INDEX(Q$2:Q$9,MATCH(D152,R$2:R$9,0),1)</f>
        <v>5</v>
      </c>
      <c r="D152" s="3" t="s">
        <v>374</v>
      </c>
      <c r="E152" s="3" t="n">
        <v>5</v>
      </c>
      <c r="F152" s="3" t="s">
        <v>365</v>
      </c>
      <c r="G152" s="3" t="n">
        <v>0</v>
      </c>
      <c r="H152" s="3" t="s">
        <v>371</v>
      </c>
      <c r="I152" s="3" t="n">
        <v>0</v>
      </c>
      <c r="J152" s="3" t="n">
        <v>25</v>
      </c>
      <c r="K152" s="3" t="n">
        <v>2</v>
      </c>
      <c r="L152" s="3" t="n">
        <f aca="false">IFERROR(INDEX(ammo!$A$2:$A$60,MATCH(M152,ammo!$B$2:$B$60,0),1),0)</f>
        <v>0</v>
      </c>
      <c r="N152" s="3" t="n">
        <v>4</v>
      </c>
      <c r="O152" s="3" t="str">
        <f aca="false">_xlfn.CONCAT("('",B151,"','",C151,"','",E151,"','",F151,"','",G151,"','",H151,"','",I151,"','",J151,"','",K151,"','",L151,"','",N151,"','","'),")</f>
        <v>('Detonator','5','0','','0','','1','75','3','0','4',''),</v>
      </c>
    </row>
    <row r="153" customFormat="false" ht="13.8" hidden="false" customHeight="false" outlineLevel="0" collapsed="false">
      <c r="A153" s="3" t="n">
        <v>152</v>
      </c>
      <c r="B153" s="3" t="s">
        <v>532</v>
      </c>
      <c r="C153" s="3" t="n">
        <f aca="false">INDEX(Q$2:Q$9,MATCH(D153,R$2:R$9,0),1)</f>
        <v>5</v>
      </c>
      <c r="D153" s="3" t="s">
        <v>374</v>
      </c>
      <c r="E153" s="3" t="n">
        <v>9</v>
      </c>
      <c r="F153" s="3" t="s">
        <v>365</v>
      </c>
      <c r="G153" s="3" t="n">
        <v>0</v>
      </c>
      <c r="H153" s="3" t="s">
        <v>406</v>
      </c>
      <c r="I153" s="3" t="n">
        <v>2</v>
      </c>
      <c r="J153" s="3" t="n">
        <v>150</v>
      </c>
      <c r="K153" s="3" t="n">
        <v>3</v>
      </c>
      <c r="L153" s="3" t="n">
        <f aca="false">IFERROR(INDEX(ammo!$A$2:$A$60,MATCH(M153,ammo!$B$2:$B$60,0),1),0)</f>
        <v>0</v>
      </c>
      <c r="N153" s="3" t="n">
        <v>4</v>
      </c>
      <c r="O153" s="3" t="str">
        <f aca="false">_xlfn.CONCAT("('",B152,"','",C152,"','",E152,"','",F152,"','",G152,"','",H152,"','",I152,"','",J152,"','",K152,"','",L152,"','",N152,"','","'),")</f>
        <v>('Dynamite','5','5','Ph','0','M','0','25','2','0','4',''),</v>
      </c>
    </row>
    <row r="154" customFormat="false" ht="13.8" hidden="false" customHeight="false" outlineLevel="0" collapsed="false">
      <c r="A154" s="3" t="n">
        <v>153</v>
      </c>
      <c r="B154" s="3" t="s">
        <v>533</v>
      </c>
      <c r="C154" s="3" t="n">
        <f aca="false">INDEX(Q$2:Q$9,MATCH(D154,R$2:R$9,0),1)</f>
        <v>5</v>
      </c>
      <c r="D154" s="3" t="s">
        <v>374</v>
      </c>
      <c r="E154" s="3" t="n">
        <v>0</v>
      </c>
      <c r="G154" s="3" t="n">
        <v>0</v>
      </c>
      <c r="H154" s="3" t="s">
        <v>371</v>
      </c>
      <c r="I154" s="3" t="n">
        <v>1</v>
      </c>
      <c r="J154" s="3" t="n">
        <v>40</v>
      </c>
      <c r="K154" s="3" t="n">
        <v>2</v>
      </c>
      <c r="L154" s="3" t="n">
        <f aca="false">IFERROR(INDEX(ammo!$A$2:$A$60,MATCH(M154,ammo!$B$2:$B$60,0),1),0)</f>
        <v>0</v>
      </c>
      <c r="N154" s="3" t="n">
        <v>4</v>
      </c>
      <c r="O154" s="3" t="str">
        <f aca="false">_xlfn.CONCAT("('",B153,"','",C153,"','",E153,"','",F153,"','",G153,"','",H153,"','",I153,"','",J153,"','",K153,"','",L153,"','",N153,"','","'),")</f>
        <v>('Dynamite Bundle','5','9','Ph','0','R','2','150','3','0','4',''),</v>
      </c>
    </row>
    <row r="155" customFormat="false" ht="13.8" hidden="false" customHeight="false" outlineLevel="0" collapsed="false">
      <c r="A155" s="3" t="n">
        <v>154</v>
      </c>
      <c r="B155" s="3" t="s">
        <v>534</v>
      </c>
      <c r="C155" s="3" t="n">
        <f aca="false">INDEX(Q$2:Q$9,MATCH(D155,R$2:R$9,0),1)</f>
        <v>5</v>
      </c>
      <c r="D155" s="3" t="s">
        <v>374</v>
      </c>
      <c r="E155" s="3" t="n">
        <v>5</v>
      </c>
      <c r="F155" s="3" t="s">
        <v>365</v>
      </c>
      <c r="G155" s="3" t="n">
        <v>0</v>
      </c>
      <c r="H155" s="3" t="s">
        <v>371</v>
      </c>
      <c r="I155" s="3" t="n">
        <v>1</v>
      </c>
      <c r="J155" s="3" t="n">
        <v>75</v>
      </c>
      <c r="K155" s="3" t="n">
        <v>4</v>
      </c>
      <c r="L155" s="3" t="n">
        <f aca="false">IFERROR(INDEX(ammo!$A$2:$A$60,MATCH(M155,ammo!$B$2:$B$60,0),1),0)</f>
        <v>0</v>
      </c>
      <c r="N155" s="3" t="n">
        <v>4</v>
      </c>
      <c r="O155" s="3" t="str">
        <f aca="false">_xlfn.CONCAT("('",B154,"','",C154,"','",E154,"','",F154,"','",G154,"','",H154,"','",I154,"','",J154,"','",K154,"','",L154,"','",N154,"','","'),")</f>
        <v>('Flash Bang','5','0','','0','M','1','40','2','0','4',''),</v>
      </c>
    </row>
    <row r="156" customFormat="false" ht="13.8" hidden="false" customHeight="false" outlineLevel="0" collapsed="false">
      <c r="A156" s="3" t="n">
        <v>155</v>
      </c>
      <c r="B156" s="3" t="s">
        <v>535</v>
      </c>
      <c r="C156" s="3" t="n">
        <f aca="false">INDEX(Q$2:Q$9,MATCH(D156,R$2:R$9,0),1)</f>
        <v>5</v>
      </c>
      <c r="D156" s="3" t="s">
        <v>374</v>
      </c>
      <c r="E156" s="3" t="n">
        <v>10</v>
      </c>
      <c r="F156" s="3" t="s">
        <v>365</v>
      </c>
      <c r="G156" s="3" t="n">
        <v>0</v>
      </c>
      <c r="H156" s="3" t="s">
        <v>406</v>
      </c>
      <c r="I156" s="3" t="n">
        <v>2</v>
      </c>
      <c r="J156" s="3" t="n">
        <v>200</v>
      </c>
      <c r="K156" s="3" t="n">
        <v>4</v>
      </c>
      <c r="L156" s="3" t="n">
        <f aca="false">IFERROR(INDEX(ammo!$A$2:$A$60,MATCH(M156,ammo!$B$2:$B$60,0),1),0)</f>
        <v>0</v>
      </c>
      <c r="N156" s="3" t="n">
        <v>4</v>
      </c>
      <c r="O156" s="3" t="str">
        <f aca="false">_xlfn.CONCAT("('",B155,"','",C155,"','",E155,"','",F155,"','",G155,"','",H155,"','",I155,"','",J155,"','",K155,"','",L155,"','",N155,"','","'),")</f>
        <v>('Frag Grenade MIRV','5','5','Ph','0','M','1','75','4','0','4',''),</v>
      </c>
    </row>
    <row r="157" customFormat="false" ht="13.8" hidden="false" customHeight="false" outlineLevel="0" collapsed="false">
      <c r="A157" s="3" t="n">
        <v>156</v>
      </c>
      <c r="B157" s="3" t="s">
        <v>536</v>
      </c>
      <c r="C157" s="3" t="n">
        <f aca="false">INDEX(Q$2:Q$9,MATCH(D157,R$2:R$9,0),1)</f>
        <v>5</v>
      </c>
      <c r="D157" s="3" t="s">
        <v>374</v>
      </c>
      <c r="E157" s="3" t="n">
        <v>4</v>
      </c>
      <c r="F157" s="3" t="s">
        <v>365</v>
      </c>
      <c r="G157" s="3" t="n">
        <v>0</v>
      </c>
      <c r="H157" s="3" t="s">
        <v>406</v>
      </c>
      <c r="I157" s="3" t="n">
        <v>1</v>
      </c>
      <c r="J157" s="3" t="n">
        <v>25</v>
      </c>
      <c r="K157" s="3" t="n">
        <v>1</v>
      </c>
      <c r="L157" s="3" t="n">
        <f aca="false">IFERROR(INDEX(ammo!$A$2:$A$60,MATCH(M157,ammo!$B$2:$B$60,0),1),0)</f>
        <v>0</v>
      </c>
      <c r="N157" s="3" t="n">
        <v>4</v>
      </c>
      <c r="O157" s="3" t="str">
        <f aca="false">_xlfn.CONCAT("('",B156,"','",C156,"','",E156,"','",F156,"','",G156,"','",H156,"','",I156,"','",J156,"','",K156,"','",L156,"','",N156,"','","'),")</f>
        <v>('Plastic Explosives','5','10','Ph','0','R','2','200','4','0','4',''),</v>
      </c>
    </row>
    <row r="158" customFormat="false" ht="13.8" hidden="false" customHeight="false" outlineLevel="0" collapsed="false">
      <c r="A158" s="3" t="n">
        <v>157</v>
      </c>
      <c r="B158" s="3" t="s">
        <v>537</v>
      </c>
      <c r="C158" s="3" t="n">
        <f aca="false">INDEX(Q$2:Q$9,MATCH(D158,R$2:R$9,0),1)</f>
        <v>5</v>
      </c>
      <c r="D158" s="3" t="s">
        <v>374</v>
      </c>
      <c r="E158" s="3" t="n">
        <v>0</v>
      </c>
      <c r="G158" s="3" t="n">
        <v>0</v>
      </c>
      <c r="H158" s="3" t="s">
        <v>371</v>
      </c>
      <c r="I158" s="3" t="n">
        <v>1</v>
      </c>
      <c r="J158" s="3" t="n">
        <v>40</v>
      </c>
      <c r="K158" s="3" t="n">
        <v>2</v>
      </c>
      <c r="L158" s="3" t="n">
        <f aca="false">IFERROR(INDEX(ammo!$A$2:$A$60,MATCH(M158,ammo!$B$2:$B$60,0),1),0)</f>
        <v>0</v>
      </c>
      <c r="N158" s="3" t="n">
        <v>4</v>
      </c>
      <c r="O158" s="3" t="str">
        <f aca="false">_xlfn.CONCAT("('",B157,"','",C157,"','",E157,"','",F157,"','",G157,"','",H157,"','",I157,"','",J157,"','",K157,"','",L157,"','",N157,"','","'),")</f>
        <v>('Powder Charge','5','4','Ph','0','R','1','25','1','0','4',''),</v>
      </c>
    </row>
    <row r="159" customFormat="false" ht="13.8" hidden="false" customHeight="false" outlineLevel="0" collapsed="false">
      <c r="A159" s="3" t="n">
        <v>158</v>
      </c>
      <c r="B159" s="3" t="s">
        <v>538</v>
      </c>
      <c r="C159" s="3" t="n">
        <f aca="false">INDEX(Q$2:Q$9,MATCH(D159,R$2:R$9,0),1)</f>
        <v>5</v>
      </c>
      <c r="D159" s="3" t="s">
        <v>374</v>
      </c>
      <c r="E159" s="3" t="n">
        <v>6</v>
      </c>
      <c r="F159" s="3" t="s">
        <v>365</v>
      </c>
      <c r="G159" s="3" t="n">
        <v>0</v>
      </c>
      <c r="H159" s="3" t="s">
        <v>371</v>
      </c>
      <c r="I159" s="3" t="n">
        <v>1</v>
      </c>
      <c r="J159" s="3" t="n">
        <v>0</v>
      </c>
      <c r="K159" s="3" t="n">
        <v>0</v>
      </c>
      <c r="L159" s="3" t="n">
        <f aca="false">IFERROR(INDEX(ammo!$A$2:$A$60,MATCH(M159,ammo!$B$2:$B$60,0),1),0)</f>
        <v>0</v>
      </c>
      <c r="N159" s="3" t="n">
        <v>4</v>
      </c>
      <c r="O159" s="3" t="str">
        <f aca="false">_xlfn.CONCAT("('",B158,"','",C158,"','",E158,"','",F158,"','",G158,"','",H158,"','",I158,"','",J158,"','",K158,"','",L158,"','",N158,"','","'),")</f>
        <v>('Smoke Grenade','5','0','','0','M','1','40','2','0','4',''),</v>
      </c>
    </row>
    <row r="160" customFormat="false" ht="13.8" hidden="false" customHeight="false" outlineLevel="0" collapsed="false">
      <c r="A160" s="3" t="n">
        <v>159</v>
      </c>
      <c r="B160" s="3" t="s">
        <v>539</v>
      </c>
      <c r="C160" s="3" t="n">
        <f aca="false">INDEX(Q$2:Q$9,MATCH(D160,R$2:R$9,0),1)</f>
        <v>12</v>
      </c>
      <c r="D160" s="3" t="s">
        <v>364</v>
      </c>
      <c r="E160" s="3" t="n">
        <v>5</v>
      </c>
      <c r="F160" s="3" t="s">
        <v>365</v>
      </c>
      <c r="G160" s="3" t="n">
        <v>0</v>
      </c>
      <c r="H160" s="3" t="s">
        <v>371</v>
      </c>
      <c r="I160" s="3" t="n">
        <v>9</v>
      </c>
      <c r="J160" s="3" t="n">
        <v>55</v>
      </c>
      <c r="K160" s="3" t="n">
        <v>2</v>
      </c>
      <c r="L160" s="3" t="n">
        <f aca="false">IFERROR(INDEX(ammo!$A$2:$A$60,MATCH(M160,ammo!$B$2:$B$60,0),1),0)</f>
        <v>0</v>
      </c>
      <c r="N160" s="3" t="n">
        <v>5</v>
      </c>
      <c r="O160" s="3" t="str">
        <f aca="false">_xlfn.CONCAT("('",B159,"','",C159,"','",E159,"','",F159,"','",G159,"','",H159,"','",I159,"','",J159,"','",K159,"','",L159,"','",N159,"','","'),")</f>
        <v>('Lightweight Mini-Nuke','5','6','Ph','0','M','1','0','0','0','4',''),</v>
      </c>
    </row>
    <row r="161" customFormat="false" ht="13.8" hidden="false" customHeight="false" outlineLevel="0" collapsed="false">
      <c r="A161" s="3" t="n">
        <v>160</v>
      </c>
      <c r="B161" s="3" t="s">
        <v>540</v>
      </c>
      <c r="C161" s="3" t="n">
        <f aca="false">INDEX(Q$2:Q$9,MATCH(D161,R$2:R$9,0),1)</f>
        <v>8</v>
      </c>
      <c r="D161" s="3" t="s">
        <v>376</v>
      </c>
      <c r="E161" s="3" t="n">
        <v>6</v>
      </c>
      <c r="F161" s="3" t="s">
        <v>365</v>
      </c>
      <c r="G161" s="3" t="n">
        <v>0</v>
      </c>
      <c r="H161" s="3" t="s">
        <v>406</v>
      </c>
      <c r="I161" s="3" t="n">
        <v>15</v>
      </c>
      <c r="J161" s="3" t="n">
        <v>200</v>
      </c>
      <c r="K161" s="3" t="n">
        <v>4</v>
      </c>
      <c r="L161" s="3" t="n">
        <f aca="false">IFERROR(INDEX(ammo!$A$2:$A$60,MATCH(M161,ammo!$B$2:$B$60,0),1),0)</f>
        <v>0</v>
      </c>
      <c r="N161" s="3" t="n">
        <v>5</v>
      </c>
      <c r="O161" s="3" t="str">
        <f aca="false">_xlfn.CONCAT("('",B160,"','",C160,"','",E160,"','",F160,"','",G160,"','",H160,"','",I160,"','",J160,"','",K160,"','",L160,"','",N160,"','","'),")</f>
        <v>('Grappling Gun','12','5','Ph','0','M','9','55','2','0','5',''),</v>
      </c>
    </row>
    <row r="162" customFormat="false" ht="13.8" hidden="false" customHeight="false" outlineLevel="0" collapsed="false">
      <c r="A162" s="3" t="n">
        <v>161</v>
      </c>
      <c r="B162" s="3" t="s">
        <v>541</v>
      </c>
      <c r="C162" s="3" t="n">
        <f aca="false">INDEX(Q$2:Q$9,MATCH(D162,R$2:R$9,0),1)</f>
        <v>3</v>
      </c>
      <c r="D162" s="3" t="s">
        <v>369</v>
      </c>
      <c r="E162" s="3" t="n">
        <v>4</v>
      </c>
      <c r="F162" s="3" t="s">
        <v>470</v>
      </c>
      <c r="G162" s="3" t="n">
        <v>0</v>
      </c>
      <c r="H162" s="3" t="s">
        <v>371</v>
      </c>
      <c r="I162" s="3" t="n">
        <v>18</v>
      </c>
      <c r="J162" s="3" t="n">
        <v>254</v>
      </c>
      <c r="K162" s="3" t="n">
        <v>3</v>
      </c>
      <c r="L162" s="3" t="n">
        <f aca="false">IFERROR(INDEX(ammo!$A$2:$A$60,MATCH(M162,ammo!$B$2:$B$60,0),1),0)</f>
        <v>34</v>
      </c>
      <c r="M162" s="6" t="s">
        <v>157</v>
      </c>
      <c r="N162" s="3" t="n">
        <v>5</v>
      </c>
      <c r="O162" s="3" t="str">
        <f aca="false">_xlfn.CONCAT("('",B161,"','",C161,"','",E161,"','",F161,"','",G161,"','",H161,"','",I161,"','",J161,"','",K161,"','",L161,"','",N161,"','","'),")</f>
        <v>('Staff of Atom','8','6','Ph','0','R','15','200','4','0','5',''),</v>
      </c>
    </row>
    <row r="163" customFormat="false" ht="13.8" hidden="false" customHeight="false" outlineLevel="0" collapsed="false">
      <c r="A163" s="3" t="n">
        <v>162</v>
      </c>
      <c r="B163" s="3" t="s">
        <v>542</v>
      </c>
      <c r="C163" s="3" t="n">
        <f aca="false">INDEX(Q$2:Q$9,MATCH(D163,R$2:R$9,0),1)</f>
        <v>12</v>
      </c>
      <c r="D163" s="3" t="s">
        <v>364</v>
      </c>
      <c r="E163" s="3" t="n">
        <v>8</v>
      </c>
      <c r="F163" s="3" t="s">
        <v>543</v>
      </c>
      <c r="G163" s="3" t="n">
        <v>1</v>
      </c>
      <c r="H163" s="3" t="s">
        <v>366</v>
      </c>
      <c r="I163" s="3" t="n">
        <v>6</v>
      </c>
      <c r="J163" s="3" t="n">
        <v>0</v>
      </c>
      <c r="K163" s="3" t="n">
        <v>6</v>
      </c>
      <c r="L163" s="3" t="n">
        <f aca="false">IFERROR(INDEX(ammo!$A$2:$A$60,MATCH(M163,ammo!$B$2:$B$60,0),1),0)</f>
        <v>21</v>
      </c>
      <c r="M163" s="6" t="s">
        <v>115</v>
      </c>
      <c r="N163" s="3" t="n">
        <v>5</v>
      </c>
      <c r="O163" s="3" t="str">
        <f aca="false">_xlfn.CONCAT("('",B162,"','",C162,"','",E162,"','",F162,"','",G162,"','",H162,"','",I162,"','",J162,"','",K162,"','",L162,"','",N162,"','","'),")</f>
        <v>('Tear Gas Launcher','3','4','Poi','0','M','18','254','3','34','5',''),</v>
      </c>
    </row>
    <row r="164" customFormat="false" ht="13.8" hidden="true" customHeight="false" outlineLevel="0" collapsed="false">
      <c r="O164" s="3" t="str">
        <f aca="false">_xlfn.CONCAT("('",B163,"','",C163,"','",E163,"','",F163,"','",G163,"','",H163,"','",I163,"','",J163,"','",K163,"','",L163,"','",N163,"','","'),")</f>
        <v>('The Magnumnomicon','12','8','All','1','C','6','0','6','21','5',''),</v>
      </c>
    </row>
  </sheetData>
  <autoFilter ref="A1:B163"/>
  <dataValidations count="1">
    <dataValidation allowBlank="true" errorStyle="stop" operator="equal" showDropDown="false" showErrorMessage="true" showInputMessage="false" sqref="M1:M116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0" activeCellId="0" sqref="D10"/>
    </sheetView>
  </sheetViews>
  <sheetFormatPr defaultColWidth="9.14453125" defaultRowHeight="13.8" zeroHeight="false" outlineLevelRow="0" outlineLevelCol="0"/>
  <cols>
    <col collapsed="false" customWidth="true" hidden="false" outlineLevel="0" max="5" min="3" style="3" width="7.71"/>
    <col collapsed="false" customWidth="true" hidden="false" outlineLevel="0" max="6" min="6" style="3" width="8.41"/>
    <col collapsed="false" customWidth="true" hidden="false" outlineLevel="0" max="7" min="7" style="3" width="1.51"/>
  </cols>
  <sheetData>
    <row r="1" customFormat="false" ht="13.8" hidden="false" customHeight="false" outlineLevel="0" collapsed="false">
      <c r="A1" s="6" t="s">
        <v>0</v>
      </c>
      <c r="B1" s="6" t="s">
        <v>351</v>
      </c>
      <c r="C1" s="6" t="s">
        <v>544</v>
      </c>
      <c r="D1" s="6" t="s">
        <v>545</v>
      </c>
      <c r="E1" s="6" t="s">
        <v>546</v>
      </c>
      <c r="F1" s="6"/>
      <c r="H1" s="3" t="s">
        <v>547</v>
      </c>
      <c r="I1" s="3" t="s">
        <v>548</v>
      </c>
    </row>
    <row r="2" customFormat="false" ht="13.8" hidden="false" customHeight="false" outlineLevel="0" collapsed="false">
      <c r="A2" s="3" t="n">
        <v>1</v>
      </c>
      <c r="B2" s="3" t="s">
        <v>363</v>
      </c>
      <c r="C2" s="3" t="n">
        <f aca="false">INDEX($H$2:$H$11,MATCH(D2,$I$2:$I$11,0),1)</f>
        <v>8</v>
      </c>
      <c r="D2" s="3" t="s">
        <v>64</v>
      </c>
      <c r="F2" s="3" t="str">
        <f aca="false">_xlfn.CONCAT("('",A2,"','",C2,"','",E2,"'),")</f>
        <v>('1','8',''),</v>
      </c>
      <c r="H2" s="3" t="n">
        <v>1</v>
      </c>
      <c r="I2" s="3" t="s">
        <v>549</v>
      </c>
    </row>
    <row r="3" customFormat="false" ht="13.8" hidden="false" customHeight="false" outlineLevel="0" collapsed="false">
      <c r="A3" s="3" t="n">
        <v>4</v>
      </c>
      <c r="B3" s="3" t="s">
        <v>373</v>
      </c>
      <c r="C3" s="3" t="n">
        <f aca="false">INDEX($H$2:$H$11,MATCH(D3,$I$2:$I$11,0),1)</f>
        <v>1</v>
      </c>
      <c r="D3" s="3" t="s">
        <v>549</v>
      </c>
      <c r="F3" s="3" t="str">
        <f aca="false">_xlfn.CONCAT("('",A3,"','",C3,"','",E3,"'),")</f>
        <v>('4','1',''),</v>
      </c>
      <c r="H3" s="3" t="n">
        <v>2</v>
      </c>
      <c r="I3" s="3" t="s">
        <v>550</v>
      </c>
    </row>
    <row r="4" customFormat="false" ht="13.8" hidden="false" customHeight="false" outlineLevel="0" collapsed="false">
      <c r="A4" s="3" t="n">
        <v>6</v>
      </c>
      <c r="B4" s="3" t="s">
        <v>377</v>
      </c>
      <c r="C4" s="3" t="n">
        <f aca="false">INDEX($H$2:$H$11,MATCH(D4,$I$2:$I$11,0),1)</f>
        <v>4</v>
      </c>
      <c r="D4" s="3" t="s">
        <v>551</v>
      </c>
      <c r="E4" s="3" t="n">
        <v>1</v>
      </c>
      <c r="F4" s="3" t="str">
        <f aca="false">_xlfn.CONCAT("('",A4,"','",C4,"','",E4,"'),")</f>
        <v>('6','4','1'),</v>
      </c>
      <c r="H4" s="3" t="n">
        <v>3</v>
      </c>
      <c r="I4" s="3" t="s">
        <v>552</v>
      </c>
    </row>
    <row r="5" customFormat="false" ht="13.8" hidden="false" customHeight="false" outlineLevel="0" collapsed="false">
      <c r="A5" s="3" t="n">
        <v>7</v>
      </c>
      <c r="B5" s="3" t="s">
        <v>379</v>
      </c>
      <c r="C5" s="3" t="n">
        <f aca="false">INDEX($H$2:$H$11,MATCH(D5,$I$2:$I$11,0),1)</f>
        <v>4</v>
      </c>
      <c r="D5" s="3" t="s">
        <v>551</v>
      </c>
      <c r="E5" s="3" t="n">
        <v>1</v>
      </c>
      <c r="F5" s="3" t="str">
        <f aca="false">_xlfn.CONCAT("('",A5,"','",C5,"','",E5,"'),")</f>
        <v>('7','4','1'),</v>
      </c>
      <c r="H5" s="3" t="n">
        <v>4</v>
      </c>
      <c r="I5" s="3" t="s">
        <v>551</v>
      </c>
    </row>
    <row r="6" customFormat="false" ht="13.8" hidden="false" customHeight="false" outlineLevel="0" collapsed="false">
      <c r="A6" s="3" t="n">
        <v>8</v>
      </c>
      <c r="B6" s="3" t="s">
        <v>381</v>
      </c>
      <c r="C6" s="3" t="n">
        <f aca="false">INDEX($H$2:$H$11,MATCH(D6,$I$2:$I$11,0),1)</f>
        <v>1</v>
      </c>
      <c r="D6" s="3" t="s">
        <v>549</v>
      </c>
      <c r="F6" s="3" t="str">
        <f aca="false">_xlfn.CONCAT("('",A6,"','",C6,"','",E6,"'),")</f>
        <v>('8','1',''),</v>
      </c>
      <c r="H6" s="3" t="n">
        <v>5</v>
      </c>
      <c r="I6" s="3" t="s">
        <v>553</v>
      </c>
    </row>
    <row r="7" customFormat="false" ht="13.8" hidden="false" customHeight="false" outlineLevel="0" collapsed="false">
      <c r="A7" s="3" t="n">
        <v>9</v>
      </c>
      <c r="B7" s="3" t="s">
        <v>383</v>
      </c>
      <c r="C7" s="3" t="n">
        <f aca="false">INDEX($H$2:$H$11,MATCH(D7,$I$2:$I$11,0),1)</f>
        <v>6</v>
      </c>
      <c r="D7" s="3" t="s">
        <v>554</v>
      </c>
      <c r="F7" s="3" t="str">
        <f aca="false">_xlfn.CONCAT("('",A7,"','",C7,"','",E7,"'),")</f>
        <v>('9','6',''),</v>
      </c>
      <c r="H7" s="3" t="n">
        <v>6</v>
      </c>
      <c r="I7" s="3" t="s">
        <v>554</v>
      </c>
    </row>
    <row r="8" customFormat="false" ht="13.8" hidden="false" customHeight="false" outlineLevel="0" collapsed="false">
      <c r="A8" s="3" t="n">
        <v>10</v>
      </c>
      <c r="B8" s="3" t="s">
        <v>384</v>
      </c>
      <c r="C8" s="3" t="n">
        <f aca="false">INDEX($H$2:$H$11,MATCH(D8,$I$2:$I$11,0),1)</f>
        <v>6</v>
      </c>
      <c r="D8" s="3" t="s">
        <v>554</v>
      </c>
      <c r="F8" s="3" t="str">
        <f aca="false">_xlfn.CONCAT("('",A8,"','",C8,"','",E8,"'),")</f>
        <v>('10','6',''),</v>
      </c>
      <c r="H8" s="3" t="n">
        <v>7</v>
      </c>
      <c r="I8" s="3" t="s">
        <v>95</v>
      </c>
    </row>
    <row r="9" customFormat="false" ht="13.8" hidden="false" customHeight="false" outlineLevel="0" collapsed="false">
      <c r="A9" s="3" t="n">
        <v>10</v>
      </c>
      <c r="C9" s="3" t="n">
        <f aca="false">INDEX($H$2:$H$11,MATCH(D9,$I$2:$I$11,0),1)</f>
        <v>8</v>
      </c>
      <c r="D9" s="3" t="s">
        <v>64</v>
      </c>
      <c r="F9" s="3" t="str">
        <f aca="false">_xlfn.CONCAT("('",A9,"','",C9,"','",E9,"'),")</f>
        <v>('10','8',''),</v>
      </c>
      <c r="H9" s="3" t="n">
        <v>8</v>
      </c>
      <c r="I9" s="3" t="s">
        <v>64</v>
      </c>
    </row>
    <row r="10" customFormat="false" ht="13.8" hidden="false" customHeight="false" outlineLevel="0" collapsed="false">
      <c r="A10" s="3" t="n">
        <v>11</v>
      </c>
      <c r="B10" s="3" t="s">
        <v>385</v>
      </c>
      <c r="C10" s="3" t="n">
        <f aca="false">INDEX($H$2:$H$11,MATCH(D10,$I$2:$I$11,0),1)</f>
        <v>4</v>
      </c>
      <c r="D10" s="3" t="s">
        <v>551</v>
      </c>
      <c r="F10" s="3" t="str">
        <f aca="false">_xlfn.CONCAT("('",A10,"','",C10,"','",E10,"'),")</f>
        <v>('11','4',''),</v>
      </c>
      <c r="H10" s="3" t="n">
        <v>9</v>
      </c>
      <c r="I10" s="3" t="s">
        <v>555</v>
      </c>
    </row>
    <row r="11" customFormat="false" ht="13.8" hidden="false" customHeight="false" outlineLevel="0" collapsed="false">
      <c r="A11" s="3" t="n">
        <v>14</v>
      </c>
      <c r="B11" s="3" t="s">
        <v>388</v>
      </c>
      <c r="C11" s="3" t="n">
        <f aca="false">INDEX($H$2:$H$11,MATCH(D11,$I$2:$I$11,0),1)</f>
        <v>2</v>
      </c>
      <c r="D11" s="3" t="s">
        <v>550</v>
      </c>
      <c r="F11" s="3" t="str">
        <f aca="false">_xlfn.CONCAT("('",A11,"','",C11,"','",E11,"'),")</f>
        <v>('14','2',''),</v>
      </c>
      <c r="H11" s="3" t="n">
        <v>10</v>
      </c>
      <c r="I11" s="3" t="s">
        <v>556</v>
      </c>
    </row>
    <row r="12" customFormat="false" ht="13.8" hidden="false" customHeight="false" outlineLevel="0" collapsed="false">
      <c r="A12" s="3" t="n">
        <v>16</v>
      </c>
      <c r="B12" s="3" t="s">
        <v>390</v>
      </c>
      <c r="C12" s="3" t="n">
        <f aca="false">INDEX($H$2:$H$11,MATCH(D12,$I$2:$I$11,0),1)</f>
        <v>1</v>
      </c>
      <c r="D12" s="3" t="s">
        <v>549</v>
      </c>
      <c r="F12" s="3" t="str">
        <f aca="false">_xlfn.CONCAT("('",A12,"','",C12,"','",E12,"'),")</f>
        <v>('16','1',''),</v>
      </c>
    </row>
    <row r="13" customFormat="false" ht="13.8" hidden="false" customHeight="false" outlineLevel="0" collapsed="false">
      <c r="A13" s="3" t="n">
        <v>17</v>
      </c>
      <c r="B13" s="3" t="s">
        <v>392</v>
      </c>
      <c r="C13" s="3" t="n">
        <f aca="false">INDEX($H$2:$H$11,MATCH(D13,$I$2:$I$11,0),1)</f>
        <v>4</v>
      </c>
      <c r="D13" s="3" t="s">
        <v>551</v>
      </c>
      <c r="E13" s="3" t="n">
        <v>1</v>
      </c>
      <c r="F13" s="3" t="str">
        <f aca="false">_xlfn.CONCAT("('",A13,"','",C13,"','",E13,"'),")</f>
        <v>('17','4','1'),</v>
      </c>
    </row>
    <row r="14" customFormat="false" ht="13.8" hidden="false" customHeight="false" outlineLevel="0" collapsed="false">
      <c r="A14" s="3" t="n">
        <v>18</v>
      </c>
      <c r="B14" s="3" t="s">
        <v>393</v>
      </c>
      <c r="C14" s="3" t="n">
        <f aca="false">INDEX($H$2:$H$11,MATCH(D14,$I$2:$I$11,0),1)</f>
        <v>4</v>
      </c>
      <c r="D14" s="3" t="s">
        <v>551</v>
      </c>
      <c r="E14" s="3" t="n">
        <v>1</v>
      </c>
      <c r="F14" s="3" t="str">
        <f aca="false">_xlfn.CONCAT("('",A14,"','",C14,"','",E14,"'),")</f>
        <v>('18','4','1'),</v>
      </c>
    </row>
    <row r="15" customFormat="false" ht="13.8" hidden="false" customHeight="false" outlineLevel="0" collapsed="false">
      <c r="A15" s="3" t="n">
        <v>20</v>
      </c>
      <c r="B15" s="3" t="s">
        <v>396</v>
      </c>
      <c r="C15" s="3" t="n">
        <f aca="false">INDEX($H$2:$H$11,MATCH(D15,$I$2:$I$11,0),1)</f>
        <v>4</v>
      </c>
      <c r="D15" s="3" t="s">
        <v>551</v>
      </c>
      <c r="E15" s="3" t="n">
        <v>1</v>
      </c>
      <c r="F15" s="3" t="str">
        <f aca="false">_xlfn.CONCAT("('",A15,"','",C15,"','",E15,"'),")</f>
        <v>('20','4','1'),</v>
      </c>
    </row>
    <row r="16" customFormat="false" ht="13.8" hidden="false" customHeight="false" outlineLevel="0" collapsed="false">
      <c r="A16" s="3" t="n">
        <v>20</v>
      </c>
      <c r="C16" s="3" t="n">
        <f aca="false">INDEX($H$2:$H$11,MATCH(D16,$I$2:$I$11,0),1)</f>
        <v>7</v>
      </c>
      <c r="D16" s="3" t="s">
        <v>95</v>
      </c>
      <c r="F16" s="3" t="str">
        <f aca="false">_xlfn.CONCAT("('",A16,"','",C16,"','",E16,"'),")</f>
        <v>('20','7',''),</v>
      </c>
    </row>
    <row r="17" customFormat="false" ht="13.8" hidden="false" customHeight="false" outlineLevel="0" collapsed="false">
      <c r="A17" s="3" t="n">
        <v>21</v>
      </c>
      <c r="B17" s="3" t="s">
        <v>398</v>
      </c>
      <c r="C17" s="3" t="n">
        <f aca="false">INDEX($H$2:$H$11,MATCH(D17,$I$2:$I$11,0),1)</f>
        <v>2</v>
      </c>
      <c r="D17" s="3" t="s">
        <v>550</v>
      </c>
      <c r="F17" s="3" t="str">
        <f aca="false">_xlfn.CONCAT("('",A17,"','",C17,"','",E17,"'),")</f>
        <v>('21','2',''),</v>
      </c>
    </row>
    <row r="18" customFormat="false" ht="13.8" hidden="false" customHeight="false" outlineLevel="0" collapsed="false">
      <c r="A18" s="3" t="n">
        <v>21</v>
      </c>
      <c r="C18" s="3" t="n">
        <f aca="false">INDEX($H$2:$H$11,MATCH(D18,$I$2:$I$11,0),1)</f>
        <v>5</v>
      </c>
      <c r="D18" s="3" t="s">
        <v>553</v>
      </c>
      <c r="F18" s="3" t="str">
        <f aca="false">_xlfn.CONCAT("('",A18,"','",C18,"','",E18,"'),")</f>
        <v>('21','5',''),</v>
      </c>
    </row>
    <row r="19" customFormat="false" ht="13.8" hidden="false" customHeight="false" outlineLevel="0" collapsed="false">
      <c r="A19" s="3" t="n">
        <v>21</v>
      </c>
      <c r="C19" s="3" t="n">
        <f aca="false">INDEX($H$2:$H$11,MATCH(D19,$I$2:$I$11,0),1)</f>
        <v>8</v>
      </c>
      <c r="D19" s="3" t="s">
        <v>64</v>
      </c>
      <c r="F19" s="3" t="str">
        <f aca="false">_xlfn.CONCAT("('",A19,"','",C19,"','",E19,"'),")</f>
        <v>('21','8',''),</v>
      </c>
    </row>
    <row r="20" customFormat="false" ht="13.8" hidden="false" customHeight="false" outlineLevel="0" collapsed="false">
      <c r="A20" s="3" t="n">
        <v>22</v>
      </c>
      <c r="B20" s="3" t="s">
        <v>399</v>
      </c>
      <c r="C20" s="3" t="n">
        <f aca="false">INDEX($H$2:$H$11,MATCH(D20,$I$2:$I$11,0),1)</f>
        <v>1</v>
      </c>
      <c r="D20" s="3" t="s">
        <v>549</v>
      </c>
      <c r="F20" s="3" t="str">
        <f aca="false">_xlfn.CONCAT("('",A20,"','",C20,"','",E20,"'),")</f>
        <v>('22','1',''),</v>
      </c>
    </row>
    <row r="21" customFormat="false" ht="13.8" hidden="false" customHeight="false" outlineLevel="0" collapsed="false">
      <c r="A21" s="3" t="n">
        <v>22</v>
      </c>
      <c r="C21" s="3" t="n">
        <f aca="false">INDEX($H$2:$H$11,MATCH(D21,$I$2:$I$11,0),1)</f>
        <v>3</v>
      </c>
      <c r="D21" s="3" t="s">
        <v>552</v>
      </c>
      <c r="F21" s="3" t="str">
        <f aca="false">_xlfn.CONCAT("('",A21,"','",C21,"','",E21,"'),")</f>
        <v>('22','3',''),</v>
      </c>
    </row>
    <row r="22" customFormat="false" ht="13.8" hidden="false" customHeight="false" outlineLevel="0" collapsed="false">
      <c r="A22" s="3" t="n">
        <v>22</v>
      </c>
      <c r="C22" s="3" t="n">
        <f aca="false">INDEX($H$2:$H$11,MATCH(D22,$I$2:$I$11,0),1)</f>
        <v>6</v>
      </c>
      <c r="D22" s="3" t="s">
        <v>554</v>
      </c>
      <c r="F22" s="3" t="str">
        <f aca="false">_xlfn.CONCAT("('",A22,"','",C22,"','",E22,"'),")</f>
        <v>('22','6',''),</v>
      </c>
    </row>
    <row r="23" customFormat="false" ht="13.8" hidden="false" customHeight="false" outlineLevel="0" collapsed="false">
      <c r="A23" s="3" t="n">
        <v>23</v>
      </c>
      <c r="B23" s="3" t="s">
        <v>400</v>
      </c>
      <c r="C23" s="3" t="n">
        <f aca="false">INDEX($H$2:$H$11,MATCH(D23,$I$2:$I$11,0),1)</f>
        <v>1</v>
      </c>
      <c r="D23" s="3" t="s">
        <v>549</v>
      </c>
      <c r="F23" s="3" t="str">
        <f aca="false">_xlfn.CONCAT("('",A23,"','",C23,"','",E23,"'),")</f>
        <v>('23','1',''),</v>
      </c>
    </row>
    <row r="24" customFormat="false" ht="13.8" hidden="false" customHeight="false" outlineLevel="0" collapsed="false">
      <c r="A24" s="3" t="n">
        <v>23</v>
      </c>
      <c r="C24" s="3" t="n">
        <f aca="false">INDEX($H$2:$H$11,MATCH(D24,$I$2:$I$11,0),1)</f>
        <v>4</v>
      </c>
      <c r="D24" s="3" t="s">
        <v>551</v>
      </c>
      <c r="E24" s="3" t="n">
        <v>1</v>
      </c>
      <c r="F24" s="3" t="str">
        <f aca="false">_xlfn.CONCAT("('",A24,"','",C24,"','",E24,"'),")</f>
        <v>('23','4','1'),</v>
      </c>
    </row>
    <row r="25" customFormat="false" ht="13.8" hidden="false" customHeight="false" outlineLevel="0" collapsed="false">
      <c r="A25" s="3" t="n">
        <v>24</v>
      </c>
      <c r="B25" s="3" t="s">
        <v>401</v>
      </c>
      <c r="C25" s="3" t="n">
        <f aca="false">INDEX($H$2:$H$11,MATCH(D25,$I$2:$I$11,0),1)</f>
        <v>1</v>
      </c>
      <c r="D25" s="3" t="s">
        <v>549</v>
      </c>
      <c r="F25" s="3" t="str">
        <f aca="false">_xlfn.CONCAT("('",A25,"','",C25,"','",E25,"'),")</f>
        <v>('24','1',''),</v>
      </c>
    </row>
    <row r="26" customFormat="false" ht="13.8" hidden="false" customHeight="false" outlineLevel="0" collapsed="false">
      <c r="A26" s="3" t="n">
        <v>24</v>
      </c>
      <c r="C26" s="3" t="n">
        <f aca="false">INDEX($H$2:$H$11,MATCH(D26,$I$2:$I$11,0),1)</f>
        <v>3</v>
      </c>
      <c r="D26" s="3" t="s">
        <v>552</v>
      </c>
      <c r="F26" s="3" t="str">
        <f aca="false">_xlfn.CONCAT("('",A26,"','",C26,"','",E26,"'),")</f>
        <v>('24','3',''),</v>
      </c>
    </row>
    <row r="27" customFormat="false" ht="13.8" hidden="false" customHeight="false" outlineLevel="0" collapsed="false">
      <c r="A27" s="3" t="n">
        <v>24</v>
      </c>
      <c r="C27" s="3" t="n">
        <f aca="false">INDEX($H$2:$H$11,MATCH(D27,$I$2:$I$11,0),1)</f>
        <v>6</v>
      </c>
      <c r="D27" s="3" t="s">
        <v>554</v>
      </c>
      <c r="F27" s="3" t="str">
        <f aca="false">_xlfn.CONCAT("('",A27,"','",C27,"','",E27,"'),")</f>
        <v>('24','6',''),</v>
      </c>
    </row>
    <row r="28" customFormat="false" ht="13.8" hidden="false" customHeight="false" outlineLevel="0" collapsed="false">
      <c r="A28" s="3" t="n">
        <v>26</v>
      </c>
      <c r="B28" s="3" t="s">
        <v>403</v>
      </c>
      <c r="C28" s="3" t="n">
        <f aca="false">INDEX($H$2:$H$11,MATCH(D28,$I$2:$I$11,0),1)</f>
        <v>1</v>
      </c>
      <c r="D28" s="3" t="s">
        <v>549</v>
      </c>
      <c r="F28" s="3" t="str">
        <f aca="false">_xlfn.CONCAT("('",A28,"','",C28,"','",E28,"'),")</f>
        <v>('26','1',''),</v>
      </c>
    </row>
    <row r="29" customFormat="false" ht="13.8" hidden="false" customHeight="false" outlineLevel="0" collapsed="false">
      <c r="A29" s="3" t="n">
        <v>26</v>
      </c>
      <c r="C29" s="3" t="n">
        <f aca="false">INDEX($H$2:$H$11,MATCH(D29,$I$2:$I$11,0),1)</f>
        <v>6</v>
      </c>
      <c r="D29" s="3" t="s">
        <v>554</v>
      </c>
      <c r="F29" s="3" t="str">
        <f aca="false">_xlfn.CONCAT("('",A29,"','",C29,"','",E29,"'),")</f>
        <v>('26','6',''),</v>
      </c>
    </row>
    <row r="30" customFormat="false" ht="13.8" hidden="false" customHeight="false" outlineLevel="0" collapsed="false">
      <c r="A30" s="3" t="n">
        <v>28</v>
      </c>
      <c r="B30" s="3" t="s">
        <v>405</v>
      </c>
      <c r="C30" s="3" t="n">
        <f aca="false">INDEX($H$2:$H$11,MATCH(D30,$I$2:$I$11,0),1)</f>
        <v>7</v>
      </c>
      <c r="D30" s="3" t="s">
        <v>95</v>
      </c>
      <c r="F30" s="3" t="str">
        <f aca="false">_xlfn.CONCAT("('",A30,"','",C30,"','",E30,"'),")</f>
        <v>('28','7',''),</v>
      </c>
    </row>
    <row r="31" customFormat="false" ht="13.8" hidden="false" customHeight="false" outlineLevel="0" collapsed="false">
      <c r="A31" s="3" t="n">
        <v>29</v>
      </c>
      <c r="B31" s="3" t="s">
        <v>407</v>
      </c>
      <c r="C31" s="3" t="n">
        <f aca="false">INDEX($H$2:$H$11,MATCH(D31,$I$2:$I$11,0),1)</f>
        <v>7</v>
      </c>
      <c r="D31" s="3" t="s">
        <v>95</v>
      </c>
      <c r="F31" s="3" t="str">
        <f aca="false">_xlfn.CONCAT("('",A31,"','",C31,"','",E31,"'),")</f>
        <v>('29','7',''),</v>
      </c>
    </row>
    <row r="32" customFormat="false" ht="13.8" hidden="false" customHeight="false" outlineLevel="0" collapsed="false">
      <c r="A32" s="3" t="n">
        <v>30</v>
      </c>
      <c r="B32" s="3" t="s">
        <v>408</v>
      </c>
      <c r="C32" s="3" t="n">
        <f aca="false">INDEX($H$2:$H$11,MATCH(D32,$I$2:$I$11,0),1)</f>
        <v>4</v>
      </c>
      <c r="D32" s="3" t="s">
        <v>551</v>
      </c>
      <c r="E32" s="3" t="n">
        <v>1</v>
      </c>
      <c r="F32" s="3" t="str">
        <f aca="false">_xlfn.CONCAT("('",A32,"','",C32,"','",E32,"'),")</f>
        <v>('30','4','1'),</v>
      </c>
    </row>
    <row r="33" customFormat="false" ht="13.8" hidden="false" customHeight="false" outlineLevel="0" collapsed="false">
      <c r="A33" s="3" t="n">
        <v>32</v>
      </c>
      <c r="B33" s="3" t="s">
        <v>410</v>
      </c>
      <c r="C33" s="3" t="n">
        <f aca="false">INDEX($H$2:$H$11,MATCH(D33,$I$2:$I$11,0),1)</f>
        <v>4</v>
      </c>
      <c r="D33" s="3" t="s">
        <v>551</v>
      </c>
      <c r="E33" s="3" t="n">
        <v>1</v>
      </c>
      <c r="F33" s="3" t="str">
        <f aca="false">_xlfn.CONCAT("('",A33,"','",C33,"','",E33,"'),")</f>
        <v>('32','4','1'),</v>
      </c>
    </row>
    <row r="34" customFormat="false" ht="13.8" hidden="false" customHeight="false" outlineLevel="0" collapsed="false">
      <c r="A34" s="3" t="n">
        <v>33</v>
      </c>
      <c r="B34" s="3" t="s">
        <v>411</v>
      </c>
      <c r="C34" s="3" t="n">
        <f aca="false">INDEX($H$2:$H$11,MATCH(D34,$I$2:$I$11,0),1)</f>
        <v>4</v>
      </c>
      <c r="D34" s="3" t="s">
        <v>551</v>
      </c>
      <c r="E34" s="3" t="n">
        <v>1</v>
      </c>
      <c r="F34" s="3" t="str">
        <f aca="false">_xlfn.CONCAT("('",A34,"','",C34,"','",E34,"'),")</f>
        <v>('33','4','1'),</v>
      </c>
    </row>
    <row r="35" customFormat="false" ht="13.8" hidden="false" customHeight="false" outlineLevel="0" collapsed="false">
      <c r="A35" s="3" t="n">
        <v>34</v>
      </c>
      <c r="B35" s="3" t="s">
        <v>412</v>
      </c>
      <c r="C35" s="3" t="n">
        <f aca="false">INDEX($H$2:$H$11,MATCH(D35,$I$2:$I$11,0),1)</f>
        <v>4</v>
      </c>
      <c r="D35" s="3" t="s">
        <v>551</v>
      </c>
      <c r="E35" s="3" t="n">
        <v>1</v>
      </c>
      <c r="F35" s="3" t="str">
        <f aca="false">_xlfn.CONCAT("('",A35,"','",C35,"','",E35,"'),")</f>
        <v>('34','4','1'),</v>
      </c>
    </row>
    <row r="36" customFormat="false" ht="13.8" hidden="false" customHeight="false" outlineLevel="0" collapsed="false">
      <c r="A36" s="3" t="n">
        <v>35</v>
      </c>
      <c r="B36" s="3" t="s">
        <v>413</v>
      </c>
      <c r="C36" s="3" t="n">
        <f aca="false">INDEX($H$2:$H$11,MATCH(D36,$I$2:$I$11,0),1)</f>
        <v>4</v>
      </c>
      <c r="D36" s="3" t="s">
        <v>551</v>
      </c>
      <c r="E36" s="3" t="n">
        <v>1</v>
      </c>
      <c r="F36" s="3" t="str">
        <f aca="false">_xlfn.CONCAT("('",A36,"','",C36,"','",E36,"'),")</f>
        <v>('35','4','1'),</v>
      </c>
    </row>
    <row r="37" customFormat="false" ht="13.8" hidden="false" customHeight="false" outlineLevel="0" collapsed="false">
      <c r="A37" s="3" t="n">
        <v>36</v>
      </c>
      <c r="B37" s="3" t="s">
        <v>414</v>
      </c>
      <c r="C37" s="3" t="n">
        <f aca="false">INDEX($H$2:$H$11,MATCH(D37,$I$2:$I$11,0),1)</f>
        <v>8</v>
      </c>
      <c r="D37" s="3" t="s">
        <v>64</v>
      </c>
      <c r="F37" s="3" t="str">
        <f aca="false">_xlfn.CONCAT("('",A37,"','",C37,"','",E37,"'),")</f>
        <v>('36','8',''),</v>
      </c>
    </row>
    <row r="38" customFormat="false" ht="13.8" hidden="false" customHeight="false" outlineLevel="0" collapsed="false">
      <c r="A38" s="3" t="n">
        <v>37</v>
      </c>
      <c r="B38" s="3" t="s">
        <v>415</v>
      </c>
      <c r="C38" s="3" t="n">
        <f aca="false">INDEX($H$2:$H$11,MATCH(D38,$I$2:$I$11,0),1)</f>
        <v>4</v>
      </c>
      <c r="D38" s="3" t="s">
        <v>551</v>
      </c>
      <c r="E38" s="3" t="n">
        <v>1</v>
      </c>
      <c r="F38" s="3" t="str">
        <f aca="false">_xlfn.CONCAT("('",A38,"','",C38,"','",E38,"'),")</f>
        <v>('37','4','1'),</v>
      </c>
    </row>
    <row r="39" customFormat="false" ht="13.8" hidden="false" customHeight="false" outlineLevel="0" collapsed="false">
      <c r="A39" s="3" t="n">
        <v>38</v>
      </c>
      <c r="B39" s="3" t="s">
        <v>416</v>
      </c>
      <c r="C39" s="3" t="n">
        <f aca="false">INDEX($H$2:$H$11,MATCH(D39,$I$2:$I$11,0),1)</f>
        <v>4</v>
      </c>
      <c r="D39" s="3" t="s">
        <v>551</v>
      </c>
      <c r="E39" s="3" t="n">
        <v>1</v>
      </c>
      <c r="F39" s="3" t="str">
        <f aca="false">_xlfn.CONCAT("('",A39,"','",C39,"','",E39,"'),")</f>
        <v>('38','4','1'),</v>
      </c>
    </row>
    <row r="40" customFormat="false" ht="13.8" hidden="false" customHeight="false" outlineLevel="0" collapsed="false">
      <c r="A40" s="3" t="n">
        <v>48</v>
      </c>
      <c r="B40" s="3" t="s">
        <v>426</v>
      </c>
      <c r="C40" s="3" t="n">
        <f aca="false">INDEX($H$2:$H$11,MATCH(D40,$I$2:$I$11,0),1)</f>
        <v>2</v>
      </c>
      <c r="D40" s="3" t="s">
        <v>550</v>
      </c>
      <c r="F40" s="3" t="str">
        <f aca="false">_xlfn.CONCAT("('",A40,"','",C40,"','",E40,"'),")</f>
        <v>('48','2',''),</v>
      </c>
    </row>
    <row r="41" customFormat="false" ht="13.8" hidden="false" customHeight="false" outlineLevel="0" collapsed="false">
      <c r="A41" s="3" t="n">
        <v>52</v>
      </c>
      <c r="B41" s="3" t="s">
        <v>430</v>
      </c>
      <c r="C41" s="3" t="n">
        <f aca="false">INDEX($H$2:$H$11,MATCH(D41,$I$2:$I$11,0),1)</f>
        <v>8</v>
      </c>
      <c r="D41" s="3" t="s">
        <v>64</v>
      </c>
      <c r="F41" s="3" t="str">
        <f aca="false">_xlfn.CONCAT("('",A41,"','",C41,"','",E41,"'),")</f>
        <v>('52','8',''),</v>
      </c>
    </row>
    <row r="42" customFormat="false" ht="13.8" hidden="false" customHeight="false" outlineLevel="0" collapsed="false">
      <c r="A42" s="3" t="n">
        <v>53</v>
      </c>
      <c r="B42" s="3" t="s">
        <v>431</v>
      </c>
      <c r="C42" s="3" t="n">
        <f aca="false">INDEX($H$2:$H$11,MATCH(D42,$I$2:$I$11,0),1)</f>
        <v>7</v>
      </c>
      <c r="D42" s="3" t="s">
        <v>95</v>
      </c>
      <c r="F42" s="3" t="str">
        <f aca="false">_xlfn.CONCAT("('",A42,"','",C42,"','",E42,"'),")</f>
        <v>('53','7',''),</v>
      </c>
    </row>
    <row r="43" customFormat="false" ht="13.8" hidden="false" customHeight="false" outlineLevel="0" collapsed="false">
      <c r="A43" s="3" t="n">
        <v>54</v>
      </c>
      <c r="B43" s="3" t="s">
        <v>432</v>
      </c>
      <c r="C43" s="3" t="n">
        <f aca="false">INDEX($H$2:$H$11,MATCH(D43,$I$2:$I$11,0),1)</f>
        <v>4</v>
      </c>
      <c r="D43" s="3" t="s">
        <v>551</v>
      </c>
      <c r="E43" s="3" t="n">
        <v>1</v>
      </c>
      <c r="F43" s="3" t="str">
        <f aca="false">_xlfn.CONCAT("('",A43,"','",C43,"','",E43,"'),")</f>
        <v>('54','4','1'),</v>
      </c>
    </row>
    <row r="44" customFormat="false" ht="13.8" hidden="false" customHeight="false" outlineLevel="0" collapsed="false">
      <c r="A44" s="3" t="n">
        <v>56</v>
      </c>
      <c r="B44" s="3" t="s">
        <v>434</v>
      </c>
      <c r="C44" s="3" t="n">
        <f aca="false">INDEX($H$2:$H$11,MATCH(D44,$I$2:$I$11,0),1)</f>
        <v>7</v>
      </c>
      <c r="D44" s="3" t="s">
        <v>95</v>
      </c>
      <c r="F44" s="3" t="str">
        <f aca="false">_xlfn.CONCAT("('",A44,"','",C44,"','",E44,"'),")</f>
        <v>('56','7',''),</v>
      </c>
    </row>
    <row r="45" customFormat="false" ht="13.8" hidden="false" customHeight="false" outlineLevel="0" collapsed="false">
      <c r="A45" s="3" t="n">
        <v>57</v>
      </c>
      <c r="B45" s="3" t="s">
        <v>435</v>
      </c>
      <c r="C45" s="3" t="n">
        <f aca="false">INDEX($H$2:$H$11,MATCH(D45,$I$2:$I$11,0),1)</f>
        <v>4</v>
      </c>
      <c r="D45" s="3" t="s">
        <v>551</v>
      </c>
      <c r="E45" s="3" t="n">
        <v>1</v>
      </c>
      <c r="F45" s="3" t="str">
        <f aca="false">_xlfn.CONCAT("('",A45,"','",C45,"','",E45,"'),")</f>
        <v>('57','4','1'),</v>
      </c>
    </row>
    <row r="46" customFormat="false" ht="13.8" hidden="false" customHeight="false" outlineLevel="0" collapsed="false">
      <c r="A46" s="3" t="n">
        <v>58</v>
      </c>
      <c r="B46" s="3" t="s">
        <v>436</v>
      </c>
      <c r="C46" s="3" t="e">
        <f aca="false">INDEX($H$2:$H$11,MATCH(D46,$I$2:$I$11,0),1)</f>
        <v>#N/A</v>
      </c>
      <c r="D46" s="3" t="s">
        <v>557</v>
      </c>
      <c r="E46" s="3" t="n">
        <v>1</v>
      </c>
      <c r="F46" s="3" t="e">
        <f aca="false">_xlfn.CONCAT("('",A46,"','",C46,"','",E46,"'),")</f>
        <v>#N/A</v>
      </c>
    </row>
    <row r="47" customFormat="false" ht="13.8" hidden="false" customHeight="false" outlineLevel="0" collapsed="false">
      <c r="A47" s="3" t="n">
        <v>59</v>
      </c>
      <c r="B47" s="3" t="s">
        <v>437</v>
      </c>
      <c r="C47" s="3" t="n">
        <f aca="false">INDEX($H$2:$H$11,MATCH(D47,$I$2:$I$11,0),1)</f>
        <v>4</v>
      </c>
      <c r="D47" s="3" t="s">
        <v>551</v>
      </c>
      <c r="E47" s="3" t="n">
        <v>1</v>
      </c>
      <c r="F47" s="3" t="str">
        <f aca="false">_xlfn.CONCAT("('",A47,"','",C47,"','",E47,"'),")</f>
        <v>('59','4','1'),</v>
      </c>
    </row>
    <row r="48" customFormat="false" ht="13.8" hidden="false" customHeight="false" outlineLevel="0" collapsed="false">
      <c r="A48" s="3" t="n">
        <v>62</v>
      </c>
      <c r="B48" s="3" t="s">
        <v>440</v>
      </c>
      <c r="C48" s="3" t="n">
        <f aca="false">INDEX($H$2:$H$11,MATCH(D48,$I$2:$I$11,0),1)</f>
        <v>3</v>
      </c>
      <c r="D48" s="3" t="s">
        <v>552</v>
      </c>
      <c r="F48" s="3" t="str">
        <f aca="false">_xlfn.CONCAT("('",A48,"','",C48,"','",E48,"'),")</f>
        <v>('62','3',''),</v>
      </c>
    </row>
    <row r="49" customFormat="false" ht="13.8" hidden="false" customHeight="false" outlineLevel="0" collapsed="false">
      <c r="A49" s="3" t="n">
        <v>63</v>
      </c>
      <c r="B49" s="3" t="s">
        <v>441</v>
      </c>
      <c r="C49" s="3" t="n">
        <f aca="false">INDEX($H$2:$H$11,MATCH(D49,$I$2:$I$11,0),1)</f>
        <v>2</v>
      </c>
      <c r="D49" s="3" t="s">
        <v>550</v>
      </c>
      <c r="F49" s="3" t="str">
        <f aca="false">_xlfn.CONCAT("('",A49,"','",C49,"','",E49,"'),")</f>
        <v>('63','2',''),</v>
      </c>
    </row>
    <row r="50" customFormat="false" ht="13.8" hidden="false" customHeight="false" outlineLevel="0" collapsed="false">
      <c r="A50" s="3" t="n">
        <v>63</v>
      </c>
      <c r="C50" s="3" t="n">
        <f aca="false">INDEX($H$2:$H$11,MATCH(D50,$I$2:$I$11,0),1)</f>
        <v>5</v>
      </c>
      <c r="D50" s="3" t="s">
        <v>553</v>
      </c>
      <c r="F50" s="3" t="str">
        <f aca="false">_xlfn.CONCAT("('",A50,"','",C50,"','",E50,"'),")</f>
        <v>('63','5',''),</v>
      </c>
    </row>
    <row r="51" customFormat="false" ht="13.8" hidden="false" customHeight="false" outlineLevel="0" collapsed="false">
      <c r="A51" s="3" t="n">
        <v>63</v>
      </c>
      <c r="C51" s="3" t="n">
        <f aca="false">INDEX($H$2:$H$11,MATCH(D51,$I$2:$I$11,0),1)</f>
        <v>8</v>
      </c>
      <c r="D51" s="3" t="s">
        <v>64</v>
      </c>
      <c r="F51" s="3" t="str">
        <f aca="false">_xlfn.CONCAT("('",A51,"','",C51,"','",E51,"'),")</f>
        <v>('63','8',''),</v>
      </c>
    </row>
    <row r="52" customFormat="false" ht="13.8" hidden="false" customHeight="false" outlineLevel="0" collapsed="false">
      <c r="A52" s="3" t="n">
        <v>65</v>
      </c>
      <c r="B52" s="3" t="s">
        <v>443</v>
      </c>
      <c r="C52" s="3" t="n">
        <f aca="false">INDEX($H$2:$H$11,MATCH(D52,$I$2:$I$11,0),1)</f>
        <v>7</v>
      </c>
      <c r="D52" s="3" t="s">
        <v>95</v>
      </c>
      <c r="F52" s="3" t="str">
        <f aca="false">_xlfn.CONCAT("('",A52,"','",C52,"','",E52,"'),")</f>
        <v>('65','7',''),</v>
      </c>
    </row>
    <row r="53" customFormat="false" ht="13.8" hidden="false" customHeight="false" outlineLevel="0" collapsed="false">
      <c r="A53" s="3" t="n">
        <v>68</v>
      </c>
      <c r="B53" s="3" t="s">
        <v>446</v>
      </c>
      <c r="C53" s="3" t="n">
        <f aca="false">INDEX($H$2:$H$11,MATCH(D53,$I$2:$I$11,0),1)</f>
        <v>2</v>
      </c>
      <c r="D53" s="3" t="s">
        <v>550</v>
      </c>
      <c r="F53" s="3" t="str">
        <f aca="false">_xlfn.CONCAT("('",A53,"','",C53,"','",E53,"'),")</f>
        <v>('68','2',''),</v>
      </c>
    </row>
    <row r="54" customFormat="false" ht="13.8" hidden="false" customHeight="false" outlineLevel="0" collapsed="false">
      <c r="A54" s="3" t="n">
        <v>68</v>
      </c>
      <c r="C54" s="3" t="n">
        <f aca="false">INDEX($H$2:$H$11,MATCH(D54,$I$2:$I$11,0),1)</f>
        <v>5</v>
      </c>
      <c r="D54" s="3" t="s">
        <v>553</v>
      </c>
      <c r="F54" s="3" t="str">
        <f aca="false">_xlfn.CONCAT("('",A54,"','",C54,"','",E54,"'),")</f>
        <v>('68','5',''),</v>
      </c>
    </row>
    <row r="55" customFormat="false" ht="13.8" hidden="false" customHeight="false" outlineLevel="0" collapsed="false">
      <c r="A55" s="3" t="n">
        <v>68</v>
      </c>
      <c r="C55" s="3" t="n">
        <f aca="false">INDEX($H$2:$H$11,MATCH(D55,$I$2:$I$11,0),1)</f>
        <v>8</v>
      </c>
      <c r="D55" s="3" t="s">
        <v>64</v>
      </c>
      <c r="F55" s="3" t="str">
        <f aca="false">_xlfn.CONCAT("('",A55,"','",C55,"','",E55,"'),")</f>
        <v>('68','8',''),</v>
      </c>
    </row>
    <row r="56" customFormat="false" ht="13.8" hidden="false" customHeight="false" outlineLevel="0" collapsed="false">
      <c r="A56" s="3" t="n">
        <v>70</v>
      </c>
      <c r="B56" s="3" t="s">
        <v>448</v>
      </c>
      <c r="C56" s="3" t="n">
        <f aca="false">INDEX($H$2:$H$11,MATCH(D56,$I$2:$I$11,0),1)</f>
        <v>7</v>
      </c>
      <c r="D56" s="3" t="s">
        <v>95</v>
      </c>
      <c r="F56" s="3" t="str">
        <f aca="false">_xlfn.CONCAT("('",A56,"','",C56,"','",E56,"'),")</f>
        <v>('70','7',''),</v>
      </c>
    </row>
    <row r="57" customFormat="false" ht="13.8" hidden="false" customHeight="false" outlineLevel="0" collapsed="false">
      <c r="A57" s="3" t="n">
        <v>71</v>
      </c>
      <c r="B57" s="3" t="s">
        <v>449</v>
      </c>
      <c r="C57" s="3" t="n">
        <f aca="false">INDEX($H$2:$H$11,MATCH(D57,$I$2:$I$11,0),1)</f>
        <v>4</v>
      </c>
      <c r="D57" s="3" t="s">
        <v>551</v>
      </c>
      <c r="E57" s="3" t="n">
        <v>1</v>
      </c>
      <c r="F57" s="3" t="str">
        <f aca="false">_xlfn.CONCAT("('",A57,"','",C57,"','",E57,"'),")</f>
        <v>('71','4','1'),</v>
      </c>
    </row>
    <row r="58" customFormat="false" ht="13.8" hidden="false" customHeight="false" outlineLevel="0" collapsed="false">
      <c r="A58" s="3" t="n">
        <v>72</v>
      </c>
      <c r="B58" s="3" t="s">
        <v>450</v>
      </c>
      <c r="C58" s="3" t="n">
        <f aca="false">INDEX($H$2:$H$11,MATCH(D58,$I$2:$I$11,0),1)</f>
        <v>8</v>
      </c>
      <c r="D58" s="3" t="s">
        <v>64</v>
      </c>
      <c r="F58" s="3" t="str">
        <f aca="false">_xlfn.CONCAT("('",A58,"','",C58,"','",E58,"'),")</f>
        <v>('72','8',''),</v>
      </c>
    </row>
    <row r="59" customFormat="false" ht="13.8" hidden="false" customHeight="false" outlineLevel="0" collapsed="false">
      <c r="A59" s="3" t="n">
        <v>75</v>
      </c>
      <c r="B59" s="3" t="s">
        <v>453</v>
      </c>
      <c r="C59" s="3" t="n">
        <f aca="false">INDEX($H$2:$H$11,MATCH(D59,$I$2:$I$11,0),1)</f>
        <v>4</v>
      </c>
      <c r="D59" s="3" t="s">
        <v>551</v>
      </c>
      <c r="E59" s="3" t="n">
        <v>1</v>
      </c>
      <c r="F59" s="3" t="str">
        <f aca="false">_xlfn.CONCAT("('",A59,"','",C59,"','",E59,"'),")</f>
        <v>('75','4','1'),</v>
      </c>
    </row>
    <row r="60" customFormat="false" ht="13.8" hidden="false" customHeight="false" outlineLevel="0" collapsed="false">
      <c r="A60" s="3" t="n">
        <v>77</v>
      </c>
      <c r="B60" s="3" t="s">
        <v>455</v>
      </c>
      <c r="C60" s="3" t="n">
        <f aca="false">INDEX($H$2:$H$11,MATCH(D60,$I$2:$I$11,0),1)</f>
        <v>6</v>
      </c>
      <c r="D60" s="3" t="s">
        <v>554</v>
      </c>
      <c r="F60" s="3" t="str">
        <f aca="false">_xlfn.CONCAT("('",A60,"','",C60,"','",E60,"'),")</f>
        <v>('77','6',''),</v>
      </c>
    </row>
    <row r="61" customFormat="false" ht="13.8" hidden="false" customHeight="false" outlineLevel="0" collapsed="false">
      <c r="A61" s="3" t="n">
        <v>79</v>
      </c>
      <c r="B61" s="3" t="s">
        <v>457</v>
      </c>
      <c r="C61" s="3" t="n">
        <f aca="false">INDEX($H$2:$H$11,MATCH(D61,$I$2:$I$11,0),1)</f>
        <v>1</v>
      </c>
      <c r="D61" s="3" t="s">
        <v>549</v>
      </c>
      <c r="F61" s="3" t="str">
        <f aca="false">_xlfn.CONCAT("('",A61,"','",C61,"','",E61,"'),")</f>
        <v>('79','1',''),</v>
      </c>
    </row>
    <row r="62" customFormat="false" ht="13.8" hidden="false" customHeight="false" outlineLevel="0" collapsed="false">
      <c r="A62" s="3" t="n">
        <v>79</v>
      </c>
      <c r="C62" s="3" t="n">
        <f aca="false">INDEX($H$2:$H$11,MATCH(D62,$I$2:$I$11,0),1)</f>
        <v>4</v>
      </c>
      <c r="D62" s="3" t="s">
        <v>551</v>
      </c>
      <c r="E62" s="3" t="n">
        <v>1</v>
      </c>
      <c r="F62" s="3" t="str">
        <f aca="false">_xlfn.CONCAT("('",A62,"','",C62,"','",E62,"'),")</f>
        <v>('79','4','1'),</v>
      </c>
    </row>
    <row r="63" customFormat="false" ht="13.8" hidden="false" customHeight="false" outlineLevel="0" collapsed="false">
      <c r="A63" s="3" t="n">
        <v>80</v>
      </c>
      <c r="B63" s="3" t="s">
        <v>458</v>
      </c>
      <c r="C63" s="3" t="n">
        <f aca="false">INDEX($H$2:$H$11,MATCH(D63,$I$2:$I$11,0),1)</f>
        <v>1</v>
      </c>
      <c r="D63" s="3" t="s">
        <v>549</v>
      </c>
      <c r="F63" s="3" t="str">
        <f aca="false">_xlfn.CONCAT("('",A63,"','",C63,"','",E63,"'),")</f>
        <v>('80','1',''),</v>
      </c>
    </row>
    <row r="64" customFormat="false" ht="13.8" hidden="false" customHeight="false" outlineLevel="0" collapsed="false">
      <c r="A64" s="3" t="n">
        <v>80</v>
      </c>
      <c r="C64" s="3" t="n">
        <f aca="false">INDEX($H$2:$H$11,MATCH(D64,$I$2:$I$11,0),1)</f>
        <v>2</v>
      </c>
      <c r="D64" s="3" t="s">
        <v>550</v>
      </c>
      <c r="F64" s="3" t="str">
        <f aca="false">_xlfn.CONCAT("('",A64,"','",C64,"','",E64,"'),")</f>
        <v>('80','2',''),</v>
      </c>
    </row>
    <row r="65" customFormat="false" ht="13.8" hidden="false" customHeight="false" outlineLevel="0" collapsed="false">
      <c r="A65" s="3" t="n">
        <v>80</v>
      </c>
      <c r="C65" s="3" t="n">
        <f aca="false">INDEX($H$2:$H$11,MATCH(D65,$I$2:$I$11,0),1)</f>
        <v>5</v>
      </c>
      <c r="D65" s="3" t="s">
        <v>553</v>
      </c>
      <c r="F65" s="3" t="str">
        <f aca="false">_xlfn.CONCAT("('",A65,"','",C65,"','",E65,"'),")</f>
        <v>('80','5',''),</v>
      </c>
    </row>
    <row r="66" customFormat="false" ht="13.8" hidden="false" customHeight="false" outlineLevel="0" collapsed="false">
      <c r="A66" s="3" t="n">
        <v>80</v>
      </c>
      <c r="C66" s="3" t="n">
        <f aca="false">INDEX($H$2:$H$11,MATCH(D66,$I$2:$I$11,0),1)</f>
        <v>8</v>
      </c>
      <c r="D66" s="3" t="s">
        <v>64</v>
      </c>
      <c r="F66" s="3" t="str">
        <f aca="false">_xlfn.CONCAT("('",A66,"','",C66,"','",E66,"'),")</f>
        <v>('80','8',''),</v>
      </c>
    </row>
    <row r="67" customFormat="false" ht="13.8" hidden="false" customHeight="false" outlineLevel="0" collapsed="false">
      <c r="A67" s="3" t="n">
        <v>81</v>
      </c>
      <c r="B67" s="3" t="s">
        <v>459</v>
      </c>
      <c r="C67" s="3" t="n">
        <f aca="false">INDEX($H$2:$H$11,MATCH(D67,$I$2:$I$11,0),1)</f>
        <v>1</v>
      </c>
      <c r="D67" s="3" t="s">
        <v>549</v>
      </c>
      <c r="F67" s="3" t="str">
        <f aca="false">_xlfn.CONCAT("('",A67,"','",C67,"','",E67,"'),")</f>
        <v>('81','1',''),</v>
      </c>
    </row>
    <row r="68" customFormat="false" ht="13.8" hidden="false" customHeight="false" outlineLevel="0" collapsed="false">
      <c r="A68" s="3" t="n">
        <v>82</v>
      </c>
      <c r="B68" s="3" t="s">
        <v>460</v>
      </c>
      <c r="C68" s="3" t="n">
        <f aca="false">INDEX($H$2:$H$11,MATCH(D68,$I$2:$I$11,0),1)</f>
        <v>7</v>
      </c>
      <c r="D68" s="3" t="s">
        <v>95</v>
      </c>
      <c r="F68" s="3" t="str">
        <f aca="false">_xlfn.CONCAT("('",A68,"','",C68,"','",E68,"'),")</f>
        <v>('82','7',''),</v>
      </c>
    </row>
    <row r="69" customFormat="false" ht="13.8" hidden="false" customHeight="false" outlineLevel="0" collapsed="false">
      <c r="A69" s="3" t="n">
        <v>83</v>
      </c>
      <c r="B69" s="3" t="s">
        <v>461</v>
      </c>
      <c r="C69" s="3" t="n">
        <f aca="false">INDEX($H$2:$H$11,MATCH(D69,$I$2:$I$11,0),1)</f>
        <v>4</v>
      </c>
      <c r="D69" s="3" t="s">
        <v>551</v>
      </c>
      <c r="E69" s="3" t="n">
        <v>1</v>
      </c>
      <c r="F69" s="3" t="str">
        <f aca="false">_xlfn.CONCAT("('",A69,"','",C69,"','",E69,"'),")</f>
        <v>('83','4','1'),</v>
      </c>
    </row>
    <row r="70" customFormat="false" ht="13.8" hidden="false" customHeight="false" outlineLevel="0" collapsed="false">
      <c r="A70" s="3" t="n">
        <v>84</v>
      </c>
      <c r="B70" s="3" t="s">
        <v>462</v>
      </c>
      <c r="C70" s="3" t="n">
        <f aca="false">INDEX($H$2:$H$11,MATCH(D70,$I$2:$I$11,0),1)</f>
        <v>7</v>
      </c>
      <c r="D70" s="3" t="s">
        <v>95</v>
      </c>
      <c r="F70" s="3" t="str">
        <f aca="false">_xlfn.CONCAT("('",A70,"','",C70,"','",E70,"'),")</f>
        <v>('84','7',''),</v>
      </c>
    </row>
    <row r="71" customFormat="false" ht="13.8" hidden="false" customHeight="false" outlineLevel="0" collapsed="false">
      <c r="A71" s="3" t="n">
        <v>85</v>
      </c>
      <c r="B71" s="3" t="s">
        <v>463</v>
      </c>
      <c r="C71" s="3" t="n">
        <f aca="false">INDEX($H$2:$H$11,MATCH(D71,$I$2:$I$11,0),1)</f>
        <v>7</v>
      </c>
      <c r="D71" s="3" t="s">
        <v>95</v>
      </c>
      <c r="F71" s="3" t="str">
        <f aca="false">_xlfn.CONCAT("('",A71,"','",C71,"','",E71,"'),")</f>
        <v>('85','7',''),</v>
      </c>
    </row>
    <row r="72" customFormat="false" ht="13.8" hidden="false" customHeight="false" outlineLevel="0" collapsed="false">
      <c r="A72" s="3" t="n">
        <v>85</v>
      </c>
      <c r="C72" s="3" t="n">
        <f aca="false">INDEX($H$2:$H$11,MATCH(D72,$I$2:$I$11,0),1)</f>
        <v>8</v>
      </c>
      <c r="D72" s="3" t="s">
        <v>64</v>
      </c>
      <c r="F72" s="3" t="str">
        <f aca="false">_xlfn.CONCAT("('",A72,"','",C72,"','",E72,"'),")</f>
        <v>('85','8',''),</v>
      </c>
    </row>
    <row r="73" customFormat="false" ht="13.8" hidden="false" customHeight="false" outlineLevel="0" collapsed="false">
      <c r="A73" s="3" t="n">
        <v>86</v>
      </c>
      <c r="B73" s="3" t="s">
        <v>464</v>
      </c>
      <c r="C73" s="3" t="n">
        <f aca="false">INDEX($H$2:$H$11,MATCH(D73,$I$2:$I$11,0),1)</f>
        <v>3</v>
      </c>
      <c r="D73" s="3" t="s">
        <v>552</v>
      </c>
      <c r="F73" s="3" t="str">
        <f aca="false">_xlfn.CONCAT("('",A73,"','",C73,"','",E73,"'),")</f>
        <v>('86','3',''),</v>
      </c>
    </row>
    <row r="74" customFormat="false" ht="13.8" hidden="false" customHeight="false" outlineLevel="0" collapsed="false">
      <c r="A74" s="3" t="n">
        <v>88</v>
      </c>
      <c r="B74" s="3" t="s">
        <v>466</v>
      </c>
      <c r="C74" s="3" t="n">
        <f aca="false">INDEX($H$2:$H$11,MATCH(D74,$I$2:$I$11,0),1)</f>
        <v>4</v>
      </c>
      <c r="D74" s="3" t="s">
        <v>551</v>
      </c>
      <c r="E74" s="3" t="n">
        <v>1</v>
      </c>
      <c r="F74" s="3" t="str">
        <f aca="false">_xlfn.CONCAT("('",A74,"','",C74,"','",E74,"'),")</f>
        <v>('88','4','1'),</v>
      </c>
    </row>
    <row r="75" customFormat="false" ht="13.8" hidden="false" customHeight="false" outlineLevel="0" collapsed="false">
      <c r="A75" s="3" t="n">
        <v>88</v>
      </c>
      <c r="C75" s="3" t="n">
        <f aca="false">INDEX($H$2:$H$11,MATCH(D75,$I$2:$I$11,0),1)</f>
        <v>8</v>
      </c>
      <c r="D75" s="3" t="s">
        <v>64</v>
      </c>
      <c r="F75" s="3" t="str">
        <f aca="false">_xlfn.CONCAT("('",A75,"','",C75,"','",E75,"'),")</f>
        <v>('88','8',''),</v>
      </c>
    </row>
    <row r="76" customFormat="false" ht="13.8" hidden="false" customHeight="false" outlineLevel="0" collapsed="false">
      <c r="A76" s="3" t="n">
        <v>91</v>
      </c>
      <c r="B76" s="3" t="s">
        <v>469</v>
      </c>
      <c r="C76" s="3" t="n">
        <f aca="false">INDEX($H$2:$H$11,MATCH(D76,$I$2:$I$11,0),1)</f>
        <v>3</v>
      </c>
      <c r="D76" s="3" t="s">
        <v>552</v>
      </c>
      <c r="F76" s="3" t="str">
        <f aca="false">_xlfn.CONCAT("('",A76,"','",C76,"','",E76,"'),")</f>
        <v>('91','3',''),</v>
      </c>
    </row>
    <row r="77" customFormat="false" ht="13.8" hidden="false" customHeight="false" outlineLevel="0" collapsed="false">
      <c r="A77" s="3" t="n">
        <v>92</v>
      </c>
      <c r="B77" s="3" t="s">
        <v>471</v>
      </c>
      <c r="C77" s="3" t="n">
        <f aca="false">INDEX($H$2:$H$11,MATCH(D77,$I$2:$I$11,0),1)</f>
        <v>2</v>
      </c>
      <c r="D77" s="3" t="s">
        <v>550</v>
      </c>
      <c r="F77" s="3" t="str">
        <f aca="false">_xlfn.CONCAT("('",A77,"','",C77,"','",E77,"'),")</f>
        <v>('92','2',''),</v>
      </c>
    </row>
    <row r="78" customFormat="false" ht="13.8" hidden="false" customHeight="false" outlineLevel="0" collapsed="false">
      <c r="A78" s="3" t="n">
        <v>92</v>
      </c>
      <c r="C78" s="3" t="n">
        <f aca="false">INDEX($H$2:$H$11,MATCH(D78,$I$2:$I$11,0),1)</f>
        <v>3</v>
      </c>
      <c r="D78" s="3" t="s">
        <v>552</v>
      </c>
      <c r="F78" s="3" t="str">
        <f aca="false">_xlfn.CONCAT("('",A78,"','",C78,"','",E78,"'),")</f>
        <v>('92','3',''),</v>
      </c>
    </row>
    <row r="79" customFormat="false" ht="13.8" hidden="false" customHeight="false" outlineLevel="0" collapsed="false">
      <c r="A79" s="3" t="n">
        <v>93</v>
      </c>
      <c r="B79" s="3" t="s">
        <v>472</v>
      </c>
      <c r="C79" s="3" t="n">
        <f aca="false">INDEX($H$2:$H$11,MATCH(D79,$I$2:$I$11,0),1)</f>
        <v>8</v>
      </c>
      <c r="D79" s="3" t="s">
        <v>64</v>
      </c>
      <c r="F79" s="3" t="str">
        <f aca="false">_xlfn.CONCAT("('",A79,"','",C79,"','",E79,"'),")</f>
        <v>('93','8',''),</v>
      </c>
    </row>
    <row r="80" customFormat="false" ht="13.8" hidden="false" customHeight="false" outlineLevel="0" collapsed="false">
      <c r="A80" s="3" t="n">
        <v>94</v>
      </c>
      <c r="B80" s="3" t="s">
        <v>474</v>
      </c>
      <c r="C80" s="3" t="n">
        <f aca="false">INDEX($H$2:$H$11,MATCH(D80,$I$2:$I$11,0),1)</f>
        <v>4</v>
      </c>
      <c r="D80" s="3" t="s">
        <v>551</v>
      </c>
      <c r="E80" s="3" t="n">
        <v>1</v>
      </c>
      <c r="F80" s="3" t="str">
        <f aca="false">_xlfn.CONCAT("('",A80,"','",C80,"','",E80,"'),")</f>
        <v>('94','4','1'),</v>
      </c>
    </row>
    <row r="81" customFormat="false" ht="13.8" hidden="false" customHeight="false" outlineLevel="0" collapsed="false">
      <c r="A81" s="3" t="n">
        <v>95</v>
      </c>
      <c r="B81" s="3" t="s">
        <v>475</v>
      </c>
      <c r="C81" s="3" t="n">
        <f aca="false">INDEX($H$2:$H$11,MATCH(D81,$I$2:$I$11,0),1)</f>
        <v>1</v>
      </c>
      <c r="D81" s="3" t="s">
        <v>549</v>
      </c>
      <c r="F81" s="3" t="str">
        <f aca="false">_xlfn.CONCAT("('",A81,"','",C81,"','",E81,"'),")</f>
        <v>('95','1',''),</v>
      </c>
    </row>
    <row r="82" customFormat="false" ht="13.8" hidden="false" customHeight="false" outlineLevel="0" collapsed="false">
      <c r="A82" s="3" t="n">
        <v>95</v>
      </c>
      <c r="C82" s="3" t="n">
        <f aca="false">INDEX($H$2:$H$11,MATCH(D82,$I$2:$I$11,0),1)</f>
        <v>10</v>
      </c>
      <c r="D82" s="3" t="s">
        <v>556</v>
      </c>
      <c r="F82" s="3" t="str">
        <f aca="false">_xlfn.CONCAT("('",A82,"','",C82,"','",E82,"'),")</f>
        <v>('95','10',''),</v>
      </c>
    </row>
    <row r="83" customFormat="false" ht="13.8" hidden="false" customHeight="false" outlineLevel="0" collapsed="false">
      <c r="A83" s="3" t="n">
        <v>96</v>
      </c>
      <c r="B83" s="3" t="s">
        <v>476</v>
      </c>
      <c r="C83" s="3" t="n">
        <f aca="false">INDEX($H$2:$H$11,MATCH(D83,$I$2:$I$11,0),1)</f>
        <v>7</v>
      </c>
      <c r="D83" s="3" t="s">
        <v>95</v>
      </c>
      <c r="F83" s="3" t="str">
        <f aca="false">_xlfn.CONCAT("('",A83,"','",C83,"','",E83,"'),")</f>
        <v>('96','7',''),</v>
      </c>
    </row>
    <row r="84" customFormat="false" ht="13.8" hidden="false" customHeight="false" outlineLevel="0" collapsed="false">
      <c r="A84" s="3" t="n">
        <v>97</v>
      </c>
      <c r="B84" s="3" t="s">
        <v>477</v>
      </c>
      <c r="C84" s="3" t="n">
        <f aca="false">INDEX($H$2:$H$11,MATCH(D84,$I$2:$I$11,0),1)</f>
        <v>9</v>
      </c>
      <c r="D84" s="3" t="s">
        <v>555</v>
      </c>
      <c r="F84" s="3" t="str">
        <f aca="false">_xlfn.CONCAT("('",A84,"','",C84,"','",E84,"'),")</f>
        <v>('97','9',''),</v>
      </c>
    </row>
    <row r="85" customFormat="false" ht="13.8" hidden="false" customHeight="false" outlineLevel="0" collapsed="false">
      <c r="A85" s="3" t="n">
        <v>98</v>
      </c>
      <c r="B85" s="3" t="s">
        <v>478</v>
      </c>
      <c r="C85" s="3" t="n">
        <f aca="false">INDEX($H$2:$H$11,MATCH(D85,$I$2:$I$11,0),1)</f>
        <v>2</v>
      </c>
      <c r="D85" s="3" t="s">
        <v>550</v>
      </c>
      <c r="F85" s="3" t="str">
        <f aca="false">_xlfn.CONCAT("('",A85,"','",C85,"','",E85,"'),")</f>
        <v>('98','2',''),</v>
      </c>
    </row>
    <row r="86" customFormat="false" ht="13.8" hidden="false" customHeight="false" outlineLevel="0" collapsed="false">
      <c r="A86" s="3" t="n">
        <v>99</v>
      </c>
      <c r="B86" s="3" t="s">
        <v>479</v>
      </c>
      <c r="C86" s="3" t="n">
        <f aca="false">INDEX($H$2:$H$11,MATCH(D86,$I$2:$I$11,0),1)</f>
        <v>1</v>
      </c>
      <c r="D86" s="3" t="s">
        <v>549</v>
      </c>
      <c r="F86" s="3" t="str">
        <f aca="false">_xlfn.CONCAT("('",A86,"','",C86,"','",E86,"'),")</f>
        <v>('99','1',''),</v>
      </c>
    </row>
    <row r="87" customFormat="false" ht="13.8" hidden="false" customHeight="false" outlineLevel="0" collapsed="false">
      <c r="A87" s="3" t="n">
        <v>99</v>
      </c>
      <c r="C87" s="3" t="n">
        <f aca="false">INDEX($H$2:$H$11,MATCH(D87,$I$2:$I$11,0),1)</f>
        <v>10</v>
      </c>
      <c r="D87" s="3" t="s">
        <v>556</v>
      </c>
      <c r="F87" s="3" t="str">
        <f aca="false">_xlfn.CONCAT("('",A87,"','",C87,"','",E87,"'),")</f>
        <v>('99','10',''),</v>
      </c>
    </row>
    <row r="88" customFormat="false" ht="13.8" hidden="false" customHeight="false" outlineLevel="0" collapsed="false">
      <c r="A88" s="3" t="n">
        <v>99</v>
      </c>
      <c r="C88" s="3" t="n">
        <f aca="false">INDEX($H$2:$H$11,MATCH(D88,$I$2:$I$11,0),1)</f>
        <v>6</v>
      </c>
      <c r="D88" s="3" t="s">
        <v>554</v>
      </c>
      <c r="F88" s="3" t="str">
        <f aca="false">_xlfn.CONCAT("('",A88,"','",C88,"','",E88,"'),")</f>
        <v>('99','6',''),</v>
      </c>
    </row>
    <row r="89" customFormat="false" ht="13.8" hidden="false" customHeight="false" outlineLevel="0" collapsed="false">
      <c r="A89" s="3" t="n">
        <v>100</v>
      </c>
      <c r="B89" s="3" t="s">
        <v>480</v>
      </c>
      <c r="C89" s="3" t="n">
        <f aca="false">INDEX($H$2:$H$11,MATCH(D89,$I$2:$I$11,0),1)</f>
        <v>4</v>
      </c>
      <c r="D89" s="3" t="s">
        <v>551</v>
      </c>
      <c r="E89" s="3" t="n">
        <v>1</v>
      </c>
      <c r="F89" s="3" t="str">
        <f aca="false">_xlfn.CONCAT("('",A89,"','",C89,"','",E89,"'),")</f>
        <v>('100','4','1'),</v>
      </c>
    </row>
    <row r="90" customFormat="false" ht="13.8" hidden="false" customHeight="false" outlineLevel="0" collapsed="false">
      <c r="A90" s="3" t="n">
        <v>106</v>
      </c>
      <c r="B90" s="3" t="s">
        <v>486</v>
      </c>
      <c r="C90" s="3" t="n">
        <f aca="false">INDEX($H$2:$H$11,MATCH(D90,$I$2:$I$11,0),1)</f>
        <v>8</v>
      </c>
      <c r="D90" s="3" t="s">
        <v>64</v>
      </c>
      <c r="F90" s="3" t="str">
        <f aca="false">_xlfn.CONCAT("('",A90,"','",C90,"','",E90,"'),")</f>
        <v>('106','8',''),</v>
      </c>
    </row>
    <row r="91" customFormat="false" ht="13.8" hidden="false" customHeight="false" outlineLevel="0" collapsed="false">
      <c r="A91" s="3" t="n">
        <v>108</v>
      </c>
      <c r="B91" s="3" t="s">
        <v>488</v>
      </c>
      <c r="C91" s="3" t="n">
        <f aca="false">INDEX($H$2:$H$11,MATCH(D91,$I$2:$I$11,0),1)</f>
        <v>1</v>
      </c>
      <c r="D91" s="3" t="s">
        <v>549</v>
      </c>
      <c r="F91" s="3" t="str">
        <f aca="false">_xlfn.CONCAT("('",A91,"','",C91,"','",E91,"'),")</f>
        <v>('108','1',''),</v>
      </c>
    </row>
    <row r="92" customFormat="false" ht="13.8" hidden="false" customHeight="false" outlineLevel="0" collapsed="false">
      <c r="A92" s="3" t="n">
        <v>111</v>
      </c>
      <c r="B92" s="3" t="s">
        <v>491</v>
      </c>
      <c r="C92" s="3" t="n">
        <f aca="false">INDEX($H$2:$H$11,MATCH(D92,$I$2:$I$11,0),1)</f>
        <v>8</v>
      </c>
      <c r="D92" s="3" t="s">
        <v>64</v>
      </c>
      <c r="F92" s="3" t="str">
        <f aca="false">_xlfn.CONCAT("('",A92,"','",C92,"','",E92,"'),")</f>
        <v>('111','8',''),</v>
      </c>
    </row>
    <row r="93" customFormat="false" ht="13.8" hidden="false" customHeight="false" outlineLevel="0" collapsed="false">
      <c r="A93" s="3" t="n">
        <v>112</v>
      </c>
      <c r="B93" s="3" t="s">
        <v>492</v>
      </c>
      <c r="C93" s="3" t="n">
        <f aca="false">INDEX($H$2:$H$11,MATCH(D93,$I$2:$I$11,0),1)</f>
        <v>4</v>
      </c>
      <c r="D93" s="3" t="s">
        <v>551</v>
      </c>
      <c r="E93" s="3" t="n">
        <v>1</v>
      </c>
      <c r="F93" s="3" t="str">
        <f aca="false">_xlfn.CONCAT("('",A93,"','",C93,"','",E93,"'),")</f>
        <v>('112','4','1'),</v>
      </c>
    </row>
    <row r="94" customFormat="false" ht="13.8" hidden="false" customHeight="false" outlineLevel="0" collapsed="false">
      <c r="A94" s="3" t="n">
        <v>113</v>
      </c>
      <c r="B94" s="3" t="s">
        <v>493</v>
      </c>
      <c r="C94" s="3" t="n">
        <f aca="false">INDEX($H$2:$H$11,MATCH(D94,$I$2:$I$11,0),1)</f>
        <v>8</v>
      </c>
      <c r="D94" s="3" t="s">
        <v>64</v>
      </c>
      <c r="F94" s="3" t="str">
        <f aca="false">_xlfn.CONCAT("('",A94,"','",C94,"','",E94,"'),")</f>
        <v>('113','8',''),</v>
      </c>
    </row>
    <row r="95" customFormat="false" ht="13.8" hidden="false" customHeight="false" outlineLevel="0" collapsed="false">
      <c r="A95" s="3" t="n">
        <v>114</v>
      </c>
      <c r="B95" s="3" t="s">
        <v>494</v>
      </c>
      <c r="C95" s="3" t="n">
        <f aca="false">INDEX($H$2:$H$11,MATCH(D95,$I$2:$I$11,0),1)</f>
        <v>8</v>
      </c>
      <c r="D95" s="3" t="s">
        <v>64</v>
      </c>
      <c r="F95" s="3" t="str">
        <f aca="false">_xlfn.CONCAT("('",A95,"','",C95,"','",E95,"'),")</f>
        <v>('114','8',''),</v>
      </c>
    </row>
    <row r="96" customFormat="false" ht="13.8" hidden="false" customHeight="false" outlineLevel="0" collapsed="false">
      <c r="A96" s="3" t="n">
        <v>115</v>
      </c>
      <c r="B96" s="3" t="s">
        <v>495</v>
      </c>
      <c r="C96" s="3" t="n">
        <f aca="false">INDEX($H$2:$H$11,MATCH(D96,$I$2:$I$11,0),1)</f>
        <v>8</v>
      </c>
      <c r="D96" s="3" t="s">
        <v>64</v>
      </c>
      <c r="F96" s="3" t="str">
        <f aca="false">_xlfn.CONCAT("('",A96,"','",C96,"','",E96,"'),")</f>
        <v>('115','8',''),</v>
      </c>
    </row>
    <row r="97" customFormat="false" ht="13.8" hidden="false" customHeight="false" outlineLevel="0" collapsed="false">
      <c r="A97" s="3" t="n">
        <v>116</v>
      </c>
      <c r="B97" s="3" t="s">
        <v>496</v>
      </c>
      <c r="C97" s="3" t="n">
        <f aca="false">INDEX($H$2:$H$11,MATCH(D97,$I$2:$I$11,0),1)</f>
        <v>4</v>
      </c>
      <c r="D97" s="3" t="s">
        <v>551</v>
      </c>
      <c r="E97" s="3" t="n">
        <v>1</v>
      </c>
      <c r="F97" s="3" t="str">
        <f aca="false">_xlfn.CONCAT("('",A97,"','",C97,"','",E97,"'),")</f>
        <v>('116','4','1'),</v>
      </c>
    </row>
    <row r="98" customFormat="false" ht="13.8" hidden="false" customHeight="false" outlineLevel="0" collapsed="false">
      <c r="A98" s="3" t="n">
        <v>117</v>
      </c>
      <c r="B98" s="3" t="s">
        <v>497</v>
      </c>
      <c r="C98" s="3" t="n">
        <f aca="false">INDEX($H$2:$H$11,MATCH(D98,$I$2:$I$11,0),1)</f>
        <v>4</v>
      </c>
      <c r="D98" s="3" t="s">
        <v>551</v>
      </c>
      <c r="E98" s="3" t="n">
        <v>1</v>
      </c>
      <c r="F98" s="3" t="str">
        <f aca="false">_xlfn.CONCAT("('",A98,"','",C98,"','",E98,"'),")</f>
        <v>('117','4','1'),</v>
      </c>
    </row>
    <row r="99" customFormat="false" ht="13.8" hidden="false" customHeight="false" outlineLevel="0" collapsed="false">
      <c r="A99" s="3" t="n">
        <v>117</v>
      </c>
      <c r="C99" s="3" t="n">
        <f aca="false">INDEX($H$2:$H$11,MATCH(D99,$I$2:$I$11,0),1)</f>
        <v>6</v>
      </c>
      <c r="D99" s="3" t="s">
        <v>554</v>
      </c>
      <c r="F99" s="3" t="str">
        <f aca="false">_xlfn.CONCAT("('",A99,"','",C99,"','",E99,"'),")</f>
        <v>('117','6',''),</v>
      </c>
    </row>
    <row r="100" customFormat="false" ht="13.8" hidden="false" customHeight="false" outlineLevel="0" collapsed="false">
      <c r="A100" s="3" t="n">
        <v>118</v>
      </c>
      <c r="B100" s="3" t="s">
        <v>498</v>
      </c>
      <c r="C100" s="3" t="n">
        <f aca="false">INDEX($H$2:$H$11,MATCH(D100,$I$2:$I$11,0),1)</f>
        <v>1</v>
      </c>
      <c r="D100" s="3" t="s">
        <v>549</v>
      </c>
      <c r="F100" s="3" t="str">
        <f aca="false">_xlfn.CONCAT("('",A100,"','",C100,"','",E100,"'),")</f>
        <v>('118','1',''),</v>
      </c>
    </row>
    <row r="101" customFormat="false" ht="13.8" hidden="false" customHeight="false" outlineLevel="0" collapsed="false">
      <c r="A101" s="3" t="n">
        <v>119</v>
      </c>
      <c r="B101" s="3" t="s">
        <v>499</v>
      </c>
      <c r="C101" s="3" t="n">
        <f aca="false">INDEX($H$2:$H$11,MATCH(D101,$I$2:$I$11,0),1)</f>
        <v>6</v>
      </c>
      <c r="D101" s="3" t="s">
        <v>554</v>
      </c>
      <c r="F101" s="3" t="str">
        <f aca="false">_xlfn.CONCAT("('",A101,"','",C101,"','",E101,"'),")</f>
        <v>('119','6',''),</v>
      </c>
    </row>
    <row r="102" customFormat="false" ht="13.8" hidden="false" customHeight="false" outlineLevel="0" collapsed="false">
      <c r="A102" s="3" t="n">
        <v>120</v>
      </c>
      <c r="B102" s="3" t="s">
        <v>500</v>
      </c>
      <c r="C102" s="3" t="n">
        <f aca="false">INDEX($H$2:$H$11,MATCH(D102,$I$2:$I$11,0),1)</f>
        <v>5</v>
      </c>
      <c r="D102" s="3" t="s">
        <v>553</v>
      </c>
      <c r="F102" s="3" t="str">
        <f aca="false">_xlfn.CONCAT("('",A102,"','",C102,"','",E102,"'),")</f>
        <v>('120','5',''),</v>
      </c>
    </row>
    <row r="103" customFormat="false" ht="13.8" hidden="false" customHeight="false" outlineLevel="0" collapsed="false">
      <c r="A103" s="3" t="n">
        <v>121</v>
      </c>
      <c r="B103" s="3" t="s">
        <v>501</v>
      </c>
      <c r="C103" s="3" t="n">
        <f aca="false">INDEX($H$2:$H$11,MATCH(D103,$I$2:$I$11,0),1)</f>
        <v>4</v>
      </c>
      <c r="D103" s="3" t="s">
        <v>551</v>
      </c>
      <c r="E103" s="3" t="n">
        <v>1</v>
      </c>
      <c r="F103" s="3" t="str">
        <f aca="false">_xlfn.CONCAT("('",A103,"','",C103,"','",E103,"'),")</f>
        <v>('121','4','1'),</v>
      </c>
    </row>
    <row r="104" customFormat="false" ht="13.8" hidden="false" customHeight="false" outlineLevel="0" collapsed="false">
      <c r="A104" s="3" t="n">
        <v>122</v>
      </c>
      <c r="B104" s="3" t="s">
        <v>502</v>
      </c>
      <c r="C104" s="3" t="n">
        <f aca="false">INDEX($H$2:$H$11,MATCH(D104,$I$2:$I$11,0),1)</f>
        <v>8</v>
      </c>
      <c r="D104" s="3" t="s">
        <v>64</v>
      </c>
      <c r="F104" s="3" t="str">
        <f aca="false">_xlfn.CONCAT("('",A104,"','",C104,"','",E104,"'),")</f>
        <v>('122','8',''),</v>
      </c>
    </row>
    <row r="105" customFormat="false" ht="13.8" hidden="false" customHeight="false" outlineLevel="0" collapsed="false">
      <c r="A105" s="3" t="n">
        <v>123</v>
      </c>
      <c r="B105" s="3" t="s">
        <v>503</v>
      </c>
      <c r="C105" s="3" t="n">
        <f aca="false">INDEX($H$2:$H$11,MATCH(D105,$I$2:$I$11,0),1)</f>
        <v>8</v>
      </c>
      <c r="D105" s="3" t="s">
        <v>64</v>
      </c>
      <c r="F105" s="3" t="str">
        <f aca="false">_xlfn.CONCAT("('",A105,"','",C105,"','",E105,"'),")</f>
        <v>('123','8',''),</v>
      </c>
    </row>
    <row r="106" customFormat="false" ht="13.8" hidden="false" customHeight="false" outlineLevel="0" collapsed="false">
      <c r="A106" s="3" t="n">
        <v>124</v>
      </c>
      <c r="B106" s="3" t="s">
        <v>504</v>
      </c>
      <c r="C106" s="3" t="n">
        <f aca="false">INDEX($H$2:$H$11,MATCH(D106,$I$2:$I$11,0),1)</f>
        <v>7</v>
      </c>
      <c r="D106" s="3" t="s">
        <v>95</v>
      </c>
      <c r="F106" s="3" t="str">
        <f aca="false">_xlfn.CONCAT("('",A106,"','",C106,"','",E106,"'),")</f>
        <v>('124','7',''),</v>
      </c>
    </row>
    <row r="107" customFormat="false" ht="13.8" hidden="false" customHeight="false" outlineLevel="0" collapsed="false">
      <c r="A107" s="3" t="n">
        <v>125</v>
      </c>
      <c r="B107" s="3" t="s">
        <v>505</v>
      </c>
      <c r="C107" s="3" t="n">
        <f aca="false">INDEX($H$2:$H$11,MATCH(D107,$I$2:$I$11,0),1)</f>
        <v>3</v>
      </c>
      <c r="D107" s="3" t="s">
        <v>552</v>
      </c>
      <c r="F107" s="3" t="str">
        <f aca="false">_xlfn.CONCAT("('",A107,"','",C107,"','",E107,"'),")</f>
        <v>('125','3',''),</v>
      </c>
    </row>
    <row r="108" customFormat="false" ht="13.8" hidden="false" customHeight="false" outlineLevel="0" collapsed="false">
      <c r="A108" s="3" t="n">
        <v>125</v>
      </c>
      <c r="C108" s="3" t="n">
        <f aca="false">INDEX($H$2:$H$11,MATCH(D108,$I$2:$I$11,0),1)</f>
        <v>4</v>
      </c>
      <c r="D108" s="3" t="s">
        <v>551</v>
      </c>
      <c r="E108" s="3" t="n">
        <v>3</v>
      </c>
      <c r="F108" s="3" t="str">
        <f aca="false">_xlfn.CONCAT("('",A108,"','",C108,"','",E108,"'),")</f>
        <v>('125','4','3'),</v>
      </c>
    </row>
    <row r="109" customFormat="false" ht="13.8" hidden="false" customHeight="false" outlineLevel="0" collapsed="false">
      <c r="A109" s="3" t="n">
        <v>126</v>
      </c>
      <c r="B109" s="3" t="s">
        <v>506</v>
      </c>
      <c r="C109" s="3" t="n">
        <f aca="false">INDEX($H$2:$H$11,MATCH(D109,$I$2:$I$11,0),1)</f>
        <v>1</v>
      </c>
      <c r="D109" s="3" t="s">
        <v>549</v>
      </c>
      <c r="F109" s="3" t="str">
        <f aca="false">_xlfn.CONCAT("('",A109,"','",C109,"','",E109,"'),")</f>
        <v>('126','1',''),</v>
      </c>
    </row>
    <row r="110" customFormat="false" ht="13.8" hidden="false" customHeight="false" outlineLevel="0" collapsed="false">
      <c r="A110" s="3" t="n">
        <v>127</v>
      </c>
      <c r="B110" s="3" t="s">
        <v>507</v>
      </c>
      <c r="C110" s="3" t="n">
        <f aca="false">INDEX($H$2:$H$11,MATCH(D110,$I$2:$I$11,0),1)</f>
        <v>2</v>
      </c>
      <c r="D110" s="3" t="s">
        <v>550</v>
      </c>
      <c r="F110" s="3" t="str">
        <f aca="false">_xlfn.CONCAT("('",A110,"','",C110,"','",E110,"'),")</f>
        <v>('127','2',''),</v>
      </c>
    </row>
    <row r="111" customFormat="false" ht="13.8" hidden="false" customHeight="false" outlineLevel="0" collapsed="false">
      <c r="A111" s="3" t="n">
        <v>128</v>
      </c>
      <c r="B111" s="3" t="s">
        <v>508</v>
      </c>
      <c r="C111" s="3" t="n">
        <f aca="false">INDEX($H$2:$H$11,MATCH(D111,$I$2:$I$11,0),1)</f>
        <v>2</v>
      </c>
      <c r="D111" s="3" t="s">
        <v>550</v>
      </c>
      <c r="F111" s="3" t="str">
        <f aca="false">_xlfn.CONCAT("('",A111,"','",C111,"','",E111,"'),")</f>
        <v>('128','2',''),</v>
      </c>
    </row>
    <row r="112" customFormat="false" ht="13.8" hidden="false" customHeight="false" outlineLevel="0" collapsed="false">
      <c r="A112" s="3" t="n">
        <v>129</v>
      </c>
      <c r="B112" s="3" t="s">
        <v>509</v>
      </c>
      <c r="C112" s="3" t="n">
        <f aca="false">INDEX($H$2:$H$11,MATCH(D112,$I$2:$I$11,0),1)</f>
        <v>1</v>
      </c>
      <c r="D112" s="3" t="s">
        <v>549</v>
      </c>
      <c r="F112" s="3" t="str">
        <f aca="false">_xlfn.CONCAT("('",A112,"','",C112,"','",E112,"'),")</f>
        <v>('129','1',''),</v>
      </c>
    </row>
    <row r="113" customFormat="false" ht="13.8" hidden="false" customHeight="false" outlineLevel="0" collapsed="false">
      <c r="A113" s="3" t="n">
        <v>129</v>
      </c>
      <c r="C113" s="3" t="n">
        <f aca="false">INDEX($H$2:$H$11,MATCH(D113,$I$2:$I$11,0),1)</f>
        <v>6</v>
      </c>
      <c r="D113" s="3" t="s">
        <v>554</v>
      </c>
      <c r="F113" s="3" t="str">
        <f aca="false">_xlfn.CONCAT("('",A113,"','",C113,"','",E113,"'),")</f>
        <v>('129','6',''),</v>
      </c>
    </row>
    <row r="114" customFormat="false" ht="13.8" hidden="false" customHeight="false" outlineLevel="0" collapsed="false">
      <c r="A114" s="3" t="n">
        <v>130</v>
      </c>
      <c r="B114" s="3" t="s">
        <v>510</v>
      </c>
      <c r="C114" s="3" t="n">
        <f aca="false">INDEX($H$2:$H$11,MATCH(D114,$I$2:$I$11,0),1)</f>
        <v>1</v>
      </c>
      <c r="D114" s="3" t="s">
        <v>549</v>
      </c>
      <c r="F114" s="3" t="str">
        <f aca="false">_xlfn.CONCAT("('",A114,"','",C114,"','",E114,"'),")</f>
        <v>('130','1',''),</v>
      </c>
    </row>
    <row r="115" customFormat="false" ht="13.8" hidden="false" customHeight="false" outlineLevel="0" collapsed="false">
      <c r="A115" s="3" t="n">
        <v>131</v>
      </c>
      <c r="B115" s="3" t="s">
        <v>511</v>
      </c>
      <c r="C115" s="3" t="n">
        <f aca="false">INDEX($H$2:$H$11,MATCH(D115,$I$2:$I$11,0),1)</f>
        <v>1</v>
      </c>
      <c r="D115" s="3" t="s">
        <v>549</v>
      </c>
      <c r="F115" s="3" t="str">
        <f aca="false">_xlfn.CONCAT("('",A115,"','",C115,"','",E115,"'),")</f>
        <v>('131','1',''),</v>
      </c>
    </row>
    <row r="116" customFormat="false" ht="13.8" hidden="false" customHeight="false" outlineLevel="0" collapsed="false">
      <c r="A116" s="3" t="n">
        <v>131</v>
      </c>
      <c r="C116" s="3" t="n">
        <f aca="false">INDEX($H$2:$H$11,MATCH(D116,$I$2:$I$11,0),1)</f>
        <v>4</v>
      </c>
      <c r="D116" s="3" t="s">
        <v>551</v>
      </c>
      <c r="E116" s="3" t="n">
        <v>1</v>
      </c>
      <c r="F116" s="3" t="str">
        <f aca="false">_xlfn.CONCAT("('",A116,"','",C116,"','",E116,"'),")</f>
        <v>('131','4','1'),</v>
      </c>
    </row>
    <row r="117" customFormat="false" ht="13.8" hidden="false" customHeight="false" outlineLevel="0" collapsed="false">
      <c r="A117" s="3" t="n">
        <v>132</v>
      </c>
      <c r="B117" s="3" t="s">
        <v>512</v>
      </c>
      <c r="C117" s="3" t="n">
        <f aca="false">INDEX($H$2:$H$11,MATCH(D117,$I$2:$I$11,0),1)</f>
        <v>1</v>
      </c>
      <c r="D117" s="3" t="s">
        <v>549</v>
      </c>
      <c r="F117" s="3" t="str">
        <f aca="false">_xlfn.CONCAT("('",A117,"','",C117,"','",E117,"'),")</f>
        <v>('132','1',''),</v>
      </c>
    </row>
    <row r="118" customFormat="false" ht="13.8" hidden="false" customHeight="false" outlineLevel="0" collapsed="false">
      <c r="A118" s="3" t="n">
        <v>133</v>
      </c>
      <c r="B118" s="3" t="s">
        <v>513</v>
      </c>
      <c r="C118" s="3" t="n">
        <f aca="false">INDEX($H$2:$H$11,MATCH(D118,$I$2:$I$11,0),1)</f>
        <v>9</v>
      </c>
      <c r="D118" s="3" t="s">
        <v>555</v>
      </c>
      <c r="F118" s="3" t="str">
        <f aca="false">_xlfn.CONCAT("('",A118,"','",C118,"','",E118,"'),")</f>
        <v>('133','9',''),</v>
      </c>
    </row>
    <row r="119" customFormat="false" ht="13.8" hidden="false" customHeight="false" outlineLevel="0" collapsed="false">
      <c r="A119" s="3" t="n">
        <v>133</v>
      </c>
      <c r="C119" s="3" t="n">
        <f aca="false">INDEX($H$2:$H$11,MATCH(D119,$I$2:$I$11,0),1)</f>
        <v>4</v>
      </c>
      <c r="D119" s="3" t="s">
        <v>551</v>
      </c>
      <c r="E119" s="3" t="n">
        <v>2</v>
      </c>
      <c r="F119" s="3" t="str">
        <f aca="false">_xlfn.CONCAT("('",A119,"','",C119,"','",E119,"'),")</f>
        <v>('133','4','2'),</v>
      </c>
    </row>
    <row r="120" customFormat="false" ht="13.8" hidden="false" customHeight="false" outlineLevel="0" collapsed="false">
      <c r="A120" s="3" t="n">
        <v>136</v>
      </c>
      <c r="B120" s="3" t="s">
        <v>516</v>
      </c>
      <c r="C120" s="3" t="n">
        <f aca="false">INDEX($H$2:$H$11,MATCH(D120,$I$2:$I$11,0),1)</f>
        <v>4</v>
      </c>
      <c r="D120" s="3" t="s">
        <v>551</v>
      </c>
      <c r="E120" s="3" t="n">
        <v>1</v>
      </c>
      <c r="F120" s="3" t="str">
        <f aca="false">_xlfn.CONCAT("('",A120,"','",C120,"','",E120,"'),")</f>
        <v>('136','4','1'),</v>
      </c>
    </row>
    <row r="121" customFormat="false" ht="13.8" hidden="false" customHeight="false" outlineLevel="0" collapsed="false">
      <c r="A121" s="3" t="n">
        <v>137</v>
      </c>
      <c r="B121" s="3" t="s">
        <v>517</v>
      </c>
      <c r="C121" s="3" t="n">
        <f aca="false">INDEX($H$2:$H$11,MATCH(D121,$I$2:$I$11,0),1)</f>
        <v>8</v>
      </c>
      <c r="D121" s="3" t="s">
        <v>64</v>
      </c>
      <c r="F121" s="3" t="str">
        <f aca="false">_xlfn.CONCAT("('",A121,"','",C121,"','",E121,"'),")</f>
        <v>('137','8',''),</v>
      </c>
    </row>
    <row r="122" customFormat="false" ht="13.8" hidden="false" customHeight="false" outlineLevel="0" collapsed="false">
      <c r="A122" s="3" t="n">
        <v>138</v>
      </c>
      <c r="B122" s="3" t="s">
        <v>518</v>
      </c>
      <c r="C122" s="3" t="n">
        <f aca="false">INDEX($H$2:$H$11,MATCH(D122,$I$2:$I$11,0),1)</f>
        <v>7</v>
      </c>
      <c r="D122" s="3" t="s">
        <v>95</v>
      </c>
      <c r="F122" s="3" t="str">
        <f aca="false">_xlfn.CONCAT("('",A122,"','",C122,"','",E122,"'),")</f>
        <v>('138','7',''),</v>
      </c>
    </row>
    <row r="123" customFormat="false" ht="13.8" hidden="false" customHeight="false" outlineLevel="0" collapsed="false">
      <c r="A123" s="3" t="n">
        <v>138</v>
      </c>
      <c r="C123" s="3" t="n">
        <f aca="false">INDEX($H$2:$H$11,MATCH(D123,$I$2:$I$11,0),1)</f>
        <v>8</v>
      </c>
      <c r="D123" s="3" t="s">
        <v>64</v>
      </c>
      <c r="F123" s="3" t="str">
        <f aca="false">_xlfn.CONCAT("('",A123,"','",C123,"','",E123,"'),")</f>
        <v>('138','8',''),</v>
      </c>
    </row>
    <row r="124" customFormat="false" ht="13.8" hidden="false" customHeight="false" outlineLevel="0" collapsed="false">
      <c r="A124" s="3" t="n">
        <v>139</v>
      </c>
      <c r="B124" s="3" t="s">
        <v>519</v>
      </c>
      <c r="C124" s="3" t="n">
        <f aca="false">INDEX($H$2:$H$11,MATCH(D124,$I$2:$I$11,0),1)</f>
        <v>4</v>
      </c>
      <c r="D124" s="3" t="s">
        <v>551</v>
      </c>
      <c r="E124" s="3" t="n">
        <v>1</v>
      </c>
      <c r="F124" s="3" t="str">
        <f aca="false">_xlfn.CONCAT("('",A124,"','",C124,"','",E124,"'),")</f>
        <v>('139','4','1'),</v>
      </c>
    </row>
    <row r="125" customFormat="false" ht="13.8" hidden="false" customHeight="false" outlineLevel="0" collapsed="false">
      <c r="A125" s="3" t="n">
        <v>140</v>
      </c>
      <c r="B125" s="3" t="s">
        <v>520</v>
      </c>
      <c r="C125" s="3" t="n">
        <f aca="false">INDEX($H$2:$H$11,MATCH(D125,$I$2:$I$11,0),1)</f>
        <v>8</v>
      </c>
      <c r="D125" s="3" t="s">
        <v>64</v>
      </c>
      <c r="F125" s="3" t="str">
        <f aca="false">_xlfn.CONCAT("('",A125,"','",C125,"','",E125,"'),")</f>
        <v>('140','8',''),</v>
      </c>
    </row>
    <row r="126" customFormat="false" ht="13.8" hidden="false" customHeight="false" outlineLevel="0" collapsed="false">
      <c r="A126" s="3" t="n">
        <v>141</v>
      </c>
      <c r="B126" s="3" t="s">
        <v>521</v>
      </c>
      <c r="C126" s="3" t="n">
        <f aca="false">INDEX($H$2:$H$11,MATCH(D126,$I$2:$I$11,0),1)</f>
        <v>4</v>
      </c>
      <c r="D126" s="3" t="s">
        <v>551</v>
      </c>
      <c r="E126" s="3" t="n">
        <v>1</v>
      </c>
      <c r="F126" s="3" t="str">
        <f aca="false">_xlfn.CONCAT("('",A126,"','",C126,"','",E126,"'),")</f>
        <v>('141','4','1'),</v>
      </c>
    </row>
    <row r="127" customFormat="false" ht="13.8" hidden="false" customHeight="false" outlineLevel="0" collapsed="false">
      <c r="A127" s="3" t="n">
        <v>142</v>
      </c>
      <c r="B127" s="3" t="s">
        <v>522</v>
      </c>
      <c r="C127" s="3" t="n">
        <f aca="false">INDEX($H$2:$H$11,MATCH(D127,$I$2:$I$11,0),1)</f>
        <v>4</v>
      </c>
      <c r="D127" s="3" t="s">
        <v>551</v>
      </c>
      <c r="E127" s="3" t="n">
        <v>1</v>
      </c>
      <c r="F127" s="3" t="str">
        <f aca="false">_xlfn.CONCAT("('",A127,"','",C127,"','",E127,"'),")</f>
        <v>('142','4','1'),</v>
      </c>
    </row>
    <row r="128" customFormat="false" ht="13.8" hidden="false" customHeight="false" outlineLevel="0" collapsed="false">
      <c r="A128" s="3" t="n">
        <v>142</v>
      </c>
      <c r="C128" s="3" t="n">
        <f aca="false">INDEX($H$2:$H$11,MATCH(D128,$I$2:$I$11,0),1)</f>
        <v>7</v>
      </c>
      <c r="D128" s="3" t="s">
        <v>95</v>
      </c>
      <c r="F128" s="3" t="str">
        <f aca="false">_xlfn.CONCAT("('",A128,"','",C128,"','",E128,"'),")</f>
        <v>('142','7',''),</v>
      </c>
    </row>
    <row r="129" customFormat="false" ht="13.8" hidden="false" customHeight="false" outlineLevel="0" collapsed="false">
      <c r="A129" s="3" t="n">
        <v>143</v>
      </c>
      <c r="B129" s="3" t="s">
        <v>523</v>
      </c>
      <c r="C129" s="3" t="n">
        <f aca="false">INDEX($H$2:$H$11,MATCH(D129,$I$2:$I$11,0),1)</f>
        <v>4</v>
      </c>
      <c r="D129" s="3" t="s">
        <v>551</v>
      </c>
      <c r="E129" s="3" t="n">
        <v>1</v>
      </c>
      <c r="F129" s="3" t="str">
        <f aca="false">_xlfn.CONCAT("('",A129,"','",C129,"','",E129,"'),")</f>
        <v>('143','4','1'),</v>
      </c>
    </row>
    <row r="130" customFormat="false" ht="13.8" hidden="false" customHeight="false" outlineLevel="0" collapsed="false">
      <c r="A130" s="3" t="n">
        <v>144</v>
      </c>
      <c r="B130" s="3" t="s">
        <v>524</v>
      </c>
      <c r="C130" s="3" t="n">
        <f aca="false">INDEX($H$2:$H$11,MATCH(D130,$I$2:$I$11,0),1)</f>
        <v>8</v>
      </c>
      <c r="D130" s="3" t="s">
        <v>64</v>
      </c>
      <c r="F130" s="3" t="str">
        <f aca="false">_xlfn.CONCAT("('",A130,"','",C130,"','",E130,"'),")</f>
        <v>('144','8',''),</v>
      </c>
    </row>
    <row r="131" customFormat="false" ht="13.8" hidden="false" customHeight="false" outlineLevel="0" collapsed="false">
      <c r="A131" s="3" t="n">
        <v>146</v>
      </c>
      <c r="B131" s="3" t="s">
        <v>526</v>
      </c>
      <c r="C131" s="3" t="n">
        <f aca="false">INDEX($H$2:$H$11,MATCH(D131,$I$2:$I$11,0),1)</f>
        <v>4</v>
      </c>
      <c r="D131" s="3" t="s">
        <v>551</v>
      </c>
      <c r="E131" s="3" t="n">
        <v>1</v>
      </c>
      <c r="F131" s="3" t="str">
        <f aca="false">_xlfn.CONCAT("('",A131,"','",C131,"','",E131,"'),")</f>
        <v>('146','4','1'),</v>
      </c>
    </row>
    <row r="132" customFormat="false" ht="13.8" hidden="false" customHeight="false" outlineLevel="0" collapsed="false">
      <c r="A132" s="3" t="n">
        <v>147</v>
      </c>
      <c r="B132" s="3" t="s">
        <v>527</v>
      </c>
      <c r="C132" s="3" t="n">
        <f aca="false">INDEX($H$2:$H$11,MATCH(D132,$I$2:$I$11,0),1)</f>
        <v>7</v>
      </c>
      <c r="D132" s="3" t="s">
        <v>95</v>
      </c>
      <c r="F132" s="3" t="str">
        <f aca="false">_xlfn.CONCAT("('",A132,"','",C132,"','",E132,"'),")</f>
        <v>('147','7',''),</v>
      </c>
    </row>
    <row r="133" customFormat="false" ht="13.8" hidden="false" customHeight="false" outlineLevel="0" collapsed="false">
      <c r="A133" s="3" t="n">
        <v>148</v>
      </c>
      <c r="B133" s="3" t="s">
        <v>528</v>
      </c>
      <c r="C133" s="3" t="n">
        <f aca="false">INDEX($H$2:$H$11,MATCH(D133,$I$2:$I$11,0),1)</f>
        <v>10</v>
      </c>
      <c r="D133" s="3" t="s">
        <v>556</v>
      </c>
      <c r="F133" s="3" t="str">
        <f aca="false">_xlfn.CONCAT("('",A133,"','",C133,"','",E133,"'),")</f>
        <v>('148','10',''),</v>
      </c>
    </row>
    <row r="134" customFormat="false" ht="13.8" hidden="false" customHeight="false" outlineLevel="0" collapsed="false">
      <c r="A134" s="3" t="n">
        <v>149</v>
      </c>
      <c r="B134" s="3" t="s">
        <v>529</v>
      </c>
      <c r="C134" s="3" t="n">
        <f aca="false">INDEX($H$2:$H$11,MATCH(D134,$I$2:$I$11,0),1)</f>
        <v>10</v>
      </c>
      <c r="D134" s="3" t="s">
        <v>556</v>
      </c>
      <c r="F134" s="3" t="str">
        <f aca="false">_xlfn.CONCAT("('",A134,"','",C134,"','",E134,"'),")</f>
        <v>('149','10',''),</v>
      </c>
    </row>
    <row r="135" customFormat="false" ht="13.8" hidden="false" customHeight="false" outlineLevel="0" collapsed="false">
      <c r="A135" s="3" t="n">
        <v>152</v>
      </c>
      <c r="B135" s="3" t="s">
        <v>532</v>
      </c>
      <c r="C135" s="3" t="n">
        <f aca="false">INDEX($H$2:$H$11,MATCH(D135,$I$2:$I$11,0),1)</f>
        <v>2</v>
      </c>
      <c r="D135" s="3" t="s">
        <v>550</v>
      </c>
      <c r="F135" s="3" t="str">
        <f aca="false">_xlfn.CONCAT("('",A135,"','",C135,"','",E135,"'),")</f>
        <v>('152','2',''),</v>
      </c>
    </row>
    <row r="136" customFormat="false" ht="13.8" hidden="false" customHeight="false" outlineLevel="0" collapsed="false">
      <c r="A136" s="3" t="n">
        <v>154</v>
      </c>
      <c r="B136" s="3" t="s">
        <v>534</v>
      </c>
      <c r="C136" s="3" t="n">
        <f aca="false">INDEX($H$2:$H$11,MATCH(D136,$I$2:$I$11,0),1)</f>
        <v>6</v>
      </c>
      <c r="D136" s="3" t="s">
        <v>554</v>
      </c>
      <c r="F136" s="3" t="str">
        <f aca="false">_xlfn.CONCAT("('",A136,"','",C136,"','",E136,"'),")</f>
        <v>('154','6',''),</v>
      </c>
    </row>
    <row r="137" customFormat="false" ht="13.8" hidden="false" customHeight="false" outlineLevel="0" collapsed="false">
      <c r="A137" s="3" t="n">
        <v>155</v>
      </c>
      <c r="B137" s="3" t="s">
        <v>535</v>
      </c>
      <c r="C137" s="3" t="n">
        <f aca="false">INDEX($H$2:$H$11,MATCH(D137,$I$2:$I$11,0),1)</f>
        <v>2</v>
      </c>
      <c r="D137" s="3" t="s">
        <v>550</v>
      </c>
      <c r="F137" s="3" t="str">
        <f aca="false">_xlfn.CONCAT("('",A137,"','",C137,"','",E137,"'),")</f>
        <v>('155','2',''),</v>
      </c>
    </row>
    <row r="138" customFormat="false" ht="13.8" hidden="false" customHeight="false" outlineLevel="0" collapsed="false">
      <c r="A138" s="3" t="n">
        <v>155</v>
      </c>
      <c r="C138" s="3" t="n">
        <f aca="false">INDEX($H$2:$H$11,MATCH(D138,$I$2:$I$11,0),1)</f>
        <v>4</v>
      </c>
      <c r="D138" s="3" t="s">
        <v>551</v>
      </c>
      <c r="E138" s="3" t="n">
        <v>1</v>
      </c>
      <c r="F138" s="3" t="str">
        <f aca="false">_xlfn.CONCAT("('",A138,"','",C138,"','",E138,"'),")</f>
        <v>('155','4','1'),</v>
      </c>
    </row>
    <row r="139" customFormat="false" ht="13.8" hidden="false" customHeight="false" outlineLevel="0" collapsed="false">
      <c r="A139" s="3" t="n">
        <v>158</v>
      </c>
      <c r="B139" s="3" t="s">
        <v>538</v>
      </c>
      <c r="C139" s="3" t="n">
        <f aca="false">INDEX($H$2:$H$11,MATCH(D139,$I$2:$I$11,0),1)</f>
        <v>5</v>
      </c>
      <c r="D139" s="3" t="s">
        <v>553</v>
      </c>
      <c r="F139" s="3" t="str">
        <f aca="false">_xlfn.CONCAT("('",A139,"','",C139,"','",E139,"'),")</f>
        <v>('158','5',''),</v>
      </c>
    </row>
    <row r="140" customFormat="false" ht="13.8" hidden="false" customHeight="false" outlineLevel="0" collapsed="false">
      <c r="A140" s="3" t="n">
        <v>159</v>
      </c>
      <c r="B140" s="3" t="s">
        <v>539</v>
      </c>
      <c r="C140" s="3" t="n">
        <f aca="false">INDEX($H$2:$H$11,MATCH(D140,$I$2:$I$11,0),1)</f>
        <v>4</v>
      </c>
      <c r="D140" s="3" t="s">
        <v>551</v>
      </c>
      <c r="E140" s="3" t="n">
        <v>1</v>
      </c>
      <c r="F140" s="3" t="str">
        <f aca="false">_xlfn.CONCAT("('",A140,"','",C140,"','",E140,"'),")</f>
        <v>('159','4','1'),</v>
      </c>
    </row>
    <row r="141" customFormat="false" ht="13.8" hidden="false" customHeight="false" outlineLevel="0" collapsed="false">
      <c r="A141" s="3" t="n">
        <v>160</v>
      </c>
      <c r="B141" s="3" t="s">
        <v>540</v>
      </c>
      <c r="C141" s="3" t="n">
        <f aca="false">INDEX($H$2:$H$11,MATCH(D141,$I$2:$I$11,0),1)</f>
        <v>4</v>
      </c>
      <c r="D141" s="3" t="s">
        <v>551</v>
      </c>
      <c r="E141" s="3" t="n">
        <v>1</v>
      </c>
      <c r="F141" s="3" t="str">
        <f aca="false">_xlfn.CONCAT("('",A141,"','",C141,"','",E141,"'),")</f>
        <v>('160','4','1'),</v>
      </c>
    </row>
    <row r="142" customFormat="false" ht="13.8" hidden="false" customHeight="false" outlineLevel="0" collapsed="false">
      <c r="A142" s="3" t="n">
        <v>161</v>
      </c>
      <c r="B142" s="3" t="s">
        <v>541</v>
      </c>
      <c r="C142" s="3" t="n">
        <f aca="false">INDEX($H$2:$H$11,MATCH(D142,$I$2:$I$11,0),1)</f>
        <v>3</v>
      </c>
      <c r="D142" s="3" t="s">
        <v>552</v>
      </c>
      <c r="F142" s="3" t="str">
        <f aca="false">_xlfn.CONCAT("('",A142,"','",C142,"','",E142,"'),")</f>
        <v>('161','3',''),</v>
      </c>
    </row>
    <row r="143" customFormat="false" ht="13.8" hidden="false" customHeight="false" outlineLevel="0" collapsed="false">
      <c r="A143" s="3" t="n">
        <v>161</v>
      </c>
      <c r="C143" s="3" t="n">
        <f aca="false">INDEX($H$2:$H$11,MATCH(D143,$I$2:$I$11,0),1)</f>
        <v>7</v>
      </c>
      <c r="D143" s="3" t="s">
        <v>95</v>
      </c>
      <c r="F143" s="3" t="str">
        <f aca="false">_xlfn.CONCAT("('",A143,"','",C143,"','",E143,"'),")</f>
        <v>('161','7',''),</v>
      </c>
    </row>
    <row r="144" customFormat="false" ht="13.8" hidden="false" customHeight="false" outlineLevel="0" collapsed="false">
      <c r="A144" s="3" t="n">
        <v>161</v>
      </c>
      <c r="C144" s="3" t="n">
        <f aca="false">INDEX($H$2:$H$11,MATCH(D144,$I$2:$I$11,0),1)</f>
        <v>6</v>
      </c>
      <c r="D144" s="3" t="s">
        <v>554</v>
      </c>
      <c r="F144" s="3" t="str">
        <f aca="false">_xlfn.CONCAT("('",A144,"','",C144,"','",E144,"'),")</f>
        <v>('161','6',''),</v>
      </c>
    </row>
    <row r="145" customFormat="false" ht="13.8" hidden="false" customHeight="false" outlineLevel="0" collapsed="false">
      <c r="A145" s="3" t="n">
        <v>162</v>
      </c>
      <c r="B145" s="3" t="s">
        <v>542</v>
      </c>
      <c r="C145" s="3" t="n">
        <f aca="false">INDEX($H$2:$H$11,MATCH(D145,$I$2:$I$11,0),1)</f>
        <v>8</v>
      </c>
      <c r="D145" s="3" t="s">
        <v>64</v>
      </c>
      <c r="F145" s="3" t="str">
        <f aca="false">_xlfn.CONCAT("('",A145,"','",C145,"','",E145,"'),")</f>
        <v>('162','8',''),</v>
      </c>
    </row>
  </sheetData>
  <autoFilter ref="A1:F14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2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30" activePane="bottomRight" state="frozen"/>
      <selection pane="topLeft" activeCell="A1" activeCellId="0" sqref="A1"/>
      <selection pane="topRight" activeCell="C1" activeCellId="0" sqref="C1"/>
      <selection pane="bottomLeft" activeCell="A230" activeCellId="0" sqref="A230"/>
      <selection pane="bottomRight" activeCell="Q8" activeCellId="0" sqref="Q8"/>
    </sheetView>
  </sheetViews>
  <sheetFormatPr defaultColWidth="9.14453125" defaultRowHeight="13.8" zeroHeight="false" outlineLevelRow="0" outlineLevelCol="0"/>
  <cols>
    <col collapsed="false" customWidth="false" hidden="true" outlineLevel="0" max="7" min="3" style="3" width="9.14"/>
    <col collapsed="false" customWidth="false" hidden="false" outlineLevel="0" max="8" min="8" style="3" width="9.14"/>
    <col collapsed="false" customWidth="false" hidden="true" outlineLevel="0" max="10" min="9" style="3" width="9.14"/>
    <col collapsed="false" customWidth="false" hidden="false" outlineLevel="0" max="11" min="11" style="3" width="9.14"/>
    <col collapsed="false" customWidth="false" hidden="true" outlineLevel="0" max="14" min="12" style="3" width="9.14"/>
    <col collapsed="false" customWidth="true" hidden="true" outlineLevel="0" max="15" min="15" style="3" width="56.49"/>
    <col collapsed="false" customWidth="true" hidden="false" outlineLevel="0" max="18" min="16" style="3" width="8.41"/>
    <col collapsed="false" customWidth="true" hidden="false" outlineLevel="0" max="19" min="19" style="3" width="6.88"/>
    <col collapsed="false" customWidth="true" hidden="false" outlineLevel="0" max="20" min="20" style="3" width="1.51"/>
  </cols>
  <sheetData>
    <row r="1" customFormat="false" ht="13.8" hidden="false" customHeight="false" outlineLevel="0" collapsed="false">
      <c r="A1" s="6" t="s">
        <v>0</v>
      </c>
      <c r="B1" s="6" t="s">
        <v>351</v>
      </c>
      <c r="C1" s="6" t="s">
        <v>352</v>
      </c>
      <c r="D1" s="6" t="s">
        <v>353</v>
      </c>
      <c r="E1" s="6" t="s">
        <v>354</v>
      </c>
      <c r="F1" s="6" t="s">
        <v>355</v>
      </c>
      <c r="G1" s="6" t="s">
        <v>356</v>
      </c>
      <c r="H1" s="6" t="s">
        <v>357</v>
      </c>
      <c r="I1" s="6" t="s">
        <v>358</v>
      </c>
      <c r="J1" s="6" t="s">
        <v>4</v>
      </c>
      <c r="K1" s="6" t="s">
        <v>5</v>
      </c>
      <c r="L1" s="6" t="s">
        <v>359</v>
      </c>
      <c r="M1" s="6" t="s">
        <v>360</v>
      </c>
      <c r="N1" s="6" t="s">
        <v>361</v>
      </c>
      <c r="O1" s="6"/>
      <c r="P1" s="6" t="s">
        <v>558</v>
      </c>
      <c r="Q1" s="6" t="s">
        <v>559</v>
      </c>
      <c r="R1" s="6" t="s">
        <v>560</v>
      </c>
      <c r="S1" s="6"/>
      <c r="U1" s="3" t="s">
        <v>561</v>
      </c>
      <c r="V1" s="3" t="s">
        <v>559</v>
      </c>
    </row>
    <row r="2" customFormat="false" ht="13.8" hidden="false" customHeight="false" outlineLevel="0" collapsed="false">
      <c r="A2" s="3" t="n">
        <v>1</v>
      </c>
      <c r="B2" s="3" t="s">
        <v>363</v>
      </c>
      <c r="C2" s="3" t="e">
        <f aca="false">INDEX(#REF!,MATCH(D2,#REF!,0),1)</f>
        <v>#VALUE!</v>
      </c>
      <c r="D2" s="3" t="s">
        <v>364</v>
      </c>
      <c r="E2" s="3" t="n">
        <v>6</v>
      </c>
      <c r="F2" s="3" t="s">
        <v>365</v>
      </c>
      <c r="G2" s="3" t="n">
        <v>1</v>
      </c>
      <c r="H2" s="3" t="s">
        <v>366</v>
      </c>
      <c r="I2" s="3" t="n">
        <v>4</v>
      </c>
      <c r="J2" s="3" t="n">
        <v>99</v>
      </c>
      <c r="K2" s="3" t="n">
        <v>2</v>
      </c>
      <c r="L2" s="3" t="n">
        <f aca="false">IFERROR(INDEX(ammo!$A$2:$A$60,MATCH(M2,ammo!$B$2:$B$60,0),1),0)</f>
        <v>21</v>
      </c>
      <c r="M2" s="6" t="s">
        <v>115</v>
      </c>
      <c r="N2" s="3" t="n">
        <v>1</v>
      </c>
      <c r="O2" s="3" t="e">
        <f aca="false">_xlfn.CONCAT("('",B2,"','",C2,"','",E2,"','",F2,"','",G2,"','",H2,"','",I2,"','",J2,"','",K2,"','",L2,"','",N2,"','","'),")</f>
        <v>#VALUE!</v>
      </c>
      <c r="P2" s="3" t="n">
        <f aca="false">INDEX($U$2:$U$24,MATCH(Q2,$V$2:$V$24,0),1)</f>
        <v>3</v>
      </c>
      <c r="Q2" s="3" t="s">
        <v>562</v>
      </c>
      <c r="S2" s="3" t="str">
        <f aca="false">_xlfn.CONCAT("('",A2,"','",P2,"','",R2,"'),")</f>
        <v>('1','3',''),</v>
      </c>
      <c r="U2" s="3" t="n">
        <v>1</v>
      </c>
      <c r="V2" s="3" t="s">
        <v>563</v>
      </c>
      <c r="CC2" s="0" t="s">
        <v>564</v>
      </c>
      <c r="CD2" s="0" t="s">
        <v>564</v>
      </c>
    </row>
    <row r="3" customFormat="false" ht="13.8" hidden="false" customHeight="false" outlineLevel="0" collapsed="false">
      <c r="A3" s="3" t="n">
        <v>2</v>
      </c>
      <c r="B3" s="3" t="s">
        <v>368</v>
      </c>
      <c r="C3" s="3" t="e">
        <f aca="false">INDEX(#REF!,MATCH(D3,#REF!,0),1)</f>
        <v>#VALUE!</v>
      </c>
      <c r="D3" s="3" t="s">
        <v>364</v>
      </c>
      <c r="E3" s="3" t="n">
        <v>4</v>
      </c>
      <c r="F3" s="3" t="s">
        <v>365</v>
      </c>
      <c r="G3" s="3" t="n">
        <v>2</v>
      </c>
      <c r="H3" s="3" t="s">
        <v>366</v>
      </c>
      <c r="I3" s="3" t="n">
        <v>4</v>
      </c>
      <c r="J3" s="3" t="n">
        <v>50</v>
      </c>
      <c r="K3" s="3" t="n">
        <v>1</v>
      </c>
      <c r="L3" s="3" t="n">
        <f aca="false">IFERROR(INDEX(ammo!$A$2:$A$60,MATCH(M3,ammo!$B$2:$B$60,0),1),0)</f>
        <v>2</v>
      </c>
      <c r="M3" s="6" t="s">
        <v>39</v>
      </c>
      <c r="N3" s="3" t="n">
        <v>1</v>
      </c>
      <c r="O3" s="3" t="e">
        <f aca="false">_xlfn.CONCAT("('",B3,"','",C3,"','",E3,"','",F3,"','",G3,"','",H3,"','",I3,"','",J3,"','",K3,"','",L3,"','",N3,"','","'),")</f>
        <v>#VALUE!</v>
      </c>
      <c r="P3" s="3" t="n">
        <f aca="false">INDEX($U$2:$U$24,MATCH(Q3,$V$2:$V$24,0),1)</f>
        <v>3</v>
      </c>
      <c r="Q3" s="3" t="s">
        <v>562</v>
      </c>
      <c r="S3" s="3" t="str">
        <f aca="false">_xlfn.CONCAT("('",A3,"','",P3,"','",R3,"'),")</f>
        <v>('2','3',''),</v>
      </c>
      <c r="U3" s="3" t="n">
        <v>2</v>
      </c>
      <c r="V3" s="3" t="s">
        <v>71</v>
      </c>
      <c r="CC3" s="0" t="s">
        <v>564</v>
      </c>
      <c r="CD3" s="0" t="s">
        <v>564</v>
      </c>
    </row>
    <row r="4" customFormat="false" ht="13.8" hidden="false" customHeight="false" outlineLevel="0" collapsed="false">
      <c r="A4" s="3" t="n">
        <v>2</v>
      </c>
      <c r="M4" s="6"/>
      <c r="P4" s="3" t="n">
        <f aca="false">INDEX($U$2:$U$24,MATCH(Q4,$V$2:$V$24,0),1)</f>
        <v>12</v>
      </c>
      <c r="Q4" s="3" t="s">
        <v>149</v>
      </c>
      <c r="S4" s="3" t="str">
        <f aca="false">_xlfn.CONCAT("('",A4,"','",P4,"','",R4,"'),")</f>
        <v>('2','12',''),</v>
      </c>
      <c r="U4" s="3" t="n">
        <v>3</v>
      </c>
      <c r="V4" s="3" t="s">
        <v>562</v>
      </c>
      <c r="CC4" s="0" t="s">
        <v>564</v>
      </c>
      <c r="CD4" s="0" t="s">
        <v>564</v>
      </c>
    </row>
    <row r="5" customFormat="false" ht="13.8" hidden="false" customHeight="false" outlineLevel="0" collapsed="false">
      <c r="A5" s="3" t="n">
        <v>3</v>
      </c>
      <c r="B5" s="3" t="s">
        <v>370</v>
      </c>
      <c r="C5" s="3" t="e">
        <f aca="false">INDEX(#REF!,MATCH(D5,#REF!,0),1)</f>
        <v>#VALUE!</v>
      </c>
      <c r="D5" s="3" t="s">
        <v>364</v>
      </c>
      <c r="E5" s="3" t="n">
        <v>3</v>
      </c>
      <c r="F5" s="3" t="s">
        <v>365</v>
      </c>
      <c r="G5" s="3" t="n">
        <v>0</v>
      </c>
      <c r="H5" s="3" t="s">
        <v>371</v>
      </c>
      <c r="I5" s="3" t="n">
        <v>2</v>
      </c>
      <c r="J5" s="3" t="n">
        <v>50</v>
      </c>
      <c r="K5" s="3" t="n">
        <v>1</v>
      </c>
      <c r="L5" s="3" t="n">
        <f aca="false">IFERROR(INDEX(ammo!$A$2:$A$60,MATCH(M5,ammo!$B$2:$B$60,0),1),0)</f>
        <v>4</v>
      </c>
      <c r="M5" s="6" t="s">
        <v>53</v>
      </c>
      <c r="N5" s="3" t="n">
        <v>1</v>
      </c>
      <c r="O5" s="3" t="e">
        <f aca="false">_xlfn.CONCAT("('",B5,"','",C5,"','",E5,"','",F5,"','",G5,"','",H5,"','",I5,"','",J5,"','",K5,"','",L5,"','",N5,"','","'),")</f>
        <v>#VALUE!</v>
      </c>
      <c r="P5" s="3" t="n">
        <f aca="false">INDEX($U$2:$U$24,MATCH(Q5,$V$2:$V$24,0),1)</f>
        <v>12</v>
      </c>
      <c r="Q5" s="3" t="s">
        <v>149</v>
      </c>
      <c r="S5" s="3" t="str">
        <f aca="false">_xlfn.CONCAT("('",A5,"','",P5,"','",R5,"'),")</f>
        <v>('3','12',''),</v>
      </c>
      <c r="U5" s="3" t="n">
        <v>4</v>
      </c>
      <c r="V5" s="3" t="s">
        <v>565</v>
      </c>
    </row>
    <row r="6" customFormat="false" ht="13.8" hidden="false" customHeight="false" outlineLevel="0" collapsed="false">
      <c r="A6" s="3" t="n">
        <v>4</v>
      </c>
      <c r="B6" s="3" t="s">
        <v>373</v>
      </c>
      <c r="C6" s="3" t="e">
        <f aca="false">INDEX(#REF!,MATCH(D6,#REF!,0),1)</f>
        <v>#VALUE!</v>
      </c>
      <c r="D6" s="3" t="s">
        <v>364</v>
      </c>
      <c r="E6" s="3" t="n">
        <v>5</v>
      </c>
      <c r="F6" s="3" t="s">
        <v>365</v>
      </c>
      <c r="G6" s="3" t="n">
        <v>2</v>
      </c>
      <c r="H6" s="3" t="s">
        <v>371</v>
      </c>
      <c r="I6" s="3" t="n">
        <v>2</v>
      </c>
      <c r="J6" s="3" t="n">
        <v>50</v>
      </c>
      <c r="K6" s="3" t="n">
        <v>1</v>
      </c>
      <c r="L6" s="3" t="n">
        <f aca="false">IFERROR(INDEX(ammo!$A$2:$A$60,MATCH(M6,ammo!$B$2:$B$60,0),1),0)</f>
        <v>23</v>
      </c>
      <c r="M6" s="6" t="s">
        <v>122</v>
      </c>
      <c r="N6" s="3" t="n">
        <v>1</v>
      </c>
      <c r="O6" s="3" t="e">
        <f aca="false">_xlfn.CONCAT("('",B6,"','",C6,"','",E6,"','",F6,"','",G6,"','",H6,"','",I6,"','",J6,"','",K6,"','",L6,"','",N6,"','","'),")</f>
        <v>#VALUE!</v>
      </c>
      <c r="P6" s="3" t="n">
        <f aca="false">INDEX($U$2:$U$24,MATCH(Q6,$V$2:$V$24,0),1)</f>
        <v>15</v>
      </c>
      <c r="Q6" s="3" t="s">
        <v>566</v>
      </c>
      <c r="S6" s="3" t="str">
        <f aca="false">_xlfn.CONCAT("('",A6,"','",P6,"','",R6,"'),")</f>
        <v>('4','15',''),</v>
      </c>
      <c r="U6" s="3" t="n">
        <v>5</v>
      </c>
      <c r="V6" s="3" t="s">
        <v>49</v>
      </c>
    </row>
    <row r="7" customFormat="false" ht="13.8" hidden="false" customHeight="false" outlineLevel="0" collapsed="false">
      <c r="A7" s="3" t="n">
        <v>5</v>
      </c>
      <c r="B7" s="3" t="s">
        <v>375</v>
      </c>
      <c r="C7" s="3" t="e">
        <f aca="false">INDEX(#REF!,MATCH(D7,#REF!,0),1)</f>
        <v>#VALUE!</v>
      </c>
      <c r="D7" s="3" t="s">
        <v>364</v>
      </c>
      <c r="E7" s="3" t="n">
        <v>5</v>
      </c>
      <c r="F7" s="3" t="s">
        <v>365</v>
      </c>
      <c r="G7" s="3" t="n">
        <v>2</v>
      </c>
      <c r="H7" s="3" t="s">
        <v>371</v>
      </c>
      <c r="I7" s="3" t="n">
        <v>11</v>
      </c>
      <c r="J7" s="3" t="n">
        <v>117</v>
      </c>
      <c r="K7" s="3" t="n">
        <v>2</v>
      </c>
      <c r="L7" s="3" t="n">
        <f aca="false">IFERROR(INDEX(ammo!$A$2:$A$60,MATCH(M7,ammo!$B$2:$B$60,0),1),0)</f>
        <v>6</v>
      </c>
      <c r="M7" s="6" t="s">
        <v>68</v>
      </c>
      <c r="N7" s="3" t="n">
        <v>1</v>
      </c>
      <c r="O7" s="3" t="e">
        <f aca="false">_xlfn.CONCAT("('",B7,"','",C7,"','",E7,"','",F7,"','",G7,"','",H7,"','",I7,"','",J7,"','",K7,"','",L7,"','",N7,"','","'),")</f>
        <v>#VALUE!</v>
      </c>
      <c r="P7" s="3" t="n">
        <f aca="false">INDEX($U$2:$U$24,MATCH(Q7,$V$2:$V$24,0),1)</f>
        <v>15</v>
      </c>
      <c r="Q7" s="3" t="s">
        <v>566</v>
      </c>
      <c r="S7" s="3" t="str">
        <f aca="false">_xlfn.CONCAT("('",A7,"','",P7,"','",R7,"'),")</f>
        <v>('5','15',''),</v>
      </c>
      <c r="U7" s="3" t="n">
        <v>6</v>
      </c>
      <c r="V7" s="3" t="s">
        <v>567</v>
      </c>
      <c r="CD7" s="0" t="s">
        <v>564</v>
      </c>
      <c r="CE7" s="0" t="s">
        <v>564</v>
      </c>
    </row>
    <row r="8" customFormat="false" ht="13.8" hidden="false" customHeight="false" outlineLevel="0" collapsed="false">
      <c r="A8" s="3" t="n">
        <v>6</v>
      </c>
      <c r="B8" s="3" t="s">
        <v>377</v>
      </c>
      <c r="C8" s="3" t="e">
        <f aca="false">INDEX(#REF!,MATCH(D8,#REF!,0),1)</f>
        <v>#VALUE!</v>
      </c>
      <c r="D8" s="3" t="s">
        <v>364</v>
      </c>
      <c r="E8" s="3" t="n">
        <v>10</v>
      </c>
      <c r="F8" s="3" t="s">
        <v>365</v>
      </c>
      <c r="G8" s="3" t="n">
        <v>1</v>
      </c>
      <c r="H8" s="3" t="s">
        <v>378</v>
      </c>
      <c r="I8" s="3" t="n">
        <v>16</v>
      </c>
      <c r="J8" s="3" t="n">
        <v>228</v>
      </c>
      <c r="K8" s="3" t="n">
        <v>4</v>
      </c>
      <c r="L8" s="3" t="n">
        <f aca="false">IFERROR(INDEX(ammo!$A$2:$A$60,MATCH(M8,ammo!$B$2:$B$60,0),1),0)</f>
        <v>28</v>
      </c>
      <c r="M8" s="6" t="s">
        <v>138</v>
      </c>
      <c r="N8" s="3" t="n">
        <v>1</v>
      </c>
      <c r="O8" s="3" t="e">
        <f aca="false">_xlfn.CONCAT("('",B8,"','",C8,"','",E8,"','",F8,"','",G8,"','",H8,"','",I8,"','",J8,"','",K8,"','",L8,"','",N8,"','","'),")</f>
        <v>#VALUE!</v>
      </c>
      <c r="P8" s="3" t="n">
        <f aca="false">INDEX($U$2:$U$24,MATCH(Q8,$V$2:$V$24,0),1)</f>
        <v>15</v>
      </c>
      <c r="Q8" s="3" t="s">
        <v>566</v>
      </c>
      <c r="S8" s="3" t="str">
        <f aca="false">_xlfn.CONCAT("('",A8,"','",P8,"','",R8,"'),")</f>
        <v>('6','15',''),</v>
      </c>
      <c r="U8" s="3" t="n">
        <v>7</v>
      </c>
      <c r="V8" s="3" t="s">
        <v>568</v>
      </c>
      <c r="CF8" s="0" t="s">
        <v>564</v>
      </c>
    </row>
    <row r="9" customFormat="false" ht="13.8" hidden="false" customHeight="false" outlineLevel="0" collapsed="false">
      <c r="A9" s="3" t="n">
        <v>7</v>
      </c>
      <c r="B9" s="3" t="s">
        <v>379</v>
      </c>
      <c r="C9" s="3" t="e">
        <f aca="false">INDEX(#REF!,MATCH(D9,#REF!,0),1)</f>
        <v>#VALUE!</v>
      </c>
      <c r="D9" s="3" t="s">
        <v>364</v>
      </c>
      <c r="E9" s="3" t="n">
        <v>6</v>
      </c>
      <c r="F9" s="3" t="s">
        <v>365</v>
      </c>
      <c r="G9" s="3" t="n">
        <v>0</v>
      </c>
      <c r="H9" s="3" t="s">
        <v>371</v>
      </c>
      <c r="I9" s="3" t="n">
        <v>10</v>
      </c>
      <c r="J9" s="3" t="n">
        <v>55</v>
      </c>
      <c r="K9" s="3" t="n">
        <v>2</v>
      </c>
      <c r="L9" s="3" t="n">
        <f aca="false">IFERROR(INDEX(ammo!$A$2:$A$60,MATCH(M9,ammo!$B$2:$B$60,0),1),0)</f>
        <v>3</v>
      </c>
      <c r="M9" s="6" t="s">
        <v>46</v>
      </c>
      <c r="N9" s="3" t="n">
        <v>1</v>
      </c>
      <c r="O9" s="3" t="e">
        <f aca="false">_xlfn.CONCAT("('",B9,"','",C9,"','",E9,"','",F9,"','",G9,"','",H9,"','",I9,"','",J9,"','",K9,"','",L9,"','",N9,"','","'),")</f>
        <v>#VALUE!</v>
      </c>
      <c r="P9" s="3" t="n">
        <f aca="false">INDEX($U$2:$U$24,MATCH(Q9,$V$2:$V$24,0),1)</f>
        <v>15</v>
      </c>
      <c r="Q9" s="3" t="s">
        <v>566</v>
      </c>
      <c r="S9" s="3" t="str">
        <f aca="false">_xlfn.CONCAT("('",A9,"','",P9,"','",R9,"'),")</f>
        <v>('7','15',''),</v>
      </c>
      <c r="U9" s="3" t="n">
        <v>8</v>
      </c>
      <c r="V9" s="3" t="s">
        <v>569</v>
      </c>
    </row>
    <row r="10" customFormat="false" ht="13.8" hidden="false" customHeight="false" outlineLevel="0" collapsed="false">
      <c r="A10" s="3" t="n">
        <v>8</v>
      </c>
      <c r="B10" s="3" t="s">
        <v>381</v>
      </c>
      <c r="C10" s="3" t="e">
        <f aca="false">INDEX(#REF!,MATCH(D10,#REF!,0),1)</f>
        <v>#VALUE!</v>
      </c>
      <c r="D10" s="3" t="s">
        <v>364</v>
      </c>
      <c r="E10" s="3" t="n">
        <v>3</v>
      </c>
      <c r="F10" s="3" t="s">
        <v>365</v>
      </c>
      <c r="G10" s="3" t="n">
        <v>3</v>
      </c>
      <c r="H10" s="3" t="s">
        <v>366</v>
      </c>
      <c r="I10" s="3" t="n">
        <v>12</v>
      </c>
      <c r="J10" s="3" t="n">
        <v>109</v>
      </c>
      <c r="K10" s="3" t="n">
        <v>1</v>
      </c>
      <c r="L10" s="3" t="n">
        <f aca="false">IFERROR(INDEX(ammo!$A$2:$A$60,MATCH(M10,ammo!$B$2:$B$60,0),1),0)</f>
        <v>6</v>
      </c>
      <c r="M10" s="6" t="s">
        <v>68</v>
      </c>
      <c r="N10" s="3" t="n">
        <v>1</v>
      </c>
      <c r="O10" s="3" t="e">
        <f aca="false">_xlfn.CONCAT("('",B10,"','",C10,"','",E10,"','",F10,"','",G10,"','",H10,"','",I10,"','",J10,"','",K10,"','",L10,"','",N10,"','","'),")</f>
        <v>#VALUE!</v>
      </c>
      <c r="P10" s="3" t="n">
        <f aca="false">INDEX($U$2:$U$24,MATCH(Q10,$V$2:$V$24,0),1)</f>
        <v>7</v>
      </c>
      <c r="Q10" s="3" t="s">
        <v>570</v>
      </c>
      <c r="S10" s="3" t="str">
        <f aca="false">_xlfn.CONCAT("('",A10,"','",P10,"','",R10,"'),")</f>
        <v>('8','7',''),</v>
      </c>
      <c r="U10" s="3" t="n">
        <v>9</v>
      </c>
      <c r="V10" s="3" t="s">
        <v>571</v>
      </c>
    </row>
    <row r="11" customFormat="false" ht="13.8" hidden="false" customHeight="false" outlineLevel="0" collapsed="false">
      <c r="A11" s="3" t="n">
        <v>8</v>
      </c>
      <c r="M11" s="6"/>
      <c r="P11" s="3" t="n">
        <f aca="false">INDEX($U$2:$U$24,MATCH(Q11,$V$2:$V$24,0),1)</f>
        <v>15</v>
      </c>
      <c r="Q11" s="3" t="s">
        <v>566</v>
      </c>
      <c r="S11" s="3" t="str">
        <f aca="false">_xlfn.CONCAT("('",A11,"','",P11,"','",R11,"'),")</f>
        <v>('8','15',''),</v>
      </c>
      <c r="U11" s="3" t="n">
        <v>10</v>
      </c>
      <c r="V11" s="3" t="s">
        <v>572</v>
      </c>
    </row>
    <row r="12" customFormat="false" ht="13.8" hidden="false" customHeight="false" outlineLevel="0" collapsed="false">
      <c r="A12" s="3" t="n">
        <v>9</v>
      </c>
      <c r="B12" s="3" t="s">
        <v>383</v>
      </c>
      <c r="C12" s="3" t="e">
        <f aca="false">INDEX(#REF!,MATCH(D12,#REF!,0),1)</f>
        <v>#VALUE!</v>
      </c>
      <c r="D12" s="3" t="s">
        <v>364</v>
      </c>
      <c r="E12" s="3" t="n">
        <v>5</v>
      </c>
      <c r="F12" s="3" t="s">
        <v>365</v>
      </c>
      <c r="G12" s="3" t="n">
        <v>2</v>
      </c>
      <c r="H12" s="3" t="s">
        <v>366</v>
      </c>
      <c r="I12" s="3" t="n">
        <v>11</v>
      </c>
      <c r="J12" s="3" t="n">
        <v>87</v>
      </c>
      <c r="K12" s="3" t="n">
        <v>2</v>
      </c>
      <c r="L12" s="3" t="n">
        <f aca="false">IFERROR(INDEX(ammo!$A$2:$A$60,MATCH(M12,ammo!$B$2:$B$60,0),1),0)</f>
        <v>5</v>
      </c>
      <c r="M12" s="6" t="s">
        <v>62</v>
      </c>
      <c r="N12" s="3" t="n">
        <v>1</v>
      </c>
      <c r="O12" s="3" t="e">
        <f aca="false">_xlfn.CONCAT("('",B12,"','",C12,"','",E12,"','",F12,"','",G12,"','",H12,"','",I12,"','",J12,"','",K12,"','",L12,"','",N12,"','","'),")</f>
        <v>#VALUE!</v>
      </c>
      <c r="P12" s="3" t="n">
        <f aca="false">INDEX($U$2:$U$24,MATCH(Q12,$V$2:$V$24,0),1)</f>
        <v>7</v>
      </c>
      <c r="Q12" s="3" t="s">
        <v>570</v>
      </c>
      <c r="S12" s="3" t="str">
        <f aca="false">_xlfn.CONCAT("('",A12,"','",P12,"','",R12,"'),")</f>
        <v>('9','7',''),</v>
      </c>
      <c r="U12" s="3" t="n">
        <v>11</v>
      </c>
      <c r="V12" s="3" t="s">
        <v>573</v>
      </c>
    </row>
    <row r="13" customFormat="false" ht="13.8" hidden="false" customHeight="false" outlineLevel="0" collapsed="false">
      <c r="A13" s="3" t="n">
        <v>9</v>
      </c>
      <c r="M13" s="6"/>
      <c r="P13" s="3" t="n">
        <f aca="false">INDEX($U$2:$U$24,MATCH(Q13,$V$2:$V$24,0),1)</f>
        <v>15</v>
      </c>
      <c r="Q13" s="3" t="s">
        <v>566</v>
      </c>
      <c r="S13" s="3" t="str">
        <f aca="false">_xlfn.CONCAT("('",A13,"','",P13,"','",R13,"'),")</f>
        <v>('9','15',''),</v>
      </c>
      <c r="U13" s="3" t="n">
        <v>12</v>
      </c>
      <c r="V13" s="3" t="s">
        <v>149</v>
      </c>
      <c r="CD13" s="0" t="s">
        <v>564</v>
      </c>
    </row>
    <row r="14" customFormat="false" ht="13.8" hidden="false" customHeight="false" outlineLevel="0" collapsed="false">
      <c r="A14" s="3" t="n">
        <v>10</v>
      </c>
      <c r="B14" s="3" t="s">
        <v>384</v>
      </c>
      <c r="C14" s="3" t="e">
        <f aca="false">INDEX(#REF!,MATCH(D14,#REF!,0),1)</f>
        <v>#VALUE!</v>
      </c>
      <c r="D14" s="3" t="s">
        <v>364</v>
      </c>
      <c r="E14" s="3" t="n">
        <v>5</v>
      </c>
      <c r="F14" s="3" t="s">
        <v>365</v>
      </c>
      <c r="G14" s="3" t="n">
        <v>0</v>
      </c>
      <c r="H14" s="3" t="s">
        <v>366</v>
      </c>
      <c r="I14" s="3" t="n">
        <v>9</v>
      </c>
      <c r="J14" s="3" t="n">
        <v>39</v>
      </c>
      <c r="K14" s="3" t="n">
        <v>1</v>
      </c>
      <c r="L14" s="3" t="n">
        <f aca="false">IFERROR(INDEX(ammo!$A$2:$A$60,MATCH(M14,ammo!$B$2:$B$60,0),1),0)</f>
        <v>5</v>
      </c>
      <c r="M14" s="6" t="s">
        <v>62</v>
      </c>
      <c r="N14" s="3" t="n">
        <v>1</v>
      </c>
      <c r="O14" s="3" t="e">
        <f aca="false">_xlfn.CONCAT("('",B14,"','",C14,"','",E14,"','",F14,"','",G14,"','",H14,"','",I14,"','",J14,"','",K14,"','",L14,"','",N14,"','","'),")</f>
        <v>#VALUE!</v>
      </c>
      <c r="P14" s="3" t="n">
        <f aca="false">INDEX($U$2:$U$24,MATCH(Q14,$V$2:$V$24,0),1)</f>
        <v>7</v>
      </c>
      <c r="Q14" s="3" t="s">
        <v>570</v>
      </c>
      <c r="S14" s="3" t="str">
        <f aca="false">_xlfn.CONCAT("('",A14,"','",P14,"','",R14,"'),")</f>
        <v>('10','7',''),</v>
      </c>
      <c r="U14" s="3" t="n">
        <v>13</v>
      </c>
      <c r="V14" s="3" t="s">
        <v>574</v>
      </c>
    </row>
    <row r="15" customFormat="false" ht="13.8" hidden="false" customHeight="false" outlineLevel="0" collapsed="false">
      <c r="A15" s="3" t="n">
        <v>10</v>
      </c>
      <c r="M15" s="6"/>
      <c r="P15" s="3" t="n">
        <f aca="false">INDEX($U$2:$U$24,MATCH(Q15,$V$2:$V$24,0),1)</f>
        <v>15</v>
      </c>
      <c r="Q15" s="3" t="s">
        <v>566</v>
      </c>
      <c r="S15" s="3" t="str">
        <f aca="false">_xlfn.CONCAT("('",A15,"','",P15,"','",R15,"'),")</f>
        <v>('10','15',''),</v>
      </c>
      <c r="U15" s="3" t="n">
        <v>14</v>
      </c>
      <c r="V15" s="3" t="s">
        <v>575</v>
      </c>
    </row>
    <row r="16" customFormat="false" ht="13.8" hidden="false" customHeight="false" outlineLevel="0" collapsed="false">
      <c r="A16" s="3" t="n">
        <v>11</v>
      </c>
      <c r="B16" s="3" t="s">
        <v>385</v>
      </c>
      <c r="C16" s="3" t="e">
        <f aca="false">INDEX(#REF!,MATCH(D16,#REF!,0),1)</f>
        <v>#VALUE!</v>
      </c>
      <c r="D16" s="3" t="s">
        <v>364</v>
      </c>
      <c r="E16" s="3" t="n">
        <v>5</v>
      </c>
      <c r="F16" s="3" t="s">
        <v>365</v>
      </c>
      <c r="G16" s="3" t="n">
        <v>0</v>
      </c>
      <c r="H16" s="3" t="s">
        <v>366</v>
      </c>
      <c r="I16" s="3" t="n">
        <v>3</v>
      </c>
      <c r="J16" s="3" t="n">
        <v>30</v>
      </c>
      <c r="K16" s="3" t="n">
        <v>0</v>
      </c>
      <c r="L16" s="3" t="n">
        <f aca="false">IFERROR(INDEX(ammo!$A$2:$A$60,MATCH(M16,ammo!$B$2:$B$60,0),1),0)</f>
        <v>3</v>
      </c>
      <c r="M16" s="6" t="s">
        <v>46</v>
      </c>
      <c r="N16" s="3" t="n">
        <v>1</v>
      </c>
      <c r="O16" s="3" t="e">
        <f aca="false">_xlfn.CONCAT("('",B16,"','",C16,"','",E16,"','",F16,"','",G16,"','",H16,"','",I16,"','",J16,"','",K16,"','",L16,"','",N16,"','","'),")</f>
        <v>#VALUE!</v>
      </c>
      <c r="P16" s="3" t="n">
        <f aca="false">INDEX($U$2:$U$24,MATCH(Q16,$V$2:$V$24,0),1)</f>
        <v>16</v>
      </c>
      <c r="Q16" s="3" t="s">
        <v>65</v>
      </c>
      <c r="S16" s="3" t="str">
        <f aca="false">_xlfn.CONCAT("('",A16,"','",P16,"','",R16,"'),")</f>
        <v>('11','16',''),</v>
      </c>
      <c r="U16" s="3" t="n">
        <v>15</v>
      </c>
      <c r="V16" s="3" t="s">
        <v>566</v>
      </c>
    </row>
    <row r="17" customFormat="false" ht="13.8" hidden="false" customHeight="false" outlineLevel="0" collapsed="false">
      <c r="A17" s="3" t="n">
        <v>12</v>
      </c>
      <c r="B17" s="3" t="s">
        <v>386</v>
      </c>
      <c r="C17" s="3" t="e">
        <f aca="false">INDEX(#REF!,MATCH(D17,#REF!,0),1)</f>
        <v>#VALUE!</v>
      </c>
      <c r="D17" s="3" t="s">
        <v>364</v>
      </c>
      <c r="E17" s="3" t="n">
        <v>3</v>
      </c>
      <c r="F17" s="3" t="s">
        <v>365</v>
      </c>
      <c r="G17" s="3" t="n">
        <v>2</v>
      </c>
      <c r="H17" s="3" t="s">
        <v>366</v>
      </c>
      <c r="I17" s="3" t="n">
        <v>2</v>
      </c>
      <c r="J17" s="3" t="n">
        <v>30</v>
      </c>
      <c r="K17" s="3" t="n">
        <v>0</v>
      </c>
      <c r="L17" s="3" t="n">
        <f aca="false">IFERROR(INDEX(ammo!$A$2:$A$60,MATCH(M17,ammo!$B$2:$B$60,0),1),0)</f>
        <v>1</v>
      </c>
      <c r="M17" s="6" t="s">
        <v>24</v>
      </c>
      <c r="N17" s="3" t="n">
        <v>1</v>
      </c>
      <c r="O17" s="3" t="e">
        <f aca="false">_xlfn.CONCAT("('",B17,"','",C17,"','",E17,"','",F17,"','",G17,"','",H17,"','",I17,"','",J17,"','",K17,"','",L17,"','",N17,"','","'),")</f>
        <v>#VALUE!</v>
      </c>
      <c r="P17" s="3" t="n">
        <f aca="false">INDEX($U$2:$U$24,MATCH(Q17,$V$2:$V$24,0),1)</f>
        <v>3</v>
      </c>
      <c r="Q17" s="3" t="s">
        <v>562</v>
      </c>
      <c r="S17" s="3" t="str">
        <f aca="false">_xlfn.CONCAT("('",A17,"','",P17,"','",R17,"'),")</f>
        <v>('12','3',''),</v>
      </c>
      <c r="U17" s="3" t="n">
        <v>16</v>
      </c>
      <c r="V17" s="3" t="s">
        <v>65</v>
      </c>
    </row>
    <row r="18" customFormat="false" ht="13.8" hidden="false" customHeight="false" outlineLevel="0" collapsed="false">
      <c r="A18" s="3" t="n">
        <v>12</v>
      </c>
      <c r="M18" s="6"/>
      <c r="P18" s="3" t="n">
        <f aca="false">INDEX($U$2:$U$24,MATCH(Q18,$V$2:$V$24,0),1)</f>
        <v>16</v>
      </c>
      <c r="Q18" s="3" t="s">
        <v>65</v>
      </c>
      <c r="S18" s="3" t="str">
        <f aca="false">_xlfn.CONCAT("('",A18,"','",P18,"','",R18,"'),")</f>
        <v>('12','16',''),</v>
      </c>
      <c r="U18" s="3" t="n">
        <v>17</v>
      </c>
      <c r="V18" s="3" t="s">
        <v>576</v>
      </c>
      <c r="AB18" s="0" t="s">
        <v>564</v>
      </c>
      <c r="AC18" s="0" t="s">
        <v>564</v>
      </c>
    </row>
    <row r="19" customFormat="false" ht="13.8" hidden="false" customHeight="false" outlineLevel="0" collapsed="false">
      <c r="A19" s="3" t="n">
        <v>13</v>
      </c>
      <c r="B19" s="3" t="s">
        <v>387</v>
      </c>
      <c r="C19" s="3" t="e">
        <f aca="false">INDEX(#REF!,MATCH(D19,#REF!,0),1)</f>
        <v>#VALUE!</v>
      </c>
      <c r="D19" s="3" t="s">
        <v>364</v>
      </c>
      <c r="E19" s="3" t="n">
        <v>4</v>
      </c>
      <c r="F19" s="3" t="s">
        <v>365</v>
      </c>
      <c r="G19" s="3" t="n">
        <v>1</v>
      </c>
      <c r="H19" s="3" t="s">
        <v>366</v>
      </c>
      <c r="I19" s="3" t="n">
        <v>4</v>
      </c>
      <c r="J19" s="3" t="n">
        <v>25</v>
      </c>
      <c r="K19" s="3" t="n">
        <v>0</v>
      </c>
      <c r="L19" s="3" t="n">
        <f aca="false">IFERROR(INDEX(ammo!$A$2:$A$60,MATCH(M19,ammo!$B$2:$B$60,0),1),0)</f>
        <v>6</v>
      </c>
      <c r="M19" s="6" t="s">
        <v>68</v>
      </c>
      <c r="N19" s="3" t="n">
        <v>1</v>
      </c>
      <c r="O19" s="3" t="e">
        <f aca="false">_xlfn.CONCAT("('",B19,"','",C19,"','",E19,"','",F19,"','",G19,"','",H19,"','",I19,"','",J19,"','",K19,"','",L19,"','",N19,"','","'),")</f>
        <v>#VALUE!</v>
      </c>
      <c r="P19" s="3" t="n">
        <f aca="false">INDEX($U$2:$U$24,MATCH(Q19,$V$2:$V$24,0),1)</f>
        <v>3</v>
      </c>
      <c r="Q19" s="3" t="s">
        <v>562</v>
      </c>
      <c r="S19" s="3" t="str">
        <f aca="false">_xlfn.CONCAT("('",A19,"','",P19,"','",R19,"'),")</f>
        <v>('13','3',''),</v>
      </c>
      <c r="U19" s="3" t="n">
        <v>18</v>
      </c>
      <c r="V19" s="3" t="s">
        <v>577</v>
      </c>
      <c r="AG19" s="0" t="s">
        <v>564</v>
      </c>
    </row>
    <row r="20" customFormat="false" ht="13.8" hidden="false" customHeight="false" outlineLevel="0" collapsed="false">
      <c r="A20" s="3" t="n">
        <v>13</v>
      </c>
      <c r="M20" s="6"/>
      <c r="P20" s="3" t="n">
        <f aca="false">INDEX($U$2:$U$24,MATCH(Q20,$V$2:$V$24,0),1)</f>
        <v>16</v>
      </c>
      <c r="Q20" s="3" t="s">
        <v>65</v>
      </c>
      <c r="S20" s="3" t="str">
        <f aca="false">_xlfn.CONCAT("('",A20,"','",P20,"','",R20,"'),")</f>
        <v>('13','16',''),</v>
      </c>
      <c r="U20" s="3" t="n">
        <v>19</v>
      </c>
      <c r="V20" s="3" t="s">
        <v>578</v>
      </c>
      <c r="AB20" s="0" t="s">
        <v>564</v>
      </c>
      <c r="AC20" s="0" t="s">
        <v>564</v>
      </c>
    </row>
    <row r="21" customFormat="false" ht="13.8" hidden="false" customHeight="false" outlineLevel="0" collapsed="false">
      <c r="A21" s="3" t="n">
        <v>14</v>
      </c>
      <c r="B21" s="3" t="s">
        <v>388</v>
      </c>
      <c r="C21" s="3" t="e">
        <f aca="false">INDEX(#REF!,MATCH(D21,#REF!,0),1)</f>
        <v>#VALUE!</v>
      </c>
      <c r="D21" s="3" t="s">
        <v>364</v>
      </c>
      <c r="E21" s="3" t="n">
        <v>10</v>
      </c>
      <c r="F21" s="3" t="s">
        <v>365</v>
      </c>
      <c r="G21" s="3" t="n">
        <v>0</v>
      </c>
      <c r="H21" s="3" t="s">
        <v>371</v>
      </c>
      <c r="I21" s="3" t="n">
        <v>14</v>
      </c>
      <c r="J21" s="3" t="n">
        <v>290</v>
      </c>
      <c r="K21" s="3" t="n">
        <v>4</v>
      </c>
      <c r="L21" s="3" t="n">
        <f aca="false">IFERROR(INDEX(ammo!$A$2:$A$60,MATCH(M21,ammo!$B$2:$B$60,0),1),0)</f>
        <v>10</v>
      </c>
      <c r="M21" s="6" t="s">
        <v>92</v>
      </c>
      <c r="N21" s="3" t="n">
        <v>1</v>
      </c>
      <c r="O21" s="3" t="e">
        <f aca="false">_xlfn.CONCAT("('",B21,"','",C21,"','",E21,"','",F21,"','",G21,"','",H21,"','",I21,"','",J21,"','",K21,"','",L21,"','",N21,"','","'),")</f>
        <v>#VALUE!</v>
      </c>
      <c r="P21" s="3" t="n">
        <f aca="false">INDEX($U$2:$U$24,MATCH(Q21,$V$2:$V$24,0),1)</f>
        <v>5</v>
      </c>
      <c r="Q21" s="3" t="s">
        <v>49</v>
      </c>
      <c r="S21" s="3" t="str">
        <f aca="false">_xlfn.CONCAT("('",A21,"','",P21,"','",R21,"'),")</f>
        <v>('14','5',''),</v>
      </c>
      <c r="U21" s="3" t="n">
        <v>20</v>
      </c>
      <c r="V21" s="3" t="s">
        <v>579</v>
      </c>
      <c r="AG21" s="0" t="s">
        <v>564</v>
      </c>
    </row>
    <row r="22" customFormat="false" ht="13.8" hidden="false" customHeight="false" outlineLevel="0" collapsed="false">
      <c r="A22" s="3" t="n">
        <v>14</v>
      </c>
      <c r="M22" s="6"/>
      <c r="P22" s="3" t="n">
        <f aca="false">INDEX($U$2:$U$24,MATCH(Q22,$V$2:$V$24,0),1)</f>
        <v>15</v>
      </c>
      <c r="Q22" s="3" t="s">
        <v>566</v>
      </c>
      <c r="S22" s="3" t="str">
        <f aca="false">_xlfn.CONCAT("('",A22,"','",P22,"','",R22,"'),")</f>
        <v>('14','15',''),</v>
      </c>
      <c r="U22" s="3" t="n">
        <v>21</v>
      </c>
      <c r="V22" s="3" t="s">
        <v>580</v>
      </c>
      <c r="AB22" s="0" t="s">
        <v>564</v>
      </c>
      <c r="AC22" s="0" t="s">
        <v>564</v>
      </c>
    </row>
    <row r="23" customFormat="false" ht="13.8" hidden="false" customHeight="false" outlineLevel="0" collapsed="false">
      <c r="A23" s="3" t="n">
        <v>14</v>
      </c>
      <c r="M23" s="6"/>
      <c r="P23" s="3" t="n">
        <f aca="false">INDEX($U$2:$U$24,MATCH(Q23,$V$2:$V$24,0),1)</f>
        <v>16</v>
      </c>
      <c r="Q23" s="3" t="s">
        <v>65</v>
      </c>
      <c r="S23" s="3" t="str">
        <f aca="false">_xlfn.CONCAT("('",A23,"','",P23,"','",R23,"'),")</f>
        <v>('14','16',''),</v>
      </c>
      <c r="U23" s="3" t="n">
        <v>22</v>
      </c>
      <c r="V23" s="3" t="s">
        <v>581</v>
      </c>
      <c r="AG23" s="0" t="s">
        <v>564</v>
      </c>
    </row>
    <row r="24" customFormat="false" ht="13.8" hidden="false" customHeight="false" outlineLevel="0" collapsed="false">
      <c r="A24" s="3" t="n">
        <v>15</v>
      </c>
      <c r="B24" s="3" t="s">
        <v>389</v>
      </c>
      <c r="C24" s="3" t="e">
        <f aca="false">INDEX(#REF!,MATCH(D24,#REF!,0),1)</f>
        <v>#VALUE!</v>
      </c>
      <c r="D24" s="3" t="s">
        <v>364</v>
      </c>
      <c r="E24" s="3" t="n">
        <v>3</v>
      </c>
      <c r="F24" s="3" t="s">
        <v>365</v>
      </c>
      <c r="G24" s="3" t="n">
        <v>0</v>
      </c>
      <c r="H24" s="3" t="s">
        <v>371</v>
      </c>
      <c r="I24" s="3" t="n">
        <v>6</v>
      </c>
      <c r="J24" s="3" t="n">
        <v>132</v>
      </c>
      <c r="K24" s="3" t="n">
        <v>2</v>
      </c>
      <c r="L24" s="3" t="n">
        <f aca="false">IFERROR(INDEX(ammo!$A$2:$A$60,MATCH(M24,ammo!$B$2:$B$60,0),1),0)</f>
        <v>11</v>
      </c>
      <c r="M24" s="6" t="s">
        <v>98</v>
      </c>
      <c r="N24" s="3" t="n">
        <v>1</v>
      </c>
      <c r="O24" s="3" t="e">
        <f aca="false">_xlfn.CONCAT("('",B24,"','",C24,"','",E24,"','",F24,"','",G24,"','",H24,"','",I24,"','",J24,"','",K24,"','",L24,"','",N24,"','","'),")</f>
        <v>#VALUE!</v>
      </c>
      <c r="P24" s="3" t="n">
        <f aca="false">INDEX($U$2:$U$24,MATCH(Q24,$V$2:$V$24,0),1)</f>
        <v>15</v>
      </c>
      <c r="Q24" s="3" t="s">
        <v>566</v>
      </c>
      <c r="S24" s="3" t="str">
        <f aca="false">_xlfn.CONCAT("('",A24,"','",P24,"','",R24,"'),")</f>
        <v>('15','15',''),</v>
      </c>
      <c r="U24" s="3" t="n">
        <v>23</v>
      </c>
      <c r="V24" s="3" t="s">
        <v>582</v>
      </c>
      <c r="AB24" s="0" t="s">
        <v>564</v>
      </c>
      <c r="AC24" s="0" t="s">
        <v>564</v>
      </c>
    </row>
    <row r="25" customFormat="false" ht="13.8" hidden="false" customHeight="false" outlineLevel="0" collapsed="false">
      <c r="A25" s="3" t="n">
        <v>16</v>
      </c>
      <c r="B25" s="3" t="s">
        <v>390</v>
      </c>
      <c r="C25" s="3" t="e">
        <f aca="false">INDEX(#REF!,MATCH(D25,#REF!,0),1)</f>
        <v>#VALUE!</v>
      </c>
      <c r="D25" s="3" t="s">
        <v>372</v>
      </c>
      <c r="E25" s="3" t="n">
        <v>3</v>
      </c>
      <c r="F25" s="3" t="s">
        <v>391</v>
      </c>
      <c r="G25" s="3" t="n">
        <v>3</v>
      </c>
      <c r="H25" s="3" t="s">
        <v>366</v>
      </c>
      <c r="I25" s="3" t="n">
        <v>4</v>
      </c>
      <c r="J25" s="3" t="n">
        <v>50</v>
      </c>
      <c r="K25" s="3" t="n">
        <v>2</v>
      </c>
      <c r="L25" s="3" t="n">
        <f aca="false">IFERROR(INDEX(ammo!$A$2:$A$60,MATCH(M25,ammo!$B$2:$B$60,0),1),0)</f>
        <v>8</v>
      </c>
      <c r="M25" s="6" t="s">
        <v>81</v>
      </c>
      <c r="N25" s="3" t="n">
        <v>1</v>
      </c>
      <c r="O25" s="3" t="e">
        <f aca="false">_xlfn.CONCAT("('",B25,"','",C25,"','",E25,"','",F25,"','",G25,"','",H25,"','",I25,"','",J25,"','",K25,"','",L25,"','",N25,"','","'),")</f>
        <v>#VALUE!</v>
      </c>
      <c r="P25" s="3" t="n">
        <f aca="false">INDEX($U$2:$U$24,MATCH(Q25,$V$2:$V$24,0),1)</f>
        <v>3</v>
      </c>
      <c r="Q25" s="3" t="s">
        <v>562</v>
      </c>
      <c r="S25" s="3" t="str">
        <f aca="false">_xlfn.CONCAT("('",A25,"','",P25,"','",R25,"'),")</f>
        <v>('16','3',''),</v>
      </c>
      <c r="U25" s="3" t="n">
        <v>24</v>
      </c>
      <c r="V25" s="3" t="s">
        <v>583</v>
      </c>
      <c r="AG25" s="0" t="s">
        <v>564</v>
      </c>
    </row>
    <row r="26" customFormat="false" ht="13.8" hidden="false" customHeight="false" outlineLevel="0" collapsed="false">
      <c r="A26" s="3" t="n">
        <v>16</v>
      </c>
      <c r="M26" s="6"/>
      <c r="P26" s="3" t="n">
        <f aca="false">INDEX($U$2:$U$24,MATCH(Q26,$V$2:$V$24,0),1)</f>
        <v>7</v>
      </c>
      <c r="Q26" s="3" t="s">
        <v>570</v>
      </c>
      <c r="S26" s="3" t="str">
        <f aca="false">_xlfn.CONCAT("('",A26,"','",P26,"','",R26,"'),")</f>
        <v>('16','7',''),</v>
      </c>
      <c r="AA26" s="0" t="s">
        <v>564</v>
      </c>
    </row>
    <row r="27" customFormat="false" ht="13.8" hidden="false" customHeight="false" outlineLevel="0" collapsed="false">
      <c r="A27" s="3" t="n">
        <v>17</v>
      </c>
      <c r="B27" s="3" t="s">
        <v>392</v>
      </c>
      <c r="C27" s="3" t="e">
        <f aca="false">INDEX(#REF!,MATCH(D27,#REF!,0),1)</f>
        <v>#VALUE!</v>
      </c>
      <c r="D27" s="3" t="s">
        <v>372</v>
      </c>
      <c r="E27" s="3" t="n">
        <v>5</v>
      </c>
      <c r="F27" s="3" t="s">
        <v>391</v>
      </c>
      <c r="G27" s="3" t="n">
        <v>0</v>
      </c>
      <c r="H27" s="3" t="s">
        <v>371</v>
      </c>
      <c r="I27" s="3" t="n">
        <v>13</v>
      </c>
      <c r="J27" s="3" t="n">
        <v>57</v>
      </c>
      <c r="K27" s="3" t="n">
        <v>1</v>
      </c>
      <c r="L27" s="3" t="n">
        <f aca="false">IFERROR(INDEX(ammo!$A$2:$A$60,MATCH(M27,ammo!$B$2:$B$60,0),1),0)</f>
        <v>8</v>
      </c>
      <c r="M27" s="6" t="s">
        <v>81</v>
      </c>
      <c r="N27" s="3" t="n">
        <v>1</v>
      </c>
      <c r="O27" s="3" t="e">
        <f aca="false">_xlfn.CONCAT("('",B27,"','",C27,"','",E27,"','",F27,"','",G27,"','",H27,"','",I27,"','",J27,"','",K27,"','",L27,"','",N27,"','","'),")</f>
        <v>#VALUE!</v>
      </c>
      <c r="P27" s="3" t="n">
        <f aca="false">INDEX($U$2:$U$24,MATCH(Q27,$V$2:$V$24,0),1)</f>
        <v>15</v>
      </c>
      <c r="Q27" s="3" t="s">
        <v>566</v>
      </c>
      <c r="S27" s="3" t="str">
        <f aca="false">_xlfn.CONCAT("('",A27,"','",P27,"','",R27,"'),")</f>
        <v>('17','15',''),</v>
      </c>
      <c r="AA27" s="0" t="s">
        <v>564</v>
      </c>
    </row>
    <row r="28" customFormat="false" ht="13.8" hidden="false" customHeight="false" outlineLevel="0" collapsed="false">
      <c r="A28" s="3" t="n">
        <v>18</v>
      </c>
      <c r="B28" s="3" t="s">
        <v>393</v>
      </c>
      <c r="C28" s="3" t="e">
        <f aca="false">INDEX(#REF!,MATCH(D28,#REF!,0),1)</f>
        <v>#VALUE!</v>
      </c>
      <c r="D28" s="3" t="s">
        <v>372</v>
      </c>
      <c r="E28" s="3" t="n">
        <v>4</v>
      </c>
      <c r="F28" s="3" t="s">
        <v>391</v>
      </c>
      <c r="L28" s="0"/>
      <c r="M28" s="0"/>
      <c r="N28" s="0"/>
      <c r="O28" s="0"/>
      <c r="P28" s="0"/>
      <c r="Q28" s="0"/>
      <c r="R28" s="0"/>
      <c r="S28" s="0"/>
      <c r="T28" s="0"/>
      <c r="AA28" s="0" t="s">
        <v>564</v>
      </c>
    </row>
    <row r="29" customFormat="false" ht="13.8" hidden="false" customHeight="false" outlineLevel="0" collapsed="false">
      <c r="A29" s="3" t="n">
        <v>19</v>
      </c>
      <c r="B29" s="3" t="s">
        <v>394</v>
      </c>
      <c r="C29" s="3" t="e">
        <f aca="false">INDEX(#REF!,MATCH(D29,#REF!,0),1)</f>
        <v>#VALUE!</v>
      </c>
      <c r="D29" s="3" t="s">
        <v>372</v>
      </c>
      <c r="E29" s="3" t="n">
        <v>6</v>
      </c>
      <c r="F29" s="3" t="s">
        <v>395</v>
      </c>
      <c r="G29" s="3" t="n">
        <v>1</v>
      </c>
      <c r="H29" s="3" t="s">
        <v>366</v>
      </c>
      <c r="I29" s="3" t="n">
        <v>5</v>
      </c>
      <c r="J29" s="3" t="n">
        <v>100</v>
      </c>
      <c r="K29" s="3" t="n">
        <v>3</v>
      </c>
      <c r="L29" s="0"/>
      <c r="M29" s="0"/>
      <c r="N29" s="0"/>
      <c r="O29" s="0"/>
      <c r="P29" s="0"/>
      <c r="Q29" s="0"/>
      <c r="R29" s="0"/>
      <c r="S29" s="0"/>
      <c r="T29" s="0"/>
      <c r="AA29" s="0" t="s">
        <v>564</v>
      </c>
    </row>
    <row r="30" customFormat="false" ht="13.8" hidden="false" customHeight="false" outlineLevel="0" collapsed="false">
      <c r="A30" s="3" t="n">
        <v>20</v>
      </c>
      <c r="B30" s="3" t="s">
        <v>396</v>
      </c>
      <c r="C30" s="3" t="e">
        <f aca="false">INDEX(#REF!,MATCH(D30,#REF!,0),1)</f>
        <v>#VALUE!</v>
      </c>
      <c r="D30" s="3" t="s">
        <v>372</v>
      </c>
      <c r="E30" s="3" t="n">
        <v>3</v>
      </c>
      <c r="F30" s="3" t="s">
        <v>397</v>
      </c>
      <c r="G30" s="3" t="n">
        <v>2</v>
      </c>
      <c r="H30" s="3" t="s">
        <v>366</v>
      </c>
      <c r="I30" s="3" t="n">
        <v>4</v>
      </c>
      <c r="J30" s="3" t="n">
        <v>69</v>
      </c>
      <c r="K30" s="3" t="n">
        <v>2</v>
      </c>
      <c r="L30" s="3" t="n">
        <f aca="false">IFERROR(INDEX(ammo!$A$2:$A$60,MATCH(M30,ammo!$B$2:$B$60,0),1),0)</f>
        <v>8</v>
      </c>
      <c r="M30" s="6" t="s">
        <v>81</v>
      </c>
      <c r="N30" s="3" t="n">
        <v>1</v>
      </c>
      <c r="O30" s="3" t="e">
        <f aca="false">_xlfn.CONCAT("('",B30,"','",C30,"','",E30,"','",F30,"','",G30,"','",H30,"','",I30,"','",J30,"','",K30,"','",L30,"','",N30,"','","'),")</f>
        <v>#VALUE!</v>
      </c>
      <c r="P30" s="3" t="n">
        <f aca="false">INDEX($U$2:$U$24,MATCH(Q30,$V$2:$V$24,0),1)</f>
        <v>3</v>
      </c>
      <c r="Q30" s="3" t="s">
        <v>562</v>
      </c>
      <c r="S30" s="3" t="str">
        <f aca="false">_xlfn.CONCAT("('",A30,"','",P30,"','",R30,"'),")</f>
        <v>('20','3',''),</v>
      </c>
    </row>
    <row r="31" customFormat="false" ht="13.8" hidden="false" customHeight="false" outlineLevel="0" collapsed="false">
      <c r="A31" s="3" t="n">
        <v>20</v>
      </c>
      <c r="G31" s="3" t="n">
        <v>1</v>
      </c>
      <c r="H31" s="3" t="s">
        <v>366</v>
      </c>
      <c r="I31" s="3" t="n">
        <v>4</v>
      </c>
      <c r="J31" s="3" t="n">
        <v>123</v>
      </c>
      <c r="K31" s="3" t="n">
        <v>3</v>
      </c>
      <c r="L31" s="3" t="n">
        <f aca="false">IFERROR(INDEX(ammo!$A$2:$A$60,MATCH(M31,ammo!$B$2:$B$60,0),1),0)</f>
        <v>27</v>
      </c>
      <c r="M31" s="6" t="s">
        <v>137</v>
      </c>
      <c r="N31" s="3" t="n">
        <v>1</v>
      </c>
      <c r="O31" s="3" t="str">
        <f aca="false">_xlfn.CONCAT("('",B31,"','",C31,"','",E31,"','",F31,"','",G31,"','",H31,"','",I31,"','",J31,"','",K31,"','",L31,"','",N31,"','","'),")</f>
        <v>('','','','','1','C','4','123','3','27','1',''),</v>
      </c>
      <c r="P31" s="3" t="n">
        <f aca="false">INDEX($U$2:$U$24,MATCH(Q31,$V$2:$V$24,0),1)</f>
        <v>3</v>
      </c>
      <c r="Q31" s="3" t="s">
        <v>562</v>
      </c>
      <c r="S31" s="3" t="str">
        <f aca="false">_xlfn.CONCAT("('",A31,"','",P31,"','",R31,"'),")</f>
        <v>('20','3',''),</v>
      </c>
    </row>
    <row r="32" customFormat="false" ht="13.8" hidden="false" customHeight="false" outlineLevel="0" collapsed="false">
      <c r="A32" s="3" t="n">
        <v>21</v>
      </c>
      <c r="B32" s="3" t="s">
        <v>398</v>
      </c>
      <c r="C32" s="3" t="e">
        <f aca="false">INDEX(#REF!,MATCH(D32,#REF!,0),1)</f>
        <v>#VALUE!</v>
      </c>
      <c r="D32" s="3" t="s">
        <v>369</v>
      </c>
      <c r="E32" s="3" t="n">
        <v>21</v>
      </c>
      <c r="F32" s="3" t="s">
        <v>365</v>
      </c>
      <c r="G32" s="3" t="n">
        <v>1</v>
      </c>
      <c r="H32" s="3" t="s">
        <v>371</v>
      </c>
      <c r="I32" s="3" t="n">
        <v>3</v>
      </c>
      <c r="J32" s="3" t="n">
        <v>156</v>
      </c>
      <c r="K32" s="3" t="n">
        <v>5</v>
      </c>
      <c r="L32" s="3" t="n">
        <f aca="false">IFERROR(INDEX(ammo!$A$2:$A$60,MATCH(M32,ammo!$B$2:$B$60,0),1),0)</f>
        <v>9</v>
      </c>
      <c r="M32" s="6" t="s">
        <v>87</v>
      </c>
      <c r="N32" s="3" t="n">
        <v>1</v>
      </c>
      <c r="O32" s="3" t="e">
        <f aca="false">_xlfn.CONCAT("('",B32,"','",C32,"','",E32,"','",F32,"','",G32,"','",H32,"','",I32,"','",J32,"','",K32,"','",L32,"','",N32,"','","'),")</f>
        <v>#VALUE!</v>
      </c>
      <c r="P32" s="3" t="n">
        <f aca="false">INDEX($U$2:$U$24,MATCH(Q32,$V$2:$V$24,0),1)</f>
        <v>2</v>
      </c>
      <c r="Q32" s="3" t="s">
        <v>71</v>
      </c>
      <c r="S32" s="3" t="str">
        <f aca="false">_xlfn.CONCAT("('",A32,"','",P32,"','",R32,"'),")</f>
        <v>('21','2',''),</v>
      </c>
      <c r="CC32" s="0" t="s">
        <v>564</v>
      </c>
      <c r="CD32" s="0" t="s">
        <v>564</v>
      </c>
    </row>
    <row r="33" customFormat="false" ht="13.8" hidden="false" customHeight="false" outlineLevel="0" collapsed="false">
      <c r="A33" s="3" t="n">
        <v>21</v>
      </c>
      <c r="M33" s="6"/>
      <c r="P33" s="3" t="n">
        <f aca="false">INDEX($U$2:$U$24,MATCH(Q33,$V$2:$V$24,0),1)</f>
        <v>7</v>
      </c>
      <c r="Q33" s="3" t="s">
        <v>570</v>
      </c>
      <c r="S33" s="3" t="str">
        <f aca="false">_xlfn.CONCAT("('",A33,"','",P33,"','",R33,"'),")</f>
        <v>('21','7',''),</v>
      </c>
      <c r="AA33" s="0" t="s">
        <v>564</v>
      </c>
      <c r="AB33" s="0" t="s">
        <v>564</v>
      </c>
    </row>
    <row r="34" customFormat="false" ht="13.8" hidden="false" customHeight="false" outlineLevel="0" collapsed="false">
      <c r="A34" s="3" t="n">
        <v>21</v>
      </c>
      <c r="G34" s="3" t="n">
        <v>0</v>
      </c>
      <c r="H34" s="3" t="s">
        <v>371</v>
      </c>
      <c r="I34" s="3" t="n">
        <v>31</v>
      </c>
      <c r="J34" s="3" t="n">
        <v>512</v>
      </c>
      <c r="K34" s="3" t="n">
        <v>4</v>
      </c>
      <c r="L34" s="3" t="n">
        <f aca="false">IFERROR(INDEX(ammo!$A$2:$A$60,MATCH(M34,ammo!$B$2:$B$60,0),1),0)</f>
        <v>29</v>
      </c>
      <c r="M34" s="6" t="s">
        <v>142</v>
      </c>
      <c r="N34" s="3" t="n">
        <v>1</v>
      </c>
      <c r="O34" s="3" t="str">
        <f aca="false">_xlfn.CONCAT("('",B34,"','",C34,"','",E34,"','",F34,"','",G34,"','",H34,"','",I34,"','",J34,"','",K34,"','",L34,"','",N34,"','","'),")</f>
        <v>('','','','','0','M','31','512','4','29','1',''),</v>
      </c>
      <c r="P34" s="3" t="n">
        <f aca="false">INDEX($U$2:$U$24,MATCH(Q34,$V$2:$V$24,0),1)</f>
        <v>2</v>
      </c>
      <c r="Q34" s="3" t="s">
        <v>71</v>
      </c>
      <c r="S34" s="3" t="str">
        <f aca="false">_xlfn.CONCAT("('",A34,"','",P34,"','",R34,"'),")</f>
        <v>('21','2',''),</v>
      </c>
      <c r="AF34" s="0" t="s">
        <v>564</v>
      </c>
    </row>
    <row r="35" customFormat="false" ht="13.8" hidden="false" customHeight="false" outlineLevel="0" collapsed="false">
      <c r="A35" s="3" t="n">
        <v>22</v>
      </c>
      <c r="B35" s="3" t="s">
        <v>399</v>
      </c>
      <c r="C35" s="3" t="e">
        <f aca="false">INDEX(#REF!,MATCH(D35,#REF!,0),1)</f>
        <v>#VALUE!</v>
      </c>
      <c r="D35" s="3" t="s">
        <v>369</v>
      </c>
      <c r="E35" s="3" t="n">
        <v>3</v>
      </c>
      <c r="F35" s="3" t="s">
        <v>391</v>
      </c>
      <c r="M35" s="6"/>
      <c r="P35" s="3" t="n">
        <f aca="false">INDEX($U$2:$U$24,MATCH(Q35,$V$2:$V$24,0),1)</f>
        <v>7</v>
      </c>
      <c r="Q35" s="3" t="s">
        <v>570</v>
      </c>
      <c r="S35" s="3" t="str">
        <f aca="false">_xlfn.CONCAT("('",A35,"','",P35,"','",R35,"'),")</f>
        <v>('22','7',''),</v>
      </c>
      <c r="AI35" s="0" t="s">
        <v>564</v>
      </c>
    </row>
    <row r="36" customFormat="false" ht="13.8" hidden="false" customHeight="false" outlineLevel="0" collapsed="false">
      <c r="A36" s="3" t="n">
        <v>22</v>
      </c>
      <c r="M36" s="6"/>
      <c r="P36" s="3" t="n">
        <f aca="false">INDEX($U$2:$U$24,MATCH(Q36,$V$2:$V$24,0),1)</f>
        <v>15</v>
      </c>
      <c r="Q36" s="3" t="s">
        <v>566</v>
      </c>
      <c r="S36" s="3" t="str">
        <f aca="false">_xlfn.CONCAT("('",A36,"','",P36,"','",R36,"'),")</f>
        <v>('22','15',''),</v>
      </c>
      <c r="CC36" s="0" t="s">
        <v>564</v>
      </c>
      <c r="CD36" s="0" t="s">
        <v>564</v>
      </c>
    </row>
    <row r="37" customFormat="false" ht="13.8" hidden="false" customHeight="false" outlineLevel="0" collapsed="false">
      <c r="A37" s="3" t="n">
        <v>22</v>
      </c>
      <c r="G37" s="3" t="n">
        <v>4</v>
      </c>
      <c r="H37" s="3" t="s">
        <v>366</v>
      </c>
      <c r="I37" s="3" t="n">
        <v>16</v>
      </c>
      <c r="J37" s="3" t="n">
        <v>137</v>
      </c>
      <c r="K37" s="3" t="n">
        <v>3</v>
      </c>
      <c r="L37" s="3" t="n">
        <f aca="false">IFERROR(INDEX(ammo!$A$2:$A$60,MATCH(M37,ammo!$B$2:$B$60,0),1),0)</f>
        <v>7</v>
      </c>
      <c r="M37" s="6" t="s">
        <v>75</v>
      </c>
      <c r="N37" s="3" t="n">
        <v>1</v>
      </c>
      <c r="O37" s="3" t="str">
        <f aca="false">_xlfn.CONCAT("('",B37,"','",C37,"','",E37,"','",F37,"','",G37,"','",H37,"','",I37,"','",J37,"','",K37,"','",L37,"','",N37,"','","'),")</f>
        <v>('','','','','4','C','16','137','3','7','1',''),</v>
      </c>
      <c r="P37" s="3" t="n">
        <f aca="false">INDEX($U$2:$U$24,MATCH(Q37,$V$2:$V$24,0),1)</f>
        <v>5</v>
      </c>
      <c r="Q37" s="3" t="s">
        <v>49</v>
      </c>
      <c r="S37" s="3" t="str">
        <f aca="false">_xlfn.CONCAT("('",A37,"','",P37,"','",R37,"'),")</f>
        <v>('22','5',''),</v>
      </c>
      <c r="CD37" s="0" t="s">
        <v>564</v>
      </c>
    </row>
    <row r="38" customFormat="false" ht="13.8" hidden="false" customHeight="false" outlineLevel="0" collapsed="false">
      <c r="A38" s="3" t="n">
        <v>23</v>
      </c>
      <c r="B38" s="3" t="s">
        <v>400</v>
      </c>
      <c r="C38" s="3" t="e">
        <f aca="false">INDEX(#REF!,MATCH(D38,#REF!,0),1)</f>
        <v>#VALUE!</v>
      </c>
      <c r="D38" s="3" t="s">
        <v>369</v>
      </c>
      <c r="E38" s="3" t="n">
        <v>3</v>
      </c>
      <c r="F38" s="3" t="s">
        <v>391</v>
      </c>
      <c r="M38" s="6"/>
      <c r="P38" s="3" t="n">
        <f aca="false">INDEX($U$2:$U$24,MATCH(Q38,$V$2:$V$24,0),1)</f>
        <v>7</v>
      </c>
      <c r="Q38" s="3" t="s">
        <v>570</v>
      </c>
      <c r="S38" s="3" t="str">
        <f aca="false">_xlfn.CONCAT("('",A38,"','",P38,"','",R38,"'),")</f>
        <v>('23','7',''),</v>
      </c>
    </row>
    <row r="39" customFormat="false" ht="13.8" hidden="false" customHeight="false" outlineLevel="0" collapsed="false">
      <c r="A39" s="3" t="n">
        <v>23</v>
      </c>
      <c r="M39" s="6"/>
      <c r="P39" s="3" t="n">
        <f aca="false">INDEX($U$2:$U$24,MATCH(Q39,$V$2:$V$24,0),1)</f>
        <v>15</v>
      </c>
      <c r="Q39" s="3" t="s">
        <v>566</v>
      </c>
      <c r="S39" s="3" t="str">
        <f aca="false">_xlfn.CONCAT("('",A39,"','",P39,"','",R39,"'),")</f>
        <v>('23','15',''),</v>
      </c>
    </row>
    <row r="40" customFormat="false" ht="13.8" hidden="false" customHeight="false" outlineLevel="0" collapsed="false">
      <c r="A40" s="3" t="n">
        <v>23</v>
      </c>
      <c r="G40" s="3" t="n">
        <v>6</v>
      </c>
      <c r="H40" s="3" t="s">
        <v>371</v>
      </c>
      <c r="I40" s="3" t="n">
        <v>19</v>
      </c>
      <c r="J40" s="3" t="n">
        <v>804</v>
      </c>
      <c r="K40" s="3" t="n">
        <v>3</v>
      </c>
      <c r="L40" s="3" t="n">
        <f aca="false">IFERROR(INDEX(ammo!$A$2:$A$60,MATCH(M40,ammo!$B$2:$B$60,0),1),0)</f>
        <v>25</v>
      </c>
      <c r="M40" s="6" t="s">
        <v>128</v>
      </c>
      <c r="N40" s="3" t="n">
        <v>1</v>
      </c>
      <c r="O40" s="3" t="str">
        <f aca="false">_xlfn.CONCAT("('",B40,"','",C40,"','",E40,"','",F40,"','",G40,"','",H40,"','",I40,"','",J40,"','",K40,"','",L40,"','",N40,"','","'),")</f>
        <v>('','','','','6','M','19','804','3','25','1',''),</v>
      </c>
      <c r="P40" s="3" t="n">
        <f aca="false">INDEX($U$2:$U$24,MATCH(Q40,$V$2:$V$24,0),1)</f>
        <v>6</v>
      </c>
      <c r="Q40" s="3" t="s">
        <v>567</v>
      </c>
      <c r="S40" s="3" t="str">
        <f aca="false">_xlfn.CONCAT("('",A40,"','",P40,"','",R40,"'),")</f>
        <v>('23','6',''),</v>
      </c>
    </row>
    <row r="41" customFormat="false" ht="13.8" hidden="false" customHeight="false" outlineLevel="0" collapsed="false">
      <c r="A41" s="3" t="n">
        <v>24</v>
      </c>
      <c r="B41" s="3" t="s">
        <v>401</v>
      </c>
      <c r="C41" s="3" t="e">
        <f aca="false">INDEX(#REF!,MATCH(D41,#REF!,0),1)</f>
        <v>#VALUE!</v>
      </c>
      <c r="D41" s="3" t="s">
        <v>369</v>
      </c>
      <c r="E41" s="3" t="n">
        <v>5</v>
      </c>
      <c r="F41" s="3" t="s">
        <v>391</v>
      </c>
      <c r="M41" s="6"/>
      <c r="P41" s="3" t="n">
        <f aca="false">INDEX($U$2:$U$24,MATCH(Q41,$V$2:$V$24,0),1)</f>
        <v>7</v>
      </c>
      <c r="Q41" s="3" t="s">
        <v>570</v>
      </c>
      <c r="S41" s="3" t="str">
        <f aca="false">_xlfn.CONCAT("('",A41,"','",P41,"','",R41,"'),")</f>
        <v>('24','7',''),</v>
      </c>
      <c r="AA41" s="0" t="s">
        <v>564</v>
      </c>
    </row>
    <row r="42" customFormat="false" ht="13.8" hidden="false" customHeight="false" outlineLevel="0" collapsed="false">
      <c r="A42" s="3" t="n">
        <v>24</v>
      </c>
      <c r="M42" s="6"/>
      <c r="P42" s="3" t="n">
        <f aca="false">INDEX($U$2:$U$24,MATCH(Q42,$V$2:$V$24,0),1)</f>
        <v>15</v>
      </c>
      <c r="Q42" s="3" t="s">
        <v>566</v>
      </c>
      <c r="S42" s="3" t="str">
        <f aca="false">_xlfn.CONCAT("('",A42,"','",P42,"','",R42,"'),")</f>
        <v>('24','15',''),</v>
      </c>
      <c r="AC42" s="0" t="s">
        <v>564</v>
      </c>
    </row>
    <row r="43" customFormat="false" ht="13.8" hidden="false" customHeight="false" outlineLevel="0" collapsed="false">
      <c r="A43" s="3" t="n">
        <v>25</v>
      </c>
      <c r="B43" s="3" t="s">
        <v>402</v>
      </c>
      <c r="C43" s="3" t="e">
        <f aca="false">INDEX(#REF!,MATCH(D43,#REF!,0),1)</f>
        <v>#VALUE!</v>
      </c>
      <c r="D43" s="3" t="s">
        <v>369</v>
      </c>
      <c r="E43" s="3" t="n">
        <v>6</v>
      </c>
      <c r="F43" s="3" t="s">
        <v>365</v>
      </c>
      <c r="G43" s="3" t="n">
        <v>3</v>
      </c>
      <c r="H43" s="3" t="s">
        <v>371</v>
      </c>
      <c r="I43" s="3" t="n">
        <v>20</v>
      </c>
      <c r="J43" s="3" t="n">
        <v>350</v>
      </c>
      <c r="K43" s="3" t="n">
        <v>4</v>
      </c>
      <c r="L43" s="3" t="n">
        <f aca="false">IFERROR(INDEX(ammo!$A$2:$A$60,MATCH(M43,ammo!$B$2:$B$60,0),1),0)</f>
        <v>7</v>
      </c>
      <c r="M43" s="6" t="s">
        <v>75</v>
      </c>
      <c r="N43" s="3" t="n">
        <v>1</v>
      </c>
      <c r="O43" s="3" t="e">
        <f aca="false">_xlfn.CONCAT("('",B43,"','",C43,"','",E43,"','",F43,"','",G43,"','",H43,"','",I43,"','",J43,"','",K43,"','",L43,"','",N43,"','","'),")</f>
        <v>#VALUE!</v>
      </c>
      <c r="P43" s="3" t="n">
        <f aca="false">INDEX($U$2:$U$24,MATCH(Q43,$V$2:$V$24,0),1)</f>
        <v>5</v>
      </c>
      <c r="Q43" s="3" t="s">
        <v>49</v>
      </c>
      <c r="S43" s="3" t="str">
        <f aca="false">_xlfn.CONCAT("('",A43,"','",P43,"','",R43,"'),")</f>
        <v>('25','5',''),</v>
      </c>
      <c r="AB43" s="0" t="s">
        <v>564</v>
      </c>
      <c r="AC43" s="0" t="s">
        <v>564</v>
      </c>
    </row>
    <row r="44" customFormat="false" ht="13.8" hidden="false" customHeight="false" outlineLevel="0" collapsed="false">
      <c r="A44" s="3" t="n">
        <v>26</v>
      </c>
      <c r="B44" s="3" t="s">
        <v>403</v>
      </c>
      <c r="C44" s="3" t="e">
        <f aca="false">INDEX(#REF!,MATCH(D44,#REF!,0),1)</f>
        <v>#VALUE!</v>
      </c>
      <c r="D44" s="3" t="s">
        <v>369</v>
      </c>
      <c r="E44" s="3" t="n">
        <v>3</v>
      </c>
      <c r="F44" s="3" t="s">
        <v>365</v>
      </c>
      <c r="M44" s="6"/>
      <c r="P44" s="3" t="n">
        <f aca="false">INDEX($U$2:$U$24,MATCH(Q44,$V$2:$V$24,0),1)</f>
        <v>15</v>
      </c>
      <c r="Q44" s="3" t="s">
        <v>566</v>
      </c>
      <c r="S44" s="3" t="str">
        <f aca="false">_xlfn.CONCAT("('",A44,"','",P44,"','",R44,"'),")</f>
        <v>('26','15',''),</v>
      </c>
      <c r="AA44" s="0" t="s">
        <v>564</v>
      </c>
    </row>
    <row r="45" customFormat="false" ht="13.8" hidden="false" customHeight="false" outlineLevel="0" collapsed="false">
      <c r="A45" s="3" t="n">
        <v>26</v>
      </c>
      <c r="G45" s="3" t="n">
        <v>1</v>
      </c>
      <c r="H45" s="3" t="s">
        <v>371</v>
      </c>
      <c r="I45" s="3" t="n">
        <v>30</v>
      </c>
      <c r="J45" s="3" t="n">
        <v>285</v>
      </c>
      <c r="K45" s="3" t="n">
        <v>3</v>
      </c>
      <c r="L45" s="3" t="n">
        <f aca="false">IFERROR(INDEX(ammo!$A$2:$A$60,MATCH(M45,ammo!$B$2:$B$60,0),1),0)</f>
        <v>0</v>
      </c>
      <c r="M45" s="6"/>
      <c r="N45" s="3" t="n">
        <v>1</v>
      </c>
      <c r="O45" s="3" t="str">
        <f aca="false">_xlfn.CONCAT("('",B45,"','",C45,"','",E45,"','",F45,"','",G45,"','",H45,"','",I45,"','",J45,"','",K45,"','",L45,"','",N45,"','","'),")</f>
        <v>('','','','','1','M','30','285','3','0','1',''),</v>
      </c>
      <c r="P45" s="3" t="n">
        <f aca="false">INDEX($U$2:$U$24,MATCH(Q45,$V$2:$V$24,0),1)</f>
        <v>15</v>
      </c>
      <c r="Q45" s="3" t="s">
        <v>566</v>
      </c>
      <c r="S45" s="3" t="str">
        <f aca="false">_xlfn.CONCAT("('",A45,"','",P45,"','",R45,"'),")</f>
        <v>('26','15',''),</v>
      </c>
      <c r="AB45" s="0" t="s">
        <v>564</v>
      </c>
      <c r="AC45" s="0" t="s">
        <v>564</v>
      </c>
    </row>
    <row r="46" customFormat="false" ht="13.8" hidden="false" customHeight="false" outlineLevel="0" collapsed="false">
      <c r="A46" s="3" t="n">
        <v>26</v>
      </c>
      <c r="G46" s="3" t="n">
        <v>5</v>
      </c>
      <c r="H46" s="3" t="s">
        <v>371</v>
      </c>
      <c r="I46" s="3" t="n">
        <v>27</v>
      </c>
      <c r="J46" s="3" t="n">
        <v>382</v>
      </c>
      <c r="K46" s="3" t="n">
        <v>2</v>
      </c>
      <c r="L46" s="3" t="n">
        <f aca="false">IFERROR(INDEX(ammo!$A$2:$A$60,MATCH(M46,ammo!$B$2:$B$60,0),1),0)</f>
        <v>24</v>
      </c>
      <c r="M46" s="6" t="s">
        <v>59</v>
      </c>
      <c r="N46" s="3" t="n">
        <v>1</v>
      </c>
      <c r="O46" s="3" t="str">
        <f aca="false">_xlfn.CONCAT("('",B46,"','",C46,"','",E46,"','",F46,"','",G46,"','",H46,"','",I46,"','",J46,"','",K46,"','",L46,"','",N46,"','","'),")</f>
        <v>('','','','','5','M','27','382','2','24','1',''),</v>
      </c>
      <c r="P46" s="3" t="n">
        <f aca="false">INDEX($U$2:$U$24,MATCH(Q46,$V$2:$V$24,0),1)</f>
        <v>6</v>
      </c>
      <c r="Q46" s="3" t="s">
        <v>567</v>
      </c>
      <c r="S46" s="3" t="str">
        <f aca="false">_xlfn.CONCAT("('",A46,"','",P46,"','",R46,"'),")</f>
        <v>('26','6',''),</v>
      </c>
      <c r="AB46" s="0" t="s">
        <v>564</v>
      </c>
      <c r="AC46" s="0" t="s">
        <v>564</v>
      </c>
    </row>
    <row r="47" customFormat="false" ht="13.8" hidden="false" customHeight="false" outlineLevel="0" collapsed="false">
      <c r="A47" s="3" t="n">
        <v>27</v>
      </c>
      <c r="B47" s="3" t="s">
        <v>404</v>
      </c>
      <c r="C47" s="3" t="e">
        <f aca="false">INDEX(#REF!,MATCH(D47,#REF!,0),1)</f>
        <v>#VALUE!</v>
      </c>
      <c r="D47" s="3" t="s">
        <v>369</v>
      </c>
      <c r="E47" s="3" t="n">
        <v>11</v>
      </c>
      <c r="F47" s="3" t="s">
        <v>365</v>
      </c>
      <c r="M47" s="6"/>
      <c r="P47" s="3" t="n">
        <f aca="false">INDEX($U$2:$U$24,MATCH(Q47,$V$2:$V$24,0),1)</f>
        <v>7</v>
      </c>
      <c r="Q47" s="3" t="s">
        <v>570</v>
      </c>
      <c r="S47" s="3" t="str">
        <f aca="false">_xlfn.CONCAT("('",A47,"','",P47,"','",R47,"'),")</f>
        <v>('27','7',''),</v>
      </c>
      <c r="AC47" s="0" t="s">
        <v>564</v>
      </c>
    </row>
    <row r="48" customFormat="false" ht="13.8" hidden="false" customHeight="false" outlineLevel="0" collapsed="false">
      <c r="A48" s="3" t="n">
        <v>27</v>
      </c>
      <c r="M48" s="6"/>
      <c r="P48" s="3" t="n">
        <f aca="false">INDEX($U$2:$U$24,MATCH(Q48,$V$2:$V$24,0),1)</f>
        <v>15</v>
      </c>
      <c r="Q48" s="3" t="s">
        <v>566</v>
      </c>
      <c r="S48" s="3" t="str">
        <f aca="false">_xlfn.CONCAT("('",A48,"','",P48,"','",R48,"'),")</f>
        <v>('27','15',''),</v>
      </c>
      <c r="AG48" s="0" t="s">
        <v>564</v>
      </c>
    </row>
    <row r="49" customFormat="false" ht="13.8" hidden="false" customHeight="false" outlineLevel="0" collapsed="false">
      <c r="A49" s="3" t="n">
        <v>33</v>
      </c>
      <c r="B49" s="3" t="s">
        <v>411</v>
      </c>
      <c r="C49" s="3" t="e">
        <f aca="false">INDEX(#REF!,MATCH(D49,#REF!,0),1)</f>
        <v>#VALUE!</v>
      </c>
      <c r="D49" s="3" t="s">
        <v>376</v>
      </c>
      <c r="E49" s="3" t="n">
        <v>4</v>
      </c>
      <c r="F49" s="3" t="s">
        <v>365</v>
      </c>
      <c r="G49" s="3" t="n">
        <v>0</v>
      </c>
      <c r="H49" s="3" t="s">
        <v>378</v>
      </c>
      <c r="I49" s="3" t="n">
        <v>21</v>
      </c>
      <c r="J49" s="3" t="n">
        <v>314</v>
      </c>
      <c r="K49" s="3" t="n">
        <v>4</v>
      </c>
      <c r="L49" s="3" t="n">
        <f aca="false">IFERROR(INDEX(ammo!$A$2:$A$60,MATCH(M49,ammo!$B$2:$B$60,0),1),0)</f>
        <v>26</v>
      </c>
      <c r="M49" s="6" t="s">
        <v>61</v>
      </c>
      <c r="N49" s="3" t="n">
        <v>1</v>
      </c>
      <c r="O49" s="3" t="e">
        <f aca="false">_xlfn.CONCAT("('",B49,"','",C49,"','",E49,"','",F49,"','",G49,"','",H49,"','",I49,"','",J49,"','",K49,"','",L49,"','",N49,"','","'),")</f>
        <v>#VALUE!</v>
      </c>
      <c r="P49" s="3" t="n">
        <f aca="false">INDEX($U$2:$U$24,MATCH(Q49,$V$2:$V$24,0),1)</f>
        <v>2</v>
      </c>
      <c r="Q49" s="3" t="s">
        <v>71</v>
      </c>
      <c r="S49" s="3" t="str">
        <f aca="false">_xlfn.CONCAT("('",A49,"','",P49,"','",R49,"'),")</f>
        <v>('33','2',''),</v>
      </c>
      <c r="AJ49" s="0" t="s">
        <v>564</v>
      </c>
    </row>
    <row r="50" customFormat="false" ht="13.8" hidden="false" customHeight="false" outlineLevel="0" collapsed="false">
      <c r="A50" s="3" t="n">
        <v>37</v>
      </c>
      <c r="B50" s="3" t="s">
        <v>415</v>
      </c>
      <c r="C50" s="3" t="e">
        <f aca="false">INDEX(#REF!,MATCH(D50,#REF!,0),1)</f>
        <v>#VALUE!</v>
      </c>
      <c r="D50" s="3" t="s">
        <v>376</v>
      </c>
      <c r="E50" s="3" t="n">
        <v>5</v>
      </c>
      <c r="F50" s="3" t="s">
        <v>391</v>
      </c>
      <c r="M50" s="6"/>
      <c r="P50" s="3" t="n">
        <f aca="false">INDEX($U$2:$U$24,MATCH(Q50,$V$2:$V$24,0),1)</f>
        <v>15</v>
      </c>
      <c r="Q50" s="3" t="s">
        <v>566</v>
      </c>
      <c r="S50" s="3" t="str">
        <f aca="false">_xlfn.CONCAT("('",A50,"','",P50,"','",R50,"'),")</f>
        <v>('37','15',''),</v>
      </c>
      <c r="AJ50" s="0" t="s">
        <v>564</v>
      </c>
    </row>
    <row r="51" customFormat="false" ht="13.8" hidden="false" customHeight="false" outlineLevel="0" collapsed="false">
      <c r="A51" s="3" t="n">
        <v>38</v>
      </c>
      <c r="B51" s="3" t="s">
        <v>416</v>
      </c>
      <c r="C51" s="3" t="e">
        <f aca="false">INDEX(#REF!,MATCH(D51,#REF!,0),1)</f>
        <v>#VALUE!</v>
      </c>
      <c r="D51" s="3" t="s">
        <v>376</v>
      </c>
      <c r="E51" s="3" t="n">
        <v>2</v>
      </c>
      <c r="F51" s="3" t="s">
        <v>365</v>
      </c>
      <c r="G51" s="3" t="n">
        <v>0</v>
      </c>
      <c r="H51" s="3" t="s">
        <v>406</v>
      </c>
      <c r="I51" s="3" t="n">
        <v>3</v>
      </c>
      <c r="J51" s="3" t="n">
        <v>50</v>
      </c>
      <c r="K51" s="3" t="n">
        <v>2</v>
      </c>
      <c r="L51" s="3" t="n">
        <f aca="false">IFERROR(INDEX(ammo!$A$2:$A$60,MATCH(M51,ammo!$B$2:$B$60,0),1),0)</f>
        <v>0</v>
      </c>
      <c r="M51" s="6"/>
      <c r="N51" s="3" t="n">
        <v>1</v>
      </c>
      <c r="O51" s="3" t="e">
        <f aca="false">_xlfn.CONCAT("('",B51,"','",C51,"','",E51,"','",F51,"','",G51,"','",H51,"','",I51,"','",J51,"','",K51,"','",L51,"','",N51,"','","'),")</f>
        <v>#VALUE!</v>
      </c>
      <c r="P51" s="3" t="n">
        <f aca="false">INDEX($U$2:$U$24,MATCH(Q51,$V$2:$V$24,0),1)</f>
        <v>10</v>
      </c>
      <c r="Q51" s="3" t="s">
        <v>572</v>
      </c>
      <c r="S51" s="3" t="str">
        <f aca="false">_xlfn.CONCAT("('",A51,"','",P51,"','",R51,"'),")</f>
        <v>('38','10',''),</v>
      </c>
      <c r="AK51" s="0" t="s">
        <v>564</v>
      </c>
    </row>
    <row r="52" customFormat="false" ht="13.8" hidden="false" customHeight="false" outlineLevel="0" collapsed="false">
      <c r="A52" s="3" t="n">
        <v>39</v>
      </c>
      <c r="B52" s="3" t="s">
        <v>417</v>
      </c>
      <c r="C52" s="3" t="e">
        <f aca="false">INDEX(#REF!,MATCH(D52,#REF!,0),1)</f>
        <v>#VALUE!</v>
      </c>
      <c r="D52" s="3" t="s">
        <v>376</v>
      </c>
      <c r="E52" s="3" t="n">
        <v>4</v>
      </c>
      <c r="F52" s="3" t="s">
        <v>365</v>
      </c>
      <c r="G52" s="3" t="n">
        <v>0</v>
      </c>
      <c r="H52" s="3" t="s">
        <v>406</v>
      </c>
      <c r="I52" s="3" t="n">
        <v>3</v>
      </c>
      <c r="J52" s="3" t="n">
        <v>200</v>
      </c>
      <c r="K52" s="3" t="n">
        <v>3</v>
      </c>
      <c r="L52" s="3" t="n">
        <f aca="false">IFERROR(INDEX(ammo!$A$2:$A$60,MATCH(M52,ammo!$B$2:$B$60,0),1),0)</f>
        <v>0</v>
      </c>
      <c r="M52" s="6"/>
      <c r="N52" s="3" t="n">
        <v>1</v>
      </c>
      <c r="O52" s="3" t="e">
        <f aca="false">_xlfn.CONCAT("('",B52,"','",C52,"','",E52,"','",F52,"','",G52,"','",H52,"','",I52,"','",J52,"','",K52,"','",L52,"','",N52,"','","'),")</f>
        <v>#VALUE!</v>
      </c>
      <c r="P52" s="3" t="n">
        <f aca="false">INDEX($U$2:$U$24,MATCH(Q52,$V$2:$V$24,0),1)</f>
        <v>10</v>
      </c>
      <c r="Q52" s="3" t="s">
        <v>572</v>
      </c>
      <c r="S52" s="3" t="str">
        <f aca="false">_xlfn.CONCAT("('",A52,"','",P52,"','",R52,"'),")</f>
        <v>('39','10',''),</v>
      </c>
      <c r="AK52" s="0" t="s">
        <v>564</v>
      </c>
    </row>
    <row r="53" customFormat="false" ht="13.8" hidden="false" customHeight="false" outlineLevel="0" collapsed="false">
      <c r="A53" s="3" t="n">
        <v>40</v>
      </c>
      <c r="B53" s="3" t="s">
        <v>418</v>
      </c>
      <c r="C53" s="3" t="e">
        <f aca="false">INDEX(#REF!,MATCH(D53,#REF!,0),1)</f>
        <v>#VALUE!</v>
      </c>
      <c r="D53" s="3" t="s">
        <v>376</v>
      </c>
      <c r="E53" s="3" t="n">
        <v>5</v>
      </c>
      <c r="F53" s="3" t="s">
        <v>365</v>
      </c>
      <c r="G53" s="3" t="n">
        <v>0</v>
      </c>
      <c r="H53" s="3" t="s">
        <v>406</v>
      </c>
      <c r="I53" s="3" t="n">
        <v>1</v>
      </c>
      <c r="J53" s="3" t="n">
        <v>20</v>
      </c>
      <c r="K53" s="3" t="n">
        <v>0</v>
      </c>
      <c r="L53" s="3" t="n">
        <f aca="false">IFERROR(INDEX(ammo!$A$2:$A$60,MATCH(M53,ammo!$B$2:$B$60,0),1),0)</f>
        <v>0</v>
      </c>
      <c r="M53" s="6"/>
      <c r="N53" s="3" t="n">
        <v>1</v>
      </c>
      <c r="O53" s="3" t="e">
        <f aca="false">_xlfn.CONCAT("('",B53,"','",C53,"','",E53,"','",F53,"','",G53,"','",H53,"','",I53,"','",J53,"','",K53,"','",L53,"','",N53,"','","'),")</f>
        <v>#VALUE!</v>
      </c>
      <c r="P53" s="3" t="n">
        <f aca="false">INDEX($U$2:$U$24,MATCH(Q53,$V$2:$V$24,0),1)</f>
        <v>4</v>
      </c>
      <c r="Q53" s="3" t="s">
        <v>565</v>
      </c>
      <c r="S53" s="3" t="str">
        <f aca="false">_xlfn.CONCAT("('",A53,"','",P53,"','",R53,"'),")</f>
        <v>('40','4',''),</v>
      </c>
      <c r="CC53" s="0" t="s">
        <v>564</v>
      </c>
      <c r="CD53" s="0" t="s">
        <v>564</v>
      </c>
    </row>
    <row r="54" customFormat="false" ht="13.8" hidden="false" customHeight="false" outlineLevel="0" collapsed="false">
      <c r="A54" s="3" t="n">
        <v>41</v>
      </c>
      <c r="B54" s="3" t="s">
        <v>419</v>
      </c>
      <c r="C54" s="3" t="e">
        <f aca="false">INDEX(#REF!,MATCH(D54,#REF!,0),1)</f>
        <v>#VALUE!</v>
      </c>
      <c r="D54" s="3" t="s">
        <v>376</v>
      </c>
      <c r="E54" s="3" t="n">
        <v>4</v>
      </c>
      <c r="F54" s="3" t="s">
        <v>365</v>
      </c>
      <c r="G54" s="3" t="n">
        <v>0</v>
      </c>
      <c r="H54" s="3" t="s">
        <v>406</v>
      </c>
      <c r="I54" s="3" t="n">
        <v>3</v>
      </c>
      <c r="J54" s="3" t="n">
        <v>25</v>
      </c>
      <c r="K54" s="3" t="n">
        <v>1</v>
      </c>
      <c r="L54" s="3" t="n">
        <f aca="false">IFERROR(INDEX(ammo!$A$2:$A$60,MATCH(M54,ammo!$B$2:$B$60,0),1),0)</f>
        <v>0</v>
      </c>
      <c r="M54" s="6"/>
      <c r="N54" s="3" t="n">
        <v>1</v>
      </c>
      <c r="O54" s="3" t="e">
        <f aca="false">_xlfn.CONCAT("('",B54,"','",C54,"','",E54,"','",F54,"','",G54,"','",H54,"','",I54,"','",J54,"','",K54,"','",L54,"','",N54,"','","'),")</f>
        <v>#VALUE!</v>
      </c>
      <c r="P54" s="3" t="n">
        <f aca="false">INDEX($U$2:$U$24,MATCH(Q54,$V$2:$V$24,0),1)</f>
        <v>15</v>
      </c>
      <c r="Q54" s="3" t="s">
        <v>566</v>
      </c>
      <c r="S54" s="3" t="str">
        <f aca="false">_xlfn.CONCAT("('",A54,"','",P54,"','",R54,"'),")</f>
        <v>('41','15',''),</v>
      </c>
      <c r="AB54" s="0" t="s">
        <v>564</v>
      </c>
      <c r="CD54" s="0" t="s">
        <v>564</v>
      </c>
    </row>
    <row r="55" customFormat="false" ht="13.8" hidden="false" customHeight="false" outlineLevel="0" collapsed="false">
      <c r="A55" s="3" t="n">
        <v>44</v>
      </c>
      <c r="B55" s="3" t="s">
        <v>422</v>
      </c>
      <c r="C55" s="3" t="e">
        <f aca="false">INDEX(#REF!,MATCH(D55,#REF!,0),1)</f>
        <v>#VALUE!</v>
      </c>
      <c r="D55" s="3" t="s">
        <v>376</v>
      </c>
      <c r="E55" s="3" t="n">
        <v>3</v>
      </c>
      <c r="F55" s="3" t="s">
        <v>365</v>
      </c>
      <c r="G55" s="3" t="n">
        <v>0</v>
      </c>
      <c r="H55" s="3" t="s">
        <v>406</v>
      </c>
      <c r="I55" s="3" t="n">
        <v>2</v>
      </c>
      <c r="J55" s="3" t="n">
        <v>32</v>
      </c>
      <c r="K55" s="3" t="n">
        <v>2</v>
      </c>
      <c r="L55" s="3" t="n">
        <f aca="false">IFERROR(INDEX(ammo!$A$2:$A$60,MATCH(M55,ammo!$B$2:$B$60,0),1),0)</f>
        <v>0</v>
      </c>
      <c r="M55" s="6"/>
      <c r="N55" s="3" t="n">
        <v>1</v>
      </c>
      <c r="O55" s="3" t="e">
        <f aca="false">_xlfn.CONCAT("('",B55,"','",C55,"','",E55,"','",F55,"','",G55,"','",H55,"','",I55,"','",J55,"','",K55,"','",L55,"','",N55,"','","'),")</f>
        <v>#VALUE!</v>
      </c>
      <c r="P55" s="3" t="n">
        <f aca="false">INDEX($U$2:$U$24,MATCH(Q55,$V$2:$V$24,0),1)</f>
        <v>15</v>
      </c>
      <c r="Q55" s="3" t="s">
        <v>566</v>
      </c>
      <c r="S55" s="3" t="str">
        <f aca="false">_xlfn.CONCAT("('",A55,"','",P55,"','",R55,"'),")</f>
        <v>('44','15',''),</v>
      </c>
    </row>
    <row r="56" customFormat="false" ht="13.8" hidden="false" customHeight="false" outlineLevel="0" collapsed="false">
      <c r="A56" s="3" t="n">
        <v>48</v>
      </c>
      <c r="B56" s="3" t="s">
        <v>426</v>
      </c>
      <c r="C56" s="3" t="e">
        <f aca="false">INDEX(#REF!,MATCH(D56,#REF!,0),1)</f>
        <v>#VALUE!</v>
      </c>
      <c r="D56" s="3" t="s">
        <v>376</v>
      </c>
      <c r="E56" s="3" t="n">
        <v>6</v>
      </c>
      <c r="F56" s="3" t="s">
        <v>365</v>
      </c>
      <c r="G56" s="3" t="n">
        <v>0</v>
      </c>
      <c r="H56" s="3" t="s">
        <v>406</v>
      </c>
      <c r="I56" s="3" t="n">
        <v>3</v>
      </c>
      <c r="J56" s="3" t="n">
        <v>20</v>
      </c>
      <c r="K56" s="3" t="n">
        <v>0</v>
      </c>
      <c r="L56" s="3" t="n">
        <f aca="false">IFERROR(INDEX(ammo!$A$2:$A$60,MATCH(M56,ammo!$B$2:$B$60,0),1),0)</f>
        <v>0</v>
      </c>
      <c r="M56" s="6"/>
      <c r="N56" s="3" t="n">
        <v>1</v>
      </c>
      <c r="O56" s="3" t="e">
        <f aca="false">_xlfn.CONCAT("('",B56,"','",C56,"','",E56,"','",F56,"','",G56,"','",H56,"','",I56,"','",J56,"','",K56,"','",L56,"','",N56,"','","'),")</f>
        <v>#VALUE!</v>
      </c>
      <c r="P56" s="3" t="n">
        <f aca="false">INDEX($U$2:$U$24,MATCH(Q56,$V$2:$V$24,0),1)</f>
        <v>15</v>
      </c>
      <c r="Q56" s="3" t="s">
        <v>566</v>
      </c>
      <c r="S56" s="3" t="str">
        <f aca="false">_xlfn.CONCAT("('",A56,"','",P56,"','",R56,"'),")</f>
        <v>('48','15',''),</v>
      </c>
      <c r="AA56" s="0" t="s">
        <v>564</v>
      </c>
    </row>
    <row r="57" customFormat="false" ht="13.8" hidden="false" customHeight="false" outlineLevel="0" collapsed="false">
      <c r="A57" s="3" t="n">
        <v>52</v>
      </c>
      <c r="B57" s="3" t="s">
        <v>430</v>
      </c>
      <c r="C57" s="3" t="e">
        <f aca="false">INDEX(#REF!,MATCH(D57,#REF!,0),1)</f>
        <v>#VALUE!</v>
      </c>
      <c r="D57" s="3" t="s">
        <v>382</v>
      </c>
      <c r="E57" s="3" t="n">
        <v>2</v>
      </c>
      <c r="F57" s="3" t="s">
        <v>365</v>
      </c>
      <c r="G57" s="3" t="n">
        <v>0</v>
      </c>
      <c r="H57" s="3" t="s">
        <v>406</v>
      </c>
      <c r="I57" s="3" t="n">
        <v>1</v>
      </c>
      <c r="J57" s="3" t="n">
        <v>10</v>
      </c>
      <c r="K57" s="3" t="n">
        <v>0</v>
      </c>
      <c r="L57" s="3" t="n">
        <f aca="false">IFERROR(INDEX(ammo!$A$2:$A$60,MATCH(M57,ammo!$B$2:$B$60,0),1),0)</f>
        <v>0</v>
      </c>
      <c r="M57" s="6"/>
      <c r="N57" s="3" t="n">
        <v>1</v>
      </c>
      <c r="O57" s="3" t="e">
        <f aca="false">_xlfn.CONCAT("('",B57,"','",C57,"','",E57,"','",F57,"','",G57,"','",H57,"','",I57,"','",J57,"','",K57,"','",L57,"','",N57,"','","'),")</f>
        <v>#VALUE!</v>
      </c>
      <c r="P57" s="3" t="n">
        <f aca="false">INDEX($U$2:$U$24,MATCH(Q57,$V$2:$V$24,0),1)</f>
        <v>15</v>
      </c>
      <c r="Q57" s="3" t="s">
        <v>566</v>
      </c>
      <c r="S57" s="3" t="str">
        <f aca="false">_xlfn.CONCAT("('",A57,"','",P57,"','",R57,"'),")</f>
        <v>('52','15',''),</v>
      </c>
      <c r="AB57" s="0" t="s">
        <v>564</v>
      </c>
      <c r="AC57" s="0" t="s">
        <v>564</v>
      </c>
    </row>
    <row r="58" customFormat="false" ht="13.8" hidden="false" customHeight="false" outlineLevel="0" collapsed="false">
      <c r="A58" s="3" t="n">
        <v>55</v>
      </c>
      <c r="B58" s="3" t="s">
        <v>433</v>
      </c>
      <c r="C58" s="3" t="e">
        <f aca="false">INDEX(#REF!,MATCH(D58,#REF!,0),1)</f>
        <v>#VALUE!</v>
      </c>
      <c r="D58" s="3" t="s">
        <v>382</v>
      </c>
      <c r="E58" s="3" t="n">
        <v>3</v>
      </c>
      <c r="F58" s="3" t="s">
        <v>365</v>
      </c>
      <c r="G58" s="3" t="n">
        <v>0</v>
      </c>
      <c r="H58" s="3" t="s">
        <v>406</v>
      </c>
      <c r="I58" s="3" t="n">
        <v>20</v>
      </c>
      <c r="J58" s="3" t="n">
        <v>180</v>
      </c>
      <c r="K58" s="3" t="n">
        <v>3</v>
      </c>
      <c r="L58" s="3" t="n">
        <f aca="false">IFERROR(INDEX(ammo!$A$2:$A$60,MATCH(M58,ammo!$B$2:$B$60,0),1),0)</f>
        <v>0</v>
      </c>
      <c r="M58" s="6"/>
      <c r="N58" s="3" t="n">
        <v>1</v>
      </c>
      <c r="O58" s="3" t="e">
        <f aca="false">_xlfn.CONCAT("('",B58,"','",C58,"','",E58,"','",F58,"','",G58,"','",H58,"','",I58,"','",J58,"','",K58,"','",L58,"','",N58,"','","'),")</f>
        <v>#VALUE!</v>
      </c>
      <c r="P58" s="3" t="n">
        <f aca="false">INDEX($U$2:$U$24,MATCH(Q58,$V$2:$V$24,0),1)</f>
        <v>15</v>
      </c>
      <c r="Q58" s="3" t="s">
        <v>566</v>
      </c>
      <c r="S58" s="3" t="str">
        <f aca="false">_xlfn.CONCAT("('",A58,"','",P58,"','",R58,"'),")</f>
        <v>('55','15',''),</v>
      </c>
      <c r="AB58" s="0" t="s">
        <v>564</v>
      </c>
      <c r="AC58" s="0" t="s">
        <v>564</v>
      </c>
      <c r="AI58" s="0" t="s">
        <v>564</v>
      </c>
    </row>
    <row r="59" customFormat="false" ht="13.8" hidden="false" customHeight="false" outlineLevel="0" collapsed="false">
      <c r="A59" s="3" t="n">
        <v>57</v>
      </c>
      <c r="B59" s="3" t="s">
        <v>435</v>
      </c>
      <c r="C59" s="3" t="e">
        <f aca="false">INDEX(#REF!,MATCH(D59,#REF!,0),1)</f>
        <v>#VALUE!</v>
      </c>
      <c r="D59" s="3" t="s">
        <v>380</v>
      </c>
      <c r="E59" s="3" t="n">
        <v>3</v>
      </c>
      <c r="F59" s="3" t="s">
        <v>365</v>
      </c>
      <c r="G59" s="3" t="n">
        <v>0</v>
      </c>
      <c r="H59" s="3" t="s">
        <v>406</v>
      </c>
      <c r="I59" s="3" t="n">
        <v>1</v>
      </c>
      <c r="J59" s="3" t="n">
        <v>0</v>
      </c>
      <c r="K59" s="3" t="n">
        <v>0</v>
      </c>
      <c r="L59" s="3" t="n">
        <f aca="false">IFERROR(INDEX(ammo!$A$2:$A$60,MATCH(M59,ammo!$B$2:$B$60,0),1),0)</f>
        <v>0</v>
      </c>
      <c r="M59" s="6"/>
      <c r="N59" s="3" t="n">
        <v>1</v>
      </c>
      <c r="O59" s="3" t="e">
        <f aca="false">_xlfn.CONCAT("('",B59,"','",C59,"','",E59,"','",F59,"','",G59,"','",H59,"','",I59,"','",J59,"','",K59,"','",L59,"','",N59,"','","'),")</f>
        <v>#VALUE!</v>
      </c>
      <c r="P59" s="3" t="n">
        <f aca="false">INDEX($U$2:$U$24,MATCH(Q59,$V$2:$V$24,0),1)</f>
        <v>14</v>
      </c>
      <c r="Q59" s="3" t="s">
        <v>575</v>
      </c>
      <c r="R59" s="3" t="n">
        <v>1</v>
      </c>
      <c r="S59" s="3" t="str">
        <f aca="false">_xlfn.CONCAT("('",A59,"','",P59,"','",R59,"'),")</f>
        <v>('57','14','1'),</v>
      </c>
    </row>
    <row r="60" customFormat="false" ht="13.8" hidden="false" customHeight="false" outlineLevel="0" collapsed="false">
      <c r="A60" s="3" t="n">
        <v>57</v>
      </c>
      <c r="G60" s="3" t="n">
        <v>0</v>
      </c>
      <c r="H60" s="3" t="s">
        <v>406</v>
      </c>
      <c r="I60" s="3" t="n">
        <v>0</v>
      </c>
      <c r="J60" s="3" t="n">
        <v>10</v>
      </c>
      <c r="K60" s="3" t="n">
        <v>1</v>
      </c>
      <c r="L60" s="3" t="n">
        <f aca="false">IFERROR(INDEX(ammo!$A$2:$A$60,MATCH(M60,ammo!$B$2:$B$60,0),1),0)</f>
        <v>0</v>
      </c>
      <c r="M60" s="6"/>
      <c r="N60" s="3" t="n">
        <v>1</v>
      </c>
      <c r="O60" s="3" t="str">
        <f aca="false">_xlfn.CONCAT("('",B60,"','",C60,"','",E60,"','",F60,"','",G60,"','",H60,"','",I60,"','",J60,"','",K60,"','",L60,"','",N60,"','","'),")</f>
        <v>('','','','','0','R','0','10','1','0','1',''),</v>
      </c>
      <c r="P60" s="3" t="n">
        <f aca="false">INDEX($U$2:$U$24,MATCH(Q60,$V$2:$V$24,0),1)</f>
        <v>4</v>
      </c>
      <c r="Q60" s="3" t="s">
        <v>565</v>
      </c>
      <c r="S60" s="3" t="str">
        <f aca="false">_xlfn.CONCAT("('",A60,"','",P60,"','",R60,"'),")</f>
        <v>('57','4',''),</v>
      </c>
      <c r="AB60" s="0" t="s">
        <v>564</v>
      </c>
      <c r="AC60" s="0" t="s">
        <v>564</v>
      </c>
    </row>
    <row r="61" customFormat="false" ht="13.8" hidden="false" customHeight="false" outlineLevel="0" collapsed="false">
      <c r="A61" s="3" t="n">
        <v>57</v>
      </c>
      <c r="G61" s="3" t="n">
        <v>0</v>
      </c>
      <c r="H61" s="3" t="s">
        <v>366</v>
      </c>
      <c r="I61" s="3" t="n">
        <v>0</v>
      </c>
      <c r="J61" s="3" t="n">
        <v>10</v>
      </c>
      <c r="K61" s="3" t="n">
        <v>1</v>
      </c>
      <c r="L61" s="3" t="n">
        <f aca="false">IFERROR(INDEX(ammo!$A$2:$A$60,MATCH(M61,ammo!$B$2:$B$60,0),1),0)</f>
        <v>0</v>
      </c>
      <c r="M61" s="6"/>
      <c r="N61" s="3" t="n">
        <v>1</v>
      </c>
      <c r="O61" s="3" t="str">
        <f aca="false">_xlfn.CONCAT("('",B61,"','",C61,"','",E61,"','",F61,"','",G61,"','",H61,"','",I61,"','",J61,"','",K61,"','",L61,"','",N61,"','","'),")</f>
        <v>('','','','','0','C','0','10','1','0','1',''),</v>
      </c>
      <c r="P61" s="3" t="n">
        <f aca="false">INDEX($U$2:$U$24,MATCH(Q61,$V$2:$V$24,0),1)</f>
        <v>4</v>
      </c>
      <c r="Q61" s="3" t="s">
        <v>565</v>
      </c>
      <c r="S61" s="3" t="str">
        <f aca="false">_xlfn.CONCAT("('",A61,"','",P61,"','",R61,"'),")</f>
        <v>('57','4',''),</v>
      </c>
    </row>
    <row r="62" customFormat="false" ht="13.8" hidden="false" customHeight="false" outlineLevel="0" collapsed="false">
      <c r="A62" s="3" t="n">
        <v>58</v>
      </c>
      <c r="B62" s="3" t="s">
        <v>436</v>
      </c>
      <c r="C62" s="3" t="e">
        <f aca="false">INDEX(#REF!,MATCH(D62,#REF!,0),1)</f>
        <v>#VALUE!</v>
      </c>
      <c r="D62" s="3" t="s">
        <v>380</v>
      </c>
      <c r="E62" s="3" t="n">
        <v>4</v>
      </c>
      <c r="F62" s="3" t="s">
        <v>365</v>
      </c>
      <c r="M62" s="6"/>
      <c r="P62" s="3" t="n">
        <f aca="false">INDEX($U$2:$U$24,MATCH(Q62,$V$2:$V$24,0),1)</f>
        <v>13</v>
      </c>
      <c r="Q62" s="3" t="s">
        <v>574</v>
      </c>
      <c r="S62" s="3" t="str">
        <f aca="false">_xlfn.CONCAT("('",A62,"','",P62,"','",R62,"'),")</f>
        <v>('58','13',''),</v>
      </c>
    </row>
    <row r="63" customFormat="false" ht="13.8" hidden="false" customHeight="false" outlineLevel="0" collapsed="false">
      <c r="A63" s="3" t="n">
        <v>58</v>
      </c>
      <c r="M63" s="6"/>
      <c r="P63" s="3" t="n">
        <f aca="false">INDEX($U$2:$U$24,MATCH(Q63,$V$2:$V$24,0),1)</f>
        <v>14</v>
      </c>
      <c r="Q63" s="3" t="s">
        <v>575</v>
      </c>
      <c r="R63" s="3" t="n">
        <v>1</v>
      </c>
      <c r="S63" s="3" t="str">
        <f aca="false">_xlfn.CONCAT("('",A63,"','",P63,"','",R63,"'),")</f>
        <v>('58','14','1'),</v>
      </c>
    </row>
    <row r="64" customFormat="false" ht="13.8" hidden="false" customHeight="false" outlineLevel="0" collapsed="false">
      <c r="A64" s="3" t="n">
        <v>59</v>
      </c>
      <c r="B64" s="3" t="s">
        <v>437</v>
      </c>
      <c r="C64" s="3" t="e">
        <f aca="false">INDEX(#REF!,MATCH(D64,#REF!,0),1)</f>
        <v>#VALUE!</v>
      </c>
      <c r="D64" s="3" t="s">
        <v>380</v>
      </c>
      <c r="E64" s="3" t="n">
        <v>4</v>
      </c>
      <c r="F64" s="3" t="s">
        <v>365</v>
      </c>
      <c r="G64" s="3" t="n">
        <v>0</v>
      </c>
      <c r="H64" s="3" t="s">
        <v>366</v>
      </c>
      <c r="I64" s="3" t="n">
        <v>0</v>
      </c>
      <c r="J64" s="3" t="n">
        <v>15</v>
      </c>
      <c r="K64" s="3" t="n">
        <v>2</v>
      </c>
      <c r="L64" s="3" t="n">
        <f aca="false">IFERROR(INDEX(ammo!$A$2:$A$60,MATCH(M64,ammo!$B$2:$B$60,0),1),0)</f>
        <v>0</v>
      </c>
      <c r="M64" s="6"/>
      <c r="N64" s="3" t="n">
        <v>1</v>
      </c>
      <c r="O64" s="3" t="e">
        <f aca="false">_xlfn.CONCAT("('",B64,"','",C64,"','",E64,"','",F64,"','",G64,"','",H64,"','",I64,"','",J64,"','",K64,"','",L64,"','",N64,"','","'),")</f>
        <v>#VALUE!</v>
      </c>
      <c r="P64" s="3" t="n">
        <f aca="false">INDEX($U$2:$U$24,MATCH(Q64,$V$2:$V$24,0),1)</f>
        <v>13</v>
      </c>
      <c r="Q64" s="3" t="s">
        <v>574</v>
      </c>
      <c r="S64" s="3" t="str">
        <f aca="false">_xlfn.CONCAT("('",A64,"','",P64,"','",R64,"'),")</f>
        <v>('59','13',''),</v>
      </c>
      <c r="AA64" s="0" t="s">
        <v>564</v>
      </c>
      <c r="AB64" s="0" t="s">
        <v>564</v>
      </c>
      <c r="AC64" s="0" t="s">
        <v>564</v>
      </c>
      <c r="CC64" s="0" t="s">
        <v>564</v>
      </c>
      <c r="CD64" s="0" t="s">
        <v>564</v>
      </c>
      <c r="CE64" s="0" t="s">
        <v>564</v>
      </c>
    </row>
    <row r="65" customFormat="false" ht="13.8" hidden="false" customHeight="false" outlineLevel="0" collapsed="false">
      <c r="A65" s="3" t="n">
        <v>59</v>
      </c>
      <c r="M65" s="6"/>
      <c r="P65" s="3" t="n">
        <f aca="false">INDEX($U$2:$U$24,MATCH(Q65,$V$2:$V$24,0),1)</f>
        <v>14</v>
      </c>
      <c r="Q65" s="3" t="s">
        <v>575</v>
      </c>
      <c r="R65" s="3" t="n">
        <v>1</v>
      </c>
      <c r="S65" s="3" t="str">
        <f aca="false">_xlfn.CONCAT("('",A65,"','",P65,"','",R65,"'),")</f>
        <v>('59','14','1'),</v>
      </c>
      <c r="AG65" s="0" t="s">
        <v>564</v>
      </c>
    </row>
    <row r="66" customFormat="false" ht="13.8" hidden="false" customHeight="false" outlineLevel="0" collapsed="false">
      <c r="A66" s="3" t="n">
        <v>60</v>
      </c>
      <c r="B66" s="3" t="s">
        <v>438</v>
      </c>
      <c r="C66" s="3" t="e">
        <f aca="false">INDEX(#REF!,MATCH(D66,#REF!,0),1)</f>
        <v>#VALUE!</v>
      </c>
      <c r="D66" s="3" t="s">
        <v>374</v>
      </c>
      <c r="E66" s="3" t="n">
        <v>5</v>
      </c>
      <c r="F66" s="3" t="s">
        <v>365</v>
      </c>
      <c r="G66" s="3" t="n">
        <v>0</v>
      </c>
      <c r="H66" s="3" t="s">
        <v>371</v>
      </c>
      <c r="I66" s="3" t="n">
        <v>4</v>
      </c>
      <c r="J66" s="3" t="n">
        <v>10</v>
      </c>
      <c r="K66" s="3" t="n">
        <v>1</v>
      </c>
      <c r="L66" s="3" t="n">
        <f aca="false">IFERROR(INDEX(ammo!$A$2:$A$60,MATCH(M66,ammo!$B$2:$B$60,0),1),0)</f>
        <v>0</v>
      </c>
      <c r="M66" s="6"/>
      <c r="N66" s="3" t="n">
        <v>1</v>
      </c>
      <c r="O66" s="3" t="e">
        <f aca="false">_xlfn.CONCAT("('",B66,"','",C66,"','",E66,"','",F66,"','",G66,"','",H66,"','",I66,"','",J66,"','",K66,"','",L66,"','",N66,"','","'),")</f>
        <v>#VALUE!</v>
      </c>
      <c r="P66" s="3" t="n">
        <f aca="false">INDEX($U$2:$U$24,MATCH(Q66,$V$2:$V$24,0),1)</f>
        <v>13</v>
      </c>
      <c r="Q66" s="3" t="s">
        <v>574</v>
      </c>
      <c r="S66" s="3" t="str">
        <f aca="false">_xlfn.CONCAT("('",A66,"','",P66,"','",R66,"'),")</f>
        <v>('60','13',''),</v>
      </c>
      <c r="AA66" s="0" t="s">
        <v>564</v>
      </c>
      <c r="AB66" s="0" t="s">
        <v>564</v>
      </c>
      <c r="AC66" s="0" t="s">
        <v>564</v>
      </c>
    </row>
    <row r="67" customFormat="false" ht="13.8" hidden="false" customHeight="false" outlineLevel="0" collapsed="false">
      <c r="A67" s="3" t="n">
        <v>60</v>
      </c>
      <c r="M67" s="6"/>
      <c r="P67" s="3" t="n">
        <f aca="false">INDEX($U$2:$U$24,MATCH(Q67,$V$2:$V$24,0),1)</f>
        <v>14</v>
      </c>
      <c r="Q67" s="3" t="s">
        <v>575</v>
      </c>
      <c r="R67" s="3" t="n">
        <v>2</v>
      </c>
      <c r="S67" s="3" t="str">
        <f aca="false">_xlfn.CONCAT("('",A67,"','",P67,"','",R67,"'),")</f>
        <v>('60','14','2'),</v>
      </c>
      <c r="AA67" s="0" t="s">
        <v>564</v>
      </c>
      <c r="AB67" s="0" t="s">
        <v>564</v>
      </c>
      <c r="AC67" s="0" t="s">
        <v>564</v>
      </c>
    </row>
    <row r="68" customFormat="false" ht="13.8" hidden="false" customHeight="false" outlineLevel="0" collapsed="false">
      <c r="A68" s="3" t="n">
        <v>61</v>
      </c>
      <c r="B68" s="3" t="s">
        <v>439</v>
      </c>
      <c r="C68" s="3" t="e">
        <f aca="false">INDEX(#REF!,MATCH(D68,#REF!,0),1)</f>
        <v>#VALUE!</v>
      </c>
      <c r="D68" s="3" t="s">
        <v>374</v>
      </c>
      <c r="E68" s="3" t="n">
        <v>6</v>
      </c>
      <c r="F68" s="3" t="s">
        <v>365</v>
      </c>
      <c r="G68" s="3" t="n">
        <v>0</v>
      </c>
      <c r="H68" s="3" t="s">
        <v>371</v>
      </c>
      <c r="I68" s="3" t="n">
        <v>1</v>
      </c>
      <c r="J68" s="3" t="n">
        <v>40</v>
      </c>
      <c r="K68" s="3" t="n">
        <v>1</v>
      </c>
      <c r="L68" s="3" t="n">
        <f aca="false">IFERROR(INDEX(ammo!$A$2:$A$60,MATCH(M68,ammo!$B$2:$B$60,0),1),0)</f>
        <v>0</v>
      </c>
      <c r="M68" s="6"/>
      <c r="N68" s="3" t="n">
        <v>1</v>
      </c>
      <c r="O68" s="3" t="e">
        <f aca="false">_xlfn.CONCAT("('",B68,"','",C68,"','",E68,"','",F68,"','",G68,"','",H68,"','",I68,"','",J68,"','",K68,"','",L68,"','",N68,"','","'),")</f>
        <v>#VALUE!</v>
      </c>
      <c r="P68" s="3" t="n">
        <f aca="false">INDEX($U$2:$U$24,MATCH(Q68,$V$2:$V$24,0),1)</f>
        <v>2</v>
      </c>
      <c r="Q68" s="3" t="s">
        <v>71</v>
      </c>
      <c r="S68" s="3" t="str">
        <f aca="false">_xlfn.CONCAT("('",A68,"','",P68,"','",R68,"'),")</f>
        <v>('61','2',''),</v>
      </c>
      <c r="AA68" s="0" t="s">
        <v>564</v>
      </c>
      <c r="AB68" s="0" t="s">
        <v>564</v>
      </c>
      <c r="AC68" s="0" t="s">
        <v>564</v>
      </c>
    </row>
    <row r="69" customFormat="false" ht="13.8" hidden="false" customHeight="false" outlineLevel="0" collapsed="false">
      <c r="A69" s="3" t="n">
        <v>61</v>
      </c>
      <c r="M69" s="6"/>
      <c r="P69" s="3" t="n">
        <f aca="false">INDEX($U$2:$U$24,MATCH(Q69,$V$2:$V$24,0),1)</f>
        <v>14</v>
      </c>
      <c r="Q69" s="3" t="s">
        <v>575</v>
      </c>
      <c r="R69" s="3" t="n">
        <v>2</v>
      </c>
      <c r="S69" s="3" t="str">
        <f aca="false">_xlfn.CONCAT("('",A69,"','",P69,"','",R69,"'),")</f>
        <v>('61','14','2'),</v>
      </c>
      <c r="AA69" s="0" t="s">
        <v>564</v>
      </c>
      <c r="AB69" s="0" t="s">
        <v>564</v>
      </c>
      <c r="AC69" s="0" t="s">
        <v>564</v>
      </c>
    </row>
    <row r="70" customFormat="false" ht="13.8" hidden="false" customHeight="false" outlineLevel="0" collapsed="false">
      <c r="A70" s="3" t="n">
        <v>62</v>
      </c>
      <c r="B70" s="3" t="s">
        <v>440</v>
      </c>
      <c r="C70" s="3" t="e">
        <f aca="false">INDEX(#REF!,MATCH(D70,#REF!,0),1)</f>
        <v>#VALUE!</v>
      </c>
      <c r="D70" s="3" t="s">
        <v>374</v>
      </c>
      <c r="E70" s="3" t="n">
        <v>4</v>
      </c>
      <c r="F70" s="3" t="s">
        <v>391</v>
      </c>
      <c r="G70" s="3" t="n">
        <v>0</v>
      </c>
      <c r="H70" s="3" t="s">
        <v>371</v>
      </c>
      <c r="I70" s="3" t="n">
        <v>0</v>
      </c>
      <c r="J70" s="3" t="n">
        <v>50</v>
      </c>
      <c r="K70" s="3" t="n">
        <v>2</v>
      </c>
      <c r="L70" s="3" t="n">
        <f aca="false">IFERROR(INDEX(ammo!$A$2:$A$60,MATCH(M70,ammo!$B$2:$B$60,0),1),0)</f>
        <v>0</v>
      </c>
      <c r="M70" s="6"/>
      <c r="N70" s="3" t="n">
        <v>1</v>
      </c>
      <c r="O70" s="3" t="e">
        <f aca="false">_xlfn.CONCAT("('",B70,"','",C70,"','",E70,"','",F70,"','",G70,"','",H70,"','",I70,"','",J70,"','",K70,"','",L70,"','",N70,"','","'),")</f>
        <v>#VALUE!</v>
      </c>
      <c r="P70" s="3" t="n">
        <f aca="false">INDEX($U$2:$U$24,MATCH(Q70,$V$2:$V$24,0),1)</f>
        <v>2</v>
      </c>
      <c r="Q70" s="3" t="s">
        <v>71</v>
      </c>
      <c r="S70" s="3" t="str">
        <f aca="false">_xlfn.CONCAT("('",A70,"','",P70,"','",R70,"'),")</f>
        <v>('62','2',''),</v>
      </c>
      <c r="AA70" s="0" t="s">
        <v>564</v>
      </c>
      <c r="AB70" s="0" t="s">
        <v>564</v>
      </c>
      <c r="AC70" s="0" t="s">
        <v>564</v>
      </c>
      <c r="CD70" s="0" t="s">
        <v>564</v>
      </c>
      <c r="CE70" s="0" t="s">
        <v>564</v>
      </c>
    </row>
    <row r="71" customFormat="false" ht="13.8" hidden="false" customHeight="false" outlineLevel="0" collapsed="false">
      <c r="A71" s="3" t="n">
        <v>62</v>
      </c>
      <c r="M71" s="6"/>
      <c r="P71" s="3" t="n">
        <f aca="false">INDEX($U$2:$U$24,MATCH(Q71,$V$2:$V$24,0),1)</f>
        <v>14</v>
      </c>
      <c r="Q71" s="3" t="s">
        <v>575</v>
      </c>
      <c r="R71" s="3" t="n">
        <v>2</v>
      </c>
      <c r="S71" s="3" t="str">
        <f aca="false">_xlfn.CONCAT("('",A71,"','",P71,"','",R71,"'),")</f>
        <v>('62','14','2'),</v>
      </c>
      <c r="AI71" s="0" t="s">
        <v>564</v>
      </c>
    </row>
    <row r="72" customFormat="false" ht="13.8" hidden="false" customHeight="false" outlineLevel="0" collapsed="false">
      <c r="A72" s="3" t="n">
        <v>63</v>
      </c>
      <c r="B72" s="3" t="s">
        <v>441</v>
      </c>
      <c r="C72" s="3" t="e">
        <f aca="false">INDEX(#REF!,MATCH(D72,#REF!,0),1)</f>
        <v>#VALUE!</v>
      </c>
      <c r="D72" s="3" t="s">
        <v>374</v>
      </c>
      <c r="E72" s="3" t="n">
        <v>9</v>
      </c>
      <c r="F72" s="3" t="s">
        <v>391</v>
      </c>
      <c r="G72" s="3" t="n">
        <v>0</v>
      </c>
      <c r="H72" s="3" t="s">
        <v>371</v>
      </c>
      <c r="I72" s="3" t="n">
        <v>1</v>
      </c>
      <c r="J72" s="3" t="n">
        <v>20</v>
      </c>
      <c r="K72" s="3" t="n">
        <v>1</v>
      </c>
      <c r="L72" s="3" t="n">
        <f aca="false">IFERROR(INDEX(ammo!$A$2:$A$60,MATCH(M72,ammo!$B$2:$B$60,0),1),0)</f>
        <v>0</v>
      </c>
      <c r="M72" s="6"/>
      <c r="N72" s="3" t="n">
        <v>1</v>
      </c>
      <c r="O72" s="3" t="e">
        <f aca="false">_xlfn.CONCAT("('",B72,"','",C72,"','",E72,"','",F72,"','",G72,"','",H72,"','",I72,"','",J72,"','",K72,"','",L72,"','",N72,"','","'),")</f>
        <v>#VALUE!</v>
      </c>
      <c r="P72" s="3" t="n">
        <f aca="false">INDEX($U$2:$U$24,MATCH(Q72,$V$2:$V$24,0),1)</f>
        <v>2</v>
      </c>
      <c r="Q72" s="3" t="s">
        <v>71</v>
      </c>
      <c r="S72" s="3" t="str">
        <f aca="false">_xlfn.CONCAT("('",A72,"','",P72,"','",R72,"'),")</f>
        <v>('63','2',''),</v>
      </c>
      <c r="AJ72" s="0" t="s">
        <v>564</v>
      </c>
    </row>
    <row r="73" customFormat="false" ht="13.8" hidden="false" customHeight="false" outlineLevel="0" collapsed="false">
      <c r="A73" s="3" t="n">
        <v>63</v>
      </c>
      <c r="M73" s="6"/>
      <c r="P73" s="3" t="n">
        <f aca="false">INDEX($U$2:$U$24,MATCH(Q73,$V$2:$V$24,0),1)</f>
        <v>14</v>
      </c>
      <c r="Q73" s="3" t="s">
        <v>575</v>
      </c>
      <c r="R73" s="3" t="n">
        <v>2</v>
      </c>
      <c r="S73" s="3" t="str">
        <f aca="false">_xlfn.CONCAT("('",A73,"','",P73,"','",R73,"'),")</f>
        <v>('63','14','2'),</v>
      </c>
      <c r="AK73" s="0" t="s">
        <v>564</v>
      </c>
    </row>
    <row r="74" customFormat="false" ht="13.8" hidden="false" customHeight="false" outlineLevel="0" collapsed="false">
      <c r="A74" s="3" t="n">
        <v>64</v>
      </c>
      <c r="B74" s="3" t="s">
        <v>442</v>
      </c>
      <c r="C74" s="3" t="e">
        <f aca="false">INDEX(#REF!,MATCH(D74,#REF!,0),1)</f>
        <v>#VALUE!</v>
      </c>
      <c r="D74" s="3" t="s">
        <v>374</v>
      </c>
      <c r="E74" s="3" t="n">
        <v>9</v>
      </c>
      <c r="F74" s="3" t="s">
        <v>391</v>
      </c>
      <c r="G74" s="3" t="n">
        <v>0</v>
      </c>
      <c r="H74" s="3" t="s">
        <v>371</v>
      </c>
      <c r="I74" s="3" t="n">
        <v>1</v>
      </c>
      <c r="J74" s="3" t="n">
        <v>100</v>
      </c>
      <c r="K74" s="3" t="n">
        <v>4</v>
      </c>
      <c r="L74" s="3" t="n">
        <f aca="false">IFERROR(INDEX(ammo!$A$2:$A$60,MATCH(M74,ammo!$B$2:$B$60,0),1),0)</f>
        <v>0</v>
      </c>
      <c r="M74" s="6"/>
      <c r="N74" s="3" t="n">
        <v>1</v>
      </c>
      <c r="O74" s="3" t="e">
        <f aca="false">_xlfn.CONCAT("('",B74,"','",C74,"','",E74,"','",F74,"','",G74,"','",H74,"','",I74,"','",J74,"','",K74,"','",L74,"','",N74,"','","'),")</f>
        <v>#VALUE!</v>
      </c>
      <c r="P74" s="3" t="n">
        <f aca="false">INDEX($U$2:$U$24,MATCH(Q74,$V$2:$V$24,0),1)</f>
        <v>2</v>
      </c>
      <c r="Q74" s="3" t="s">
        <v>71</v>
      </c>
      <c r="S74" s="3" t="str">
        <f aca="false">_xlfn.CONCAT("('",A74,"','",P74,"','",R74,"'),")</f>
        <v>('64','2',''),</v>
      </c>
      <c r="AK74" s="0" t="s">
        <v>564</v>
      </c>
    </row>
    <row r="75" customFormat="false" ht="13.8" hidden="false" customHeight="false" outlineLevel="0" collapsed="false">
      <c r="A75" s="3" t="n">
        <v>64</v>
      </c>
      <c r="M75" s="6"/>
      <c r="P75" s="3" t="n">
        <f aca="false">INDEX($U$2:$U$24,MATCH(Q75,$V$2:$V$24,0),1)</f>
        <v>14</v>
      </c>
      <c r="Q75" s="3" t="s">
        <v>575</v>
      </c>
      <c r="R75" s="3" t="n">
        <v>2</v>
      </c>
      <c r="S75" s="3" t="str">
        <f aca="false">_xlfn.CONCAT("('",A75,"','",P75,"','",R75,"'),")</f>
        <v>('64','14','2'),</v>
      </c>
      <c r="AK75" s="0" t="s">
        <v>564</v>
      </c>
    </row>
    <row r="76" customFormat="false" ht="13.8" hidden="false" customHeight="false" outlineLevel="0" collapsed="false">
      <c r="A76" s="3" t="n">
        <v>65</v>
      </c>
      <c r="B76" s="3" t="s">
        <v>443</v>
      </c>
      <c r="C76" s="3" t="e">
        <f aca="false">INDEX(#REF!,MATCH(D76,#REF!,0),1)</f>
        <v>#VALUE!</v>
      </c>
      <c r="D76" s="3" t="s">
        <v>374</v>
      </c>
      <c r="E76" s="3" t="n">
        <v>6</v>
      </c>
      <c r="F76" s="3" t="s">
        <v>391</v>
      </c>
      <c r="G76" s="3" t="n">
        <v>0</v>
      </c>
      <c r="H76" s="3" t="s">
        <v>371</v>
      </c>
      <c r="I76" s="3" t="n">
        <v>0</v>
      </c>
      <c r="J76" s="3" t="n">
        <v>153</v>
      </c>
      <c r="K76" s="3" t="n">
        <v>3</v>
      </c>
      <c r="L76" s="3" t="n">
        <f aca="false">IFERROR(INDEX(ammo!$A$2:$A$60,MATCH(M76,ammo!$B$2:$B$60,0),1),0)</f>
        <v>0</v>
      </c>
      <c r="M76" s="6"/>
      <c r="N76" s="3" t="n">
        <v>1</v>
      </c>
      <c r="O76" s="3" t="e">
        <f aca="false">_xlfn.CONCAT("('",B76,"','",C76,"','",E76,"','",F76,"','",G76,"','",H76,"','",I76,"','",J76,"','",K76,"','",L76,"','",N76,"','","'),")</f>
        <v>#VALUE!</v>
      </c>
      <c r="P76" s="3" t="n">
        <f aca="false">INDEX($U$2:$U$24,MATCH(Q76,$V$2:$V$24,0),1)</f>
        <v>2</v>
      </c>
      <c r="Q76" s="3" t="s">
        <v>71</v>
      </c>
      <c r="S76" s="3" t="str">
        <f aca="false">_xlfn.CONCAT("('",A76,"','",P76,"','",R76,"'),")</f>
        <v>('65','2',''),</v>
      </c>
      <c r="AK76" s="0" t="s">
        <v>564</v>
      </c>
    </row>
    <row r="77" customFormat="false" ht="13.8" hidden="false" customHeight="false" outlineLevel="0" collapsed="false">
      <c r="A77" s="3" t="n">
        <v>65</v>
      </c>
      <c r="M77" s="6"/>
      <c r="P77" s="3" t="n">
        <f aca="false">INDEX($U$2:$U$24,MATCH(Q77,$V$2:$V$24,0),1)</f>
        <v>14</v>
      </c>
      <c r="Q77" s="3" t="s">
        <v>575</v>
      </c>
      <c r="R77" s="3" t="n">
        <v>2</v>
      </c>
      <c r="S77" s="3" t="str">
        <f aca="false">_xlfn.CONCAT("('",A77,"','",P77,"','",R77,"'),")</f>
        <v>('65','14','2'),</v>
      </c>
    </row>
    <row r="78" customFormat="false" ht="13.8" hidden="false" customHeight="false" outlineLevel="0" collapsed="false">
      <c r="A78" s="3" t="n">
        <v>66</v>
      </c>
      <c r="B78" s="3" t="s">
        <v>444</v>
      </c>
      <c r="C78" s="3" t="e">
        <f aca="false">INDEX(#REF!,MATCH(D78,#REF!,0),1)</f>
        <v>#VALUE!</v>
      </c>
      <c r="D78" s="3" t="s">
        <v>374</v>
      </c>
      <c r="E78" s="3" t="n">
        <v>6</v>
      </c>
      <c r="F78" s="3" t="s">
        <v>365</v>
      </c>
      <c r="G78" s="3" t="n">
        <v>0</v>
      </c>
      <c r="H78" s="3" t="s">
        <v>371</v>
      </c>
      <c r="I78" s="3" t="n">
        <v>0</v>
      </c>
      <c r="J78" s="3" t="n">
        <v>100</v>
      </c>
      <c r="K78" s="3" t="n">
        <v>3</v>
      </c>
      <c r="L78" s="3" t="n">
        <f aca="false">IFERROR(INDEX(ammo!$A$2:$A$60,MATCH(M78,ammo!$B$2:$B$60,0),1),0)</f>
        <v>0</v>
      </c>
      <c r="M78" s="6"/>
      <c r="N78" s="3" t="n">
        <v>1</v>
      </c>
      <c r="O78" s="3" t="e">
        <f aca="false">_xlfn.CONCAT("('",B78,"','",C78,"','",E78,"','",F78,"','",G78,"','",H78,"','",I78,"','",J78,"','",K78,"','",L78,"','",N78,"','","'),")</f>
        <v>#VALUE!</v>
      </c>
      <c r="P78" s="3" t="n">
        <f aca="false">INDEX($U$2:$U$24,MATCH(Q78,$V$2:$V$24,0),1)</f>
        <v>2</v>
      </c>
      <c r="Q78" s="3" t="s">
        <v>71</v>
      </c>
      <c r="S78" s="3" t="str">
        <f aca="false">_xlfn.CONCAT("('",A78,"','",P78,"','",R78,"'),")</f>
        <v>('66','2',''),</v>
      </c>
    </row>
    <row r="79" customFormat="false" ht="13.8" hidden="false" customHeight="false" outlineLevel="0" collapsed="false">
      <c r="A79" s="3" t="n">
        <v>66</v>
      </c>
      <c r="M79" s="6"/>
      <c r="P79" s="3" t="n">
        <f aca="false">INDEX($U$2:$U$24,MATCH(Q79,$V$2:$V$24,0),1)</f>
        <v>14</v>
      </c>
      <c r="Q79" s="3" t="s">
        <v>575</v>
      </c>
      <c r="R79" s="3" t="n">
        <v>2</v>
      </c>
      <c r="S79" s="3" t="str">
        <f aca="false">_xlfn.CONCAT("('",A79,"','",P79,"','",R79,"'),")</f>
        <v>('66','14','2'),</v>
      </c>
    </row>
    <row r="80" customFormat="false" ht="13.8" hidden="false" customHeight="false" outlineLevel="0" collapsed="false">
      <c r="A80" s="3" t="n">
        <v>67</v>
      </c>
      <c r="B80" s="3" t="s">
        <v>445</v>
      </c>
      <c r="C80" s="3" t="e">
        <f aca="false">INDEX(#REF!,MATCH(D80,#REF!,0),1)</f>
        <v>#VALUE!</v>
      </c>
      <c r="D80" s="3" t="s">
        <v>374</v>
      </c>
      <c r="E80" s="3" t="n">
        <v>6</v>
      </c>
      <c r="F80" s="3" t="s">
        <v>365</v>
      </c>
      <c r="G80" s="3" t="n">
        <v>0</v>
      </c>
      <c r="H80" s="3" t="s">
        <v>406</v>
      </c>
      <c r="I80" s="3" t="n">
        <v>1</v>
      </c>
      <c r="J80" s="3" t="n">
        <v>75</v>
      </c>
      <c r="K80" s="3" t="n">
        <v>2</v>
      </c>
      <c r="L80" s="3" t="n">
        <f aca="false">IFERROR(INDEX(ammo!$A$2:$A$60,MATCH(M80,ammo!$B$2:$B$60,0),1),0)</f>
        <v>0</v>
      </c>
      <c r="M80" s="6"/>
      <c r="N80" s="3" t="n">
        <v>1</v>
      </c>
      <c r="O80" s="3" t="e">
        <f aca="false">_xlfn.CONCAT("('",B80,"','",C80,"','",E80,"','",F80,"','",G80,"','",H80,"','",I80,"','",J80,"','",K80,"','",L80,"','",N80,"','","'),")</f>
        <v>#VALUE!</v>
      </c>
      <c r="P80" s="3" t="n">
        <f aca="false">INDEX($U$2:$U$24,MATCH(Q80,$V$2:$V$24,0),1)</f>
        <v>2</v>
      </c>
      <c r="Q80" s="3" t="s">
        <v>71</v>
      </c>
      <c r="S80" s="3" t="str">
        <f aca="false">_xlfn.CONCAT("('",A80,"','",P80,"','",R80,"'),")</f>
        <v>('67','2',''),</v>
      </c>
      <c r="AA80" s="0" t="s">
        <v>564</v>
      </c>
      <c r="AB80" s="0" t="s">
        <v>564</v>
      </c>
    </row>
    <row r="81" customFormat="false" ht="13.8" hidden="false" customHeight="false" outlineLevel="0" collapsed="false">
      <c r="A81" s="3" t="n">
        <v>67</v>
      </c>
      <c r="M81" s="6"/>
      <c r="P81" s="3" t="n">
        <f aca="false">INDEX($U$2:$U$24,MATCH(Q81,$V$2:$V$24,0),1)</f>
        <v>8</v>
      </c>
      <c r="Q81" s="3" t="s">
        <v>569</v>
      </c>
      <c r="S81" s="3" t="str">
        <f aca="false">_xlfn.CONCAT("('",A81,"','",P81,"','",R81,"'),")</f>
        <v>('67','8',''),</v>
      </c>
      <c r="AA81" s="0" t="s">
        <v>564</v>
      </c>
      <c r="AB81" s="0" t="s">
        <v>564</v>
      </c>
      <c r="AG81" s="0" t="s">
        <v>564</v>
      </c>
    </row>
    <row r="82" customFormat="false" ht="13.8" hidden="false" customHeight="false" outlineLevel="0" collapsed="false">
      <c r="A82" s="3" t="n">
        <v>68</v>
      </c>
      <c r="B82" s="3" t="s">
        <v>446</v>
      </c>
      <c r="C82" s="3" t="e">
        <f aca="false">INDEX(#REF!,MATCH(D82,#REF!,0),1)</f>
        <v>#VALUE!</v>
      </c>
      <c r="D82" s="3" t="s">
        <v>374</v>
      </c>
      <c r="E82" s="3" t="n">
        <v>9</v>
      </c>
      <c r="F82" s="3" t="s">
        <v>391</v>
      </c>
      <c r="G82" s="3" t="n">
        <v>0</v>
      </c>
      <c r="H82" s="3" t="s">
        <v>406</v>
      </c>
      <c r="I82" s="3" t="n">
        <v>1</v>
      </c>
      <c r="J82" s="3" t="n">
        <v>50</v>
      </c>
      <c r="K82" s="3" t="n">
        <v>2</v>
      </c>
      <c r="L82" s="3" t="n">
        <f aca="false">IFERROR(INDEX(ammo!$A$2:$A$60,MATCH(M82,ammo!$B$2:$B$60,0),1),0)</f>
        <v>0</v>
      </c>
      <c r="M82" s="6"/>
      <c r="N82" s="3" t="n">
        <v>1</v>
      </c>
      <c r="O82" s="3" t="e">
        <f aca="false">_xlfn.CONCAT("('",B82,"','",C82,"','",E82,"','",F82,"','",G82,"','",H82,"','",I82,"','",J82,"','",K82,"','",L82,"','",N82,"','","'),")</f>
        <v>#VALUE!</v>
      </c>
      <c r="P82" s="3" t="n">
        <f aca="false">INDEX($U$2:$U$24,MATCH(Q82,$V$2:$V$24,0),1)</f>
        <v>2</v>
      </c>
      <c r="Q82" s="3" t="s">
        <v>71</v>
      </c>
      <c r="S82" s="3" t="str">
        <f aca="false">_xlfn.CONCAT("('",A82,"','",P82,"','",R82,"'),")</f>
        <v>('68','2',''),</v>
      </c>
      <c r="AA82" s="0" t="s">
        <v>564</v>
      </c>
      <c r="AB82" s="0" t="s">
        <v>564</v>
      </c>
    </row>
    <row r="83" customFormat="false" ht="13.8" hidden="false" customHeight="false" outlineLevel="0" collapsed="false">
      <c r="A83" s="3" t="n">
        <v>68</v>
      </c>
      <c r="M83" s="6"/>
      <c r="P83" s="3" t="n">
        <f aca="false">INDEX($U$2:$U$24,MATCH(Q83,$V$2:$V$24,0),1)</f>
        <v>8</v>
      </c>
      <c r="Q83" s="3" t="s">
        <v>569</v>
      </c>
      <c r="S83" s="3" t="str">
        <f aca="false">_xlfn.CONCAT("('",A83,"','",P83,"','",R83,"'),")</f>
        <v>('68','8',''),</v>
      </c>
      <c r="AD83" s="0" t="s">
        <v>564</v>
      </c>
    </row>
    <row r="84" customFormat="false" ht="13.8" hidden="false" customHeight="false" outlineLevel="0" collapsed="false">
      <c r="A84" s="3" t="n">
        <v>69</v>
      </c>
      <c r="B84" s="3" t="s">
        <v>447</v>
      </c>
      <c r="C84" s="3" t="e">
        <f aca="false">INDEX(#REF!,MATCH(D84,#REF!,0),1)</f>
        <v>#VALUE!</v>
      </c>
      <c r="D84" s="3" t="s">
        <v>374</v>
      </c>
      <c r="E84" s="3" t="n">
        <v>9</v>
      </c>
      <c r="F84" s="3" t="s">
        <v>391</v>
      </c>
      <c r="G84" s="3" t="n">
        <v>0</v>
      </c>
      <c r="H84" s="3" t="s">
        <v>371</v>
      </c>
      <c r="I84" s="3" t="n">
        <v>1</v>
      </c>
      <c r="J84" s="3" t="n">
        <v>100</v>
      </c>
      <c r="K84" s="3" t="n">
        <v>4</v>
      </c>
      <c r="L84" s="3" t="n">
        <f aca="false">IFERROR(INDEX(ammo!$A$2:$A$60,MATCH(M84,ammo!$B$2:$B$60,0),1),0)</f>
        <v>0</v>
      </c>
      <c r="M84" s="6"/>
      <c r="N84" s="3" t="n">
        <v>1</v>
      </c>
      <c r="O84" s="3" t="e">
        <f aca="false">_xlfn.CONCAT("('",B84,"','",C84,"','",E84,"','",F84,"','",G84,"','",H84,"','",I84,"','",J84,"','",K84,"','",L84,"','",N84,"','","'),")</f>
        <v>#VALUE!</v>
      </c>
      <c r="P84" s="3" t="n">
        <f aca="false">INDEX($U$2:$U$24,MATCH(Q84,$V$2:$V$24,0),1)</f>
        <v>2</v>
      </c>
      <c r="Q84" s="3" t="s">
        <v>71</v>
      </c>
      <c r="S84" s="3" t="str">
        <f aca="false">_xlfn.CONCAT("('",A84,"','",P84,"','",R84,"'),")</f>
        <v>('69','2',''),</v>
      </c>
      <c r="AD84" s="0" t="s">
        <v>564</v>
      </c>
    </row>
    <row r="85" customFormat="false" ht="13.8" hidden="false" customHeight="false" outlineLevel="0" collapsed="false">
      <c r="A85" s="3" t="n">
        <v>69</v>
      </c>
      <c r="M85" s="6"/>
      <c r="P85" s="3" t="n">
        <f aca="false">INDEX($U$2:$U$24,MATCH(Q85,$V$2:$V$24,0),1)</f>
        <v>8</v>
      </c>
      <c r="Q85" s="3" t="s">
        <v>569</v>
      </c>
      <c r="S85" s="3" t="str">
        <f aca="false">_xlfn.CONCAT("('",A85,"','",P85,"','",R85,"'),")</f>
        <v>('69','8',''),</v>
      </c>
      <c r="AI85" s="0" t="s">
        <v>564</v>
      </c>
    </row>
    <row r="86" customFormat="false" ht="13.8" hidden="false" customHeight="false" outlineLevel="0" collapsed="false">
      <c r="A86" s="3" t="n">
        <v>70</v>
      </c>
      <c r="B86" s="3" t="s">
        <v>448</v>
      </c>
      <c r="C86" s="3" t="e">
        <f aca="false">INDEX(#REF!,MATCH(D86,#REF!,0),1)</f>
        <v>#VALUE!</v>
      </c>
      <c r="D86" s="3" t="s">
        <v>374</v>
      </c>
      <c r="E86" s="3" t="n">
        <v>6</v>
      </c>
      <c r="F86" s="3" t="s">
        <v>391</v>
      </c>
      <c r="G86" s="3" t="n">
        <v>0</v>
      </c>
      <c r="H86" s="3" t="s">
        <v>371</v>
      </c>
      <c r="I86" s="3" t="n">
        <v>0</v>
      </c>
      <c r="J86" s="3" t="n">
        <v>135</v>
      </c>
      <c r="K86" s="3" t="n">
        <v>3</v>
      </c>
      <c r="L86" s="3" t="n">
        <f aca="false">IFERROR(INDEX(ammo!$A$2:$A$60,MATCH(M86,ammo!$B$2:$B$60,0),1),0)</f>
        <v>0</v>
      </c>
      <c r="M86" s="6"/>
      <c r="N86" s="3" t="n">
        <v>1</v>
      </c>
      <c r="O86" s="3" t="e">
        <f aca="false">_xlfn.CONCAT("('",B86,"','",C86,"','",E86,"','",F86,"','",G86,"','",H86,"','",I86,"','",J86,"','",K86,"','",L86,"','",N86,"','","'),")</f>
        <v>#VALUE!</v>
      </c>
      <c r="P86" s="3" t="n">
        <f aca="false">INDEX($U$2:$U$24,MATCH(Q86,$V$2:$V$24,0),1)</f>
        <v>2</v>
      </c>
      <c r="Q86" s="3" t="s">
        <v>71</v>
      </c>
      <c r="S86" s="3" t="str">
        <f aca="false">_xlfn.CONCAT("('",A86,"','",P86,"','",R86,"'),")</f>
        <v>('70','2',''),</v>
      </c>
      <c r="AI86" s="0" t="s">
        <v>564</v>
      </c>
    </row>
    <row r="87" customFormat="false" ht="13.8" hidden="false" customHeight="false" outlineLevel="0" collapsed="false">
      <c r="A87" s="3" t="n">
        <v>70</v>
      </c>
      <c r="M87" s="6"/>
      <c r="P87" s="3" t="n">
        <f aca="false">INDEX($U$2:$U$24,MATCH(Q87,$V$2:$V$24,0),1)</f>
        <v>8</v>
      </c>
      <c r="Q87" s="3" t="s">
        <v>569</v>
      </c>
      <c r="S87" s="3" t="str">
        <f aca="false">_xlfn.CONCAT("('",A87,"','",P87,"','",R87,"'),")</f>
        <v>('70','8',''),</v>
      </c>
      <c r="AJ87" s="0" t="s">
        <v>564</v>
      </c>
    </row>
    <row r="88" customFormat="false" ht="13.8" hidden="false" customHeight="false" outlineLevel="0" collapsed="false">
      <c r="A88" s="3" t="n">
        <v>71</v>
      </c>
      <c r="B88" s="3" t="s">
        <v>449</v>
      </c>
      <c r="C88" s="3" t="e">
        <f aca="false">INDEX(#REF!,MATCH(D88,#REF!,0),1)</f>
        <v>#VALUE!</v>
      </c>
      <c r="D88" s="3" t="s">
        <v>364</v>
      </c>
      <c r="E88" s="3" t="n">
        <v>5</v>
      </c>
      <c r="F88" s="3" t="s">
        <v>365</v>
      </c>
      <c r="G88" s="3" t="n">
        <v>0</v>
      </c>
      <c r="H88" s="3" t="s">
        <v>371</v>
      </c>
      <c r="I88" s="3" t="n">
        <v>0</v>
      </c>
      <c r="J88" s="3" t="n">
        <v>100</v>
      </c>
      <c r="K88" s="3" t="n">
        <v>3</v>
      </c>
      <c r="L88" s="3" t="n">
        <f aca="false">IFERROR(INDEX(ammo!$A$2:$A$60,MATCH(M88,ammo!$B$2:$B$60,0),1),0)</f>
        <v>0</v>
      </c>
      <c r="M88" s="6"/>
      <c r="N88" s="3" t="n">
        <v>1</v>
      </c>
      <c r="O88" s="3" t="e">
        <f aca="false">_xlfn.CONCAT("('",B88,"','",C88,"','",E88,"','",F88,"','",G88,"','",H88,"','",I88,"','",J88,"','",K88,"','",L88,"','",N88,"','","'),")</f>
        <v>#VALUE!</v>
      </c>
      <c r="P88" s="3" t="n">
        <f aca="false">INDEX($U$2:$U$24,MATCH(Q88,$V$2:$V$24,0),1)</f>
        <v>2</v>
      </c>
      <c r="Q88" s="3" t="s">
        <v>71</v>
      </c>
      <c r="S88" s="3" t="str">
        <f aca="false">_xlfn.CONCAT("('",A88,"','",P88,"','",R88,"'),")</f>
        <v>('71','2',''),</v>
      </c>
      <c r="AK88" s="0" t="s">
        <v>564</v>
      </c>
    </row>
    <row r="89" customFormat="false" ht="13.8" hidden="false" customHeight="false" outlineLevel="0" collapsed="false">
      <c r="A89" s="3" t="n">
        <v>71</v>
      </c>
      <c r="M89" s="6"/>
      <c r="P89" s="3" t="n">
        <f aca="false">INDEX($U$2:$U$24,MATCH(Q89,$V$2:$V$24,0),1)</f>
        <v>12</v>
      </c>
      <c r="Q89" s="3" t="s">
        <v>149</v>
      </c>
      <c r="R89" s="3" t="n">
        <v>1</v>
      </c>
      <c r="S89" s="3" t="str">
        <f aca="false">_xlfn.CONCAT("('",A89,"','",P89,"','",R89,"'),")</f>
        <v>('71','12','1'),</v>
      </c>
      <c r="AD89" s="0" t="s">
        <v>564</v>
      </c>
    </row>
    <row r="90" customFormat="false" ht="13.8" hidden="false" customHeight="false" outlineLevel="0" collapsed="false">
      <c r="A90" s="3" t="n">
        <v>72</v>
      </c>
      <c r="B90" s="3" t="s">
        <v>450</v>
      </c>
      <c r="C90" s="3" t="e">
        <f aca="false">INDEX(#REF!,MATCH(D90,#REF!,0),1)</f>
        <v>#VALUE!</v>
      </c>
      <c r="D90" s="3" t="s">
        <v>364</v>
      </c>
      <c r="E90" s="3" t="n">
        <v>8</v>
      </c>
      <c r="F90" s="3" t="s">
        <v>365</v>
      </c>
      <c r="G90" s="3" t="n">
        <v>0</v>
      </c>
      <c r="H90" s="3" t="s">
        <v>366</v>
      </c>
      <c r="I90" s="3" t="n">
        <v>4</v>
      </c>
      <c r="J90" s="3" t="n">
        <v>250</v>
      </c>
      <c r="K90" s="3" t="n">
        <v>4</v>
      </c>
      <c r="L90" s="3" t="n">
        <v>128</v>
      </c>
      <c r="M90" s="6" t="s">
        <v>45</v>
      </c>
      <c r="N90" s="3" t="n">
        <v>2</v>
      </c>
      <c r="O90" s="3" t="e">
        <f aca="false">_xlfn.CONCAT("('",B90,"','",C90,"','",E90,"','",F90,"','",G90,"','",H90,"','",I90,"','",J90,"','",K90,"','",L90,"','",N90,"','","'),")</f>
        <v>#VALUE!</v>
      </c>
      <c r="P90" s="3" t="n">
        <f aca="false">INDEX($U$2:$U$24,MATCH(Q90,$V$2:$V$24,0),1)</f>
        <v>3</v>
      </c>
      <c r="Q90" s="3" t="s">
        <v>562</v>
      </c>
      <c r="S90" s="3" t="str">
        <f aca="false">_xlfn.CONCAT("('",A90,"','",P90,"','",R90,"'),")</f>
        <v>('72','3',''),</v>
      </c>
      <c r="AF90" s="0" t="s">
        <v>564</v>
      </c>
    </row>
    <row r="91" customFormat="false" ht="13.8" hidden="false" customHeight="false" outlineLevel="0" collapsed="false">
      <c r="A91" s="3" t="n">
        <v>73</v>
      </c>
      <c r="B91" s="3" t="s">
        <v>451</v>
      </c>
      <c r="C91" s="3" t="e">
        <f aca="false">INDEX(#REF!,MATCH(D91,#REF!,0),1)</f>
        <v>#VALUE!</v>
      </c>
      <c r="D91" s="3" t="s">
        <v>364</v>
      </c>
      <c r="E91" s="3" t="n">
        <v>1</v>
      </c>
      <c r="F91" s="3" t="s">
        <v>365</v>
      </c>
      <c r="G91" s="3" t="n">
        <v>0</v>
      </c>
      <c r="H91" s="3" t="s">
        <v>366</v>
      </c>
      <c r="I91" s="3" t="n">
        <v>6</v>
      </c>
      <c r="J91" s="3" t="n">
        <v>10</v>
      </c>
      <c r="K91" s="3" t="n">
        <v>3</v>
      </c>
      <c r="L91" s="3" t="n">
        <f aca="false">IFERROR(INDEX(ammo!$A$2:$A$60,MATCH(M91,ammo!$B$2:$B$60,0),1),0)</f>
        <v>0</v>
      </c>
      <c r="M91" s="6"/>
      <c r="N91" s="3" t="n">
        <v>2</v>
      </c>
      <c r="O91" s="3" t="e">
        <f aca="false">_xlfn.CONCAT("('",B91,"','",C91,"','",E91,"','",F91,"','",G91,"','",H91,"','",I91,"','",J91,"','",K91,"','",L91,"','",N91,"','","'),")</f>
        <v>#VALUE!</v>
      </c>
      <c r="P91" s="3" t="n">
        <f aca="false">INDEX($U$2:$U$24,MATCH(Q91,$V$2:$V$24,0),1)</f>
        <v>15</v>
      </c>
      <c r="Q91" s="3" t="s">
        <v>566</v>
      </c>
      <c r="S91" s="3" t="str">
        <f aca="false">_xlfn.CONCAT("('",A91,"','",P91,"','",R91,"'),")</f>
        <v>('73','15',''),</v>
      </c>
      <c r="AF91" s="0" t="s">
        <v>564</v>
      </c>
    </row>
    <row r="92" customFormat="false" ht="13.8" hidden="false" customHeight="false" outlineLevel="0" collapsed="false">
      <c r="A92" s="3" t="n">
        <v>73</v>
      </c>
      <c r="M92" s="6"/>
      <c r="P92" s="3" t="n">
        <f aca="false">INDEX($U$2:$U$24,MATCH(Q92,$V$2:$V$24,0),1)</f>
        <v>12</v>
      </c>
      <c r="Q92" s="3" t="s">
        <v>149</v>
      </c>
      <c r="S92" s="3" t="str">
        <f aca="false">_xlfn.CONCAT("('",A92,"','",P92,"','",R92,"'),")</f>
        <v>('73','12',''),</v>
      </c>
      <c r="AF92" s="0" t="s">
        <v>564</v>
      </c>
    </row>
    <row r="93" customFormat="false" ht="13.8" hidden="false" customHeight="false" outlineLevel="0" collapsed="false">
      <c r="A93" s="3" t="n">
        <v>74</v>
      </c>
      <c r="B93" s="3" t="s">
        <v>452</v>
      </c>
      <c r="C93" s="3" t="e">
        <f aca="false">INDEX(#REF!,MATCH(D93,#REF!,0),1)</f>
        <v>#VALUE!</v>
      </c>
      <c r="D93" s="3" t="s">
        <v>364</v>
      </c>
      <c r="E93" s="3" t="n">
        <v>3</v>
      </c>
      <c r="F93" s="3" t="s">
        <v>365</v>
      </c>
      <c r="G93" s="3" t="n">
        <v>0</v>
      </c>
      <c r="H93" s="3" t="s">
        <v>366</v>
      </c>
      <c r="I93" s="3" t="n">
        <v>1</v>
      </c>
      <c r="J93" s="3" t="n">
        <v>0</v>
      </c>
      <c r="K93" s="3" t="n">
        <v>0</v>
      </c>
      <c r="L93" s="3" t="n">
        <f aca="false">IFERROR(INDEX(ammo!$A$2:$A$60,MATCH(M93,ammo!$B$2:$B$60,0),1),0)</f>
        <v>38</v>
      </c>
      <c r="M93" s="6" t="s">
        <v>135</v>
      </c>
      <c r="N93" s="3" t="n">
        <v>2</v>
      </c>
      <c r="O93" s="3" t="e">
        <f aca="false">_xlfn.CONCAT("('",B93,"','",C93,"','",E93,"','",F93,"','",G93,"','",H93,"','",I93,"','",J93,"','",K93,"','",L93,"','",N93,"','","'),")</f>
        <v>#VALUE!</v>
      </c>
      <c r="P93" s="3" t="n">
        <f aca="false">INDEX($U$2:$U$24,MATCH(Q93,$V$2:$V$24,0),1)</f>
        <v>3</v>
      </c>
      <c r="Q93" s="3" t="s">
        <v>562</v>
      </c>
      <c r="S93" s="3" t="str">
        <f aca="false">_xlfn.CONCAT("('",A93,"','",P93,"','",R93,"'),")</f>
        <v>('74','3',''),</v>
      </c>
      <c r="AF93" s="0" t="s">
        <v>564</v>
      </c>
    </row>
    <row r="94" customFormat="false" ht="13.8" hidden="false" customHeight="false" outlineLevel="0" collapsed="false">
      <c r="A94" s="3" t="n">
        <v>74</v>
      </c>
      <c r="M94" s="6"/>
      <c r="P94" s="3" t="n">
        <f aca="false">INDEX($U$2:$U$24,MATCH(Q94,$V$2:$V$24,0),1)</f>
        <v>7</v>
      </c>
      <c r="Q94" s="3" t="s">
        <v>570</v>
      </c>
      <c r="R94" s="3" t="n">
        <v>2</v>
      </c>
      <c r="S94" s="3" t="str">
        <f aca="false">_xlfn.CONCAT("('",A94,"','",P94,"','",R94,"'),")</f>
        <v>('74','7','2'),</v>
      </c>
      <c r="AF94" s="0" t="s">
        <v>564</v>
      </c>
    </row>
    <row r="95" customFormat="false" ht="13.8" hidden="false" customHeight="false" outlineLevel="0" collapsed="false">
      <c r="A95" s="3" t="n">
        <v>75</v>
      </c>
      <c r="B95" s="3" t="s">
        <v>453</v>
      </c>
      <c r="C95" s="3" t="e">
        <f aca="false">INDEX(#REF!,MATCH(D95,#REF!,0),1)</f>
        <v>#VALUE!</v>
      </c>
      <c r="D95" s="3" t="s">
        <v>364</v>
      </c>
      <c r="E95" s="3" t="n">
        <v>7</v>
      </c>
      <c r="F95" s="3" t="s">
        <v>365</v>
      </c>
      <c r="G95" s="3" t="n">
        <v>1</v>
      </c>
      <c r="H95" s="3" t="s">
        <v>371</v>
      </c>
      <c r="I95" s="3" t="n">
        <v>9</v>
      </c>
      <c r="J95" s="3" t="n">
        <v>65</v>
      </c>
      <c r="K95" s="3" t="n">
        <v>2</v>
      </c>
      <c r="L95" s="3" t="n">
        <v>126</v>
      </c>
      <c r="M95" s="6" t="s">
        <v>331</v>
      </c>
      <c r="N95" s="3" t="n">
        <v>2</v>
      </c>
      <c r="O95" s="3" t="e">
        <f aca="false">_xlfn.CONCAT("('",B95,"','",C95,"','",E95,"','",F95,"','",G95,"','",H95,"','",I95,"','",J95,"','",K95,"','",L95,"','",N95,"','","'),")</f>
        <v>#VALUE!</v>
      </c>
      <c r="P95" s="3" t="n">
        <f aca="false">INDEX($U$2:$U$24,MATCH(Q95,$V$2:$V$24,0),1)</f>
        <v>12</v>
      </c>
      <c r="Q95" s="3" t="s">
        <v>149</v>
      </c>
      <c r="S95" s="3" t="str">
        <f aca="false">_xlfn.CONCAT("('",A95,"','",P95,"','",R95,"'),")</f>
        <v>('75','12',''),</v>
      </c>
    </row>
    <row r="96" customFormat="false" ht="13.8" hidden="false" customHeight="false" outlineLevel="0" collapsed="false">
      <c r="A96" s="3" t="n">
        <v>75</v>
      </c>
      <c r="M96" s="6"/>
      <c r="P96" s="3" t="n">
        <f aca="false">INDEX($U$2:$U$24,MATCH(Q96,$V$2:$V$24,0),1)</f>
        <v>15</v>
      </c>
      <c r="Q96" s="3" t="s">
        <v>566</v>
      </c>
      <c r="S96" s="3" t="str">
        <f aca="false">_xlfn.CONCAT("('",A96,"','",P96,"','",R96,"'),")</f>
        <v>('75','15',''),</v>
      </c>
      <c r="AQ96" s="0" t="s">
        <v>564</v>
      </c>
    </row>
    <row r="97" customFormat="false" ht="13.8" hidden="false" customHeight="false" outlineLevel="0" collapsed="false">
      <c r="A97" s="3" t="n">
        <v>76</v>
      </c>
      <c r="B97" s="3" t="s">
        <v>454</v>
      </c>
      <c r="C97" s="3" t="e">
        <f aca="false">INDEX(#REF!,MATCH(D97,#REF!,0),1)</f>
        <v>#VALUE!</v>
      </c>
      <c r="D97" s="3" t="s">
        <v>364</v>
      </c>
      <c r="E97" s="3" t="n">
        <v>5</v>
      </c>
      <c r="F97" s="3" t="s">
        <v>365</v>
      </c>
      <c r="G97" s="3" t="n">
        <v>2</v>
      </c>
      <c r="H97" s="3" t="s">
        <v>366</v>
      </c>
      <c r="I97" s="3" t="n">
        <v>5</v>
      </c>
      <c r="J97" s="3" t="n">
        <v>80</v>
      </c>
      <c r="K97" s="3" t="n">
        <v>2</v>
      </c>
      <c r="L97" s="3" t="n">
        <f aca="false">IFERROR(INDEX(ammo!$A$2:$A$60,MATCH(M97,ammo!$B$2:$B$60,0),1),0)</f>
        <v>6</v>
      </c>
      <c r="M97" s="6" t="s">
        <v>68</v>
      </c>
      <c r="N97" s="3" t="n">
        <v>2</v>
      </c>
      <c r="O97" s="3" t="e">
        <f aca="false">_xlfn.CONCAT("('",B97,"','",C97,"','",E97,"','",F97,"','",G97,"','",H97,"','",I97,"','",J97,"','",K97,"','",L97,"','",N97,"','","'),")</f>
        <v>#VALUE!</v>
      </c>
      <c r="P97" s="3" t="n">
        <f aca="false">INDEX($U$2:$U$24,MATCH(Q97,$V$2:$V$24,0),1)</f>
        <v>3</v>
      </c>
      <c r="Q97" s="3" t="s">
        <v>562</v>
      </c>
      <c r="S97" s="3" t="str">
        <f aca="false">_xlfn.CONCAT("('",A97,"','",P97,"','",R97,"'),")</f>
        <v>('76','3',''),</v>
      </c>
      <c r="AN97" s="0" t="s">
        <v>564</v>
      </c>
      <c r="AP97" s="0" t="s">
        <v>564</v>
      </c>
      <c r="AR97" s="0" t="s">
        <v>564</v>
      </c>
    </row>
    <row r="98" customFormat="false" ht="13.8" hidden="false" customHeight="false" outlineLevel="0" collapsed="false">
      <c r="A98" s="3" t="n">
        <v>76</v>
      </c>
      <c r="M98" s="6"/>
      <c r="P98" s="3" t="n">
        <f aca="false">INDEX($U$2:$U$24,MATCH(Q98,$V$2:$V$24,0),1)</f>
        <v>12</v>
      </c>
      <c r="Q98" s="3" t="s">
        <v>149</v>
      </c>
      <c r="S98" s="3" t="str">
        <f aca="false">_xlfn.CONCAT("('",A98,"','",P98,"','",R98,"'),")</f>
        <v>('76','12',''),</v>
      </c>
      <c r="AS98" s="0" t="s">
        <v>564</v>
      </c>
    </row>
    <row r="99" customFormat="false" ht="13.8" hidden="false" customHeight="false" outlineLevel="0" collapsed="false">
      <c r="A99" s="3" t="n">
        <v>77</v>
      </c>
      <c r="B99" s="3" t="s">
        <v>455</v>
      </c>
      <c r="C99" s="3" t="e">
        <f aca="false">INDEX(#REF!,MATCH(D99,#REF!,0),1)</f>
        <v>#VALUE!</v>
      </c>
      <c r="D99" s="3" t="s">
        <v>364</v>
      </c>
      <c r="E99" s="3" t="n">
        <v>5</v>
      </c>
      <c r="F99" s="3" t="s">
        <v>365</v>
      </c>
      <c r="G99" s="3" t="n">
        <v>1</v>
      </c>
      <c r="H99" s="3" t="s">
        <v>366</v>
      </c>
      <c r="I99" s="3" t="n">
        <v>10</v>
      </c>
      <c r="J99" s="3" t="n">
        <v>49</v>
      </c>
      <c r="K99" s="3" t="n">
        <v>1</v>
      </c>
      <c r="L99" s="3" t="n">
        <f aca="false">IFERROR(INDEX(ammo!$A$2:$A$60,MATCH(M99,ammo!$B$2:$B$60,0),1),0)</f>
        <v>5</v>
      </c>
      <c r="M99" s="6" t="s">
        <v>62</v>
      </c>
      <c r="N99" s="3" t="n">
        <v>2</v>
      </c>
      <c r="O99" s="3" t="e">
        <f aca="false">_xlfn.CONCAT("('",B99,"','",C99,"','",E99,"','",F99,"','",G99,"','",H99,"','",I99,"','",J99,"','",K99,"','",L99,"','",N99,"','","'),")</f>
        <v>#VALUE!</v>
      </c>
      <c r="P99" s="3" t="n">
        <f aca="false">INDEX($U$2:$U$24,MATCH(Q99,$V$2:$V$24,0),1)</f>
        <v>7</v>
      </c>
      <c r="Q99" s="3" t="s">
        <v>570</v>
      </c>
      <c r="S99" s="3" t="str">
        <f aca="false">_xlfn.CONCAT("('",A99,"','",P99,"','",R99,"'),")</f>
        <v>('77','7',''),</v>
      </c>
      <c r="AV99" s="0" t="s">
        <v>564</v>
      </c>
    </row>
    <row r="100" customFormat="false" ht="13.8" hidden="false" customHeight="false" outlineLevel="0" collapsed="false">
      <c r="A100" s="3" t="n">
        <v>77</v>
      </c>
      <c r="M100" s="6"/>
      <c r="P100" s="3" t="n">
        <f aca="false">INDEX($U$2:$U$24,MATCH(Q100,$V$2:$V$24,0),1)</f>
        <v>15</v>
      </c>
      <c r="Q100" s="3" t="s">
        <v>566</v>
      </c>
      <c r="S100" s="3" t="str">
        <f aca="false">_xlfn.CONCAT("('",A100,"','",P100,"','",R100,"'),")</f>
        <v>('77','15',''),</v>
      </c>
      <c r="AN100" s="0" t="s">
        <v>564</v>
      </c>
      <c r="AP100" s="0" t="s">
        <v>564</v>
      </c>
      <c r="AQ100" s="0" t="s">
        <v>564</v>
      </c>
    </row>
    <row r="101" customFormat="false" ht="13.8" hidden="false" customHeight="false" outlineLevel="0" collapsed="false">
      <c r="A101" s="3" t="n">
        <v>78</v>
      </c>
      <c r="B101" s="3" t="s">
        <v>456</v>
      </c>
      <c r="C101" s="3" t="e">
        <f aca="false">INDEX(#REF!,MATCH(D101,#REF!,0),1)</f>
        <v>#VALUE!</v>
      </c>
      <c r="D101" s="3" t="s">
        <v>372</v>
      </c>
      <c r="E101" s="3" t="n">
        <v>5</v>
      </c>
      <c r="F101" s="3" t="s">
        <v>391</v>
      </c>
      <c r="G101" s="3" t="n">
        <v>1</v>
      </c>
      <c r="H101" s="3" t="s">
        <v>366</v>
      </c>
      <c r="I101" s="3" t="n">
        <v>4</v>
      </c>
      <c r="J101" s="3" t="n">
        <v>70</v>
      </c>
      <c r="K101" s="3" t="n">
        <v>2</v>
      </c>
      <c r="L101" s="3" t="n">
        <f aca="false">IFERROR(INDEX(ammo!$A$2:$A$60,MATCH(M101,ammo!$B$2:$B$60,0),1),0)</f>
        <v>8</v>
      </c>
      <c r="M101" s="6" t="s">
        <v>81</v>
      </c>
      <c r="N101" s="3" t="n">
        <v>2</v>
      </c>
      <c r="O101" s="3" t="e">
        <f aca="false">_xlfn.CONCAT("('",B101,"','",C101,"','",E101,"','",F101,"','",G101,"','",H101,"','",I101,"','",J101,"','",K101,"','",L101,"','",N101,"','","'),")</f>
        <v>#VALUE!</v>
      </c>
      <c r="P101" s="3" t="n">
        <f aca="false">INDEX($U$2:$U$24,MATCH(Q101,$V$2:$V$24,0),1)</f>
        <v>3</v>
      </c>
      <c r="Q101" s="3" t="s">
        <v>562</v>
      </c>
      <c r="S101" s="3" t="str">
        <f aca="false">_xlfn.CONCAT("('",A101,"','",P101,"','",R101,"'),")</f>
        <v>('78','3',''),</v>
      </c>
      <c r="AN101" s="0" t="s">
        <v>564</v>
      </c>
      <c r="AP101" s="0" t="s">
        <v>564</v>
      </c>
      <c r="AQ101" s="0" t="s">
        <v>564</v>
      </c>
    </row>
    <row r="102" customFormat="false" ht="13.8" hidden="false" customHeight="false" outlineLevel="0" collapsed="false">
      <c r="A102" s="3" t="n">
        <v>79</v>
      </c>
      <c r="B102" s="3" t="s">
        <v>457</v>
      </c>
      <c r="C102" s="3" t="e">
        <f aca="false">INDEX(#REF!,MATCH(D102,#REF!,0),1)</f>
        <v>#VALUE!</v>
      </c>
      <c r="D102" s="3" t="s">
        <v>369</v>
      </c>
      <c r="E102" s="3" t="n">
        <v>6</v>
      </c>
      <c r="F102" s="3" t="s">
        <v>365</v>
      </c>
      <c r="G102" s="3" t="n">
        <v>3</v>
      </c>
      <c r="H102" s="3" t="s">
        <v>371</v>
      </c>
      <c r="I102" s="3" t="n">
        <v>22</v>
      </c>
      <c r="J102" s="3" t="n">
        <v>350</v>
      </c>
      <c r="K102" s="3" t="n">
        <v>3</v>
      </c>
      <c r="L102" s="3" t="n">
        <f aca="false">IFERROR(INDEX(ammo!$A$2:$A$60,MATCH(M102,ammo!$B$2:$B$60,0),1),0)</f>
        <v>3</v>
      </c>
      <c r="M102" s="6" t="s">
        <v>46</v>
      </c>
      <c r="N102" s="3" t="n">
        <v>2</v>
      </c>
      <c r="O102" s="3" t="e">
        <f aca="false">_xlfn.CONCAT("('",B102,"','",C102,"','",E102,"','",F102,"','",G102,"','",H102,"','",I102,"','",J102,"','",K102,"','",L102,"','",N102,"','","'),")</f>
        <v>#VALUE!</v>
      </c>
      <c r="P102" s="3" t="n">
        <f aca="false">INDEX($U$2:$U$24,MATCH(Q102,$V$2:$V$24,0),1)</f>
        <v>7</v>
      </c>
      <c r="Q102" s="3" t="s">
        <v>570</v>
      </c>
      <c r="S102" s="3" t="str">
        <f aca="false">_xlfn.CONCAT("('",A102,"','",P102,"','",R102,"'),")</f>
        <v>('79','7',''),</v>
      </c>
      <c r="AN102" s="0" t="s">
        <v>564</v>
      </c>
      <c r="AP102" s="0" t="s">
        <v>564</v>
      </c>
      <c r="AQ102" s="0" t="s">
        <v>564</v>
      </c>
    </row>
    <row r="103" customFormat="false" ht="13.8" hidden="false" customHeight="false" outlineLevel="0" collapsed="false">
      <c r="A103" s="3" t="n">
        <v>79</v>
      </c>
      <c r="M103" s="6"/>
      <c r="P103" s="3" t="n">
        <f aca="false">INDEX($U$2:$U$24,MATCH(Q103,$V$2:$V$24,0),1)</f>
        <v>12</v>
      </c>
      <c r="Q103" s="3" t="s">
        <v>149</v>
      </c>
      <c r="S103" s="3" t="str">
        <f aca="false">_xlfn.CONCAT("('",A103,"','",P103,"','",R103,"'),")</f>
        <v>('79','12',''),</v>
      </c>
      <c r="AR103" s="0" t="s">
        <v>564</v>
      </c>
    </row>
    <row r="104" customFormat="false" ht="13.8" hidden="false" customHeight="false" outlineLevel="0" collapsed="false">
      <c r="A104" s="3" t="n">
        <v>79</v>
      </c>
      <c r="M104" s="6"/>
      <c r="P104" s="3" t="n">
        <f aca="false">INDEX($U$2:$U$24,MATCH(Q104,$V$2:$V$24,0),1)</f>
        <v>15</v>
      </c>
      <c r="Q104" s="3" t="s">
        <v>566</v>
      </c>
      <c r="S104" s="3" t="str">
        <f aca="false">_xlfn.CONCAT("('",A104,"','",P104,"','",R104,"'),")</f>
        <v>('79','15',''),</v>
      </c>
      <c r="AT104" s="0" t="s">
        <v>564</v>
      </c>
    </row>
    <row r="105" customFormat="false" ht="13.8" hidden="false" customHeight="false" outlineLevel="0" collapsed="false">
      <c r="A105" s="3" t="n">
        <v>80</v>
      </c>
      <c r="B105" s="3" t="s">
        <v>458</v>
      </c>
      <c r="C105" s="3" t="e">
        <f aca="false">INDEX(#REF!,MATCH(D105,#REF!,0),1)</f>
        <v>#VALUE!</v>
      </c>
      <c r="D105" s="3" t="s">
        <v>369</v>
      </c>
      <c r="E105" s="3" t="n">
        <v>21</v>
      </c>
      <c r="F105" s="3" t="s">
        <v>365</v>
      </c>
      <c r="G105" s="3" t="n">
        <v>0</v>
      </c>
      <c r="H105" s="3" t="s">
        <v>371</v>
      </c>
      <c r="I105" s="3" t="n">
        <v>31</v>
      </c>
      <c r="J105" s="3" t="n">
        <v>1050</v>
      </c>
      <c r="K105" s="3" t="n">
        <v>5</v>
      </c>
      <c r="L105" s="3" t="n">
        <f aca="false">IFERROR(INDEX(ammo!$A$2:$A$60,MATCH(M105,ammo!$B$2:$B$60,0),1),0)</f>
        <v>29</v>
      </c>
      <c r="M105" s="6" t="s">
        <v>142</v>
      </c>
      <c r="N105" s="3" t="n">
        <v>2</v>
      </c>
      <c r="O105" s="3" t="e">
        <f aca="false">_xlfn.CONCAT("('",B105,"','",C105,"','",E105,"','",F105,"','",G105,"','",H105,"','",I105,"','",J105,"','",K105,"','",L105,"','",N105,"','","'),")</f>
        <v>#VALUE!</v>
      </c>
      <c r="P105" s="3" t="n">
        <f aca="false">INDEX($U$2:$U$24,MATCH(Q105,$V$2:$V$24,0),1)</f>
        <v>2</v>
      </c>
      <c r="Q105" s="3" t="s">
        <v>71</v>
      </c>
      <c r="S105" s="3" t="str">
        <f aca="false">_xlfn.CONCAT("('",A105,"','",P105,"','",R105,"'),")</f>
        <v>('80','2',''),</v>
      </c>
      <c r="AT105" s="0" t="s">
        <v>564</v>
      </c>
    </row>
    <row r="106" customFormat="false" ht="13.8" hidden="false" customHeight="false" outlineLevel="0" collapsed="false">
      <c r="A106" s="3" t="n">
        <v>80</v>
      </c>
      <c r="M106" s="6"/>
      <c r="P106" s="3" t="n">
        <f aca="false">INDEX($U$2:$U$24,MATCH(Q106,$V$2:$V$24,0),1)</f>
        <v>7</v>
      </c>
      <c r="Q106" s="3" t="s">
        <v>570</v>
      </c>
      <c r="S106" s="3" t="str">
        <f aca="false">_xlfn.CONCAT("('",A106,"','",P106,"','",R106,"'),")</f>
        <v>('80','7',''),</v>
      </c>
      <c r="AU106" s="0" t="s">
        <v>564</v>
      </c>
    </row>
    <row r="107" customFormat="false" ht="13.8" hidden="false" customHeight="false" outlineLevel="0" collapsed="false">
      <c r="A107" s="3" t="n">
        <v>80</v>
      </c>
      <c r="M107" s="6"/>
      <c r="P107" s="3" t="n">
        <f aca="false">INDEX($U$2:$U$24,MATCH(Q107,$V$2:$V$24,0),1)</f>
        <v>15</v>
      </c>
      <c r="Q107" s="3" t="s">
        <v>566</v>
      </c>
      <c r="S107" s="3" t="str">
        <f aca="false">_xlfn.CONCAT("('",A107,"','",P107,"','",R107,"'),")</f>
        <v>('80','15',''),</v>
      </c>
      <c r="BL107" s="0" t="s">
        <v>564</v>
      </c>
    </row>
    <row r="108" customFormat="false" ht="13.8" hidden="false" customHeight="false" outlineLevel="0" collapsed="false">
      <c r="A108" s="3" t="n">
        <v>81</v>
      </c>
      <c r="B108" s="3" t="s">
        <v>459</v>
      </c>
      <c r="C108" s="3" t="e">
        <f aca="false">INDEX(#REF!,MATCH(D108,#REF!,0),1)</f>
        <v>#VALUE!</v>
      </c>
      <c r="D108" s="3" t="s">
        <v>369</v>
      </c>
      <c r="E108" s="3" t="n">
        <v>5</v>
      </c>
      <c r="F108" s="3" t="s">
        <v>365</v>
      </c>
      <c r="G108" s="3" t="n">
        <v>3</v>
      </c>
      <c r="H108" s="3" t="s">
        <v>371</v>
      </c>
      <c r="I108" s="3" t="n">
        <v>17</v>
      </c>
      <c r="J108" s="3" t="n">
        <v>400</v>
      </c>
      <c r="K108" s="3" t="n">
        <v>5</v>
      </c>
      <c r="L108" s="3" t="n">
        <f aca="false">IFERROR(INDEX(ammo!$A$2:$A$60,MATCH(M108,ammo!$B$2:$B$60,0),1),0)</f>
        <v>2</v>
      </c>
      <c r="M108" s="6" t="s">
        <v>39</v>
      </c>
      <c r="N108" s="3" t="n">
        <v>2</v>
      </c>
      <c r="O108" s="3" t="e">
        <f aca="false">_xlfn.CONCAT("('",B108,"','",C108,"','",E108,"','",F108,"','",G108,"','",H108,"','",I108,"','",J108,"','",K108,"','",L108,"','",N108,"','","'),")</f>
        <v>#VALUE!</v>
      </c>
      <c r="P108" s="3" t="n">
        <f aca="false">INDEX($U$2:$U$24,MATCH(Q108,$V$2:$V$24,0),1)</f>
        <v>7</v>
      </c>
      <c r="Q108" s="3" t="s">
        <v>570</v>
      </c>
      <c r="S108" s="3" t="str">
        <f aca="false">_xlfn.CONCAT("('",A108,"','",P108,"','",R108,"'),")</f>
        <v>('81','7',''),</v>
      </c>
      <c r="AW108" s="0" t="s">
        <v>564</v>
      </c>
      <c r="AX108" s="0" t="s">
        <v>564</v>
      </c>
    </row>
    <row r="109" customFormat="false" ht="13.8" hidden="false" customHeight="false" outlineLevel="0" collapsed="false">
      <c r="A109" s="3" t="n">
        <v>81</v>
      </c>
      <c r="M109" s="6"/>
      <c r="P109" s="3" t="n">
        <f aca="false">INDEX($U$2:$U$24,MATCH(Q109,$V$2:$V$24,0),1)</f>
        <v>15</v>
      </c>
      <c r="Q109" s="3" t="s">
        <v>566</v>
      </c>
      <c r="S109" s="3" t="str">
        <f aca="false">_xlfn.CONCAT("('",A109,"','",P109,"','",R109,"'),")</f>
        <v>('81','15',''),</v>
      </c>
      <c r="BB109" s="0" t="s">
        <v>564</v>
      </c>
    </row>
    <row r="110" customFormat="false" ht="13.8" hidden="false" customHeight="false" outlineLevel="0" collapsed="false">
      <c r="A110" s="3" t="n">
        <v>84</v>
      </c>
      <c r="B110" s="3" t="s">
        <v>462</v>
      </c>
      <c r="C110" s="3" t="e">
        <f aca="false">INDEX(#REF!,MATCH(D110,#REF!,0),1)</f>
        <v>#VALUE!</v>
      </c>
      <c r="D110" s="3" t="s">
        <v>376</v>
      </c>
      <c r="E110" s="3" t="n">
        <v>4</v>
      </c>
      <c r="F110" s="3" t="s">
        <v>365</v>
      </c>
      <c r="G110" s="3" t="n">
        <v>0</v>
      </c>
      <c r="H110" s="3" t="s">
        <v>406</v>
      </c>
      <c r="I110" s="3" t="n">
        <v>5</v>
      </c>
      <c r="J110" s="3" t="n">
        <v>30</v>
      </c>
      <c r="K110" s="3" t="n">
        <v>0</v>
      </c>
      <c r="L110" s="3" t="n">
        <f aca="false">IFERROR(INDEX(ammo!$A$2:$A$60,MATCH(M110,ammo!$B$2:$B$60,0),1),0)</f>
        <v>0</v>
      </c>
      <c r="M110" s="6"/>
      <c r="N110" s="3" t="n">
        <v>2</v>
      </c>
      <c r="O110" s="3" t="e">
        <f aca="false">_xlfn.CONCAT("('",B110,"','",C110,"','",E110,"','",F110,"','",G110,"','",H110,"','",I110,"','",J110,"','",K110,"','",L110,"','",N110,"','","'),")</f>
        <v>#VALUE!</v>
      </c>
      <c r="P110" s="3" t="n">
        <f aca="false">INDEX($U$2:$U$24,MATCH(Q110,$V$2:$V$24,0),1)</f>
        <v>15</v>
      </c>
      <c r="Q110" s="3" t="s">
        <v>566</v>
      </c>
      <c r="S110" s="3" t="str">
        <f aca="false">_xlfn.CONCAT("('",A110,"','",P110,"','",R110,"'),")</f>
        <v>('84','15',''),</v>
      </c>
      <c r="BH110" s="0" t="s">
        <v>564</v>
      </c>
    </row>
    <row r="111" customFormat="false" ht="13.8" hidden="false" customHeight="false" outlineLevel="0" collapsed="false">
      <c r="A111" s="3" t="n">
        <v>85</v>
      </c>
      <c r="B111" s="3" t="s">
        <v>463</v>
      </c>
      <c r="C111" s="3" t="e">
        <f aca="false">INDEX(#REF!,MATCH(D111,#REF!,0),1)</f>
        <v>#VALUE!</v>
      </c>
      <c r="D111" s="3" t="s">
        <v>382</v>
      </c>
      <c r="E111" s="3" t="n">
        <v>4</v>
      </c>
      <c r="F111" s="3" t="s">
        <v>365</v>
      </c>
      <c r="G111" s="3" t="n">
        <v>0</v>
      </c>
      <c r="H111" s="3" t="s">
        <v>366</v>
      </c>
      <c r="I111" s="3" t="n">
        <v>3</v>
      </c>
      <c r="J111" s="3" t="n">
        <v>100</v>
      </c>
      <c r="K111" s="3" t="n">
        <v>3</v>
      </c>
      <c r="L111" s="3" t="n">
        <f aca="false">IFERROR(INDEX(ammo!$A$2:$A$60,MATCH(M111,ammo!$B$2:$B$60,0),1),0)</f>
        <v>0</v>
      </c>
      <c r="M111" s="6"/>
      <c r="N111" s="3" t="n">
        <v>2</v>
      </c>
      <c r="O111" s="3" t="e">
        <f aca="false">_xlfn.CONCAT("('",B111,"','",C111,"','",E111,"','",F111,"','",G111,"','",H111,"','",I111,"','",J111,"','",K111,"','",L111,"','",N111,"','","'),")</f>
        <v>#VALUE!</v>
      </c>
      <c r="P111" s="3" t="n">
        <f aca="false">INDEX($U$2:$U$24,MATCH(Q111,$V$2:$V$24,0),1)</f>
        <v>14</v>
      </c>
      <c r="Q111" s="3" t="s">
        <v>575</v>
      </c>
      <c r="S111" s="3" t="str">
        <f aca="false">_xlfn.CONCAT("('",A111,"','",P111,"','",R111,"'),")</f>
        <v>('85','14',''),</v>
      </c>
      <c r="AW111" s="0" t="s">
        <v>564</v>
      </c>
      <c r="AX111" s="0" t="s">
        <v>564</v>
      </c>
    </row>
    <row r="112" customFormat="false" ht="13.8" hidden="false" customHeight="false" outlineLevel="0" collapsed="false">
      <c r="A112" s="3" t="n">
        <v>88</v>
      </c>
      <c r="B112" s="3" t="s">
        <v>466</v>
      </c>
      <c r="C112" s="3" t="e">
        <f aca="false">INDEX(#REF!,MATCH(D112,#REF!,0),1)</f>
        <v>#VALUE!</v>
      </c>
      <c r="D112" s="3" t="s">
        <v>380</v>
      </c>
      <c r="E112" s="3" t="n">
        <v>5</v>
      </c>
      <c r="F112" s="3" t="s">
        <v>365</v>
      </c>
      <c r="G112" s="3" t="n">
        <v>0</v>
      </c>
      <c r="H112" s="3" t="s">
        <v>371</v>
      </c>
      <c r="I112" s="3" t="n">
        <v>5</v>
      </c>
      <c r="J112" s="3" t="n">
        <v>15</v>
      </c>
      <c r="K112" s="3" t="n">
        <v>1</v>
      </c>
      <c r="L112" s="3" t="n">
        <f aca="false">IFERROR(INDEX(ammo!$A$2:$A$60,MATCH(M112,ammo!$B$2:$B$60,0),1),0)</f>
        <v>0</v>
      </c>
      <c r="M112" s="6"/>
      <c r="N112" s="3" t="n">
        <v>2</v>
      </c>
      <c r="O112" s="3" t="e">
        <f aca="false">_xlfn.CONCAT("('",B112,"','",C112,"','",E112,"','",F112,"','",G112,"','",H112,"','",I112,"','",J112,"','",K112,"','",L112,"','",N112,"','","'),")</f>
        <v>#VALUE!</v>
      </c>
      <c r="P112" s="3" t="n">
        <f aca="false">INDEX($U$2:$U$24,MATCH(Q112,$V$2:$V$24,0),1)</f>
        <v>13</v>
      </c>
      <c r="Q112" s="3" t="s">
        <v>574</v>
      </c>
      <c r="S112" s="3" t="str">
        <f aca="false">_xlfn.CONCAT("('",A112,"','",P112,"','",R112,"'),")</f>
        <v>('88','13',''),</v>
      </c>
      <c r="AY112" s="0" t="s">
        <v>564</v>
      </c>
    </row>
    <row r="113" customFormat="false" ht="13.8" hidden="false" customHeight="false" outlineLevel="0" collapsed="false">
      <c r="A113" s="3" t="n">
        <v>88</v>
      </c>
      <c r="M113" s="6"/>
      <c r="P113" s="3" t="n">
        <f aca="false">INDEX($U$2:$U$24,MATCH(Q113,$V$2:$V$24,0),1)</f>
        <v>14</v>
      </c>
      <c r="Q113" s="3" t="s">
        <v>575</v>
      </c>
      <c r="S113" s="3" t="str">
        <f aca="false">_xlfn.CONCAT("('",A113,"','",P113,"','",R113,"'),")</f>
        <v>('88','14',''),</v>
      </c>
      <c r="AZ113" s="0" t="s">
        <v>564</v>
      </c>
    </row>
    <row r="114" customFormat="false" ht="13.8" hidden="false" customHeight="false" outlineLevel="0" collapsed="false">
      <c r="A114" s="3" t="n">
        <v>89</v>
      </c>
      <c r="B114" s="3" t="s">
        <v>467</v>
      </c>
      <c r="C114" s="3" t="e">
        <f aca="false">INDEX(#REF!,MATCH(D114,#REF!,0),1)</f>
        <v>#VALUE!</v>
      </c>
      <c r="D114" s="3" t="s">
        <v>374</v>
      </c>
      <c r="E114" s="3" t="n">
        <v>6</v>
      </c>
      <c r="F114" s="3" t="s">
        <v>365</v>
      </c>
      <c r="G114" s="3" t="n">
        <v>0</v>
      </c>
      <c r="H114" s="3" t="s">
        <v>371</v>
      </c>
      <c r="I114" s="3" t="n">
        <v>5</v>
      </c>
      <c r="J114" s="3" t="n">
        <v>110</v>
      </c>
      <c r="K114" s="3" t="n">
        <v>3</v>
      </c>
      <c r="L114" s="3" t="n">
        <f aca="false">IFERROR(INDEX(ammo!$A$2:$A$60,MATCH(M114,ammo!$B$2:$B$60,0),1),0)</f>
        <v>41</v>
      </c>
      <c r="M114" s="6" t="s">
        <v>161</v>
      </c>
      <c r="N114" s="3" t="n">
        <v>2</v>
      </c>
      <c r="O114" s="3" t="e">
        <f aca="false">_xlfn.CONCAT("('",B114,"','",C114,"','",E114,"','",F114,"','",G114,"','",H114,"','",I114,"','",J114,"','",K114,"','",L114,"','",N114,"','","'),")</f>
        <v>#VALUE!</v>
      </c>
      <c r="P114" s="3" t="n">
        <f aca="false">INDEX($U$2:$U$24,MATCH(Q114,$V$2:$V$24,0),1)</f>
        <v>2</v>
      </c>
      <c r="Q114" s="3" t="s">
        <v>71</v>
      </c>
      <c r="S114" s="3" t="str">
        <f aca="false">_xlfn.CONCAT("('",A114,"','",P114,"','",R114,"'),")</f>
        <v>('89','2',''),</v>
      </c>
      <c r="BC114" s="0" t="s">
        <v>564</v>
      </c>
      <c r="BH114" s="0" t="s">
        <v>564</v>
      </c>
    </row>
    <row r="115" customFormat="false" ht="13.8" hidden="false" customHeight="false" outlineLevel="0" collapsed="false">
      <c r="A115" s="3" t="n">
        <v>89</v>
      </c>
      <c r="M115" s="6"/>
      <c r="P115" s="3" t="n">
        <f aca="false">INDEX($U$2:$U$24,MATCH(Q115,$V$2:$V$24,0),1)</f>
        <v>15</v>
      </c>
      <c r="Q115" s="3" t="s">
        <v>566</v>
      </c>
      <c r="S115" s="3" t="str">
        <f aca="false">_xlfn.CONCAT("('",A115,"','",P115,"','",R115,"'),")</f>
        <v>('89','15',''),</v>
      </c>
      <c r="BK115" s="0" t="s">
        <v>564</v>
      </c>
      <c r="BM115" s="0" t="s">
        <v>564</v>
      </c>
    </row>
    <row r="116" customFormat="false" ht="13.8" hidden="false" customHeight="false" outlineLevel="0" collapsed="false">
      <c r="A116" s="3" t="n">
        <v>90</v>
      </c>
      <c r="B116" s="3" t="s">
        <v>468</v>
      </c>
      <c r="C116" s="3" t="e">
        <f aca="false">INDEX(#REF!,MATCH(D116,#REF!,0),1)</f>
        <v>#VALUE!</v>
      </c>
      <c r="D116" s="3" t="s">
        <v>374</v>
      </c>
      <c r="E116" s="3" t="n">
        <v>6</v>
      </c>
      <c r="F116" s="3" t="s">
        <v>365</v>
      </c>
      <c r="G116" s="3" t="n">
        <v>0</v>
      </c>
      <c r="H116" s="3" t="s">
        <v>378</v>
      </c>
      <c r="I116" s="3" t="n">
        <v>6</v>
      </c>
      <c r="J116" s="3" t="n">
        <v>300</v>
      </c>
      <c r="K116" s="3" t="n">
        <v>3</v>
      </c>
      <c r="L116" s="3" t="n">
        <f aca="false">IFERROR(INDEX(ammo!$A$2:$A$60,MATCH(M116,ammo!$B$2:$B$60,0),1),0)</f>
        <v>41</v>
      </c>
      <c r="M116" s="6" t="s">
        <v>161</v>
      </c>
      <c r="N116" s="3" t="n">
        <v>3</v>
      </c>
      <c r="O116" s="3" t="e">
        <f aca="false">_xlfn.CONCAT("('",B116,"','",C116,"','",E116,"','",F116,"','",G116,"','",H116,"','",I116,"','",J116,"','",K116,"','",L116,"','",N116,"','","'),")</f>
        <v>#VALUE!</v>
      </c>
      <c r="P116" s="3" t="n">
        <f aca="false">INDEX($U$2:$U$24,MATCH(Q116,$V$2:$V$24,0),1)</f>
        <v>2</v>
      </c>
      <c r="Q116" s="3" t="s">
        <v>71</v>
      </c>
      <c r="S116" s="3" t="str">
        <f aca="false">_xlfn.CONCAT("('",A116,"','",P116,"','",R116,"'),")</f>
        <v>('90','2',''),</v>
      </c>
      <c r="AW116" s="0" t="s">
        <v>564</v>
      </c>
      <c r="AX116" s="0" t="s">
        <v>564</v>
      </c>
    </row>
    <row r="117" customFormat="false" ht="13.8" hidden="false" customHeight="false" outlineLevel="0" collapsed="false">
      <c r="A117" s="3" t="n">
        <v>90</v>
      </c>
      <c r="M117" s="6"/>
      <c r="P117" s="3" t="n">
        <f aca="false">INDEX($U$2:$U$24,MATCH(Q117,$V$2:$V$24,0),1)</f>
        <v>7</v>
      </c>
      <c r="Q117" s="3" t="s">
        <v>570</v>
      </c>
      <c r="S117" s="3" t="str">
        <f aca="false">_xlfn.CONCAT("('",A117,"','",P117,"','",R117,"'),")</f>
        <v>('90','7',''),</v>
      </c>
      <c r="BB117" s="0" t="s">
        <v>564</v>
      </c>
      <c r="BC117" s="0" t="s">
        <v>564</v>
      </c>
    </row>
    <row r="118" customFormat="false" ht="13.8" hidden="false" customHeight="false" outlineLevel="0" collapsed="false">
      <c r="A118" s="3" t="n">
        <v>90</v>
      </c>
      <c r="M118" s="6"/>
      <c r="P118" s="3" t="n">
        <f aca="false">INDEX($U$2:$U$24,MATCH(Q118,$V$2:$V$24,0),1)</f>
        <v>17</v>
      </c>
      <c r="Q118" s="3" t="s">
        <v>576</v>
      </c>
      <c r="S118" s="3" t="str">
        <f aca="false">_xlfn.CONCAT("('",A118,"','",P118,"','",R118,"'),")</f>
        <v>('90','17',''),</v>
      </c>
    </row>
    <row r="119" customFormat="false" ht="13.8" hidden="false" customHeight="false" outlineLevel="0" collapsed="false">
      <c r="A119" s="3" t="n">
        <v>90</v>
      </c>
      <c r="M119" s="6"/>
      <c r="P119" s="3" t="n">
        <f aca="false">INDEX($U$2:$U$24,MATCH(Q119,$V$2:$V$24,0),1)</f>
        <v>15</v>
      </c>
      <c r="Q119" s="3" t="s">
        <v>566</v>
      </c>
      <c r="S119" s="3" t="str">
        <f aca="false">_xlfn.CONCAT("('",A119,"','",P119,"','",R119,"'),")</f>
        <v>('90','15',''),</v>
      </c>
      <c r="AW119" s="0" t="s">
        <v>564</v>
      </c>
      <c r="AX119" s="0" t="s">
        <v>564</v>
      </c>
    </row>
    <row r="120" customFormat="false" ht="13.8" hidden="false" customHeight="false" outlineLevel="0" collapsed="false">
      <c r="A120" s="3" t="n">
        <v>91</v>
      </c>
      <c r="B120" s="3" t="s">
        <v>469</v>
      </c>
      <c r="C120" s="3" t="e">
        <f aca="false">INDEX(#REF!,MATCH(D120,#REF!,0),1)</f>
        <v>#VALUE!</v>
      </c>
      <c r="D120" s="3" t="s">
        <v>364</v>
      </c>
      <c r="E120" s="3" t="n">
        <v>4</v>
      </c>
      <c r="F120" s="3" t="s">
        <v>470</v>
      </c>
      <c r="G120" s="3" t="n">
        <v>0</v>
      </c>
      <c r="H120" s="3" t="s">
        <v>371</v>
      </c>
      <c r="I120" s="3" t="n">
        <v>0</v>
      </c>
      <c r="J120" s="3" t="n">
        <v>0</v>
      </c>
      <c r="K120" s="3" t="n">
        <v>0</v>
      </c>
      <c r="L120" s="3" t="n">
        <f aca="false">IFERROR(INDEX(ammo!$A$2:$A$60,MATCH(M120,ammo!$B$2:$B$60,0),1),0)</f>
        <v>34</v>
      </c>
      <c r="M120" s="6" t="s">
        <v>157</v>
      </c>
      <c r="N120" s="3" t="n">
        <v>3</v>
      </c>
      <c r="O120" s="3" t="e">
        <f aca="false">_xlfn.CONCAT("('",B120,"','",C120,"','",E120,"','",F120,"','",G120,"','",H120,"','",I120,"','",J120,"','",K120,"','",L120,"','",N120,"','","'),")</f>
        <v>#VALUE!</v>
      </c>
      <c r="P120" s="3" t="n">
        <f aca="false">INDEX($U$2:$U$24,MATCH(Q120,$V$2:$V$24,0),1)</f>
        <v>2</v>
      </c>
      <c r="Q120" s="3" t="s">
        <v>71</v>
      </c>
      <c r="S120" s="3" t="str">
        <f aca="false">_xlfn.CONCAT("('",A120,"','",P120,"','",R120,"'),")</f>
        <v>('91','2',''),</v>
      </c>
      <c r="AW120" s="0" t="s">
        <v>564</v>
      </c>
      <c r="AX120" s="0" t="s">
        <v>564</v>
      </c>
    </row>
    <row r="121" customFormat="false" ht="13.8" hidden="false" customHeight="false" outlineLevel="0" collapsed="false">
      <c r="A121" s="3" t="n">
        <v>91</v>
      </c>
      <c r="M121" s="6"/>
      <c r="P121" s="3" t="n">
        <f aca="false">INDEX($U$2:$U$24,MATCH(Q121,$V$2:$V$24,0),1)</f>
        <v>7</v>
      </c>
      <c r="Q121" s="3" t="s">
        <v>570</v>
      </c>
      <c r="S121" s="3" t="str">
        <f aca="false">_xlfn.CONCAT("('",A121,"','",P121,"','",R121,"'),")</f>
        <v>('91','7',''),</v>
      </c>
      <c r="AY121" s="0" t="s">
        <v>564</v>
      </c>
    </row>
    <row r="122" customFormat="false" ht="13.8" hidden="false" customHeight="false" outlineLevel="0" collapsed="false">
      <c r="A122" s="3" t="n">
        <v>92</v>
      </c>
      <c r="B122" s="3" t="s">
        <v>471</v>
      </c>
      <c r="C122" s="3" t="e">
        <f aca="false">INDEX(#REF!,MATCH(D122,#REF!,0),1)</f>
        <v>#VALUE!</v>
      </c>
      <c r="D122" s="3" t="s">
        <v>372</v>
      </c>
      <c r="E122" s="3" t="n">
        <v>3</v>
      </c>
      <c r="F122" s="3" t="s">
        <v>470</v>
      </c>
      <c r="G122" s="3" t="n">
        <v>2</v>
      </c>
      <c r="H122" s="3" t="s">
        <v>366</v>
      </c>
      <c r="I122" s="3" t="n">
        <v>3</v>
      </c>
      <c r="J122" s="3" t="n">
        <v>125</v>
      </c>
      <c r="K122" s="3" t="n">
        <v>3</v>
      </c>
      <c r="L122" s="3" t="n">
        <f aca="false">IFERROR(INDEX(ammo!$A$2:$A$60,MATCH(M122,ammo!$B$2:$B$60,0),1),0)</f>
        <v>30</v>
      </c>
      <c r="M122" s="6" t="s">
        <v>147</v>
      </c>
      <c r="N122" s="3" t="n">
        <v>3</v>
      </c>
      <c r="O122" s="3" t="e">
        <f aca="false">_xlfn.CONCAT("('",B122,"','",C122,"','",E122,"','",F122,"','",G122,"','",H122,"','",I122,"','",J122,"','",K122,"','",L122,"','",N122,"','","'),")</f>
        <v>#VALUE!</v>
      </c>
      <c r="P122" s="3" t="n">
        <f aca="false">INDEX($U$2:$U$24,MATCH(Q122,$V$2:$V$24,0),1)</f>
        <v>5</v>
      </c>
      <c r="Q122" s="3" t="s">
        <v>49</v>
      </c>
      <c r="S122" s="3" t="str">
        <f aca="false">_xlfn.CONCAT("('",A122,"','",P122,"','",R122,"'),")</f>
        <v>('92','5',''),</v>
      </c>
      <c r="BG122" s="0" t="s">
        <v>564</v>
      </c>
    </row>
    <row r="123" customFormat="false" ht="13.8" hidden="false" customHeight="false" outlineLevel="0" collapsed="false">
      <c r="A123" s="3" t="n">
        <v>92</v>
      </c>
      <c r="M123" s="6"/>
      <c r="P123" s="3" t="n">
        <f aca="false">INDEX($U$2:$U$24,MATCH(Q123,$V$2:$V$24,0),1)</f>
        <v>7</v>
      </c>
      <c r="Q123" s="3" t="s">
        <v>570</v>
      </c>
      <c r="S123" s="3" t="str">
        <f aca="false">_xlfn.CONCAT("('",A123,"','",P123,"','",R123,"'),")</f>
        <v>('92','7',''),</v>
      </c>
    </row>
    <row r="124" customFormat="false" ht="13.8" hidden="false" customHeight="false" outlineLevel="0" collapsed="false">
      <c r="A124" s="3" t="n">
        <v>93</v>
      </c>
      <c r="B124" s="3" t="s">
        <v>472</v>
      </c>
      <c r="C124" s="3" t="e">
        <f aca="false">INDEX(#REF!,MATCH(D124,#REF!,0),1)</f>
        <v>#VALUE!</v>
      </c>
      <c r="D124" s="3" t="s">
        <v>372</v>
      </c>
      <c r="E124" s="3" t="n">
        <v>5</v>
      </c>
      <c r="F124" s="3" t="s">
        <v>473</v>
      </c>
      <c r="G124" s="3" t="n">
        <v>2</v>
      </c>
      <c r="H124" s="3" t="s">
        <v>366</v>
      </c>
      <c r="I124" s="3" t="n">
        <v>2</v>
      </c>
      <c r="J124" s="3" t="n">
        <v>90</v>
      </c>
      <c r="K124" s="3" t="n">
        <v>5</v>
      </c>
      <c r="L124" s="3" t="n">
        <f aca="false">IFERROR(INDEX(ammo!$A$2:$A$60,MATCH(M124,ammo!$B$2:$B$60,0),1),0)</f>
        <v>31</v>
      </c>
      <c r="M124" s="6" t="s">
        <v>151</v>
      </c>
      <c r="N124" s="3" t="n">
        <v>3</v>
      </c>
      <c r="O124" s="3" t="e">
        <f aca="false">_xlfn.CONCAT("('",B124,"','",C124,"','",E124,"','",F124,"','",G124,"','",H124,"','",I124,"','",J124,"','",K124,"','",L124,"','",N124,"','","'),")</f>
        <v>#VALUE!</v>
      </c>
      <c r="P124" s="3" t="n">
        <f aca="false">INDEX($U$2:$U$24,MATCH(Q124,$V$2:$V$24,0),1)</f>
        <v>3</v>
      </c>
      <c r="Q124" s="3" t="s">
        <v>562</v>
      </c>
      <c r="S124" s="3" t="str">
        <f aca="false">_xlfn.CONCAT("('",A124,"','",P124,"','",R124,"'),")</f>
        <v>('93','3',''),</v>
      </c>
      <c r="AY124" s="0" t="s">
        <v>564</v>
      </c>
    </row>
    <row r="125" customFormat="false" ht="13.8" hidden="false" customHeight="false" outlineLevel="0" collapsed="false">
      <c r="A125" s="3" t="n">
        <v>93</v>
      </c>
      <c r="M125" s="6"/>
      <c r="P125" s="3" t="n">
        <f aca="false">INDEX($U$2:$U$24,MATCH(Q125,$V$2:$V$24,0),1)</f>
        <v>7</v>
      </c>
      <c r="Q125" s="3" t="s">
        <v>570</v>
      </c>
      <c r="S125" s="3" t="str">
        <f aca="false">_xlfn.CONCAT("('",A125,"','",P125,"','",R125,"'),")</f>
        <v>('93','7',''),</v>
      </c>
      <c r="BA125" s="0" t="s">
        <v>564</v>
      </c>
    </row>
    <row r="126" customFormat="false" ht="13.8" hidden="false" customHeight="false" outlineLevel="0" collapsed="false">
      <c r="A126" s="3" t="n">
        <v>95</v>
      </c>
      <c r="B126" s="3" t="s">
        <v>475</v>
      </c>
      <c r="C126" s="3" t="e">
        <f aca="false">INDEX(#REF!,MATCH(D126,#REF!,0),1)</f>
        <v>#VALUE!</v>
      </c>
      <c r="D126" s="3" t="s">
        <v>372</v>
      </c>
      <c r="E126" s="3" t="n">
        <v>3</v>
      </c>
      <c r="F126" s="3" t="s">
        <v>391</v>
      </c>
      <c r="G126" s="3" t="n">
        <v>3</v>
      </c>
      <c r="H126" s="3" t="s">
        <v>366</v>
      </c>
      <c r="I126" s="3" t="n">
        <v>8</v>
      </c>
      <c r="J126" s="3" t="n">
        <v>261</v>
      </c>
      <c r="K126" s="3" t="n">
        <v>4</v>
      </c>
      <c r="L126" s="3" t="n">
        <f aca="false">IFERROR(INDEX(ammo!$A$2:$A$60,MATCH(M126,ammo!$B$2:$B$60,0),1),0)</f>
        <v>33</v>
      </c>
      <c r="M126" s="6" t="s">
        <v>155</v>
      </c>
      <c r="N126" s="3" t="n">
        <v>3</v>
      </c>
      <c r="O126" s="3" t="e">
        <f aca="false">_xlfn.CONCAT("('",B126,"','",C126,"','",E126,"','",F126,"','",G126,"','",H126,"','",I126,"','",J126,"','",K126,"','",L126,"','",N126,"','","'),")</f>
        <v>#VALUE!</v>
      </c>
      <c r="P126" s="3" t="n">
        <f aca="false">INDEX($U$2:$U$24,MATCH(Q126,$V$2:$V$24,0),1)</f>
        <v>7</v>
      </c>
      <c r="Q126" s="3" t="s">
        <v>570</v>
      </c>
      <c r="S126" s="3" t="str">
        <f aca="false">_xlfn.CONCAT("('",A126,"','",P126,"','",R126,"'),")</f>
        <v>('95','7',''),</v>
      </c>
      <c r="BE126" s="0" t="s">
        <v>564</v>
      </c>
    </row>
    <row r="127" customFormat="false" ht="13.8" hidden="false" customHeight="false" outlineLevel="0" collapsed="false">
      <c r="A127" s="3" t="n">
        <v>97</v>
      </c>
      <c r="B127" s="3" t="s">
        <v>477</v>
      </c>
      <c r="C127" s="3" t="e">
        <f aca="false">INDEX(#REF!,MATCH(D127,#REF!,0),1)</f>
        <v>#VALUE!</v>
      </c>
      <c r="D127" s="3" t="s">
        <v>372</v>
      </c>
      <c r="E127" s="3" t="n">
        <v>4</v>
      </c>
      <c r="F127" s="3" t="s">
        <v>391</v>
      </c>
      <c r="G127" s="3" t="n">
        <v>2</v>
      </c>
      <c r="H127" s="3" t="s">
        <v>371</v>
      </c>
      <c r="I127" s="3" t="n">
        <v>8</v>
      </c>
      <c r="J127" s="3" t="n">
        <v>180</v>
      </c>
      <c r="K127" s="3" t="n">
        <v>4</v>
      </c>
      <c r="L127" s="3" t="n">
        <f aca="false">IFERROR(INDEX(ammo!$A$2:$A$60,MATCH(M127,ammo!$B$2:$B$60,0),1),0)</f>
        <v>8</v>
      </c>
      <c r="M127" s="6" t="s">
        <v>81</v>
      </c>
      <c r="N127" s="3" t="n">
        <v>3</v>
      </c>
      <c r="O127" s="3" t="e">
        <f aca="false">_xlfn.CONCAT("('",B127,"','",C127,"','",E127,"','",F127,"','",G127,"','",H127,"','",I127,"','",J127,"','",K127,"','",L127,"','",N127,"','","'),")</f>
        <v>#VALUE!</v>
      </c>
      <c r="P127" s="3" t="n">
        <f aca="false">INDEX($U$2:$U$24,MATCH(Q127,$V$2:$V$24,0),1)</f>
        <v>15</v>
      </c>
      <c r="Q127" s="3" t="s">
        <v>566</v>
      </c>
      <c r="S127" s="3" t="str">
        <f aca="false">_xlfn.CONCAT("('",A127,"','",P127,"','",R127,"'),")</f>
        <v>('97','15',''),</v>
      </c>
      <c r="BK127" s="0" t="s">
        <v>564</v>
      </c>
      <c r="BM127" s="0" t="s">
        <v>564</v>
      </c>
    </row>
    <row r="128" customFormat="false" ht="13.8" hidden="false" customHeight="false" outlineLevel="0" collapsed="false">
      <c r="A128" s="3" t="n">
        <v>98</v>
      </c>
      <c r="B128" s="3" t="s">
        <v>478</v>
      </c>
      <c r="C128" s="3" t="e">
        <f aca="false">INDEX(#REF!,MATCH(D128,#REF!,0),1)</f>
        <v>#VALUE!</v>
      </c>
      <c r="D128" s="3" t="s">
        <v>369</v>
      </c>
      <c r="E128" s="3" t="n">
        <v>10</v>
      </c>
      <c r="F128" s="3" t="s">
        <v>365</v>
      </c>
      <c r="G128" s="3" t="n">
        <v>0</v>
      </c>
      <c r="H128" s="3" t="s">
        <v>371</v>
      </c>
      <c r="I128" s="3" t="n">
        <v>16</v>
      </c>
      <c r="J128" s="3" t="n">
        <v>140</v>
      </c>
      <c r="K128" s="3" t="n">
        <v>5</v>
      </c>
      <c r="L128" s="3" t="n">
        <f aca="false">IFERROR(INDEX(ammo!$A$2:$A$60,MATCH(M128,ammo!$B$2:$B$60,0),1),0)</f>
        <v>32</v>
      </c>
      <c r="M128" s="6" t="s">
        <v>153</v>
      </c>
      <c r="N128" s="3" t="n">
        <v>3</v>
      </c>
      <c r="O128" s="3" t="e">
        <f aca="false">_xlfn.CONCAT("('",B128,"','",C128,"','",E128,"','",F128,"','",G128,"','",H128,"','",I128,"','",J128,"','",K128,"','",L128,"','",N128,"','","'),")</f>
        <v>#VALUE!</v>
      </c>
      <c r="P128" s="3" t="n">
        <f aca="false">INDEX($U$2:$U$24,MATCH(Q128,$V$2:$V$24,0),1)</f>
        <v>2</v>
      </c>
      <c r="Q128" s="3" t="s">
        <v>71</v>
      </c>
      <c r="S128" s="3" t="str">
        <f aca="false">_xlfn.CONCAT("('",A128,"','",P128,"','",R128,"'),")</f>
        <v>('98','2',''),</v>
      </c>
      <c r="BN128" s="0" t="s">
        <v>564</v>
      </c>
    </row>
    <row r="129" customFormat="false" ht="13.8" hidden="false" customHeight="false" outlineLevel="0" collapsed="false">
      <c r="A129" s="3" t="n">
        <v>98</v>
      </c>
      <c r="M129" s="6"/>
      <c r="P129" s="3" t="n">
        <f aca="false">INDEX($U$2:$U$24,MATCH(Q129,$V$2:$V$24,0),1)</f>
        <v>15</v>
      </c>
      <c r="Q129" s="3" t="s">
        <v>566</v>
      </c>
      <c r="S129" s="3" t="str">
        <f aca="false">_xlfn.CONCAT("('",A129,"','",P129,"','",R129,"'),")</f>
        <v>('98','15',''),</v>
      </c>
      <c r="AZ129" s="0" t="s">
        <v>564</v>
      </c>
    </row>
    <row r="130" customFormat="false" ht="13.8" hidden="false" customHeight="false" outlineLevel="0" collapsed="false">
      <c r="A130" s="3" t="n">
        <v>99</v>
      </c>
      <c r="B130" s="3" t="s">
        <v>479</v>
      </c>
      <c r="C130" s="3" t="e">
        <f aca="false">INDEX(#REF!,MATCH(D130,#REF!,0),1)</f>
        <v>#VALUE!</v>
      </c>
      <c r="D130" s="3" t="s">
        <v>369</v>
      </c>
      <c r="E130" s="3" t="n">
        <v>4</v>
      </c>
      <c r="F130" s="3" t="s">
        <v>391</v>
      </c>
      <c r="G130" s="3" t="n">
        <v>4</v>
      </c>
      <c r="H130" s="3" t="s">
        <v>366</v>
      </c>
      <c r="I130" s="3" t="n">
        <v>14</v>
      </c>
      <c r="J130" s="3" t="n">
        <v>300</v>
      </c>
      <c r="K130" s="3" t="n">
        <v>4</v>
      </c>
      <c r="L130" s="3" t="n">
        <f aca="false">IFERROR(INDEX(ammo!$A$2:$A$60,MATCH(M130,ammo!$B$2:$B$60,0),1),0)</f>
        <v>33</v>
      </c>
      <c r="M130" s="6" t="s">
        <v>155</v>
      </c>
      <c r="N130" s="3" t="n">
        <v>3</v>
      </c>
      <c r="O130" s="3" t="e">
        <f aca="false">_xlfn.CONCAT("('",B130,"','",C130,"','",E130,"','",F130,"','",G130,"','",H130,"','",I130,"','",J130,"','",K130,"','",L130,"','",N130,"','","'),")</f>
        <v>#VALUE!</v>
      </c>
      <c r="P130" s="3" t="n">
        <f aca="false">INDEX($U$2:$U$24,MATCH(Q130,$V$2:$V$24,0),1)</f>
        <v>7</v>
      </c>
      <c r="Q130" s="3" t="s">
        <v>570</v>
      </c>
      <c r="S130" s="3" t="str">
        <f aca="false">_xlfn.CONCAT("('",A130,"','",P130,"','",R130,"'),")</f>
        <v>('99','7',''),</v>
      </c>
      <c r="BA130" s="0" t="s">
        <v>564</v>
      </c>
    </row>
    <row r="131" customFormat="false" ht="13.8" hidden="false" customHeight="false" outlineLevel="0" collapsed="false">
      <c r="A131" s="3" t="n">
        <v>99</v>
      </c>
      <c r="M131" s="6"/>
      <c r="P131" s="3" t="n">
        <f aca="false">INDEX($U$2:$U$24,MATCH(Q131,$V$2:$V$24,0),1)</f>
        <v>15</v>
      </c>
      <c r="Q131" s="3" t="s">
        <v>566</v>
      </c>
      <c r="S131" s="3" t="str">
        <f aca="false">_xlfn.CONCAT("('",A131,"','",P131,"','",R131,"'),")</f>
        <v>('99','15',''),</v>
      </c>
      <c r="BE131" s="0" t="s">
        <v>564</v>
      </c>
    </row>
    <row r="132" customFormat="false" ht="13.8" hidden="false" customHeight="false" outlineLevel="0" collapsed="false">
      <c r="A132" s="3" t="n">
        <v>100</v>
      </c>
      <c r="B132" s="3" t="s">
        <v>480</v>
      </c>
      <c r="C132" s="3" t="e">
        <f aca="false">INDEX(#REF!,MATCH(D132,#REF!,0),1)</f>
        <v>#VALUE!</v>
      </c>
      <c r="D132" s="3" t="s">
        <v>369</v>
      </c>
      <c r="E132" s="3" t="n">
        <v>12</v>
      </c>
      <c r="F132" s="3" t="s">
        <v>365</v>
      </c>
      <c r="G132" s="3" t="n">
        <v>0</v>
      </c>
      <c r="H132" s="3" t="s">
        <v>371</v>
      </c>
      <c r="I132" s="3" t="n">
        <v>16</v>
      </c>
      <c r="J132" s="3" t="n">
        <v>120</v>
      </c>
      <c r="K132" s="3" t="n">
        <v>5</v>
      </c>
      <c r="L132" s="3" t="n">
        <f aca="false">IFERROR(INDEX(ammo!$A$2:$A$60,MATCH(M132,ammo!$B$2:$B$60,0),1),0)</f>
        <v>35</v>
      </c>
      <c r="M132" s="6" t="s">
        <v>158</v>
      </c>
      <c r="N132" s="3" t="n">
        <v>3</v>
      </c>
      <c r="O132" s="3" t="e">
        <f aca="false">_xlfn.CONCAT("('",B132,"','",C132,"','",E132,"','",F132,"','",G132,"','",H132,"','",I132,"','",J132,"','",K132,"','",L132,"','",N132,"','","'),")</f>
        <v>#VALUE!</v>
      </c>
      <c r="P132" s="3" t="n">
        <f aca="false">INDEX($U$2:$U$24,MATCH(Q132,$V$2:$V$24,0),1)</f>
        <v>5</v>
      </c>
      <c r="Q132" s="3" t="s">
        <v>49</v>
      </c>
      <c r="S132" s="3" t="str">
        <f aca="false">_xlfn.CONCAT("('",A132,"','",P132,"','",R132,"'),")</f>
        <v>('100','5',''),</v>
      </c>
      <c r="BA132" s="0" t="s">
        <v>564</v>
      </c>
    </row>
    <row r="133" customFormat="false" ht="13.8" hidden="false" customHeight="false" outlineLevel="0" collapsed="false">
      <c r="A133" s="3" t="n">
        <v>100</v>
      </c>
      <c r="M133" s="6"/>
      <c r="P133" s="3" t="n">
        <f aca="false">INDEX($U$2:$U$24,MATCH(Q133,$V$2:$V$24,0),1)</f>
        <v>7</v>
      </c>
      <c r="Q133" s="3" t="s">
        <v>570</v>
      </c>
      <c r="S133" s="3" t="str">
        <f aca="false">_xlfn.CONCAT("('",A133,"','",P133,"','",R133,"'),")</f>
        <v>('100','7',''),</v>
      </c>
      <c r="BA133" s="0" t="s">
        <v>564</v>
      </c>
    </row>
    <row r="134" customFormat="false" ht="13.8" hidden="false" customHeight="false" outlineLevel="0" collapsed="false">
      <c r="A134" s="3" t="n">
        <v>100</v>
      </c>
      <c r="M134" s="6"/>
      <c r="P134" s="3" t="n">
        <f aca="false">INDEX($U$2:$U$24,MATCH(Q134,$V$2:$V$24,0),1)</f>
        <v>15</v>
      </c>
      <c r="Q134" s="3" t="s">
        <v>566</v>
      </c>
      <c r="S134" s="3" t="str">
        <f aca="false">_xlfn.CONCAT("('",A134,"','",P134,"','",R134,"'),")</f>
        <v>('100','15',''),</v>
      </c>
      <c r="BD134" s="0" t="s">
        <v>564</v>
      </c>
    </row>
    <row r="135" customFormat="false" ht="13.8" hidden="false" customHeight="false" outlineLevel="0" collapsed="false">
      <c r="A135" s="3" t="n">
        <v>106</v>
      </c>
      <c r="B135" s="3" t="s">
        <v>486</v>
      </c>
      <c r="C135" s="3" t="e">
        <f aca="false">INDEX(#REF!,MATCH(D135,#REF!,0),1)</f>
        <v>#VALUE!</v>
      </c>
      <c r="D135" s="3" t="s">
        <v>364</v>
      </c>
      <c r="E135" s="3" t="n">
        <v>5</v>
      </c>
      <c r="F135" s="3" t="s">
        <v>365</v>
      </c>
      <c r="G135" s="3" t="n">
        <v>1</v>
      </c>
      <c r="H135" s="3" t="s">
        <v>366</v>
      </c>
      <c r="I135" s="3" t="n">
        <v>2</v>
      </c>
      <c r="J135" s="3" t="n">
        <v>110</v>
      </c>
      <c r="K135" s="3" t="n">
        <v>2</v>
      </c>
      <c r="L135" s="3" t="n">
        <f aca="false">IFERROR(INDEX(ammo!$A$2:$A$60,MATCH(M135,ammo!$B$2:$B$60,0),1),0)</f>
        <v>36</v>
      </c>
      <c r="M135" s="6" t="s">
        <v>27</v>
      </c>
      <c r="N135" s="3" t="n">
        <v>4</v>
      </c>
      <c r="O135" s="3" t="e">
        <f aca="false">_xlfn.CONCAT("('",B135,"','",C135,"','",E135,"','",F135,"','",G135,"','",H135,"','",I135,"','",J135,"','",K135,"','",L135,"','",N135,"','","'),")</f>
        <v>#VALUE!</v>
      </c>
      <c r="P135" s="3" t="n">
        <f aca="false">INDEX($U$2:$U$24,MATCH(Q135,$V$2:$V$24,0),1)</f>
        <v>3</v>
      </c>
      <c r="Q135" s="3" t="s">
        <v>562</v>
      </c>
      <c r="S135" s="3" t="str">
        <f aca="false">_xlfn.CONCAT("('",A135,"','",P135,"','",R135,"'),")</f>
        <v>('106','3',''),</v>
      </c>
      <c r="BD135" s="0" t="s">
        <v>564</v>
      </c>
    </row>
    <row r="136" customFormat="false" ht="13.8" hidden="false" customHeight="false" outlineLevel="0" collapsed="false">
      <c r="A136" s="3" t="n">
        <v>106</v>
      </c>
      <c r="M136" s="6"/>
      <c r="P136" s="3" t="n">
        <f aca="false">INDEX($U$2:$U$24,MATCH(Q136,$V$2:$V$24,0),1)</f>
        <v>12</v>
      </c>
      <c r="Q136" s="3" t="s">
        <v>149</v>
      </c>
      <c r="S136" s="3" t="str">
        <f aca="false">_xlfn.CONCAT("('",A136,"','",P136,"','",R136,"'),")</f>
        <v>('106','12',''),</v>
      </c>
      <c r="BF136" s="0" t="s">
        <v>564</v>
      </c>
    </row>
    <row r="137" customFormat="false" ht="13.8" hidden="false" customHeight="false" outlineLevel="0" collapsed="false">
      <c r="A137" s="3" t="n">
        <v>107</v>
      </c>
      <c r="B137" s="3" t="s">
        <v>487</v>
      </c>
      <c r="C137" s="3" t="e">
        <f aca="false">INDEX(#REF!,MATCH(D137,#REF!,0),1)</f>
        <v>#VALUE!</v>
      </c>
      <c r="D137" s="3" t="s">
        <v>364</v>
      </c>
      <c r="E137" s="3" t="n">
        <v>6</v>
      </c>
      <c r="F137" s="3" t="s">
        <v>365</v>
      </c>
      <c r="G137" s="3" t="n">
        <v>1</v>
      </c>
      <c r="H137" s="3" t="s">
        <v>366</v>
      </c>
      <c r="I137" s="3" t="n">
        <v>4</v>
      </c>
      <c r="J137" s="3" t="n">
        <v>400</v>
      </c>
      <c r="K137" s="3" t="n">
        <v>4</v>
      </c>
      <c r="L137" s="3" t="n">
        <f aca="false">IFERROR(INDEX(ammo!$A$2:$A$60,MATCH(M137,ammo!$B$2:$B$60,0),1),0)</f>
        <v>37</v>
      </c>
      <c r="M137" s="6" t="s">
        <v>57</v>
      </c>
      <c r="N137" s="3" t="n">
        <v>4</v>
      </c>
      <c r="O137" s="3" t="e">
        <f aca="false">_xlfn.CONCAT("('",B137,"','",C137,"','",E137,"','",F137,"','",G137,"','",H137,"','",I137,"','",J137,"','",K137,"','",L137,"','",N137,"','","'),")</f>
        <v>#VALUE!</v>
      </c>
      <c r="P137" s="3" t="n">
        <f aca="false">INDEX($U$2:$U$24,MATCH(Q137,$V$2:$V$24,0),1)</f>
        <v>3</v>
      </c>
      <c r="Q137" s="3" t="s">
        <v>562</v>
      </c>
      <c r="S137" s="3" t="str">
        <f aca="false">_xlfn.CONCAT("('",A137,"','",P137,"','",R137,"'),")</f>
        <v>('107','3',''),</v>
      </c>
      <c r="BF137" s="0" t="s">
        <v>564</v>
      </c>
    </row>
    <row r="138" customFormat="false" ht="13.8" hidden="false" customHeight="false" outlineLevel="0" collapsed="false">
      <c r="A138" s="3" t="n">
        <v>107</v>
      </c>
      <c r="M138" s="6"/>
      <c r="P138" s="3" t="n">
        <f aca="false">INDEX($U$2:$U$24,MATCH(Q138,$V$2:$V$24,0),1)</f>
        <v>22</v>
      </c>
      <c r="Q138" s="3" t="s">
        <v>581</v>
      </c>
      <c r="R138" s="3" t="n">
        <v>7</v>
      </c>
      <c r="S138" s="3" t="str">
        <f aca="false">_xlfn.CONCAT("('",A138,"','",P138,"','",R138,"'),")</f>
        <v>('107','22','7'),</v>
      </c>
      <c r="BN138" s="0" t="s">
        <v>564</v>
      </c>
    </row>
    <row r="139" customFormat="false" ht="13.8" hidden="false" customHeight="false" outlineLevel="0" collapsed="false">
      <c r="A139" s="3" t="n">
        <v>108</v>
      </c>
      <c r="B139" s="3" t="s">
        <v>488</v>
      </c>
      <c r="C139" s="3" t="e">
        <f aca="false">INDEX(#REF!,MATCH(D139,#REF!,0),1)</f>
        <v>#VALUE!</v>
      </c>
      <c r="D139" s="3" t="s">
        <v>364</v>
      </c>
      <c r="E139" s="3" t="n">
        <v>5</v>
      </c>
      <c r="F139" s="3" t="s">
        <v>365</v>
      </c>
      <c r="G139" s="3" t="n">
        <v>3</v>
      </c>
      <c r="H139" s="3" t="s">
        <v>366</v>
      </c>
      <c r="I139" s="3" t="n">
        <v>5</v>
      </c>
      <c r="J139" s="3" t="n">
        <v>510</v>
      </c>
      <c r="K139" s="3" t="n">
        <v>4</v>
      </c>
      <c r="L139" s="3" t="n">
        <f aca="false">IFERROR(INDEX(ammo!$A$2:$A$60,MATCH(M139,ammo!$B$2:$B$60,0),1),0)</f>
        <v>37</v>
      </c>
      <c r="M139" s="6" t="s">
        <v>57</v>
      </c>
      <c r="N139" s="3" t="n">
        <v>4</v>
      </c>
      <c r="O139" s="3" t="e">
        <f aca="false">_xlfn.CONCAT("('",B139,"','",C139,"','",E139,"','",F139,"','",G139,"','",H139,"','",I139,"','",J139,"','",K139,"','",L139,"','",N139,"','","'),")</f>
        <v>#VALUE!</v>
      </c>
      <c r="P139" s="3" t="n">
        <f aca="false">INDEX($U$2:$U$24,MATCH(Q139,$V$2:$V$24,0),1)</f>
        <v>7</v>
      </c>
      <c r="Q139" s="3" t="s">
        <v>570</v>
      </c>
      <c r="S139" s="3" t="str">
        <f aca="false">_xlfn.CONCAT("('",A139,"','",P139,"','",R139,"'),")</f>
        <v>('108','7',''),</v>
      </c>
      <c r="BK139" s="0" t="s">
        <v>564</v>
      </c>
    </row>
    <row r="140" customFormat="false" ht="13.8" hidden="false" customHeight="false" outlineLevel="0" collapsed="false">
      <c r="A140" s="3" t="n">
        <v>108</v>
      </c>
      <c r="M140" s="6"/>
      <c r="P140" s="3" t="n">
        <f aca="false">INDEX($U$2:$U$24,MATCH(Q140,$V$2:$V$24,0),1)</f>
        <v>22</v>
      </c>
      <c r="Q140" s="3" t="s">
        <v>581</v>
      </c>
      <c r="R140" s="3" t="n">
        <v>7</v>
      </c>
      <c r="S140" s="3" t="str">
        <f aca="false">_xlfn.CONCAT("('",A140,"','",P140,"','",R140,"'),")</f>
        <v>('108','22','7'),</v>
      </c>
    </row>
    <row r="141" customFormat="false" ht="13.8" hidden="false" customHeight="false" outlineLevel="0" collapsed="false">
      <c r="A141" s="3" t="n">
        <v>108</v>
      </c>
      <c r="M141" s="6"/>
      <c r="P141" s="3" t="n">
        <f aca="false">INDEX($U$2:$U$24,MATCH(Q141,$V$2:$V$24,0),1)</f>
        <v>15</v>
      </c>
      <c r="Q141" s="3" t="s">
        <v>566</v>
      </c>
      <c r="S141" s="3" t="str">
        <f aca="false">_xlfn.CONCAT("('",A141,"','",P141,"','",R141,"'),")</f>
        <v>('108','15',''),</v>
      </c>
    </row>
    <row r="142" customFormat="false" ht="13.8" hidden="false" customHeight="false" outlineLevel="0" collapsed="false">
      <c r="A142" s="3" t="n">
        <v>109</v>
      </c>
      <c r="B142" s="3" t="s">
        <v>489</v>
      </c>
      <c r="C142" s="3" t="e">
        <f aca="false">INDEX(#REF!,MATCH(D142,#REF!,0),1)</f>
        <v>#VALUE!</v>
      </c>
      <c r="D142" s="3" t="s">
        <v>374</v>
      </c>
      <c r="E142" s="3" t="n">
        <v>4</v>
      </c>
      <c r="F142" s="3" t="s">
        <v>365</v>
      </c>
      <c r="G142" s="3" t="n">
        <v>1</v>
      </c>
      <c r="H142" s="3" t="s">
        <v>378</v>
      </c>
      <c r="I142" s="3" t="n">
        <v>8</v>
      </c>
      <c r="J142" s="3" t="n">
        <v>420</v>
      </c>
      <c r="K142" s="3" t="n">
        <v>4</v>
      </c>
      <c r="L142" s="3" t="n">
        <f aca="false">IFERROR(INDEX(ammo!$A$2:$A$60,MATCH(M142,ammo!$B$2:$B$60,0),1),0)</f>
        <v>40</v>
      </c>
      <c r="M142" s="6" t="s">
        <v>160</v>
      </c>
      <c r="N142" s="3" t="n">
        <v>4</v>
      </c>
      <c r="O142" s="3" t="e">
        <f aca="false">_xlfn.CONCAT("('",B142,"','",C142,"','",E142,"','",F142,"','",G142,"','",H142,"','",I142,"','",J142,"','",K142,"','",L142,"','",N142,"','","'),")</f>
        <v>#VALUE!</v>
      </c>
      <c r="P142" s="3" t="n">
        <f aca="false">INDEX($U$2:$U$24,MATCH(Q142,$V$2:$V$24,0),1)</f>
        <v>2</v>
      </c>
      <c r="Q142" s="3" t="s">
        <v>71</v>
      </c>
      <c r="S142" s="3" t="str">
        <f aca="false">_xlfn.CONCAT("('",A142,"','",P142,"','",R142,"'),")</f>
        <v>('109','2',''),</v>
      </c>
    </row>
    <row r="143" customFormat="false" ht="13.8" hidden="false" customHeight="false" outlineLevel="0" collapsed="false">
      <c r="A143" s="3" t="n">
        <v>109</v>
      </c>
      <c r="M143" s="6"/>
      <c r="P143" s="3" t="n">
        <f aca="false">INDEX($U$2:$U$24,MATCH(Q143,$V$2:$V$24,0),1)</f>
        <v>15</v>
      </c>
      <c r="Q143" s="3" t="s">
        <v>566</v>
      </c>
      <c r="S143" s="3" t="str">
        <f aca="false">_xlfn.CONCAT("('",A143,"','",P143,"','",R143,"'),")</f>
        <v>('109','15',''),</v>
      </c>
    </row>
    <row r="144" customFormat="false" ht="13.8" hidden="false" customHeight="false" outlineLevel="0" collapsed="false">
      <c r="A144" s="3" t="n">
        <v>110</v>
      </c>
      <c r="B144" s="3" t="s">
        <v>490</v>
      </c>
      <c r="C144" s="3" t="e">
        <f aca="false">INDEX(#REF!,MATCH(D144,#REF!,0),1)</f>
        <v>#VALUE!</v>
      </c>
      <c r="D144" s="3" t="s">
        <v>364</v>
      </c>
      <c r="E144" s="3" t="n">
        <v>3</v>
      </c>
      <c r="F144" s="3" t="s">
        <v>365</v>
      </c>
      <c r="G144" s="3" t="n">
        <v>2</v>
      </c>
      <c r="H144" s="3" t="s">
        <v>366</v>
      </c>
      <c r="I144" s="3" t="n">
        <v>2</v>
      </c>
      <c r="J144" s="3" t="n">
        <v>50</v>
      </c>
      <c r="K144" s="3" t="n">
        <v>2</v>
      </c>
      <c r="L144" s="3" t="n">
        <f aca="false">IFERROR(INDEX(ammo!$A$2:$A$60,MATCH(M144,ammo!$B$2:$B$60,0),1),0)</f>
        <v>38</v>
      </c>
      <c r="M144" s="6" t="s">
        <v>135</v>
      </c>
      <c r="N144" s="3" t="n">
        <v>4</v>
      </c>
      <c r="O144" s="3" t="e">
        <f aca="false">_xlfn.CONCAT("('",B144,"','",C144,"','",E144,"','",F144,"','",G144,"','",H144,"','",I144,"','",J144,"','",K144,"','",L144,"','",N144,"','","'),")</f>
        <v>#VALUE!</v>
      </c>
      <c r="P144" s="3" t="n">
        <f aca="false">INDEX($U$2:$U$24,MATCH(Q144,$V$2:$V$24,0),1)</f>
        <v>3</v>
      </c>
      <c r="Q144" s="3" t="s">
        <v>562</v>
      </c>
      <c r="S144" s="3" t="str">
        <f aca="false">_xlfn.CONCAT("('",A144,"','",P144,"','",R144,"'),")</f>
        <v>('110','3',''),</v>
      </c>
    </row>
    <row r="145" customFormat="false" ht="13.8" hidden="false" customHeight="false" outlineLevel="0" collapsed="false">
      <c r="A145" s="3" t="n">
        <v>110</v>
      </c>
      <c r="M145" s="6"/>
      <c r="P145" s="3" t="n">
        <f aca="false">INDEX($U$2:$U$24,MATCH(Q145,$V$2:$V$24,0),1)</f>
        <v>4</v>
      </c>
      <c r="Q145" s="3" t="s">
        <v>565</v>
      </c>
      <c r="S145" s="3" t="str">
        <f aca="false">_xlfn.CONCAT("('",A145,"','",P145,"','",R145,"'),")</f>
        <v>('110','4',''),</v>
      </c>
    </row>
    <row r="146" customFormat="false" ht="13.8" hidden="false" customHeight="false" outlineLevel="0" collapsed="false">
      <c r="A146" s="3" t="n">
        <v>110</v>
      </c>
      <c r="M146" s="6"/>
      <c r="P146" s="3" t="n">
        <f aca="false">INDEX($U$2:$U$24,MATCH(Q146,$V$2:$V$24,0),1)</f>
        <v>12</v>
      </c>
      <c r="Q146" s="3" t="s">
        <v>149</v>
      </c>
      <c r="S146" s="3" t="str">
        <f aca="false">_xlfn.CONCAT("('",A146,"','",P146,"','",R146,"'),")</f>
        <v>('110','12',''),</v>
      </c>
    </row>
    <row r="147" customFormat="false" ht="13.8" hidden="false" customHeight="false" outlineLevel="0" collapsed="false">
      <c r="A147" s="3" t="n">
        <v>111</v>
      </c>
      <c r="B147" s="3" t="s">
        <v>491</v>
      </c>
      <c r="C147" s="3" t="e">
        <f aca="false">INDEX(#REF!,MATCH(D147,#REF!,0),1)</f>
        <v>#VALUE!</v>
      </c>
      <c r="D147" s="3" t="s">
        <v>364</v>
      </c>
      <c r="E147" s="3" t="n">
        <v>8</v>
      </c>
      <c r="F147" s="3" t="s">
        <v>365</v>
      </c>
      <c r="G147" s="3" t="n">
        <v>0</v>
      </c>
      <c r="H147" s="3" t="s">
        <v>378</v>
      </c>
      <c r="I147" s="3" t="n">
        <v>20</v>
      </c>
      <c r="J147" s="3" t="n">
        <v>560</v>
      </c>
      <c r="K147" s="3" t="n">
        <v>4</v>
      </c>
      <c r="L147" s="3" t="n">
        <f aca="false">IFERROR(INDEX(ammo!$A$2:$A$60,MATCH(M147,ammo!$B$2:$B$60,0),1),0)</f>
        <v>22</v>
      </c>
      <c r="M147" s="6" t="s">
        <v>67</v>
      </c>
      <c r="N147" s="3" t="n">
        <v>4</v>
      </c>
      <c r="O147" s="3" t="e">
        <f aca="false">_xlfn.CONCAT("('",B147,"','",C147,"','",E147,"','",F147,"','",G147,"','",H147,"','",I147,"','",J147,"','",K147,"','",L147,"','",N147,"','","'),")</f>
        <v>#VALUE!</v>
      </c>
      <c r="P147" s="3" t="n">
        <f aca="false">INDEX($U$2:$U$24,MATCH(Q147,$V$2:$V$24,0),1)</f>
        <v>12</v>
      </c>
      <c r="Q147" s="3" t="s">
        <v>149</v>
      </c>
      <c r="S147" s="3" t="str">
        <f aca="false">_xlfn.CONCAT("('",A147,"','",P147,"','",R147,"'),")</f>
        <v>('111','12',''),</v>
      </c>
    </row>
    <row r="148" customFormat="false" ht="13.8" hidden="false" customHeight="false" outlineLevel="0" collapsed="false">
      <c r="A148" s="3" t="n">
        <v>111</v>
      </c>
      <c r="M148" s="6"/>
      <c r="P148" s="3" t="n">
        <f aca="false">INDEX($U$2:$U$24,MATCH(Q148,$V$2:$V$24,0),1)</f>
        <v>15</v>
      </c>
      <c r="Q148" s="3" t="s">
        <v>566</v>
      </c>
      <c r="S148" s="3" t="str">
        <f aca="false">_xlfn.CONCAT("('",A148,"','",P148,"','",R148,"'),")</f>
        <v>('111','15',''),</v>
      </c>
    </row>
    <row r="149" customFormat="false" ht="13.8" hidden="false" customHeight="false" outlineLevel="0" collapsed="false">
      <c r="A149" s="3" t="n">
        <v>111</v>
      </c>
      <c r="M149" s="6"/>
      <c r="P149" s="3" t="n">
        <f aca="false">INDEX($U$2:$U$24,MATCH(Q149,$V$2:$V$24,0),1)</f>
        <v>22</v>
      </c>
      <c r="Q149" s="3" t="s">
        <v>581</v>
      </c>
      <c r="R149" s="3" t="n">
        <v>8</v>
      </c>
      <c r="S149" s="3" t="str">
        <f aca="false">_xlfn.CONCAT("('",A149,"','",P149,"','",R149,"'),")</f>
        <v>('111','22','8'),</v>
      </c>
    </row>
    <row r="150" customFormat="false" ht="13.8" hidden="false" customHeight="false" outlineLevel="0" collapsed="false">
      <c r="A150" s="3" t="n">
        <v>112</v>
      </c>
      <c r="B150" s="3" t="s">
        <v>492</v>
      </c>
      <c r="C150" s="3" t="e">
        <f aca="false">INDEX(#REF!,MATCH(D150,#REF!,0),1)</f>
        <v>#VALUE!</v>
      </c>
      <c r="D150" s="3" t="s">
        <v>364</v>
      </c>
      <c r="E150" s="3" t="n">
        <v>7</v>
      </c>
      <c r="F150" s="3" t="s">
        <v>365</v>
      </c>
      <c r="G150" s="3" t="n">
        <v>1</v>
      </c>
      <c r="H150" s="3" t="s">
        <v>371</v>
      </c>
      <c r="I150" s="3" t="n">
        <v>10</v>
      </c>
      <c r="J150" s="3" t="n">
        <v>150</v>
      </c>
      <c r="K150" s="3" t="n">
        <v>3</v>
      </c>
      <c r="L150" s="3" t="n">
        <f aca="false">IFERROR(INDEX(ammo!$A$2:$A$60,MATCH(M150,ammo!$B$2:$B$60,0),1),0)</f>
        <v>3</v>
      </c>
      <c r="M150" s="6" t="s">
        <v>46</v>
      </c>
      <c r="N150" s="3" t="n">
        <v>4</v>
      </c>
      <c r="O150" s="3" t="e">
        <f aca="false">_xlfn.CONCAT("('",B150,"','",C150,"','",E150,"','",F150,"','",G150,"','",H150,"','",I150,"','",J150,"','",K150,"','",L150,"','",N150,"','","'),")</f>
        <v>#VALUE!</v>
      </c>
      <c r="P150" s="3" t="n">
        <f aca="false">INDEX($U$2:$U$24,MATCH(Q150,$V$2:$V$24,0),1)</f>
        <v>12</v>
      </c>
      <c r="Q150" s="3" t="s">
        <v>149</v>
      </c>
      <c r="S150" s="3" t="str">
        <f aca="false">_xlfn.CONCAT("('",A150,"','",P150,"','",R150,"'),")</f>
        <v>('112','12',''),</v>
      </c>
    </row>
    <row r="151" customFormat="false" ht="13.8" hidden="false" customHeight="false" outlineLevel="0" collapsed="false">
      <c r="A151" s="3" t="n">
        <v>112</v>
      </c>
      <c r="M151" s="6"/>
      <c r="P151" s="3" t="n">
        <f aca="false">INDEX($U$2:$U$24,MATCH(Q151,$V$2:$V$24,0),1)</f>
        <v>15</v>
      </c>
      <c r="Q151" s="3" t="s">
        <v>566</v>
      </c>
      <c r="S151" s="3" t="str">
        <f aca="false">_xlfn.CONCAT("('",A151,"','",P151,"','",R151,"'),")</f>
        <v>('112','15',''),</v>
      </c>
    </row>
    <row r="152" customFormat="false" ht="13.8" hidden="false" customHeight="false" outlineLevel="0" collapsed="false">
      <c r="A152" s="3" t="n">
        <v>113</v>
      </c>
      <c r="B152" s="3" t="s">
        <v>493</v>
      </c>
      <c r="C152" s="3" t="e">
        <f aca="false">INDEX(#REF!,MATCH(D152,#REF!,0),1)</f>
        <v>#VALUE!</v>
      </c>
      <c r="D152" s="3" t="s">
        <v>364</v>
      </c>
      <c r="E152" s="3" t="n">
        <v>7</v>
      </c>
      <c r="F152" s="3" t="s">
        <v>365</v>
      </c>
      <c r="G152" s="3" t="n">
        <v>0</v>
      </c>
      <c r="H152" s="3" t="s">
        <v>366</v>
      </c>
      <c r="I152" s="3" t="n">
        <v>3</v>
      </c>
      <c r="J152" s="3" t="n">
        <v>90</v>
      </c>
      <c r="K152" s="3" t="n">
        <v>3</v>
      </c>
      <c r="L152" s="3" t="n">
        <f aca="false">IFERROR(INDEX(ammo!$A$2:$A$60,MATCH(M152,ammo!$B$2:$B$60,0),1),0)</f>
        <v>39</v>
      </c>
      <c r="M152" s="6" t="s">
        <v>159</v>
      </c>
      <c r="N152" s="3" t="n">
        <v>4</v>
      </c>
      <c r="O152" s="3" t="e">
        <f aca="false">_xlfn.CONCAT("('",B152,"','",C152,"','",E152,"','",F152,"','",G152,"','",H152,"','",I152,"','",J152,"','",K152,"','",L152,"','",N152,"','","'),")</f>
        <v>#VALUE!</v>
      </c>
      <c r="P152" s="3" t="n">
        <f aca="false">INDEX($U$2:$U$24,MATCH(Q152,$V$2:$V$24,0),1)</f>
        <v>3</v>
      </c>
      <c r="Q152" s="3" t="s">
        <v>562</v>
      </c>
      <c r="S152" s="3" t="str">
        <f aca="false">_xlfn.CONCAT("('",A152,"','",P152,"','",R152,"'),")</f>
        <v>('113','3',''),</v>
      </c>
    </row>
    <row r="153" customFormat="false" ht="13.8" hidden="false" customHeight="false" outlineLevel="0" collapsed="false">
      <c r="A153" s="3" t="n">
        <v>113</v>
      </c>
      <c r="M153" s="6"/>
      <c r="P153" s="3" t="n">
        <f aca="false">INDEX($U$2:$U$24,MATCH(Q153,$V$2:$V$24,0),1)</f>
        <v>7</v>
      </c>
      <c r="Q153" s="3" t="s">
        <v>570</v>
      </c>
      <c r="S153" s="3" t="str">
        <f aca="false">_xlfn.CONCAT("('",A153,"','",P153,"','",R153,"'),")</f>
        <v>('113','7',''),</v>
      </c>
    </row>
    <row r="154" customFormat="false" ht="13.8" hidden="false" customHeight="false" outlineLevel="0" collapsed="false">
      <c r="A154" s="3" t="n">
        <v>113</v>
      </c>
      <c r="M154" s="6"/>
      <c r="P154" s="3" t="n">
        <f aca="false">INDEX($U$2:$U$24,MATCH(Q154,$V$2:$V$24,0),1)</f>
        <v>22</v>
      </c>
      <c r="Q154" s="3" t="s">
        <v>581</v>
      </c>
      <c r="R154" s="3" t="n">
        <v>7</v>
      </c>
      <c r="S154" s="3" t="str">
        <f aca="false">_xlfn.CONCAT("('",A154,"','",P154,"','",R154,"'),")</f>
        <v>('113','22','7'),</v>
      </c>
    </row>
    <row r="155" customFormat="false" ht="13.8" hidden="false" customHeight="false" outlineLevel="0" collapsed="false">
      <c r="A155" s="3" t="n">
        <v>113</v>
      </c>
      <c r="M155" s="6"/>
      <c r="P155" s="3" t="n">
        <f aca="false">INDEX($U$2:$U$24,MATCH(Q155,$V$2:$V$24,0),1)</f>
        <v>17</v>
      </c>
      <c r="Q155" s="3" t="s">
        <v>576</v>
      </c>
      <c r="S155" s="3" t="str">
        <f aca="false">_xlfn.CONCAT("('",A155,"','",P155,"','",R155,"'),")</f>
        <v>('113','17',''),</v>
      </c>
    </row>
    <row r="156" customFormat="false" ht="13.8" hidden="false" customHeight="false" outlineLevel="0" collapsed="false">
      <c r="A156" s="3" t="n">
        <v>114</v>
      </c>
      <c r="B156" s="3" t="s">
        <v>494</v>
      </c>
      <c r="C156" s="3" t="e">
        <f aca="false">INDEX(#REF!,MATCH(D156,#REF!,0),1)</f>
        <v>#VALUE!</v>
      </c>
      <c r="D156" s="3" t="s">
        <v>364</v>
      </c>
      <c r="E156" s="3" t="n">
        <v>7</v>
      </c>
      <c r="F156" s="3" t="s">
        <v>365</v>
      </c>
      <c r="G156" s="3" t="n">
        <v>0</v>
      </c>
      <c r="H156" s="3" t="s">
        <v>366</v>
      </c>
      <c r="I156" s="3" t="n">
        <v>3</v>
      </c>
      <c r="J156" s="3" t="n">
        <v>60</v>
      </c>
      <c r="K156" s="3" t="n">
        <v>3</v>
      </c>
      <c r="L156" s="3" t="n">
        <f aca="false">IFERROR(INDEX(ammo!$A$2:$A$60,MATCH(M156,ammo!$B$2:$B$60,0),1),0)</f>
        <v>39</v>
      </c>
      <c r="M156" s="6" t="s">
        <v>159</v>
      </c>
      <c r="N156" s="3" t="n">
        <v>4</v>
      </c>
      <c r="O156" s="3" t="e">
        <f aca="false">_xlfn.CONCAT("('",B156,"','",C156,"','",E156,"','",F156,"','",G156,"','",H156,"','",I156,"','",J156,"','",K156,"','",L156,"','",N156,"','","'),")</f>
        <v>#VALUE!</v>
      </c>
      <c r="P156" s="3" t="n">
        <f aca="false">INDEX($U$2:$U$24,MATCH(Q156,$V$2:$V$24,0),1)</f>
        <v>22</v>
      </c>
      <c r="Q156" s="3" t="s">
        <v>581</v>
      </c>
      <c r="R156" s="3" t="n">
        <v>7</v>
      </c>
      <c r="S156" s="3" t="str">
        <f aca="false">_xlfn.CONCAT("('",A156,"','",P156,"','",R156,"'),")</f>
        <v>('114','22','7'),</v>
      </c>
    </row>
    <row r="157" customFormat="false" ht="13.8" hidden="false" customHeight="false" outlineLevel="0" collapsed="false">
      <c r="A157" s="3" t="n">
        <v>114</v>
      </c>
      <c r="M157" s="6"/>
      <c r="P157" s="3" t="n">
        <f aca="false">INDEX($U$2:$U$24,MATCH(Q157,$V$2:$V$24,0),1)</f>
        <v>17</v>
      </c>
      <c r="Q157" s="3" t="s">
        <v>576</v>
      </c>
      <c r="S157" s="3" t="str">
        <f aca="false">_xlfn.CONCAT("('",A157,"','",P157,"','",R157,"'),")</f>
        <v>('114','17',''),</v>
      </c>
    </row>
    <row r="158" customFormat="false" ht="13.8" hidden="false" customHeight="false" outlineLevel="0" collapsed="false">
      <c r="A158" s="3" t="n">
        <v>115</v>
      </c>
      <c r="B158" s="3" t="s">
        <v>495</v>
      </c>
      <c r="C158" s="3" t="e">
        <f aca="false">INDEX(#REF!,MATCH(D158,#REF!,0),1)</f>
        <v>#VALUE!</v>
      </c>
      <c r="D158" s="3" t="s">
        <v>364</v>
      </c>
      <c r="E158" s="3" t="n">
        <v>8</v>
      </c>
      <c r="F158" s="3" t="s">
        <v>365</v>
      </c>
      <c r="G158" s="3" t="n">
        <v>0</v>
      </c>
      <c r="H158" s="3" t="s">
        <v>371</v>
      </c>
      <c r="I158" s="3" t="n">
        <v>6</v>
      </c>
      <c r="J158" s="3" t="n">
        <v>60</v>
      </c>
      <c r="K158" s="3" t="n">
        <v>3</v>
      </c>
      <c r="L158" s="3" t="n">
        <f aca="false">IFERROR(INDEX(ammo!$A$2:$A$60,MATCH(M158,ammo!$B$2:$B$60,0),1),0)</f>
        <v>39</v>
      </c>
      <c r="M158" s="6" t="s">
        <v>159</v>
      </c>
      <c r="N158" s="3" t="n">
        <v>4</v>
      </c>
      <c r="O158" s="3" t="e">
        <f aca="false">_xlfn.CONCAT("('",B158,"','",C158,"','",E158,"','",F158,"','",G158,"','",H158,"','",I158,"','",J158,"','",K158,"','",L158,"','",N158,"','","'),")</f>
        <v>#VALUE!</v>
      </c>
      <c r="P158" s="3" t="n">
        <f aca="false">INDEX($U$2:$U$24,MATCH(Q158,$V$2:$V$24,0),1)</f>
        <v>22</v>
      </c>
      <c r="Q158" s="3" t="s">
        <v>581</v>
      </c>
      <c r="R158" s="3" t="n">
        <v>7</v>
      </c>
      <c r="S158" s="3" t="str">
        <f aca="false">_xlfn.CONCAT("('",A158,"','",P158,"','",R158,"'),")</f>
        <v>('115','22','7'),</v>
      </c>
    </row>
    <row r="159" customFormat="false" ht="13.8" hidden="false" customHeight="false" outlineLevel="0" collapsed="false">
      <c r="A159" s="3" t="n">
        <v>115</v>
      </c>
      <c r="M159" s="6"/>
      <c r="P159" s="3" t="n">
        <f aca="false">INDEX($U$2:$U$24,MATCH(Q159,$V$2:$V$24,0),1)</f>
        <v>17</v>
      </c>
      <c r="Q159" s="3" t="s">
        <v>576</v>
      </c>
      <c r="S159" s="3" t="str">
        <f aca="false">_xlfn.CONCAT("('",A159,"','",P159,"','",R159,"'),")</f>
        <v>('115','17',''),</v>
      </c>
    </row>
    <row r="160" customFormat="false" ht="13.8" hidden="false" customHeight="false" outlineLevel="0" collapsed="false">
      <c r="A160" s="3" t="n">
        <v>117</v>
      </c>
      <c r="B160" s="3" t="s">
        <v>497</v>
      </c>
      <c r="C160" s="3" t="e">
        <f aca="false">INDEX(#REF!,MATCH(D160,#REF!,0),1)</f>
        <v>#VALUE!</v>
      </c>
      <c r="D160" s="3" t="s">
        <v>364</v>
      </c>
      <c r="E160" s="3" t="n">
        <v>7</v>
      </c>
      <c r="F160" s="3" t="s">
        <v>365</v>
      </c>
      <c r="G160" s="3" t="n">
        <v>0</v>
      </c>
      <c r="H160" s="3" t="s">
        <v>366</v>
      </c>
      <c r="I160" s="3" t="n">
        <v>14</v>
      </c>
      <c r="J160" s="3" t="n">
        <v>400</v>
      </c>
      <c r="K160" s="3" t="n">
        <v>5</v>
      </c>
      <c r="L160" s="3" t="n">
        <f aca="false">IFERROR(INDEX(ammo!$A$2:$A$60,MATCH(M160,ammo!$B$2:$B$60,0),1),0)</f>
        <v>28</v>
      </c>
      <c r="M160" s="6" t="s">
        <v>138</v>
      </c>
      <c r="N160" s="3" t="n">
        <v>4</v>
      </c>
      <c r="O160" s="3" t="e">
        <f aca="false">_xlfn.CONCAT("('",B160,"','",C160,"','",E160,"','",F160,"','",G160,"','",H160,"','",I160,"','",J160,"','",K160,"','",L160,"','",N160,"','","'),")</f>
        <v>#VALUE!</v>
      </c>
      <c r="P160" s="3" t="n">
        <f aca="false">INDEX($U$2:$U$24,MATCH(Q160,$V$2:$V$24,0),1)</f>
        <v>18</v>
      </c>
      <c r="Q160" s="3" t="s">
        <v>577</v>
      </c>
      <c r="R160" s="3" t="n">
        <v>10</v>
      </c>
      <c r="S160" s="3" t="str">
        <f aca="false">_xlfn.CONCAT("('",A160,"','",P160,"','",R160,"'),")</f>
        <v>('117','18','10'),</v>
      </c>
    </row>
    <row r="161" customFormat="false" ht="13.8" hidden="false" customHeight="false" outlineLevel="0" collapsed="false">
      <c r="A161" s="3" t="n">
        <v>117</v>
      </c>
      <c r="M161" s="6"/>
      <c r="P161" s="3" t="n">
        <f aca="false">INDEX($U$2:$U$24,MATCH(Q161,$V$2:$V$24,0),1)</f>
        <v>15</v>
      </c>
      <c r="Q161" s="3" t="s">
        <v>566</v>
      </c>
      <c r="S161" s="3" t="str">
        <f aca="false">_xlfn.CONCAT("('",A161,"','",P161,"','",R161,"'),")</f>
        <v>('117','15',''),</v>
      </c>
    </row>
    <row r="162" customFormat="false" ht="13.8" hidden="false" customHeight="false" outlineLevel="0" collapsed="false">
      <c r="A162" s="3" t="n">
        <v>118</v>
      </c>
      <c r="B162" s="3" t="s">
        <v>498</v>
      </c>
      <c r="C162" s="3" t="e">
        <f aca="false">INDEX(#REF!,MATCH(D162,#REF!,0),1)</f>
        <v>#VALUE!</v>
      </c>
      <c r="D162" s="3" t="s">
        <v>364</v>
      </c>
      <c r="E162" s="3" t="n">
        <v>5</v>
      </c>
      <c r="F162" s="3" t="s">
        <v>365</v>
      </c>
      <c r="G162" s="3" t="n">
        <v>5</v>
      </c>
      <c r="H162" s="3" t="s">
        <v>371</v>
      </c>
      <c r="I162" s="3" t="n">
        <v>15</v>
      </c>
      <c r="J162" s="3" t="n">
        <v>150</v>
      </c>
      <c r="K162" s="3" t="n">
        <v>3</v>
      </c>
      <c r="L162" s="3" t="n">
        <f aca="false">IFERROR(INDEX(ammo!$A$2:$A$60,MATCH(M162,ammo!$B$2:$B$60,0),1),0)</f>
        <v>23</v>
      </c>
      <c r="M162" s="6" t="s">
        <v>122</v>
      </c>
      <c r="N162" s="3" t="n">
        <v>4</v>
      </c>
      <c r="O162" s="3" t="e">
        <f aca="false">_xlfn.CONCAT("('",B162,"','",C162,"','",E162,"','",F162,"','",G162,"','",H162,"','",I162,"','",J162,"','",K162,"','",L162,"','",N162,"','","'),")</f>
        <v>#VALUE!</v>
      </c>
      <c r="P162" s="3" t="n">
        <f aca="false">INDEX($U$2:$U$24,MATCH(Q162,$V$2:$V$24,0),1)</f>
        <v>7</v>
      </c>
      <c r="Q162" s="3" t="s">
        <v>570</v>
      </c>
      <c r="S162" s="3" t="str">
        <f aca="false">_xlfn.CONCAT("('",A162,"','",P162,"','",R162,"'),")</f>
        <v>('118','7',''),</v>
      </c>
    </row>
    <row r="163" customFormat="false" ht="13.8" hidden="false" customHeight="false" outlineLevel="0" collapsed="false">
      <c r="A163" s="3" t="n">
        <v>118</v>
      </c>
      <c r="M163" s="6"/>
      <c r="P163" s="3" t="n">
        <f aca="false">INDEX($U$2:$U$24,MATCH(Q163,$V$2:$V$24,0),1)</f>
        <v>22</v>
      </c>
      <c r="Q163" s="3" t="s">
        <v>581</v>
      </c>
      <c r="R163" s="3" t="n">
        <v>8</v>
      </c>
      <c r="S163" s="3" t="str">
        <f aca="false">_xlfn.CONCAT("('",A163,"','",P163,"','",R163,"'),")</f>
        <v>('118','22','8'),</v>
      </c>
    </row>
    <row r="164" customFormat="false" ht="13.8" hidden="false" customHeight="false" outlineLevel="0" collapsed="false">
      <c r="A164" s="3" t="n">
        <v>118</v>
      </c>
      <c r="M164" s="6"/>
      <c r="P164" s="3" t="n">
        <f aca="false">INDEX($U$2:$U$24,MATCH(Q164,$V$2:$V$24,0),1)</f>
        <v>15</v>
      </c>
      <c r="Q164" s="3" t="s">
        <v>566</v>
      </c>
      <c r="S164" s="3" t="str">
        <f aca="false">_xlfn.CONCAT("('",A164,"','",P164,"','",R164,"'),")</f>
        <v>('118','15',''),</v>
      </c>
    </row>
    <row r="165" customFormat="false" ht="13.8" hidden="false" customHeight="false" outlineLevel="0" collapsed="false">
      <c r="A165" s="3" t="n">
        <v>119</v>
      </c>
      <c r="B165" s="3" t="s">
        <v>499</v>
      </c>
      <c r="C165" s="3" t="e">
        <f aca="false">INDEX(#REF!,MATCH(D165,#REF!,0),1)</f>
        <v>#VALUE!</v>
      </c>
      <c r="D165" s="3" t="s">
        <v>364</v>
      </c>
      <c r="E165" s="3" t="n">
        <v>5</v>
      </c>
      <c r="F165" s="3" t="s">
        <v>365</v>
      </c>
      <c r="G165" s="3" t="n">
        <v>5</v>
      </c>
      <c r="H165" s="3" t="s">
        <v>366</v>
      </c>
      <c r="I165" s="3" t="n">
        <v>11</v>
      </c>
      <c r="J165" s="3" t="n">
        <v>70</v>
      </c>
      <c r="K165" s="3" t="n">
        <v>1</v>
      </c>
      <c r="L165" s="3" t="n">
        <f aca="false">IFERROR(INDEX(ammo!$A$2:$A$60,MATCH(M165,ammo!$B$2:$B$60,0),1),0)</f>
        <v>5</v>
      </c>
      <c r="M165" s="6" t="s">
        <v>62</v>
      </c>
      <c r="N165" s="3" t="n">
        <v>4</v>
      </c>
      <c r="O165" s="3" t="e">
        <f aca="false">_xlfn.CONCAT("('",B165,"','",C165,"','",E165,"','",F165,"','",G165,"','",H165,"','",I165,"','",J165,"','",K165,"','",L165,"','",N165,"','","'),")</f>
        <v>#VALUE!</v>
      </c>
      <c r="P165" s="3" t="n">
        <f aca="false">INDEX($U$2:$U$24,MATCH(Q165,$V$2:$V$24,0),1)</f>
        <v>7</v>
      </c>
      <c r="Q165" s="3" t="s">
        <v>570</v>
      </c>
      <c r="S165" s="3" t="str">
        <f aca="false">_xlfn.CONCAT("('",A165,"','",P165,"','",R165,"'),")</f>
        <v>('119','7',''),</v>
      </c>
    </row>
    <row r="166" customFormat="false" ht="13.8" hidden="false" customHeight="false" outlineLevel="0" collapsed="false">
      <c r="A166" s="3" t="n">
        <v>119</v>
      </c>
      <c r="M166" s="6"/>
      <c r="P166" s="3" t="n">
        <f aca="false">INDEX($U$2:$U$24,MATCH(Q166,$V$2:$V$24,0),1)</f>
        <v>15</v>
      </c>
      <c r="Q166" s="3" t="s">
        <v>566</v>
      </c>
      <c r="S166" s="3" t="str">
        <f aca="false">_xlfn.CONCAT("('",A166,"','",P166,"','",R166,"'),")</f>
        <v>('119','15',''),</v>
      </c>
    </row>
    <row r="167" customFormat="false" ht="13.8" hidden="false" customHeight="false" outlineLevel="0" collapsed="false">
      <c r="A167" s="3" t="n">
        <v>120</v>
      </c>
      <c r="B167" s="3" t="s">
        <v>500</v>
      </c>
      <c r="C167" s="3" t="e">
        <f aca="false">INDEX(#REF!,MATCH(D167,#REF!,0),1)</f>
        <v>#VALUE!</v>
      </c>
      <c r="D167" s="3" t="s">
        <v>364</v>
      </c>
      <c r="E167" s="3" t="n">
        <v>4</v>
      </c>
      <c r="F167" s="3" t="s">
        <v>365</v>
      </c>
      <c r="G167" s="3" t="n">
        <v>4</v>
      </c>
      <c r="H167" s="3" t="s">
        <v>371</v>
      </c>
      <c r="I167" s="3" t="n">
        <v>11</v>
      </c>
      <c r="J167" s="3" t="n">
        <v>110</v>
      </c>
      <c r="K167" s="3" t="n">
        <v>3</v>
      </c>
      <c r="L167" s="3" t="n">
        <f aca="false">IFERROR(INDEX(ammo!$A$2:$A$60,MATCH(M167,ammo!$B$2:$B$60,0),1),0)</f>
        <v>6</v>
      </c>
      <c r="M167" s="6" t="s">
        <v>68</v>
      </c>
      <c r="N167" s="3" t="n">
        <v>4</v>
      </c>
      <c r="O167" s="3" t="e">
        <f aca="false">_xlfn.CONCAT("('",B167,"','",C167,"','",E167,"','",F167,"','",G167,"','",H167,"','",I167,"','",J167,"','",K167,"','",L167,"','",N167,"','","'),")</f>
        <v>#VALUE!</v>
      </c>
      <c r="P167" s="3" t="n">
        <f aca="false">INDEX($U$2:$U$24,MATCH(Q167,$V$2:$V$24,0),1)</f>
        <v>15</v>
      </c>
      <c r="Q167" s="3" t="s">
        <v>566</v>
      </c>
      <c r="S167" s="3" t="str">
        <f aca="false">_xlfn.CONCAT("('",A167,"','",P167,"','",R167,"'),")</f>
        <v>('120','15',''),</v>
      </c>
    </row>
    <row r="168" customFormat="false" ht="13.8" hidden="false" customHeight="false" outlineLevel="0" collapsed="false">
      <c r="A168" s="3" t="n">
        <v>121</v>
      </c>
      <c r="B168" s="3" t="s">
        <v>501</v>
      </c>
      <c r="C168" s="3" t="e">
        <f aca="false">INDEX(#REF!,MATCH(D168,#REF!,0),1)</f>
        <v>#VALUE!</v>
      </c>
      <c r="D168" s="3" t="s">
        <v>364</v>
      </c>
      <c r="E168" s="3" t="n">
        <v>7</v>
      </c>
      <c r="F168" s="3" t="s">
        <v>365</v>
      </c>
      <c r="G168" s="3" t="n">
        <v>7</v>
      </c>
      <c r="H168" s="3" t="s">
        <v>378</v>
      </c>
      <c r="I168" s="3" t="n">
        <v>10</v>
      </c>
      <c r="J168" s="3" t="n">
        <v>300</v>
      </c>
      <c r="K168" s="3" t="n">
        <v>4</v>
      </c>
      <c r="L168" s="3" t="n">
        <f aca="false">IFERROR(INDEX(ammo!$A$2:$A$60,MATCH(M168,ammo!$B$2:$B$60,0),1),0)</f>
        <v>3</v>
      </c>
      <c r="M168" s="6" t="s">
        <v>46</v>
      </c>
      <c r="N168" s="3" t="n">
        <v>4</v>
      </c>
      <c r="O168" s="3" t="e">
        <f aca="false">_xlfn.CONCAT("('",B168,"','",C168,"','",E168,"','",F168,"','",G168,"','",H168,"','",I168,"','",J168,"','",K168,"','",L168,"','",N168,"','","'),")</f>
        <v>#VALUE!</v>
      </c>
      <c r="P168" s="3" t="n">
        <f aca="false">INDEX($U$2:$U$24,MATCH(Q168,$V$2:$V$24,0),1)</f>
        <v>1</v>
      </c>
      <c r="Q168" s="3" t="s">
        <v>563</v>
      </c>
      <c r="S168" s="3" t="str">
        <f aca="false">_xlfn.CONCAT("('",A168,"','",P168,"','",R168,"'),")</f>
        <v>('121','1',''),</v>
      </c>
    </row>
    <row r="169" customFormat="false" ht="13.8" hidden="false" customHeight="false" outlineLevel="0" collapsed="false">
      <c r="A169" s="3" t="n">
        <v>121</v>
      </c>
      <c r="M169" s="6"/>
      <c r="P169" s="3" t="n">
        <f aca="false">INDEX($U$2:$U$24,MATCH(Q169,$V$2:$V$24,0),1)</f>
        <v>15</v>
      </c>
      <c r="Q169" s="3" t="s">
        <v>566</v>
      </c>
      <c r="S169" s="3" t="str">
        <f aca="false">_xlfn.CONCAT("('",A169,"','",P169,"','",R169,"'),")</f>
        <v>('121','15',''),</v>
      </c>
    </row>
    <row r="170" customFormat="false" ht="13.8" hidden="false" customHeight="false" outlineLevel="0" collapsed="false">
      <c r="A170" s="3" t="n">
        <v>122</v>
      </c>
      <c r="B170" s="3" t="s">
        <v>502</v>
      </c>
      <c r="C170" s="3" t="e">
        <f aca="false">INDEX(#REF!,MATCH(D170,#REF!,0),1)</f>
        <v>#VALUE!</v>
      </c>
      <c r="D170" s="3" t="s">
        <v>372</v>
      </c>
      <c r="E170" s="3" t="n">
        <v>6</v>
      </c>
      <c r="F170" s="3" t="s">
        <v>391</v>
      </c>
      <c r="G170" s="3" t="n">
        <v>3</v>
      </c>
      <c r="H170" s="3" t="s">
        <v>366</v>
      </c>
      <c r="I170" s="3" t="n">
        <v>3</v>
      </c>
      <c r="J170" s="3" t="n">
        <v>1536</v>
      </c>
      <c r="K170" s="3" t="n">
        <v>5</v>
      </c>
      <c r="L170" s="3" t="n">
        <f aca="false">IFERROR(INDEX(ammo!$A$2:$A$60,MATCH(M170,ammo!$B$2:$B$60,0),1),0)</f>
        <v>42</v>
      </c>
      <c r="M170" s="6" t="s">
        <v>163</v>
      </c>
      <c r="N170" s="3" t="n">
        <v>4</v>
      </c>
      <c r="O170" s="3" t="e">
        <f aca="false">_xlfn.CONCAT("('",B170,"','",C170,"','",E170,"','",F170,"','",G170,"','",H170,"','",I170,"','",J170,"','",K170,"','",L170,"','",N170,"','","'),")</f>
        <v>#VALUE!</v>
      </c>
      <c r="P170" s="3" t="n">
        <f aca="false">INDEX($U$2:$U$24,MATCH(Q170,$V$2:$V$24,0),1)</f>
        <v>3</v>
      </c>
      <c r="Q170" s="3" t="s">
        <v>562</v>
      </c>
      <c r="S170" s="3" t="str">
        <f aca="false">_xlfn.CONCAT("('",A170,"','",P170,"','",R170,"'),")</f>
        <v>('122','3',''),</v>
      </c>
    </row>
    <row r="171" customFormat="false" ht="13.8" hidden="false" customHeight="false" outlineLevel="0" collapsed="false">
      <c r="A171" s="3" t="n">
        <v>122</v>
      </c>
      <c r="M171" s="6"/>
      <c r="P171" s="3" t="n">
        <f aca="false">INDEX($U$2:$U$24,MATCH(Q171,$V$2:$V$24,0),1)</f>
        <v>12</v>
      </c>
      <c r="Q171" s="3" t="s">
        <v>149</v>
      </c>
      <c r="S171" s="3" t="str">
        <f aca="false">_xlfn.CONCAT("('",A171,"','",P171,"','",R171,"'),")</f>
        <v>('122','12',''),</v>
      </c>
    </row>
    <row r="172" customFormat="false" ht="13.8" hidden="false" customHeight="false" outlineLevel="0" collapsed="false">
      <c r="A172" s="3" t="n">
        <v>123</v>
      </c>
      <c r="B172" s="3" t="s">
        <v>503</v>
      </c>
      <c r="C172" s="3" t="e">
        <f aca="false">INDEX(#REF!,MATCH(D172,#REF!,0),1)</f>
        <v>#VALUE!</v>
      </c>
      <c r="D172" s="3" t="s">
        <v>372</v>
      </c>
      <c r="E172" s="3" t="n">
        <v>8</v>
      </c>
      <c r="F172" s="3" t="s">
        <v>391</v>
      </c>
      <c r="G172" s="3" t="n">
        <v>2</v>
      </c>
      <c r="H172" s="3" t="s">
        <v>371</v>
      </c>
      <c r="I172" s="3" t="n">
        <v>7</v>
      </c>
      <c r="J172" s="3" t="n">
        <v>921</v>
      </c>
      <c r="K172" s="3" t="n">
        <v>5</v>
      </c>
      <c r="L172" s="3" t="n">
        <f aca="false">IFERROR(INDEX(ammo!$A$2:$A$60,MATCH(M172,ammo!$B$2:$B$60,0),1),0)</f>
        <v>42</v>
      </c>
      <c r="M172" s="6" t="s">
        <v>163</v>
      </c>
      <c r="N172" s="3" t="n">
        <v>4</v>
      </c>
      <c r="O172" s="3" t="e">
        <f aca="false">_xlfn.CONCAT("('",B172,"','",C172,"','",E172,"','",F172,"','",G172,"','",H172,"','",I172,"','",J172,"','",K172,"','",L172,"','",N172,"','","'),")</f>
        <v>#VALUE!</v>
      </c>
      <c r="P172" s="3" t="n">
        <f aca="false">INDEX($U$2:$U$24,MATCH(Q172,$V$2:$V$24,0),1)</f>
        <v>15</v>
      </c>
      <c r="Q172" s="3" t="s">
        <v>566</v>
      </c>
      <c r="S172" s="3" t="str">
        <f aca="false">_xlfn.CONCAT("('",A172,"','",P172,"','",R172,"'),")</f>
        <v>('123','15',''),</v>
      </c>
    </row>
    <row r="173" customFormat="false" ht="13.8" hidden="false" customHeight="false" outlineLevel="0" collapsed="false">
      <c r="A173" s="3" t="n">
        <v>123</v>
      </c>
      <c r="M173" s="6"/>
      <c r="P173" s="3" t="n">
        <f aca="false">INDEX($U$2:$U$24,MATCH(Q173,$V$2:$V$24,0),1)</f>
        <v>12</v>
      </c>
      <c r="Q173" s="3" t="s">
        <v>149</v>
      </c>
      <c r="S173" s="3" t="str">
        <f aca="false">_xlfn.CONCAT("('",A173,"','",P173,"','",R173,"'),")</f>
        <v>('123','12',''),</v>
      </c>
    </row>
    <row r="174" customFormat="false" ht="13.8" hidden="false" customHeight="false" outlineLevel="0" collapsed="false">
      <c r="A174" s="3" t="n">
        <v>124</v>
      </c>
      <c r="B174" s="3" t="s">
        <v>504</v>
      </c>
      <c r="C174" s="3" t="e">
        <f aca="false">INDEX(#REF!,MATCH(D174,#REF!,0),1)</f>
        <v>#VALUE!</v>
      </c>
      <c r="D174" s="3" t="s">
        <v>372</v>
      </c>
      <c r="E174" s="3" t="n">
        <v>3</v>
      </c>
      <c r="F174" s="3" t="s">
        <v>391</v>
      </c>
      <c r="G174" s="3" t="n">
        <v>4</v>
      </c>
      <c r="H174" s="3" t="s">
        <v>366</v>
      </c>
      <c r="I174" s="3" t="n">
        <v>15</v>
      </c>
      <c r="J174" s="3" t="n">
        <v>370</v>
      </c>
      <c r="K174" s="3" t="n">
        <v>4</v>
      </c>
      <c r="L174" s="3" t="n">
        <f aca="false">IFERROR(INDEX(ammo!$A$2:$A$60,MATCH(M174,ammo!$B$2:$B$60,0),1),0)</f>
        <v>25</v>
      </c>
      <c r="M174" s="6" t="s">
        <v>128</v>
      </c>
      <c r="N174" s="3" t="n">
        <v>4</v>
      </c>
      <c r="O174" s="3" t="e">
        <f aca="false">_xlfn.CONCAT("('",B174,"','",C174,"','",E174,"','",F174,"','",G174,"','",H174,"','",I174,"','",J174,"','",K174,"','",L174,"','",N174,"','","'),")</f>
        <v>#VALUE!</v>
      </c>
      <c r="P174" s="3" t="n">
        <f aca="false">INDEX($U$2:$U$24,MATCH(Q174,$V$2:$V$24,0),1)</f>
        <v>23</v>
      </c>
      <c r="Q174" s="3" t="s">
        <v>582</v>
      </c>
      <c r="S174" s="3" t="str">
        <f aca="false">_xlfn.CONCAT("('",A174,"','",P174,"','",R174,"'),")</f>
        <v>('124','23',''),</v>
      </c>
    </row>
    <row r="175" customFormat="false" ht="13.8" hidden="false" customHeight="false" outlineLevel="0" collapsed="false">
      <c r="A175" s="3" t="n">
        <v>124</v>
      </c>
      <c r="M175" s="6"/>
      <c r="P175" s="3" t="n">
        <f aca="false">INDEX($U$2:$U$24,MATCH(Q175,$V$2:$V$24,0),1)</f>
        <v>15</v>
      </c>
      <c r="Q175" s="3" t="s">
        <v>566</v>
      </c>
      <c r="S175" s="3" t="str">
        <f aca="false">_xlfn.CONCAT("('",A175,"','",P175,"','",R175,"'),")</f>
        <v>('124','15',''),</v>
      </c>
    </row>
    <row r="176" customFormat="false" ht="13.8" hidden="false" customHeight="false" outlineLevel="0" collapsed="false">
      <c r="A176" s="3" t="n">
        <v>125</v>
      </c>
      <c r="B176" s="3" t="s">
        <v>505</v>
      </c>
      <c r="C176" s="3" t="e">
        <f aca="false">INDEX(#REF!,MATCH(D176,#REF!,0),1)</f>
        <v>#VALUE!</v>
      </c>
      <c r="D176" s="3" t="s">
        <v>372</v>
      </c>
      <c r="E176" s="3" t="n">
        <v>6</v>
      </c>
      <c r="F176" s="3" t="s">
        <v>391</v>
      </c>
      <c r="G176" s="3" t="n">
        <v>1</v>
      </c>
      <c r="H176" s="3" t="s">
        <v>371</v>
      </c>
      <c r="I176" s="3" t="n">
        <v>8</v>
      </c>
      <c r="J176" s="3" t="n">
        <v>500</v>
      </c>
      <c r="K176" s="3" t="n">
        <v>5</v>
      </c>
      <c r="L176" s="3" t="n">
        <f aca="false">IFERROR(INDEX(ammo!$A$2:$A$60,MATCH(M176,ammo!$B$2:$B$60,0),1),0)</f>
        <v>8</v>
      </c>
      <c r="M176" s="6" t="s">
        <v>81</v>
      </c>
      <c r="N176" s="3" t="n">
        <v>4</v>
      </c>
      <c r="O176" s="3" t="e">
        <f aca="false">_xlfn.CONCAT("('",B176,"','",C176,"','",E176,"','",F176,"','",G176,"','",H176,"','",I176,"','",J176,"','",K176,"','",L176,"','",N176,"','","'),")</f>
        <v>#VALUE!</v>
      </c>
      <c r="P176" s="3" t="n">
        <f aca="false">INDEX($U$2:$U$24,MATCH(Q176,$V$2:$V$24,0),1)</f>
        <v>15</v>
      </c>
      <c r="Q176" s="3" t="s">
        <v>566</v>
      </c>
      <c r="S176" s="3" t="str">
        <f aca="false">_xlfn.CONCAT("('",A176,"','",P176,"','",R176,"'),")</f>
        <v>('125','15',''),</v>
      </c>
    </row>
    <row r="177" customFormat="false" ht="13.8" hidden="false" customHeight="false" outlineLevel="0" collapsed="false">
      <c r="A177" s="3" t="n">
        <v>126</v>
      </c>
      <c r="B177" s="3" t="s">
        <v>506</v>
      </c>
      <c r="C177" s="3" t="e">
        <f aca="false">INDEX(#REF!,MATCH(D177,#REF!,0),1)</f>
        <v>#VALUE!</v>
      </c>
      <c r="D177" s="3" t="s">
        <v>369</v>
      </c>
      <c r="E177" s="3" t="n">
        <v>7</v>
      </c>
      <c r="F177" s="3" t="s">
        <v>365</v>
      </c>
      <c r="G177" s="3" t="n">
        <v>3</v>
      </c>
      <c r="H177" s="3" t="s">
        <v>371</v>
      </c>
      <c r="I177" s="3" t="n">
        <v>31</v>
      </c>
      <c r="J177" s="3" t="n">
        <v>350</v>
      </c>
      <c r="K177" s="3" t="n">
        <v>3</v>
      </c>
      <c r="L177" s="3" t="n">
        <f aca="false">IFERROR(INDEX(ammo!$A$2:$A$60,MATCH(M177,ammo!$B$2:$B$60,0),1),0)</f>
        <v>22</v>
      </c>
      <c r="M177" s="6" t="s">
        <v>67</v>
      </c>
      <c r="N177" s="3" t="n">
        <v>4</v>
      </c>
      <c r="O177" s="3" t="e">
        <f aca="false">_xlfn.CONCAT("('",B177,"','",C177,"','",E177,"','",F177,"','",G177,"','",H177,"','",I177,"','",J177,"','",K177,"','",L177,"','",N177,"','","'),")</f>
        <v>#VALUE!</v>
      </c>
      <c r="P177" s="3" t="n">
        <f aca="false">INDEX($U$2:$U$24,MATCH(Q177,$V$2:$V$24,0),1)</f>
        <v>15</v>
      </c>
      <c r="Q177" s="3" t="s">
        <v>566</v>
      </c>
      <c r="S177" s="3" t="str">
        <f aca="false">_xlfn.CONCAT("('",A177,"','",P177,"','",R177,"'),")</f>
        <v>('126','15',''),</v>
      </c>
    </row>
    <row r="178" customFormat="false" ht="13.8" hidden="false" customHeight="false" outlineLevel="0" collapsed="false">
      <c r="A178" s="3" t="n">
        <v>126</v>
      </c>
      <c r="M178" s="6"/>
      <c r="P178" s="3" t="n">
        <f aca="false">INDEX($U$2:$U$24,MATCH(Q178,$V$2:$V$24,0),1)</f>
        <v>22</v>
      </c>
      <c r="Q178" s="3" t="s">
        <v>581</v>
      </c>
      <c r="R178" s="3" t="n">
        <v>9</v>
      </c>
      <c r="S178" s="3" t="str">
        <f aca="false">_xlfn.CONCAT("('",A178,"','",P178,"','",R178,"'),")</f>
        <v>('126','22','9'),</v>
      </c>
    </row>
    <row r="179" customFormat="false" ht="13.8" hidden="false" customHeight="false" outlineLevel="0" collapsed="false">
      <c r="A179" s="3" t="n">
        <v>127</v>
      </c>
      <c r="B179" s="3" t="s">
        <v>507</v>
      </c>
      <c r="C179" s="3" t="e">
        <f aca="false">INDEX(#REF!,MATCH(D179,#REF!,0),1)</f>
        <v>#VALUE!</v>
      </c>
      <c r="D179" s="3" t="s">
        <v>369</v>
      </c>
      <c r="E179" s="3" t="n">
        <v>6</v>
      </c>
      <c r="F179" s="3" t="s">
        <v>365</v>
      </c>
      <c r="G179" s="3" t="n">
        <v>2</v>
      </c>
      <c r="H179" s="3" t="s">
        <v>378</v>
      </c>
      <c r="I179" s="3" t="n">
        <v>30</v>
      </c>
      <c r="J179" s="3" t="n">
        <v>450</v>
      </c>
      <c r="K179" s="3" t="n">
        <v>4</v>
      </c>
      <c r="L179" s="3" t="n">
        <f aca="false">IFERROR(INDEX(ammo!$A$2:$A$60,MATCH(M179,ammo!$B$2:$B$60,0),1),0)</f>
        <v>41</v>
      </c>
      <c r="M179" s="6" t="s">
        <v>161</v>
      </c>
      <c r="N179" s="3" t="n">
        <v>4</v>
      </c>
      <c r="O179" s="3" t="e">
        <f aca="false">_xlfn.CONCAT("('",B179,"','",C179,"','",E179,"','",F179,"','",G179,"','",H179,"','",I179,"','",J179,"','",K179,"','",L179,"','",N179,"','","'),")</f>
        <v>#VALUE!</v>
      </c>
      <c r="P179" s="3" t="n">
        <f aca="false">INDEX($U$2:$U$24,MATCH(Q179,$V$2:$V$24,0),1)</f>
        <v>19</v>
      </c>
      <c r="Q179" s="3" t="s">
        <v>578</v>
      </c>
      <c r="S179" s="3" t="str">
        <f aca="false">_xlfn.CONCAT("('",A179,"','",P179,"','",R179,"'),")</f>
        <v>('127','19',''),</v>
      </c>
    </row>
    <row r="180" customFormat="false" ht="13.8" hidden="false" customHeight="false" outlineLevel="0" collapsed="false">
      <c r="A180" s="3" t="n">
        <v>127</v>
      </c>
      <c r="M180" s="6"/>
      <c r="P180" s="3" t="n">
        <f aca="false">INDEX($U$2:$U$24,MATCH(Q180,$V$2:$V$24,0),1)</f>
        <v>7</v>
      </c>
      <c r="Q180" s="3" t="s">
        <v>570</v>
      </c>
      <c r="S180" s="3" t="str">
        <f aca="false">_xlfn.CONCAT("('",A180,"','",P180,"','",R180,"'),")</f>
        <v>('127','7',''),</v>
      </c>
    </row>
    <row r="181" customFormat="false" ht="13.8" hidden="false" customHeight="false" outlineLevel="0" collapsed="false">
      <c r="A181" s="3" t="n">
        <v>128</v>
      </c>
      <c r="B181" s="3" t="s">
        <v>508</v>
      </c>
      <c r="C181" s="3" t="e">
        <f aca="false">INDEX(#REF!,MATCH(D181,#REF!,0),1)</f>
        <v>#VALUE!</v>
      </c>
      <c r="D181" s="3" t="s">
        <v>369</v>
      </c>
      <c r="E181" s="3" t="n">
        <v>8</v>
      </c>
      <c r="F181" s="3" t="s">
        <v>391</v>
      </c>
      <c r="G181" s="3" t="n">
        <v>0</v>
      </c>
      <c r="H181" s="3" t="s">
        <v>371</v>
      </c>
      <c r="I181" s="3" t="n">
        <v>18</v>
      </c>
      <c r="J181" s="3" t="n">
        <v>600</v>
      </c>
      <c r="K181" s="3" t="n">
        <v>5</v>
      </c>
      <c r="L181" s="3" t="n">
        <f aca="false">IFERROR(INDEX(ammo!$A$2:$A$60,MATCH(M181,ammo!$B$2:$B$60,0),1),0)</f>
        <v>42</v>
      </c>
      <c r="M181" s="6" t="s">
        <v>163</v>
      </c>
      <c r="N181" s="3" t="n">
        <v>4</v>
      </c>
      <c r="O181" s="3" t="e">
        <f aca="false">_xlfn.CONCAT("('",B181,"','",C181,"','",E181,"','",F181,"','",G181,"','",H181,"','",I181,"','",J181,"','",K181,"','",L181,"','",N181,"','","'),")</f>
        <v>#VALUE!</v>
      </c>
      <c r="P181" s="3" t="n">
        <f aca="false">INDEX($U$2:$U$24,MATCH(Q181,$V$2:$V$24,0),1)</f>
        <v>18</v>
      </c>
      <c r="Q181" s="3" t="s">
        <v>577</v>
      </c>
      <c r="R181" s="3" t="n">
        <v>20</v>
      </c>
      <c r="S181" s="3" t="str">
        <f aca="false">_xlfn.CONCAT("('",A181,"','",P181,"','",R181,"'),")</f>
        <v>('128','18','20'),</v>
      </c>
    </row>
    <row r="182" customFormat="false" ht="13.8" hidden="false" customHeight="false" outlineLevel="0" collapsed="false">
      <c r="A182" s="3" t="n">
        <v>128</v>
      </c>
      <c r="M182" s="6"/>
      <c r="P182" s="3" t="n">
        <f aca="false">INDEX($U$2:$U$24,MATCH(Q182,$V$2:$V$24,0),1)</f>
        <v>2</v>
      </c>
      <c r="Q182" s="3" t="s">
        <v>71</v>
      </c>
      <c r="S182" s="3" t="str">
        <f aca="false">_xlfn.CONCAT("('",A182,"','",P182,"','",R182,"'),")</f>
        <v>('128','2',''),</v>
      </c>
    </row>
    <row r="183" customFormat="false" ht="13.8" hidden="false" customHeight="false" outlineLevel="0" collapsed="false">
      <c r="A183" s="3" t="n">
        <v>128</v>
      </c>
      <c r="M183" s="6"/>
      <c r="P183" s="3" t="n">
        <f aca="false">INDEX($U$2:$U$24,MATCH(Q183,$V$2:$V$24,0),1)</f>
        <v>7</v>
      </c>
      <c r="Q183" s="3" t="s">
        <v>570</v>
      </c>
      <c r="S183" s="3" t="str">
        <f aca="false">_xlfn.CONCAT("('",A183,"','",P183,"','",R183,"'),")</f>
        <v>('128','7',''),</v>
      </c>
    </row>
    <row r="184" customFormat="false" ht="13.8" hidden="false" customHeight="false" outlineLevel="0" collapsed="false">
      <c r="A184" s="3" t="n">
        <v>128</v>
      </c>
      <c r="M184" s="6"/>
      <c r="P184" s="3" t="n">
        <f aca="false">INDEX($U$2:$U$24,MATCH(Q184,$V$2:$V$24,0),1)</f>
        <v>17</v>
      </c>
      <c r="Q184" s="3" t="s">
        <v>576</v>
      </c>
      <c r="S184" s="3" t="str">
        <f aca="false">_xlfn.CONCAT("('",A184,"','",P184,"','",R184,"'),")</f>
        <v>('128','17',''),</v>
      </c>
    </row>
    <row r="185" customFormat="false" ht="13.8" hidden="false" customHeight="false" outlineLevel="0" collapsed="false">
      <c r="A185" s="3" t="n">
        <v>129</v>
      </c>
      <c r="B185" s="3" t="s">
        <v>509</v>
      </c>
      <c r="C185" s="3" t="e">
        <f aca="false">INDEX(#REF!,MATCH(D185,#REF!,0),1)</f>
        <v>#VALUE!</v>
      </c>
      <c r="D185" s="3" t="s">
        <v>369</v>
      </c>
      <c r="E185" s="3" t="n">
        <v>3</v>
      </c>
      <c r="F185" s="3" t="s">
        <v>365</v>
      </c>
      <c r="G185" s="3" t="n">
        <v>3</v>
      </c>
      <c r="H185" s="3" t="s">
        <v>371</v>
      </c>
      <c r="I185" s="3" t="n">
        <v>20</v>
      </c>
      <c r="J185" s="3" t="n">
        <v>350</v>
      </c>
      <c r="K185" s="3" t="n">
        <v>1</v>
      </c>
      <c r="L185" s="3" t="n">
        <f aca="false">IFERROR(INDEX(ammo!$A$2:$A$60,MATCH(M185,ammo!$B$2:$B$60,0),1),0)</f>
        <v>24</v>
      </c>
      <c r="M185" s="6" t="s">
        <v>59</v>
      </c>
      <c r="N185" s="3" t="n">
        <v>4</v>
      </c>
      <c r="O185" s="3" t="e">
        <f aca="false">_xlfn.CONCAT("('",B185,"','",C185,"','",E185,"','",F185,"','",G185,"','",H185,"','",I185,"','",J185,"','",K185,"','",L185,"','",N185,"','","'),")</f>
        <v>#VALUE!</v>
      </c>
      <c r="P185" s="3" t="n">
        <f aca="false">INDEX($U$2:$U$24,MATCH(Q185,$V$2:$V$24,0),1)</f>
        <v>6</v>
      </c>
      <c r="Q185" s="3" t="s">
        <v>567</v>
      </c>
      <c r="S185" s="3" t="str">
        <f aca="false">_xlfn.CONCAT("('",A185,"','",P185,"','",R185,"'),")</f>
        <v>('129','6',''),</v>
      </c>
    </row>
    <row r="186" customFormat="false" ht="13.8" hidden="false" customHeight="false" outlineLevel="0" collapsed="false">
      <c r="A186" s="3" t="n">
        <v>129</v>
      </c>
      <c r="M186" s="6"/>
      <c r="P186" s="3" t="n">
        <f aca="false">INDEX($U$2:$U$24,MATCH(Q186,$V$2:$V$24,0),1)</f>
        <v>7</v>
      </c>
      <c r="Q186" s="3" t="s">
        <v>570</v>
      </c>
      <c r="S186" s="3" t="str">
        <f aca="false">_xlfn.CONCAT("('",A186,"','",P186,"','",R186,"'),")</f>
        <v>('129','7',''),</v>
      </c>
    </row>
    <row r="187" customFormat="false" ht="13.8" hidden="false" customHeight="false" outlineLevel="0" collapsed="false">
      <c r="A187" s="3" t="n">
        <v>129</v>
      </c>
      <c r="M187" s="6"/>
      <c r="P187" s="3" t="n">
        <f aca="false">INDEX($U$2:$U$24,MATCH(Q187,$V$2:$V$24,0),1)</f>
        <v>22</v>
      </c>
      <c r="Q187" s="3" t="s">
        <v>581</v>
      </c>
      <c r="R187" s="3" t="n">
        <v>6</v>
      </c>
      <c r="S187" s="3" t="str">
        <f aca="false">_xlfn.CONCAT("('",A187,"','",P187,"','",R187,"'),")</f>
        <v>('129','22','6'),</v>
      </c>
    </row>
    <row r="188" customFormat="false" ht="13.8" hidden="false" customHeight="false" outlineLevel="0" collapsed="false">
      <c r="A188" s="3" t="n">
        <v>129</v>
      </c>
      <c r="M188" s="6"/>
      <c r="P188" s="3" t="n">
        <f aca="false">INDEX($U$2:$U$24,MATCH(Q188,$V$2:$V$24,0),1)</f>
        <v>15</v>
      </c>
      <c r="Q188" s="3" t="s">
        <v>566</v>
      </c>
      <c r="S188" s="3" t="str">
        <f aca="false">_xlfn.CONCAT("('",A188,"','",P188,"','",R188,"'),")</f>
        <v>('129','15',''),</v>
      </c>
    </row>
    <row r="189" customFormat="false" ht="13.8" hidden="false" customHeight="false" outlineLevel="0" collapsed="false">
      <c r="A189" s="3" t="n">
        <v>130</v>
      </c>
      <c r="B189" s="3" t="s">
        <v>510</v>
      </c>
      <c r="C189" s="3" t="e">
        <f aca="false">INDEX(#REF!,MATCH(D189,#REF!,0),1)</f>
        <v>#VALUE!</v>
      </c>
      <c r="D189" s="3" t="s">
        <v>369</v>
      </c>
      <c r="E189" s="3" t="n">
        <v>4</v>
      </c>
      <c r="F189" s="3" t="s">
        <v>395</v>
      </c>
      <c r="G189" s="3" t="n">
        <v>4</v>
      </c>
      <c r="H189" s="3" t="s">
        <v>371</v>
      </c>
      <c r="I189" s="3" t="n">
        <v>24</v>
      </c>
      <c r="J189" s="3" t="n">
        <v>1000</v>
      </c>
      <c r="K189" s="3" t="n">
        <v>4</v>
      </c>
      <c r="L189" s="3" t="n">
        <f aca="false">IFERROR(INDEX(ammo!$A$2:$A$60,MATCH(M189,ammo!$B$2:$B$60,0),1),0)</f>
        <v>27</v>
      </c>
      <c r="M189" s="6" t="s">
        <v>137</v>
      </c>
      <c r="N189" s="3" t="n">
        <v>4</v>
      </c>
      <c r="O189" s="3" t="e">
        <f aca="false">_xlfn.CONCAT("('",B189,"','",C189,"','",E189,"','",F189,"','",G189,"','",H189,"','",I189,"','",J189,"','",K189,"','",L189,"','",N189,"','","'),")</f>
        <v>#VALUE!</v>
      </c>
      <c r="P189" s="3" t="n">
        <f aca="false">INDEX($U$2:$U$24,MATCH(Q189,$V$2:$V$24,0),1)</f>
        <v>6</v>
      </c>
      <c r="Q189" s="3" t="s">
        <v>567</v>
      </c>
      <c r="S189" s="3" t="str">
        <f aca="false">_xlfn.CONCAT("('",A189,"','",P189,"','",R189,"'),")</f>
        <v>('130','6',''),</v>
      </c>
    </row>
    <row r="190" customFormat="false" ht="13.8" hidden="false" customHeight="false" outlineLevel="0" collapsed="false">
      <c r="A190" s="3" t="n">
        <v>130</v>
      </c>
      <c r="M190" s="6"/>
      <c r="P190" s="3" t="n">
        <f aca="false">INDEX($U$2:$U$24,MATCH(Q190,$V$2:$V$24,0),1)</f>
        <v>7</v>
      </c>
      <c r="Q190" s="3" t="s">
        <v>570</v>
      </c>
      <c r="S190" s="3" t="str">
        <f aca="false">_xlfn.CONCAT("('",A190,"','",P190,"','",R190,"'),")</f>
        <v>('130','7',''),</v>
      </c>
    </row>
    <row r="191" customFormat="false" ht="13.8" hidden="false" customHeight="false" outlineLevel="0" collapsed="false">
      <c r="A191" s="3" t="n">
        <v>130</v>
      </c>
      <c r="M191" s="6"/>
      <c r="P191" s="3" t="n">
        <f aca="false">INDEX($U$2:$U$24,MATCH(Q191,$V$2:$V$24,0),1)</f>
        <v>15</v>
      </c>
      <c r="Q191" s="3" t="s">
        <v>566</v>
      </c>
      <c r="S191" s="3" t="str">
        <f aca="false">_xlfn.CONCAT("('",A191,"','",P191,"','",R191,"'),")</f>
        <v>('130','15',''),</v>
      </c>
    </row>
    <row r="192" customFormat="false" ht="13.8" hidden="false" customHeight="false" outlineLevel="0" collapsed="false">
      <c r="A192" s="3" t="n">
        <v>131</v>
      </c>
      <c r="B192" s="3" t="s">
        <v>511</v>
      </c>
      <c r="C192" s="3" t="e">
        <f aca="false">INDEX(#REF!,MATCH(D192,#REF!,0),1)</f>
        <v>#VALUE!</v>
      </c>
      <c r="D192" s="3" t="s">
        <v>369</v>
      </c>
      <c r="E192" s="3" t="n">
        <v>6</v>
      </c>
      <c r="F192" s="3" t="s">
        <v>365</v>
      </c>
      <c r="G192" s="3" t="n">
        <v>3</v>
      </c>
      <c r="H192" s="3" t="s">
        <v>378</v>
      </c>
      <c r="I192" s="3" t="n">
        <v>38</v>
      </c>
      <c r="J192" s="3" t="n">
        <v>912</v>
      </c>
      <c r="K192" s="3" t="n">
        <v>6</v>
      </c>
      <c r="L192" s="3" t="n">
        <f aca="false">IFERROR(INDEX(ammo!$A$2:$A$60,MATCH(M192,ammo!$B$2:$B$60,0),1),0)</f>
        <v>28</v>
      </c>
      <c r="M192" s="6" t="s">
        <v>138</v>
      </c>
      <c r="N192" s="3" t="n">
        <v>4</v>
      </c>
      <c r="O192" s="3" t="e">
        <f aca="false">_xlfn.CONCAT("('",B192,"','",C192,"','",E192,"','",F192,"','",G192,"','",H192,"','",I192,"','",J192,"','",K192,"','",L192,"','",N192,"','","'),")</f>
        <v>#VALUE!</v>
      </c>
      <c r="P192" s="3" t="n">
        <f aca="false">INDEX($U$2:$U$24,MATCH(Q192,$V$2:$V$24,0),1)</f>
        <v>6</v>
      </c>
      <c r="Q192" s="3" t="s">
        <v>567</v>
      </c>
      <c r="S192" s="3" t="str">
        <f aca="false">_xlfn.CONCAT("('",A192,"','",P192,"','",R192,"'),")</f>
        <v>('131','6',''),</v>
      </c>
    </row>
    <row r="193" customFormat="false" ht="13.8" hidden="false" customHeight="false" outlineLevel="0" collapsed="false">
      <c r="A193" s="3" t="n">
        <v>131</v>
      </c>
      <c r="M193" s="6"/>
      <c r="P193" s="3" t="n">
        <f aca="false">INDEX($U$2:$U$24,MATCH(Q193,$V$2:$V$24,0),1)</f>
        <v>15</v>
      </c>
      <c r="Q193" s="3" t="s">
        <v>566</v>
      </c>
      <c r="S193" s="3" t="str">
        <f aca="false">_xlfn.CONCAT("('",A193,"','",P193,"','",R193,"'),")</f>
        <v>('131','15',''),</v>
      </c>
    </row>
    <row r="194" customFormat="false" ht="13.8" hidden="false" customHeight="false" outlineLevel="0" collapsed="false">
      <c r="A194" s="3" t="n">
        <v>132</v>
      </c>
      <c r="B194" s="3" t="s">
        <v>512</v>
      </c>
      <c r="C194" s="3" t="e">
        <f aca="false">INDEX(#REF!,MATCH(D194,#REF!,0),1)</f>
        <v>#VALUE!</v>
      </c>
      <c r="D194" s="3" t="s">
        <v>369</v>
      </c>
      <c r="E194" s="3" t="n">
        <v>8</v>
      </c>
      <c r="F194" s="3" t="s">
        <v>395</v>
      </c>
      <c r="G194" s="3" t="n">
        <v>3</v>
      </c>
      <c r="H194" s="3" t="s">
        <v>371</v>
      </c>
      <c r="I194" s="3" t="n">
        <v>30</v>
      </c>
      <c r="J194" s="3" t="n">
        <v>700</v>
      </c>
      <c r="K194" s="3" t="n">
        <v>5</v>
      </c>
      <c r="L194" s="3" t="n">
        <f aca="false">IFERROR(INDEX(ammo!$A$2:$A$60,MATCH(M194,ammo!$B$2:$B$60,0),1),0)</f>
        <v>27</v>
      </c>
      <c r="M194" s="6" t="s">
        <v>137</v>
      </c>
      <c r="N194" s="3" t="n">
        <v>4</v>
      </c>
      <c r="O194" s="3" t="e">
        <f aca="false">_xlfn.CONCAT("('",B194,"','",C194,"','",E194,"','",F194,"','",G194,"','",H194,"','",I194,"','",J194,"','",K194,"','",L194,"','",N194,"','","'),")</f>
        <v>#VALUE!</v>
      </c>
      <c r="P194" s="3" t="n">
        <f aca="false">INDEX($U$2:$U$24,MATCH(Q194,$V$2:$V$24,0),1)</f>
        <v>7</v>
      </c>
      <c r="Q194" s="3" t="s">
        <v>570</v>
      </c>
      <c r="S194" s="3" t="str">
        <f aca="false">_xlfn.CONCAT("('",A194,"','",P194,"','",R194,"'),")</f>
        <v>('132','7',''),</v>
      </c>
    </row>
    <row r="195" customFormat="false" ht="13.8" hidden="false" customHeight="false" outlineLevel="0" collapsed="false">
      <c r="A195" s="3" t="n">
        <v>132</v>
      </c>
      <c r="M195" s="6"/>
      <c r="P195" s="3" t="n">
        <f aca="false">INDEX($U$2:$U$24,MATCH(Q195,$V$2:$V$24,0),1)</f>
        <v>22</v>
      </c>
      <c r="Q195" s="3" t="s">
        <v>581</v>
      </c>
      <c r="R195" s="3" t="n">
        <v>8</v>
      </c>
      <c r="S195" s="3" t="str">
        <f aca="false">_xlfn.CONCAT("('",A195,"','",P195,"','",R195,"'),")</f>
        <v>('132','22','8'),</v>
      </c>
    </row>
    <row r="196" customFormat="false" ht="13.8" hidden="false" customHeight="false" outlineLevel="0" collapsed="false">
      <c r="A196" s="3" t="n">
        <v>132</v>
      </c>
      <c r="M196" s="6"/>
      <c r="P196" s="3" t="n">
        <f aca="false">INDEX($U$2:$U$24,MATCH(Q196,$V$2:$V$24,0),1)</f>
        <v>15</v>
      </c>
      <c r="Q196" s="3" t="s">
        <v>566</v>
      </c>
      <c r="S196" s="3" t="str">
        <f aca="false">_xlfn.CONCAT("('",A196,"','",P196,"','",R196,"'),")</f>
        <v>('132','15',''),</v>
      </c>
    </row>
    <row r="197" customFormat="false" ht="13.8" hidden="false" customHeight="false" outlineLevel="0" collapsed="false">
      <c r="A197" s="3" t="n">
        <v>133</v>
      </c>
      <c r="B197" s="3" t="s">
        <v>513</v>
      </c>
      <c r="C197" s="3" t="e">
        <f aca="false">INDEX(#REF!,MATCH(D197,#REF!,0),1)</f>
        <v>#VALUE!</v>
      </c>
      <c r="D197" s="3" t="s">
        <v>369</v>
      </c>
      <c r="E197" s="3" t="n">
        <v>8</v>
      </c>
      <c r="F197" s="3" t="s">
        <v>391</v>
      </c>
      <c r="G197" s="3" t="n">
        <v>0</v>
      </c>
      <c r="H197" s="3" t="s">
        <v>378</v>
      </c>
      <c r="I197" s="3" t="n">
        <v>24</v>
      </c>
      <c r="J197" s="3" t="n">
        <v>870</v>
      </c>
      <c r="K197" s="3" t="n">
        <v>5</v>
      </c>
      <c r="L197" s="3" t="n">
        <f aca="false">IFERROR(INDEX(ammo!$A$2:$A$60,MATCH(M197,ammo!$B$2:$B$60,0),1),0)</f>
        <v>8</v>
      </c>
      <c r="M197" s="6" t="s">
        <v>81</v>
      </c>
      <c r="N197" s="3" t="n">
        <v>4</v>
      </c>
      <c r="O197" s="3" t="e">
        <f aca="false">_xlfn.CONCAT("('",B197,"','",C197,"','",E197,"','",F197,"','",G197,"','",H197,"','",I197,"','",J197,"','",K197,"','",L197,"','",N197,"','","'),")</f>
        <v>#VALUE!</v>
      </c>
      <c r="P197" s="3" t="n">
        <f aca="false">INDEX($U$2:$U$24,MATCH(Q197,$V$2:$V$24,0),1)</f>
        <v>1</v>
      </c>
      <c r="Q197" s="3" t="s">
        <v>563</v>
      </c>
      <c r="S197" s="3" t="str">
        <f aca="false">_xlfn.CONCAT("('",A197,"','",P197,"','",R197,"'),")</f>
        <v>('133','1',''),</v>
      </c>
    </row>
    <row r="198" customFormat="false" ht="13.8" hidden="false" customHeight="false" outlineLevel="0" collapsed="false">
      <c r="A198" s="3" t="n">
        <v>133</v>
      </c>
      <c r="M198" s="6"/>
      <c r="P198" s="3" t="n">
        <f aca="false">INDEX($U$2:$U$24,MATCH(Q198,$V$2:$V$24,0),1)</f>
        <v>18</v>
      </c>
      <c r="Q198" s="3" t="s">
        <v>577</v>
      </c>
      <c r="R198" s="3" t="n">
        <v>5</v>
      </c>
      <c r="S198" s="3" t="str">
        <f aca="false">_xlfn.CONCAT("('",A198,"','",P198,"','",R198,"'),")</f>
        <v>('133','18','5'),</v>
      </c>
    </row>
    <row r="199" customFormat="false" ht="13.8" hidden="false" customHeight="false" outlineLevel="0" collapsed="false">
      <c r="A199" s="3" t="n">
        <v>133</v>
      </c>
      <c r="M199" s="6"/>
      <c r="P199" s="3" t="n">
        <f aca="false">INDEX($U$2:$U$24,MATCH(Q199,$V$2:$V$24,0),1)</f>
        <v>23</v>
      </c>
      <c r="Q199" s="3" t="s">
        <v>582</v>
      </c>
      <c r="S199" s="3" t="str">
        <f aca="false">_xlfn.CONCAT("('",A199,"','",P199,"','",R199,"'),")</f>
        <v>('133','23',''),</v>
      </c>
    </row>
    <row r="200" customFormat="false" ht="13.8" hidden="false" customHeight="false" outlineLevel="0" collapsed="false">
      <c r="A200" s="3" t="n">
        <v>133</v>
      </c>
      <c r="M200" s="6"/>
      <c r="P200" s="3" t="n">
        <f aca="false">INDEX($U$2:$U$24,MATCH(Q200,$V$2:$V$24,0),1)</f>
        <v>15</v>
      </c>
      <c r="Q200" s="3" t="s">
        <v>566</v>
      </c>
      <c r="S200" s="3" t="str">
        <f aca="false">_xlfn.CONCAT("('",A200,"','",P200,"','",R200,"'),")</f>
        <v>('133','15',''),</v>
      </c>
    </row>
    <row r="201" customFormat="false" ht="13.8" hidden="false" customHeight="false" outlineLevel="0" collapsed="false">
      <c r="A201" s="3" t="n">
        <v>134</v>
      </c>
      <c r="B201" s="3" t="s">
        <v>514</v>
      </c>
      <c r="C201" s="3" t="e">
        <f aca="false">INDEX(#REF!,MATCH(D201,#REF!,0),1)</f>
        <v>#VALUE!</v>
      </c>
      <c r="D201" s="3" t="s">
        <v>367</v>
      </c>
      <c r="E201" s="3" t="n">
        <v>3</v>
      </c>
      <c r="F201" s="3" t="s">
        <v>365</v>
      </c>
      <c r="G201" s="3" t="n">
        <v>2</v>
      </c>
      <c r="H201" s="3" t="s">
        <v>371</v>
      </c>
      <c r="I201" s="3" t="n">
        <v>3</v>
      </c>
      <c r="J201" s="3" t="n">
        <v>44</v>
      </c>
      <c r="K201" s="3" t="n">
        <v>1</v>
      </c>
      <c r="L201" s="3" t="n">
        <f aca="false">IFERROR(INDEX(ammo!$A$2:$A$60,MATCH(M201,ammo!$B$2:$B$60,0),1),0)</f>
        <v>44</v>
      </c>
      <c r="M201" s="6" t="s">
        <v>165</v>
      </c>
      <c r="N201" s="3" t="n">
        <v>4</v>
      </c>
      <c r="O201" s="3" t="e">
        <f aca="false">_xlfn.CONCAT("('",B201,"','",C201,"','",E201,"','",F201,"','",G201,"','",H201,"','",I201,"','",J201,"','",K201,"','",L201,"','",N201,"','","'),")</f>
        <v>#VALUE!</v>
      </c>
      <c r="P201" s="3" t="n">
        <f aca="false">INDEX($U$2:$U$24,MATCH(Q201,$V$2:$V$24,0),1)</f>
        <v>13</v>
      </c>
      <c r="Q201" s="3" t="s">
        <v>574</v>
      </c>
      <c r="S201" s="3" t="str">
        <f aca="false">_xlfn.CONCAT("('",A201,"','",P201,"','",R201,"'),")</f>
        <v>('134','13',''),</v>
      </c>
    </row>
    <row r="202" customFormat="false" ht="13.8" hidden="false" customHeight="false" outlineLevel="0" collapsed="false">
      <c r="A202" s="3" t="n">
        <v>134</v>
      </c>
      <c r="M202" s="6"/>
      <c r="P202" s="3" t="n">
        <f aca="false">INDEX($U$2:$U$24,MATCH(Q202,$V$2:$V$24,0),1)</f>
        <v>22</v>
      </c>
      <c r="Q202" s="3" t="s">
        <v>581</v>
      </c>
      <c r="R202" s="3" t="n">
        <v>6</v>
      </c>
      <c r="S202" s="3" t="str">
        <f aca="false">_xlfn.CONCAT("('",A202,"','",P202,"','",R202,"'),")</f>
        <v>('134','22','6'),</v>
      </c>
    </row>
    <row r="203" customFormat="false" ht="13.8" hidden="false" customHeight="false" outlineLevel="0" collapsed="false">
      <c r="A203" s="3" t="n">
        <v>134</v>
      </c>
      <c r="M203" s="6"/>
      <c r="P203" s="3" t="n">
        <f aca="false">INDEX($U$2:$U$24,MATCH(Q203,$V$2:$V$24,0),1)</f>
        <v>15</v>
      </c>
      <c r="Q203" s="3" t="s">
        <v>566</v>
      </c>
      <c r="S203" s="3" t="str">
        <f aca="false">_xlfn.CONCAT("('",A203,"','",P203,"','",R203,"'),")</f>
        <v>('134','15',''),</v>
      </c>
    </row>
    <row r="204" customFormat="false" ht="13.8" hidden="false" customHeight="false" outlineLevel="0" collapsed="false">
      <c r="A204" s="3" t="n">
        <v>135</v>
      </c>
      <c r="B204" s="3" t="s">
        <v>515</v>
      </c>
      <c r="C204" s="3" t="e">
        <f aca="false">INDEX(#REF!,MATCH(D204,#REF!,0),1)</f>
        <v>#VALUE!</v>
      </c>
      <c r="D204" s="3" t="s">
        <v>367</v>
      </c>
      <c r="E204" s="3" t="n">
        <v>5</v>
      </c>
      <c r="F204" s="3" t="s">
        <v>365</v>
      </c>
      <c r="G204" s="3" t="n">
        <v>0</v>
      </c>
      <c r="H204" s="3" t="s">
        <v>371</v>
      </c>
      <c r="I204" s="3" t="n">
        <v>3</v>
      </c>
      <c r="J204" s="3" t="n">
        <v>44</v>
      </c>
      <c r="K204" s="3" t="n">
        <v>2</v>
      </c>
      <c r="L204" s="3" t="n">
        <f aca="false">IFERROR(INDEX(ammo!$A$2:$A$60,MATCH(M204,ammo!$B$2:$B$60,0),1),0)</f>
        <v>44</v>
      </c>
      <c r="M204" s="6" t="s">
        <v>165</v>
      </c>
      <c r="N204" s="3" t="n">
        <v>4</v>
      </c>
      <c r="O204" s="3" t="e">
        <f aca="false">_xlfn.CONCAT("('",B204,"','",C204,"','",E204,"','",F204,"','",G204,"','",H204,"','",I204,"','",J204,"','",K204,"','",L204,"','",N204,"','","'),")</f>
        <v>#VALUE!</v>
      </c>
      <c r="P204" s="3" t="n">
        <f aca="false">INDEX($U$2:$U$24,MATCH(Q204,$V$2:$V$24,0),1)</f>
        <v>13</v>
      </c>
      <c r="Q204" s="3" t="s">
        <v>574</v>
      </c>
      <c r="S204" s="3" t="str">
        <f aca="false">_xlfn.CONCAT("('",A204,"','",P204,"','",R204,"'),")</f>
        <v>('135','13',''),</v>
      </c>
    </row>
    <row r="205" customFormat="false" ht="13.8" hidden="false" customHeight="false" outlineLevel="0" collapsed="false">
      <c r="A205" s="3" t="n">
        <v>135</v>
      </c>
      <c r="M205" s="6"/>
      <c r="P205" s="3" t="n">
        <f aca="false">INDEX($U$2:$U$24,MATCH(Q205,$V$2:$V$24,0),1)</f>
        <v>15</v>
      </c>
      <c r="Q205" s="3" t="s">
        <v>566</v>
      </c>
      <c r="S205" s="3" t="str">
        <f aca="false">_xlfn.CONCAT("('",A205,"','",P205,"','",R205,"'),")</f>
        <v>('135','15',''),</v>
      </c>
    </row>
    <row r="206" customFormat="false" ht="13.8" hidden="false" customHeight="false" outlineLevel="0" collapsed="false">
      <c r="A206" s="3" t="n">
        <v>135</v>
      </c>
      <c r="M206" s="6"/>
      <c r="P206" s="3" t="n">
        <f aca="false">INDEX($U$2:$U$24,MATCH(Q206,$V$2:$V$24,0),1)</f>
        <v>17</v>
      </c>
      <c r="Q206" s="3" t="s">
        <v>576</v>
      </c>
      <c r="S206" s="3" t="str">
        <f aca="false">_xlfn.CONCAT("('",A206,"','",P206,"','",R206,"'),")</f>
        <v>('135','17',''),</v>
      </c>
    </row>
    <row r="207" customFormat="false" ht="13.8" hidden="false" customHeight="false" outlineLevel="0" collapsed="false">
      <c r="A207" s="3" t="n">
        <v>137</v>
      </c>
      <c r="B207" s="3" t="s">
        <v>517</v>
      </c>
      <c r="C207" s="3" t="e">
        <f aca="false">INDEX(#REF!,MATCH(D207,#REF!,0),1)</f>
        <v>#VALUE!</v>
      </c>
      <c r="D207" s="3" t="s">
        <v>376</v>
      </c>
      <c r="E207" s="3" t="n">
        <v>5</v>
      </c>
      <c r="F207" s="3" t="s">
        <v>365</v>
      </c>
      <c r="G207" s="3" t="n">
        <v>0</v>
      </c>
      <c r="H207" s="3" t="s">
        <v>406</v>
      </c>
      <c r="I207" s="3" t="n">
        <v>20</v>
      </c>
      <c r="J207" s="3" t="n">
        <v>100</v>
      </c>
      <c r="K207" s="3" t="n">
        <v>3</v>
      </c>
      <c r="L207" s="3" t="n">
        <f aca="false">IFERROR(INDEX(ammo!$A$2:$A$60,MATCH(M207,ammo!$B$2:$B$60,0),1),0)</f>
        <v>0</v>
      </c>
      <c r="M207" s="6"/>
      <c r="N207" s="3" t="n">
        <v>4</v>
      </c>
      <c r="O207" s="3" t="e">
        <f aca="false">_xlfn.CONCAT("('",B207,"','",C207,"','",E207,"','",F207,"','",G207,"','",H207,"','",I207,"','",J207,"','",K207,"','",L207,"','",N207,"','","'),")</f>
        <v>#VALUE!</v>
      </c>
      <c r="P207" s="3" t="n">
        <f aca="false">INDEX($U$2:$U$24,MATCH(Q207,$V$2:$V$24,0),1)</f>
        <v>15</v>
      </c>
      <c r="Q207" s="3" t="s">
        <v>566</v>
      </c>
      <c r="S207" s="3" t="str">
        <f aca="false">_xlfn.CONCAT("('",A207,"','",P207,"','",R207,"'),")</f>
        <v>('137','15',''),</v>
      </c>
    </row>
    <row r="208" customFormat="false" ht="13.8" hidden="false" customHeight="false" outlineLevel="0" collapsed="false">
      <c r="A208" s="3" t="n">
        <v>138</v>
      </c>
      <c r="B208" s="3" t="s">
        <v>518</v>
      </c>
      <c r="C208" s="3" t="e">
        <f aca="false">INDEX(#REF!,MATCH(D208,#REF!,0),1)</f>
        <v>#VALUE!</v>
      </c>
      <c r="D208" s="3" t="s">
        <v>382</v>
      </c>
      <c r="E208" s="3" t="n">
        <v>6</v>
      </c>
      <c r="F208" s="3" t="s">
        <v>365</v>
      </c>
      <c r="G208" s="3" t="n">
        <v>0</v>
      </c>
      <c r="H208" s="3" t="s">
        <v>406</v>
      </c>
      <c r="I208" s="3" t="n">
        <v>6</v>
      </c>
      <c r="J208" s="3" t="n">
        <v>150</v>
      </c>
      <c r="K208" s="3" t="n">
        <v>4</v>
      </c>
      <c r="L208" s="3" t="n">
        <f aca="false">IFERROR(INDEX(ammo!$A$2:$A$60,MATCH(M208,ammo!$B$2:$B$60,0),1),0)</f>
        <v>5</v>
      </c>
      <c r="M208" s="6" t="s">
        <v>62</v>
      </c>
      <c r="N208" s="3" t="n">
        <v>4</v>
      </c>
      <c r="O208" s="3" t="e">
        <f aca="false">_xlfn.CONCAT("('",B208,"','",C208,"','",E208,"','",F208,"','",G208,"','",H208,"','",I208,"','",J208,"','",K208,"','",L208,"','",N208,"','","'),")</f>
        <v>#VALUE!</v>
      </c>
      <c r="P208" s="3" t="n">
        <f aca="false">INDEX($U$2:$U$24,MATCH(Q208,$V$2:$V$24,0),1)</f>
        <v>17</v>
      </c>
      <c r="Q208" s="3" t="s">
        <v>576</v>
      </c>
      <c r="S208" s="3" t="str">
        <f aca="false">_xlfn.CONCAT("('",A208,"','",P208,"','",R208,"'),")</f>
        <v>('138','17',''),</v>
      </c>
    </row>
    <row r="209" customFormat="false" ht="13.8" hidden="false" customHeight="false" outlineLevel="0" collapsed="false">
      <c r="A209" s="3" t="n">
        <v>139</v>
      </c>
      <c r="B209" s="3" t="s">
        <v>519</v>
      </c>
      <c r="C209" s="3" t="e">
        <f aca="false">INDEX(#REF!,MATCH(D209,#REF!,0),1)</f>
        <v>#VALUE!</v>
      </c>
      <c r="D209" s="3" t="s">
        <v>376</v>
      </c>
      <c r="E209" s="3" t="n">
        <v>6</v>
      </c>
      <c r="F209" s="3" t="s">
        <v>365</v>
      </c>
      <c r="G209" s="3" t="n">
        <v>0</v>
      </c>
      <c r="H209" s="3" t="s">
        <v>406</v>
      </c>
      <c r="I209" s="3" t="n">
        <v>12</v>
      </c>
      <c r="J209" s="3" t="n">
        <v>125</v>
      </c>
      <c r="K209" s="3" t="n">
        <v>2</v>
      </c>
      <c r="L209" s="3" t="n">
        <f aca="false">IFERROR(INDEX(ammo!$A$2:$A$60,MATCH(M209,ammo!$B$2:$B$60,0),1),0)</f>
        <v>0</v>
      </c>
      <c r="M209" s="6"/>
      <c r="N209" s="3" t="n">
        <v>4</v>
      </c>
      <c r="O209" s="3" t="e">
        <f aca="false">_xlfn.CONCAT("('",B209,"','",C209,"','",E209,"','",F209,"','",G209,"','",H209,"','",I209,"','",J209,"','",K209,"','",L209,"','",N209,"','","'),")</f>
        <v>#VALUE!</v>
      </c>
      <c r="P209" s="3" t="n">
        <f aca="false">INDEX($U$2:$U$24,MATCH(Q209,$V$2:$V$24,0),1)</f>
        <v>22</v>
      </c>
      <c r="Q209" s="3" t="s">
        <v>581</v>
      </c>
      <c r="R209" s="3" t="n">
        <v>7</v>
      </c>
      <c r="S209" s="3" t="str">
        <f aca="false">_xlfn.CONCAT("('",A209,"','",P209,"','",R209,"'),")</f>
        <v>('139','22','7'),</v>
      </c>
    </row>
    <row r="210" customFormat="false" ht="13.8" hidden="false" customHeight="false" outlineLevel="0" collapsed="false">
      <c r="A210" s="3" t="n">
        <v>139</v>
      </c>
      <c r="M210" s="6"/>
      <c r="P210" s="3" t="n">
        <f aca="false">INDEX($U$2:$U$24,MATCH(Q210,$V$2:$V$24,0),1)</f>
        <v>15</v>
      </c>
      <c r="Q210" s="3" t="s">
        <v>566</v>
      </c>
      <c r="S210" s="3" t="str">
        <f aca="false">_xlfn.CONCAT("('",A210,"','",P210,"','",R210,"'),")</f>
        <v>('139','15',''),</v>
      </c>
    </row>
    <row r="211" customFormat="false" ht="13.8" hidden="false" customHeight="false" outlineLevel="0" collapsed="false">
      <c r="A211" s="3" t="n">
        <v>140</v>
      </c>
      <c r="B211" s="3" t="s">
        <v>520</v>
      </c>
      <c r="C211" s="3" t="e">
        <f aca="false">INDEX(#REF!,MATCH(D211,#REF!,0),1)</f>
        <v>#VALUE!</v>
      </c>
      <c r="D211" s="3" t="s">
        <v>376</v>
      </c>
      <c r="E211" s="3" t="n">
        <v>7</v>
      </c>
      <c r="F211" s="3" t="s">
        <v>365</v>
      </c>
      <c r="G211" s="3" t="n">
        <v>0</v>
      </c>
      <c r="H211" s="3" t="s">
        <v>406</v>
      </c>
      <c r="I211" s="3" t="n">
        <v>12</v>
      </c>
      <c r="J211" s="3" t="n">
        <v>140</v>
      </c>
      <c r="K211" s="3" t="n">
        <v>3</v>
      </c>
      <c r="L211" s="3" t="n">
        <f aca="false">IFERROR(INDEX(ammo!$A$2:$A$60,MATCH(M211,ammo!$B$2:$B$60,0),1),0)</f>
        <v>0</v>
      </c>
      <c r="M211" s="6"/>
      <c r="N211" s="3" t="n">
        <v>4</v>
      </c>
      <c r="O211" s="3" t="e">
        <f aca="false">_xlfn.CONCAT("('",B211,"','",C211,"','",E211,"','",F211,"','",G211,"','",H211,"','",I211,"','",J211,"','",K211,"','",L211,"','",N211,"','","'),")</f>
        <v>#VALUE!</v>
      </c>
      <c r="P211" s="3" t="n">
        <f aca="false">INDEX($U$2:$U$24,MATCH(Q211,$V$2:$V$24,0),1)</f>
        <v>15</v>
      </c>
      <c r="Q211" s="3" t="s">
        <v>566</v>
      </c>
      <c r="S211" s="3" t="str">
        <f aca="false">_xlfn.CONCAT("('",A211,"','",P211,"','",R211,"'),")</f>
        <v>('140','15',''),</v>
      </c>
    </row>
    <row r="212" customFormat="false" ht="13.8" hidden="false" customHeight="false" outlineLevel="0" collapsed="false">
      <c r="A212" s="3" t="n">
        <v>143</v>
      </c>
      <c r="B212" s="3" t="s">
        <v>523</v>
      </c>
      <c r="C212" s="3" t="e">
        <f aca="false">INDEX(#REF!,MATCH(D212,#REF!,0),1)</f>
        <v>#VALUE!</v>
      </c>
      <c r="D212" s="3" t="s">
        <v>376</v>
      </c>
      <c r="E212" s="3" t="n">
        <v>4</v>
      </c>
      <c r="F212" s="3" t="s">
        <v>365</v>
      </c>
      <c r="G212" s="3" t="n">
        <v>0</v>
      </c>
      <c r="H212" s="3" t="s">
        <v>406</v>
      </c>
      <c r="I212" s="3" t="n">
        <v>3</v>
      </c>
      <c r="J212" s="3" t="n">
        <v>45</v>
      </c>
      <c r="K212" s="3" t="n">
        <v>3</v>
      </c>
      <c r="L212" s="3" t="n">
        <f aca="false">IFERROR(INDEX(ammo!$A$2:$A$60,MATCH(M212,ammo!$B$2:$B$60,0),1),0)</f>
        <v>0</v>
      </c>
      <c r="M212" s="6"/>
      <c r="N212" s="3" t="n">
        <v>4</v>
      </c>
      <c r="O212" s="3" t="e">
        <f aca="false">_xlfn.CONCAT("('",B212,"','",C212,"','",E212,"','",F212,"','",G212,"','",H212,"','",I212,"','",J212,"','",K212,"','",L212,"','",N212,"','","'),")</f>
        <v>#VALUE!</v>
      </c>
      <c r="P212" s="3" t="n">
        <f aca="false">INDEX($U$2:$U$24,MATCH(Q212,$V$2:$V$24,0),1)</f>
        <v>10</v>
      </c>
      <c r="Q212" s="3" t="s">
        <v>572</v>
      </c>
      <c r="S212" s="3" t="str">
        <f aca="false">_xlfn.CONCAT("('",A212,"','",P212,"','",R212,"'),")</f>
        <v>('143','10',''),</v>
      </c>
    </row>
    <row r="213" customFormat="false" ht="13.8" hidden="false" customHeight="false" outlineLevel="0" collapsed="false">
      <c r="A213" s="3" t="n">
        <v>144</v>
      </c>
      <c r="B213" s="3" t="s">
        <v>524</v>
      </c>
      <c r="C213" s="3" t="e">
        <f aca="false">INDEX(#REF!,MATCH(D213,#REF!,0),1)</f>
        <v>#VALUE!</v>
      </c>
      <c r="D213" s="3" t="s">
        <v>376</v>
      </c>
      <c r="E213" s="3" t="n">
        <v>4</v>
      </c>
      <c r="F213" s="3" t="s">
        <v>365</v>
      </c>
      <c r="G213" s="3" t="n">
        <v>0</v>
      </c>
      <c r="H213" s="3" t="s">
        <v>406</v>
      </c>
      <c r="I213" s="3" t="n">
        <v>10</v>
      </c>
      <c r="J213" s="3" t="n">
        <v>50</v>
      </c>
      <c r="K213" s="3" t="n">
        <v>2</v>
      </c>
      <c r="L213" s="3" t="n">
        <f aca="false">IFERROR(INDEX(ammo!$A$2:$A$60,MATCH(M213,ammo!$B$2:$B$60,0),1),0)</f>
        <v>0</v>
      </c>
      <c r="M213" s="6"/>
      <c r="N213" s="3" t="n">
        <v>4</v>
      </c>
      <c r="O213" s="3" t="e">
        <f aca="false">_xlfn.CONCAT("('",B213,"','",C213,"','",E213,"','",F213,"','",G213,"','",H213,"','",I213,"','",J213,"','",K213,"','",L213,"','",N213,"','","'),")</f>
        <v>#VALUE!</v>
      </c>
      <c r="P213" s="3" t="n">
        <f aca="false">INDEX($U$2:$U$24,MATCH(Q213,$V$2:$V$24,0),1)</f>
        <v>15</v>
      </c>
      <c r="Q213" s="3" t="s">
        <v>566</v>
      </c>
      <c r="S213" s="3" t="str">
        <f aca="false">_xlfn.CONCAT("('",A213,"','",P213,"','",R213,"'),")</f>
        <v>('144','15',''),</v>
      </c>
    </row>
    <row r="214" customFormat="false" ht="13.8" hidden="false" customHeight="false" outlineLevel="0" collapsed="false">
      <c r="A214" s="3" t="n">
        <v>145</v>
      </c>
      <c r="B214" s="3" t="s">
        <v>525</v>
      </c>
      <c r="C214" s="3" t="e">
        <f aca="false">INDEX(#REF!,MATCH(D214,#REF!,0),1)</f>
        <v>#VALUE!</v>
      </c>
      <c r="D214" s="3" t="s">
        <v>376</v>
      </c>
      <c r="E214" s="3" t="n">
        <v>5</v>
      </c>
      <c r="F214" s="3" t="s">
        <v>365</v>
      </c>
      <c r="G214" s="3" t="n">
        <v>0</v>
      </c>
      <c r="H214" s="3" t="s">
        <v>406</v>
      </c>
      <c r="I214" s="3" t="n">
        <v>4</v>
      </c>
      <c r="J214" s="3" t="n">
        <v>40</v>
      </c>
      <c r="K214" s="3" t="n">
        <v>2</v>
      </c>
      <c r="L214" s="3" t="n">
        <f aca="false">IFERROR(INDEX(ammo!$A$2:$A$60,MATCH(M214,ammo!$B$2:$B$60,0),1),0)</f>
        <v>0</v>
      </c>
      <c r="M214" s="6"/>
      <c r="N214" s="3" t="n">
        <v>4</v>
      </c>
      <c r="O214" s="3" t="e">
        <f aca="false">_xlfn.CONCAT("('",B214,"','",C214,"','",E214,"','",F214,"','",G214,"','",H214,"','",I214,"','",J214,"','",K214,"','",L214,"','",N214,"','","'),")</f>
        <v>#VALUE!</v>
      </c>
      <c r="P214" s="3" t="n">
        <f aca="false">INDEX($U$2:$U$24,MATCH(Q214,$V$2:$V$24,0),1)</f>
        <v>15</v>
      </c>
      <c r="Q214" s="3" t="s">
        <v>566</v>
      </c>
      <c r="S214" s="3" t="str">
        <f aca="false">_xlfn.CONCAT("('",A214,"','",P214,"','",R214,"'),")</f>
        <v>('145','15',''),</v>
      </c>
    </row>
    <row r="215" customFormat="false" ht="13.8" hidden="false" customHeight="false" outlineLevel="0" collapsed="false">
      <c r="A215" s="3" t="n">
        <v>146</v>
      </c>
      <c r="B215" s="3" t="s">
        <v>526</v>
      </c>
      <c r="C215" s="3" t="e">
        <f aca="false">INDEX(#REF!,MATCH(D215,#REF!,0),1)</f>
        <v>#VALUE!</v>
      </c>
      <c r="D215" s="3" t="s">
        <v>376</v>
      </c>
      <c r="E215" s="3" t="n">
        <v>5</v>
      </c>
      <c r="F215" s="3" t="s">
        <v>391</v>
      </c>
      <c r="G215" s="3" t="n">
        <v>0</v>
      </c>
      <c r="H215" s="3" t="s">
        <v>406</v>
      </c>
      <c r="I215" s="3" t="n">
        <v>8</v>
      </c>
      <c r="J215" s="3" t="n">
        <v>175</v>
      </c>
      <c r="K215" s="3" t="n">
        <v>5</v>
      </c>
      <c r="L215" s="3" t="n">
        <f aca="false">IFERROR(INDEX(ammo!$A$2:$A$60,MATCH(M215,ammo!$B$2:$B$60,0),1),0)</f>
        <v>0</v>
      </c>
      <c r="M215" s="6"/>
      <c r="N215" s="3" t="n">
        <v>4</v>
      </c>
      <c r="O215" s="3" t="e">
        <f aca="false">_xlfn.CONCAT("('",B215,"','",C215,"','",E215,"','",F215,"','",G215,"','",H215,"','",I215,"','",J215,"','",K215,"','",L215,"','",N215,"','","'),")</f>
        <v>#VALUE!</v>
      </c>
      <c r="P215" s="3" t="n">
        <f aca="false">INDEX($U$2:$U$24,MATCH(Q215,$V$2:$V$24,0),1)</f>
        <v>23</v>
      </c>
      <c r="Q215" s="3" t="s">
        <v>582</v>
      </c>
      <c r="S215" s="3" t="str">
        <f aca="false">_xlfn.CONCAT("('",A215,"','",P215,"','",R215,"'),")</f>
        <v>('146','23',''),</v>
      </c>
    </row>
    <row r="216" customFormat="false" ht="13.8" hidden="false" customHeight="false" outlineLevel="0" collapsed="false">
      <c r="A216" s="3" t="n">
        <v>147</v>
      </c>
      <c r="B216" s="3" t="s">
        <v>527</v>
      </c>
      <c r="C216" s="3" t="e">
        <f aca="false">INDEX(#REF!,MATCH(D216,#REF!,0),1)</f>
        <v>#VALUE!</v>
      </c>
      <c r="D216" s="3" t="s">
        <v>376</v>
      </c>
      <c r="E216" s="3" t="n">
        <v>5</v>
      </c>
      <c r="F216" s="3" t="s">
        <v>365</v>
      </c>
      <c r="G216" s="3" t="n">
        <v>0</v>
      </c>
      <c r="H216" s="3" t="s">
        <v>406</v>
      </c>
      <c r="I216" s="3" t="n">
        <v>20</v>
      </c>
      <c r="J216" s="3" t="n">
        <v>115</v>
      </c>
      <c r="K216" s="3" t="n">
        <v>3</v>
      </c>
      <c r="L216" s="3" t="n">
        <f aca="false">IFERROR(INDEX(ammo!$A$2:$A$60,MATCH(M216,ammo!$B$2:$B$60,0),1),0)</f>
        <v>0</v>
      </c>
      <c r="M216" s="6"/>
      <c r="N216" s="3" t="n">
        <v>4</v>
      </c>
      <c r="O216" s="3" t="e">
        <f aca="false">_xlfn.CONCAT("('",B216,"','",C216,"','",E216,"','",F216,"','",G216,"','",H216,"','",I216,"','",J216,"','",K216,"','",L216,"','",N216,"','","'),")</f>
        <v>#VALUE!</v>
      </c>
      <c r="P216" s="3" t="n">
        <f aca="false">INDEX($U$2:$U$24,MATCH(Q216,$V$2:$V$24,0),1)</f>
        <v>15</v>
      </c>
      <c r="Q216" s="3" t="s">
        <v>566</v>
      </c>
      <c r="S216" s="3" t="str">
        <f aca="false">_xlfn.CONCAT("('",A216,"','",P216,"','",R216,"'),")</f>
        <v>('147','15',''),</v>
      </c>
    </row>
    <row r="217" customFormat="false" ht="13.8" hidden="false" customHeight="false" outlineLevel="0" collapsed="false">
      <c r="A217" s="3" t="n">
        <v>148</v>
      </c>
      <c r="B217" s="3" t="s">
        <v>528</v>
      </c>
      <c r="C217" s="3" t="e">
        <f aca="false">INDEX(#REF!,MATCH(D217,#REF!,0),1)</f>
        <v>#VALUE!</v>
      </c>
      <c r="D217" s="3" t="s">
        <v>372</v>
      </c>
      <c r="E217" s="3" t="n">
        <v>6</v>
      </c>
      <c r="F217" s="3" t="s">
        <v>391</v>
      </c>
      <c r="G217" s="3" t="n">
        <v>0</v>
      </c>
      <c r="H217" s="3" t="s">
        <v>371</v>
      </c>
      <c r="I217" s="3" t="n">
        <v>1</v>
      </c>
      <c r="J217" s="3" t="n">
        <v>50</v>
      </c>
      <c r="K217" s="3" t="n">
        <v>3</v>
      </c>
      <c r="L217" s="3" t="n">
        <f aca="false">IFERROR(INDEX(ammo!$A$2:$A$60,MATCH(M217,ammo!$B$2:$B$60,0),1),0)</f>
        <v>0</v>
      </c>
      <c r="M217" s="6"/>
      <c r="N217" s="3" t="n">
        <v>4</v>
      </c>
      <c r="O217" s="3" t="e">
        <f aca="false">_xlfn.CONCAT("('",B217,"','",C217,"','",E217,"','",F217,"','",G217,"','",H217,"','",I217,"','",J217,"','",K217,"','",L217,"','",N217,"','","'),")</f>
        <v>#VALUE!</v>
      </c>
      <c r="P217" s="3" t="n">
        <f aca="false">INDEX($U$2:$U$24,MATCH(Q217,$V$2:$V$24,0),1)</f>
        <v>2</v>
      </c>
      <c r="Q217" s="3" t="s">
        <v>71</v>
      </c>
      <c r="S217" s="3" t="str">
        <f aca="false">_xlfn.CONCAT("('",A217,"','",P217,"','",R217,"'),")</f>
        <v>('148','2',''),</v>
      </c>
    </row>
    <row r="218" customFormat="false" ht="13.8" hidden="false" customHeight="false" outlineLevel="0" collapsed="false">
      <c r="A218" s="3" t="n">
        <v>148</v>
      </c>
      <c r="M218" s="6"/>
      <c r="P218" s="3" t="n">
        <f aca="false">INDEX($U$2:$U$24,MATCH(Q218,$V$2:$V$24,0),1)</f>
        <v>14</v>
      </c>
      <c r="Q218" s="3" t="s">
        <v>575</v>
      </c>
      <c r="R218" s="3" t="n">
        <v>2</v>
      </c>
      <c r="S218" s="3" t="str">
        <f aca="false">_xlfn.CONCAT("('",A218,"','",P218,"','",R218,"'),")</f>
        <v>('148','14','2'),</v>
      </c>
    </row>
    <row r="219" customFormat="false" ht="13.8" hidden="false" customHeight="false" outlineLevel="0" collapsed="false">
      <c r="A219" s="3" t="n">
        <v>149</v>
      </c>
      <c r="B219" s="3" t="s">
        <v>529</v>
      </c>
      <c r="C219" s="3" t="e">
        <f aca="false">INDEX(#REF!,MATCH(D219,#REF!,0),1)</f>
        <v>#VALUE!</v>
      </c>
      <c r="D219" s="3" t="s">
        <v>374</v>
      </c>
      <c r="E219" s="3" t="n">
        <v>6</v>
      </c>
      <c r="F219" s="3" t="s">
        <v>391</v>
      </c>
      <c r="G219" s="3" t="n">
        <v>0</v>
      </c>
      <c r="H219" s="3" t="s">
        <v>406</v>
      </c>
      <c r="I219" s="3" t="n">
        <v>1</v>
      </c>
      <c r="J219" s="3" t="n">
        <v>50</v>
      </c>
      <c r="K219" s="3" t="n">
        <v>3</v>
      </c>
      <c r="L219" s="3" t="n">
        <f aca="false">IFERROR(INDEX(ammo!$A$2:$A$60,MATCH(M219,ammo!$B$2:$B$60,0),1),0)</f>
        <v>0</v>
      </c>
      <c r="M219" s="6"/>
      <c r="N219" s="3" t="n">
        <v>4</v>
      </c>
      <c r="O219" s="3" t="e">
        <f aca="false">_xlfn.CONCAT("('",B219,"','",C219,"','",E219,"','",F219,"','",G219,"','",H219,"','",I219,"','",J219,"','",K219,"','",L219,"','",N219,"','","'),")</f>
        <v>#VALUE!</v>
      </c>
      <c r="P219" s="3" t="n">
        <f aca="false">INDEX($U$2:$U$24,MATCH(Q219,$V$2:$V$24,0),1)</f>
        <v>2</v>
      </c>
      <c r="Q219" s="3" t="s">
        <v>71</v>
      </c>
      <c r="S219" s="3" t="str">
        <f aca="false">_xlfn.CONCAT("('",A219,"','",P219,"','",R219,"'),")</f>
        <v>('149','2',''),</v>
      </c>
    </row>
    <row r="220" customFormat="false" ht="13.8" hidden="false" customHeight="false" outlineLevel="0" collapsed="false">
      <c r="A220" s="3" t="n">
        <v>149</v>
      </c>
      <c r="M220" s="6"/>
      <c r="P220" s="3" t="n">
        <f aca="false">INDEX($U$2:$U$24,MATCH(Q220,$V$2:$V$24,0),1)</f>
        <v>8</v>
      </c>
      <c r="Q220" s="3" t="s">
        <v>569</v>
      </c>
      <c r="S220" s="3" t="str">
        <f aca="false">_xlfn.CONCAT("('",A220,"','",P220,"','",R220,"'),")</f>
        <v>('149','8',''),</v>
      </c>
    </row>
    <row r="221" customFormat="false" ht="13.8" hidden="false" customHeight="false" outlineLevel="0" collapsed="false">
      <c r="A221" s="3" t="n">
        <v>151</v>
      </c>
      <c r="B221" s="3" t="s">
        <v>531</v>
      </c>
      <c r="C221" s="3" t="e">
        <f aca="false">INDEX(#REF!,MATCH(D221,#REF!,0),1)</f>
        <v>#VALUE!</v>
      </c>
      <c r="D221" s="3" t="s">
        <v>374</v>
      </c>
      <c r="E221" s="3" t="n">
        <v>5</v>
      </c>
      <c r="F221" s="3" t="s">
        <v>365</v>
      </c>
      <c r="G221" s="3" t="n">
        <v>0</v>
      </c>
      <c r="H221" s="3" t="s">
        <v>371</v>
      </c>
      <c r="I221" s="3" t="n">
        <v>0</v>
      </c>
      <c r="J221" s="3" t="n">
        <v>25</v>
      </c>
      <c r="K221" s="3" t="n">
        <v>2</v>
      </c>
      <c r="L221" s="3" t="n">
        <f aca="false">IFERROR(INDEX(ammo!$A$2:$A$60,MATCH(M221,ammo!$B$2:$B$60,0),1),0)</f>
        <v>0</v>
      </c>
      <c r="M221" s="6"/>
      <c r="N221" s="3" t="n">
        <v>4</v>
      </c>
      <c r="O221" s="3" t="e">
        <f aca="false">_xlfn.CONCAT("('",B221,"','",C221,"','",E221,"','",F221,"','",G221,"','",H221,"','",I221,"','",J221,"','",K221,"','",L221,"','",N221,"','","'),")</f>
        <v>#VALUE!</v>
      </c>
      <c r="P221" s="3" t="n">
        <f aca="false">INDEX($U$2:$U$24,MATCH(Q221,$V$2:$V$24,0),1)</f>
        <v>2</v>
      </c>
      <c r="Q221" s="3" t="s">
        <v>71</v>
      </c>
      <c r="S221" s="3" t="str">
        <f aca="false">_xlfn.CONCAT("('",A221,"','",P221,"','",R221,"'),")</f>
        <v>('151','2',''),</v>
      </c>
    </row>
    <row r="222" customFormat="false" ht="13.8" hidden="false" customHeight="false" outlineLevel="0" collapsed="false">
      <c r="A222" s="3" t="n">
        <v>151</v>
      </c>
      <c r="M222" s="6"/>
      <c r="P222" s="3" t="n">
        <f aca="false">INDEX($U$2:$U$24,MATCH(Q222,$V$2:$V$24,0),1)</f>
        <v>14</v>
      </c>
      <c r="Q222" s="3" t="s">
        <v>575</v>
      </c>
      <c r="R222" s="3" t="n">
        <v>2</v>
      </c>
      <c r="S222" s="3" t="str">
        <f aca="false">_xlfn.CONCAT("('",A222,"','",P222,"','",R222,"'),")</f>
        <v>('151','14','2'),</v>
      </c>
    </row>
    <row r="223" customFormat="false" ht="13.8" hidden="false" customHeight="false" outlineLevel="0" collapsed="false">
      <c r="A223" s="3" t="n">
        <v>152</v>
      </c>
      <c r="B223" s="3" t="s">
        <v>532</v>
      </c>
      <c r="C223" s="3" t="e">
        <f aca="false">INDEX(#REF!,MATCH(D223,#REF!,0),1)</f>
        <v>#VALUE!</v>
      </c>
      <c r="D223" s="3" t="s">
        <v>374</v>
      </c>
      <c r="E223" s="3" t="n">
        <v>9</v>
      </c>
      <c r="F223" s="3" t="s">
        <v>365</v>
      </c>
      <c r="G223" s="3" t="n">
        <v>0</v>
      </c>
      <c r="H223" s="3" t="s">
        <v>406</v>
      </c>
      <c r="I223" s="3" t="n">
        <v>2</v>
      </c>
      <c r="J223" s="3" t="n">
        <v>150</v>
      </c>
      <c r="K223" s="3" t="n">
        <v>3</v>
      </c>
      <c r="L223" s="3" t="n">
        <f aca="false">IFERROR(INDEX(ammo!$A$2:$A$60,MATCH(M223,ammo!$B$2:$B$60,0),1),0)</f>
        <v>0</v>
      </c>
      <c r="M223" s="6"/>
      <c r="N223" s="3" t="n">
        <v>4</v>
      </c>
      <c r="O223" s="3" t="e">
        <f aca="false">_xlfn.CONCAT("('",B223,"','",C223,"','",E223,"','",F223,"','",G223,"','",H223,"','",I223,"','",J223,"','",K223,"','",L223,"','",N223,"','","'),")</f>
        <v>#VALUE!</v>
      </c>
      <c r="P223" s="3" t="n">
        <f aca="false">INDEX($U$2:$U$24,MATCH(Q223,$V$2:$V$24,0),1)</f>
        <v>2</v>
      </c>
      <c r="Q223" s="3" t="s">
        <v>71</v>
      </c>
      <c r="S223" s="3" t="str">
        <f aca="false">_xlfn.CONCAT("('",A223,"','",P223,"','",R223,"'),")</f>
        <v>('152','2',''),</v>
      </c>
    </row>
    <row r="224" customFormat="false" ht="13.8" hidden="false" customHeight="false" outlineLevel="0" collapsed="false">
      <c r="A224" s="3" t="n">
        <v>152</v>
      </c>
      <c r="M224" s="6"/>
      <c r="P224" s="3" t="n">
        <f aca="false">INDEX($U$2:$U$24,MATCH(Q224,$V$2:$V$24,0),1)</f>
        <v>20</v>
      </c>
      <c r="Q224" s="3" t="s">
        <v>579</v>
      </c>
      <c r="R224" s="3" t="n">
        <v>0</v>
      </c>
      <c r="S224" s="3" t="str">
        <f aca="false">_xlfn.CONCAT("('",A224,"','",P224,"','",R224,"'),")</f>
        <v>('152','20','0'),</v>
      </c>
    </row>
    <row r="225" customFormat="false" ht="13.8" hidden="false" customHeight="false" outlineLevel="0" collapsed="false">
      <c r="A225" s="3" t="n">
        <v>152</v>
      </c>
      <c r="M225" s="6"/>
      <c r="P225" s="3" t="n">
        <f aca="false">INDEX($U$2:$U$24,MATCH(Q225,$V$2:$V$24,0),1)</f>
        <v>21</v>
      </c>
      <c r="Q225" s="3" t="s">
        <v>580</v>
      </c>
      <c r="S225" s="3" t="str">
        <f aca="false">_xlfn.CONCAT("('",A225,"','",P225,"','",R225,"'),")</f>
        <v>('152','21',''),</v>
      </c>
    </row>
    <row r="226" customFormat="false" ht="13.8" hidden="false" customHeight="false" outlineLevel="0" collapsed="false">
      <c r="A226" s="3" t="n">
        <v>153</v>
      </c>
      <c r="B226" s="3" t="s">
        <v>533</v>
      </c>
      <c r="C226" s="3" t="e">
        <f aca="false">INDEX(#REF!,MATCH(D226,#REF!,0),1)</f>
        <v>#VALUE!</v>
      </c>
      <c r="D226" s="3" t="s">
        <v>374</v>
      </c>
      <c r="E226" s="3" t="n">
        <v>0</v>
      </c>
      <c r="G226" s="3" t="n">
        <v>0</v>
      </c>
      <c r="H226" s="3" t="s">
        <v>371</v>
      </c>
      <c r="I226" s="3" t="n">
        <v>1</v>
      </c>
      <c r="J226" s="3" t="n">
        <v>40</v>
      </c>
      <c r="K226" s="3" t="n">
        <v>2</v>
      </c>
      <c r="L226" s="3" t="n">
        <f aca="false">IFERROR(INDEX(ammo!$A$2:$A$60,MATCH(M226,ammo!$B$2:$B$60,0),1),0)</f>
        <v>0</v>
      </c>
      <c r="M226" s="6"/>
      <c r="N226" s="3" t="n">
        <v>4</v>
      </c>
      <c r="O226" s="3" t="e">
        <f aca="false">_xlfn.CONCAT("('",B226,"','",C226,"','",E226,"','",F226,"','",G226,"','",H226,"','",I226,"','",J226,"','",K226,"','",L226,"','",N226,"','","'),")</f>
        <v>#VALUE!</v>
      </c>
      <c r="P226" s="3" t="n">
        <f aca="false">INDEX($U$2:$U$24,MATCH(Q226,$V$2:$V$24,0),1)</f>
        <v>2</v>
      </c>
      <c r="Q226" s="3" t="s">
        <v>71</v>
      </c>
      <c r="S226" s="3" t="str">
        <f aca="false">_xlfn.CONCAT("('",A226,"','",P226,"','",R226,"'),")</f>
        <v>('153','2',''),</v>
      </c>
    </row>
    <row r="227" customFormat="false" ht="13.8" hidden="false" customHeight="false" outlineLevel="0" collapsed="false">
      <c r="A227" s="3" t="n">
        <v>153</v>
      </c>
      <c r="M227" s="6"/>
      <c r="P227" s="3" t="n">
        <f aca="false">INDEX($U$2:$U$24,MATCH(Q227,$V$2:$V$24,0),1)</f>
        <v>14</v>
      </c>
      <c r="Q227" s="3" t="s">
        <v>575</v>
      </c>
      <c r="R227" s="3" t="n">
        <v>2</v>
      </c>
      <c r="S227" s="3" t="str">
        <f aca="false">_xlfn.CONCAT("('",A227,"','",P227,"','",R227,"'),")</f>
        <v>('153','14','2'),</v>
      </c>
    </row>
    <row r="228" customFormat="false" ht="13.8" hidden="false" customHeight="false" outlineLevel="0" collapsed="false">
      <c r="A228" s="3" t="n">
        <v>154</v>
      </c>
      <c r="B228" s="3" t="s">
        <v>534</v>
      </c>
      <c r="C228" s="3" t="e">
        <f aca="false">INDEX(#REF!,MATCH(D228,#REF!,0),1)</f>
        <v>#VALUE!</v>
      </c>
      <c r="D228" s="3" t="s">
        <v>374</v>
      </c>
      <c r="E228" s="3" t="n">
        <v>5</v>
      </c>
      <c r="F228" s="3" t="s">
        <v>365</v>
      </c>
      <c r="G228" s="3" t="n">
        <v>0</v>
      </c>
      <c r="H228" s="3" t="s">
        <v>371</v>
      </c>
      <c r="I228" s="3" t="n">
        <v>1</v>
      </c>
      <c r="J228" s="3" t="n">
        <v>75</v>
      </c>
      <c r="K228" s="3" t="n">
        <v>4</v>
      </c>
      <c r="L228" s="3" t="n">
        <f aca="false">IFERROR(INDEX(ammo!$A$2:$A$60,MATCH(M228,ammo!$B$2:$B$60,0),1),0)</f>
        <v>0</v>
      </c>
      <c r="M228" s="6"/>
      <c r="N228" s="3" t="n">
        <v>4</v>
      </c>
      <c r="O228" s="3" t="e">
        <f aca="false">_xlfn.CONCAT("('",B228,"','",C228,"','",E228,"','",F228,"','",G228,"','",H228,"','",I228,"','",J228,"','",K228,"','",L228,"','",N228,"','","'),")</f>
        <v>#VALUE!</v>
      </c>
      <c r="P228" s="3" t="n">
        <f aca="false">INDEX($U$2:$U$24,MATCH(Q228,$V$2:$V$24,0),1)</f>
        <v>2</v>
      </c>
      <c r="Q228" s="3" t="s">
        <v>71</v>
      </c>
      <c r="S228" s="3" t="str">
        <f aca="false">_xlfn.CONCAT("('",A228,"','",P228,"','",R228,"'),")</f>
        <v>('154','2',''),</v>
      </c>
    </row>
    <row r="229" customFormat="false" ht="13.8" hidden="false" customHeight="false" outlineLevel="0" collapsed="false">
      <c r="A229" s="3" t="n">
        <v>154</v>
      </c>
      <c r="M229" s="6"/>
      <c r="P229" s="3" t="n">
        <f aca="false">INDEX($U$2:$U$24,MATCH(Q229,$V$2:$V$24,0),1)</f>
        <v>14</v>
      </c>
      <c r="Q229" s="3" t="s">
        <v>575</v>
      </c>
      <c r="R229" s="3" t="n">
        <v>2</v>
      </c>
      <c r="S229" s="3" t="str">
        <f aca="false">_xlfn.CONCAT("('",A229,"','",P229,"','",R229,"'),")</f>
        <v>('154','14','2'),</v>
      </c>
    </row>
    <row r="230" customFormat="false" ht="13.8" hidden="false" customHeight="false" outlineLevel="0" collapsed="false">
      <c r="A230" s="3" t="n">
        <v>155</v>
      </c>
      <c r="B230" s="3" t="s">
        <v>535</v>
      </c>
      <c r="C230" s="3" t="e">
        <f aca="false">INDEX(#REF!,MATCH(D230,#REF!,0),1)</f>
        <v>#VALUE!</v>
      </c>
      <c r="D230" s="3" t="s">
        <v>374</v>
      </c>
      <c r="E230" s="3" t="n">
        <v>10</v>
      </c>
      <c r="F230" s="3" t="s">
        <v>365</v>
      </c>
      <c r="G230" s="3" t="n">
        <v>0</v>
      </c>
      <c r="H230" s="3" t="s">
        <v>406</v>
      </c>
      <c r="I230" s="3" t="n">
        <v>2</v>
      </c>
      <c r="J230" s="3" t="n">
        <v>200</v>
      </c>
      <c r="K230" s="3" t="n">
        <v>4</v>
      </c>
      <c r="L230" s="3" t="n">
        <f aca="false">IFERROR(INDEX(ammo!$A$2:$A$60,MATCH(M230,ammo!$B$2:$B$60,0),1),0)</f>
        <v>0</v>
      </c>
      <c r="M230" s="6"/>
      <c r="N230" s="3" t="n">
        <v>4</v>
      </c>
      <c r="O230" s="3" t="e">
        <f aca="false">_xlfn.CONCAT("('",B230,"','",C230,"','",E230,"','",F230,"','",G230,"','",H230,"','",I230,"','",J230,"','",K230,"','",L230,"','",N230,"','","'),")</f>
        <v>#VALUE!</v>
      </c>
      <c r="P230" s="3" t="n">
        <f aca="false">INDEX($U$2:$U$24,MATCH(Q230,$V$2:$V$24,0),1)</f>
        <v>2</v>
      </c>
      <c r="Q230" s="3" t="s">
        <v>71</v>
      </c>
      <c r="S230" s="3" t="str">
        <f aca="false">_xlfn.CONCAT("('",A230,"','",P230,"','",R230,"'),")</f>
        <v>('155','2',''),</v>
      </c>
    </row>
    <row r="231" customFormat="false" ht="13.8" hidden="false" customHeight="false" outlineLevel="0" collapsed="false">
      <c r="A231" s="3" t="n">
        <v>155</v>
      </c>
      <c r="M231" s="6"/>
      <c r="P231" s="3" t="n">
        <f aca="false">INDEX($U$2:$U$24,MATCH(Q231,$V$2:$V$24,0),1)</f>
        <v>20</v>
      </c>
      <c r="Q231" s="3" t="s">
        <v>579</v>
      </c>
      <c r="R231" s="3" t="n">
        <v>0</v>
      </c>
      <c r="S231" s="3" t="str">
        <f aca="false">_xlfn.CONCAT("('",A231,"','",P231,"','",R231,"'),")</f>
        <v>('155','20','0'),</v>
      </c>
    </row>
    <row r="232" customFormat="false" ht="13.8" hidden="false" customHeight="false" outlineLevel="0" collapsed="false">
      <c r="A232" s="3" t="n">
        <v>155</v>
      </c>
      <c r="M232" s="6"/>
      <c r="P232" s="3" t="n">
        <f aca="false">INDEX($U$2:$U$24,MATCH(Q232,$V$2:$V$24,0),1)</f>
        <v>21</v>
      </c>
      <c r="Q232" s="3" t="s">
        <v>580</v>
      </c>
      <c r="S232" s="3" t="str">
        <f aca="false">_xlfn.CONCAT("('",A232,"','",P232,"','",R232,"'),")</f>
        <v>('155','21',''),</v>
      </c>
    </row>
    <row r="233" customFormat="false" ht="13.8" hidden="false" customHeight="false" outlineLevel="0" collapsed="false">
      <c r="A233" s="3" t="n">
        <v>156</v>
      </c>
      <c r="B233" s="3" t="s">
        <v>536</v>
      </c>
      <c r="C233" s="3" t="e">
        <f aca="false">INDEX(#REF!,MATCH(D233,#REF!,0),1)</f>
        <v>#VALUE!</v>
      </c>
      <c r="D233" s="3" t="s">
        <v>374</v>
      </c>
      <c r="E233" s="3" t="n">
        <v>4</v>
      </c>
      <c r="F233" s="3" t="s">
        <v>365</v>
      </c>
      <c r="G233" s="3" t="n">
        <v>0</v>
      </c>
      <c r="H233" s="3" t="s">
        <v>406</v>
      </c>
      <c r="I233" s="3" t="n">
        <v>1</v>
      </c>
      <c r="J233" s="3" t="n">
        <v>25</v>
      </c>
      <c r="K233" s="3" t="n">
        <v>1</v>
      </c>
      <c r="L233" s="3" t="n">
        <f aca="false">IFERROR(INDEX(ammo!$A$2:$A$60,MATCH(M233,ammo!$B$2:$B$60,0),1),0)</f>
        <v>0</v>
      </c>
      <c r="M233" s="6"/>
      <c r="N233" s="3" t="n">
        <v>4</v>
      </c>
      <c r="O233" s="3" t="e">
        <f aca="false">_xlfn.CONCAT("('",B233,"','",C233,"','",E233,"','",F233,"','",G233,"','",H233,"','",I233,"','",J233,"','",K233,"','",L233,"','",N233,"','","'),")</f>
        <v>#VALUE!</v>
      </c>
      <c r="P233" s="3" t="n">
        <f aca="false">INDEX($U$2:$U$24,MATCH(Q233,$V$2:$V$24,0),1)</f>
        <v>2</v>
      </c>
      <c r="Q233" s="3" t="s">
        <v>71</v>
      </c>
      <c r="S233" s="3" t="str">
        <f aca="false">_xlfn.CONCAT("('",A233,"','",P233,"','",R233,"'),")</f>
        <v>('156','2',''),</v>
      </c>
    </row>
    <row r="234" customFormat="false" ht="13.8" hidden="false" customHeight="false" outlineLevel="0" collapsed="false">
      <c r="A234" s="3" t="n">
        <v>156</v>
      </c>
      <c r="M234" s="6"/>
      <c r="P234" s="3" t="n">
        <f aca="false">INDEX($U$2:$U$24,MATCH(Q234,$V$2:$V$24,0),1)</f>
        <v>8</v>
      </c>
      <c r="Q234" s="3" t="s">
        <v>569</v>
      </c>
      <c r="S234" s="3" t="str">
        <f aca="false">_xlfn.CONCAT("('",A234,"','",P234,"','",R234,"'),")</f>
        <v>('156','8',''),</v>
      </c>
    </row>
    <row r="235" customFormat="false" ht="13.8" hidden="false" customHeight="false" outlineLevel="0" collapsed="false">
      <c r="A235" s="3" t="n">
        <v>157</v>
      </c>
      <c r="B235" s="3" t="s">
        <v>537</v>
      </c>
      <c r="C235" s="3" t="e">
        <f aca="false">INDEX(#REF!,MATCH(D235,#REF!,0),1)</f>
        <v>#VALUE!</v>
      </c>
      <c r="D235" s="3" t="s">
        <v>374</v>
      </c>
      <c r="E235" s="3" t="n">
        <v>0</v>
      </c>
      <c r="G235" s="3" t="n">
        <v>0</v>
      </c>
      <c r="H235" s="3" t="s">
        <v>371</v>
      </c>
      <c r="I235" s="3" t="n">
        <v>1</v>
      </c>
      <c r="J235" s="3" t="n">
        <v>40</v>
      </c>
      <c r="K235" s="3" t="n">
        <v>2</v>
      </c>
      <c r="L235" s="3" t="n">
        <f aca="false">IFERROR(INDEX(ammo!$A$2:$A$60,MATCH(M235,ammo!$B$2:$B$60,0),1),0)</f>
        <v>0</v>
      </c>
      <c r="M235" s="6"/>
      <c r="N235" s="3" t="n">
        <v>4</v>
      </c>
      <c r="O235" s="3" t="e">
        <f aca="false">_xlfn.CONCAT("('",B235,"','",C235,"','",E235,"','",F235,"','",G235,"','",H235,"','",I235,"','",J235,"','",K235,"','",L235,"','",N235,"','","'),")</f>
        <v>#VALUE!</v>
      </c>
      <c r="P235" s="3" t="n">
        <f aca="false">INDEX($U$2:$U$24,MATCH(Q235,$V$2:$V$24,0),1)</f>
        <v>2</v>
      </c>
      <c r="Q235" s="3" t="s">
        <v>71</v>
      </c>
      <c r="S235" s="3" t="str">
        <f aca="false">_xlfn.CONCAT("('",A235,"','",P235,"','",R235,"'),")</f>
        <v>('157','2',''),</v>
      </c>
    </row>
    <row r="236" customFormat="false" ht="13.8" hidden="false" customHeight="false" outlineLevel="0" collapsed="false">
      <c r="A236" s="3" t="n">
        <v>157</v>
      </c>
      <c r="M236" s="6"/>
      <c r="P236" s="3" t="n">
        <f aca="false">INDEX($U$2:$U$24,MATCH(Q236,$V$2:$V$24,0),1)</f>
        <v>14</v>
      </c>
      <c r="Q236" s="3" t="s">
        <v>575</v>
      </c>
      <c r="R236" s="3" t="n">
        <v>2</v>
      </c>
      <c r="S236" s="3" t="str">
        <f aca="false">_xlfn.CONCAT("('",A236,"','",P236,"','",R236,"'),")</f>
        <v>('157','14','2'),</v>
      </c>
    </row>
    <row r="237" customFormat="false" ht="13.8" hidden="false" customHeight="false" outlineLevel="0" collapsed="false">
      <c r="A237" s="3" t="n">
        <v>158</v>
      </c>
      <c r="B237" s="3" t="s">
        <v>538</v>
      </c>
      <c r="C237" s="3" t="e">
        <f aca="false">INDEX(#REF!,MATCH(D237,#REF!,0),1)</f>
        <v>#VALUE!</v>
      </c>
      <c r="D237" s="3" t="s">
        <v>374</v>
      </c>
      <c r="E237" s="3" t="n">
        <v>6</v>
      </c>
      <c r="F237" s="3" t="s">
        <v>365</v>
      </c>
      <c r="G237" s="3" t="n">
        <v>0</v>
      </c>
      <c r="H237" s="3" t="s">
        <v>371</v>
      </c>
      <c r="I237" s="3" t="n">
        <v>1</v>
      </c>
      <c r="J237" s="3" t="n">
        <v>0</v>
      </c>
      <c r="K237" s="3" t="n">
        <v>0</v>
      </c>
      <c r="L237" s="3" t="n">
        <f aca="false">IFERROR(INDEX(ammo!$A$2:$A$60,MATCH(M237,ammo!$B$2:$B$60,0),1),0)</f>
        <v>0</v>
      </c>
      <c r="M237" s="6"/>
      <c r="N237" s="3" t="n">
        <v>4</v>
      </c>
      <c r="O237" s="3" t="e">
        <f aca="false">_xlfn.CONCAT("('",B237,"','",C237,"','",E237,"','",F237,"','",G237,"','",H237,"','",I237,"','",J237,"','",K237,"','",L237,"','",N237,"','","'),")</f>
        <v>#VALUE!</v>
      </c>
      <c r="P237" s="3" t="n">
        <f aca="false">INDEX($U$2:$U$24,MATCH(Q237,$V$2:$V$24,0),1)</f>
        <v>2</v>
      </c>
      <c r="Q237" s="3" t="s">
        <v>71</v>
      </c>
      <c r="S237" s="3" t="str">
        <f aca="false">_xlfn.CONCAT("('",A237,"','",P237,"','",R237,"'),")</f>
        <v>('158','2',''),</v>
      </c>
    </row>
    <row r="238" customFormat="false" ht="13.8" hidden="false" customHeight="false" outlineLevel="0" collapsed="false">
      <c r="A238" s="3" t="n">
        <v>158</v>
      </c>
      <c r="B238" s="3"/>
      <c r="M238" s="6"/>
      <c r="P238" s="3" t="n">
        <f aca="false">INDEX($U$2:$U$24,MATCH(Q238,$V$2:$V$24,0),1)</f>
        <v>14</v>
      </c>
      <c r="Q238" s="3" t="s">
        <v>575</v>
      </c>
      <c r="R238" s="3" t="n">
        <v>2</v>
      </c>
      <c r="S238" s="3" t="str">
        <f aca="false">_xlfn.CONCAT("('",A238,"','",P238,"','",R238,"'),")</f>
        <v>('158','14','2'),</v>
      </c>
    </row>
    <row r="239" customFormat="false" ht="13.8" hidden="false" customHeight="false" outlineLevel="0" collapsed="false">
      <c r="A239" s="3" t="n">
        <v>159</v>
      </c>
      <c r="B239" s="3" t="s">
        <v>539</v>
      </c>
      <c r="C239" s="3" t="e">
        <f aca="false">INDEX(#REF!,MATCH(D239,#REF!,0),1)</f>
        <v>#VALUE!</v>
      </c>
      <c r="D239" s="3" t="s">
        <v>364</v>
      </c>
      <c r="E239" s="3" t="n">
        <v>5</v>
      </c>
      <c r="F239" s="3" t="s">
        <v>365</v>
      </c>
      <c r="G239" s="3" t="n">
        <v>0</v>
      </c>
      <c r="H239" s="3" t="s">
        <v>371</v>
      </c>
      <c r="I239" s="3" t="n">
        <v>9</v>
      </c>
      <c r="J239" s="3" t="n">
        <v>55</v>
      </c>
      <c r="K239" s="3" t="n">
        <v>2</v>
      </c>
      <c r="L239" s="3" t="n">
        <f aca="false">IFERROR(INDEX(ammo!$A$2:$A$60,MATCH(M239,ammo!$B$2:$B$60,0),1),0)</f>
        <v>0</v>
      </c>
      <c r="M239" s="6"/>
      <c r="N239" s="3" t="n">
        <v>5</v>
      </c>
      <c r="O239" s="3" t="e">
        <f aca="false">_xlfn.CONCAT("('",B239,"','",C239,"','",E239,"','",F239,"','",G239,"','",H239,"','",I239,"','",J239,"','",K239,"','",L239,"','",N239,"','","'),")</f>
        <v>#VALUE!</v>
      </c>
      <c r="P239" s="3" t="n">
        <f aca="false">INDEX($U$2:$U$24,MATCH(Q239,$V$2:$V$24,0),1)</f>
        <v>7</v>
      </c>
      <c r="Q239" s="3" t="s">
        <v>570</v>
      </c>
      <c r="S239" s="3" t="str">
        <f aca="false">_xlfn.CONCAT("('",A239,"','",P239,"','",R239,"'),")</f>
        <v>('159','7',''),</v>
      </c>
    </row>
    <row r="240" customFormat="false" ht="13.8" hidden="false" customHeight="false" outlineLevel="0" collapsed="false">
      <c r="A240" s="3" t="n">
        <v>159</v>
      </c>
      <c r="M240" s="6"/>
      <c r="P240" s="3" t="n">
        <f aca="false">INDEX($U$2:$U$24,MATCH(Q240,$V$2:$V$24,0),1)</f>
        <v>16</v>
      </c>
      <c r="Q240" s="3" t="s">
        <v>65</v>
      </c>
      <c r="S240" s="3" t="str">
        <f aca="false">_xlfn.CONCAT("('",A240,"','",P240,"','",R240,"'),")</f>
        <v>('159','16',''),</v>
      </c>
    </row>
    <row r="241" customFormat="false" ht="13.8" hidden="false" customHeight="false" outlineLevel="0" collapsed="false">
      <c r="A241" s="3" t="n">
        <v>159</v>
      </c>
      <c r="M241" s="6"/>
      <c r="P241" s="3" t="e">
        <f aca="false">INDEX($U$2:$U$24,MATCH(Q241,$V$2:$V$24,0),1)</f>
        <v>#N/A</v>
      </c>
      <c r="Q241" s="3" t="s">
        <v>583</v>
      </c>
      <c r="S241" s="3" t="e">
        <f aca="false">_xlfn.CONCAT("('",A241,"','",P241,"','",R241,"'),")</f>
        <v>#N/A</v>
      </c>
    </row>
    <row r="242" customFormat="false" ht="13.8" hidden="false" customHeight="false" outlineLevel="0" collapsed="false">
      <c r="A242" s="3" t="n">
        <v>160</v>
      </c>
      <c r="B242" s="3" t="s">
        <v>540</v>
      </c>
      <c r="C242" s="3" t="e">
        <f aca="false">INDEX(#REF!,MATCH(D242,#REF!,0),1)</f>
        <v>#VALUE!</v>
      </c>
      <c r="D242" s="3" t="s">
        <v>376</v>
      </c>
      <c r="E242" s="3" t="n">
        <v>6</v>
      </c>
      <c r="F242" s="3" t="s">
        <v>365</v>
      </c>
      <c r="G242" s="3" t="n">
        <v>0</v>
      </c>
      <c r="H242" s="3" t="s">
        <v>406</v>
      </c>
      <c r="I242" s="3" t="n">
        <v>15</v>
      </c>
      <c r="J242" s="3" t="n">
        <v>200</v>
      </c>
      <c r="K242" s="3" t="n">
        <v>4</v>
      </c>
      <c r="L242" s="3" t="n">
        <f aca="false">IFERROR(INDEX(ammo!$A$2:$A$60,MATCH(M242,ammo!$B$2:$B$60,0),1),0)</f>
        <v>0</v>
      </c>
      <c r="M242" s="6"/>
      <c r="N242" s="3" t="n">
        <v>5</v>
      </c>
      <c r="O242" s="3" t="e">
        <f aca="false">_xlfn.CONCAT("('",B242,"','",C242,"','",E242,"','",F242,"','",G242,"','",H242,"','",I242,"','",J242,"','",K242,"','",L242,"','",N242,"','","'),")</f>
        <v>#VALUE!</v>
      </c>
      <c r="P242" s="3" t="n">
        <f aca="false">INDEX($U$2:$U$24,MATCH(Q242,$V$2:$V$24,0),1)</f>
        <v>10</v>
      </c>
      <c r="Q242" s="3" t="s">
        <v>572</v>
      </c>
      <c r="S242" s="3" t="str">
        <f aca="false">_xlfn.CONCAT("('",A242,"','",P242,"','",R242,"'),")</f>
        <v>('160','10',''),</v>
      </c>
    </row>
    <row r="243" customFormat="false" ht="13.8" hidden="false" customHeight="false" outlineLevel="0" collapsed="false">
      <c r="A243" s="3" t="n">
        <v>160</v>
      </c>
      <c r="M243" s="6"/>
      <c r="P243" s="3" t="n">
        <f aca="false">INDEX($U$2:$U$24,MATCH(Q243,$V$2:$V$24,0),1)</f>
        <v>15</v>
      </c>
      <c r="Q243" s="3" t="s">
        <v>566</v>
      </c>
      <c r="S243" s="3" t="str">
        <f aca="false">_xlfn.CONCAT("('",A243,"','",P243,"','",R243,"'),")</f>
        <v>('160','15',''),</v>
      </c>
    </row>
    <row r="244" customFormat="false" ht="13.8" hidden="false" customHeight="false" outlineLevel="0" collapsed="false">
      <c r="A244" s="3" t="n">
        <v>161</v>
      </c>
      <c r="B244" s="3" t="s">
        <v>541</v>
      </c>
      <c r="C244" s="3" t="e">
        <f aca="false">INDEX(#REF!,MATCH(D244,#REF!,0),1)</f>
        <v>#VALUE!</v>
      </c>
      <c r="D244" s="3" t="s">
        <v>369</v>
      </c>
      <c r="E244" s="3" t="n">
        <v>4</v>
      </c>
      <c r="F244" s="3" t="s">
        <v>470</v>
      </c>
      <c r="G244" s="3" t="n">
        <v>0</v>
      </c>
      <c r="H244" s="3" t="s">
        <v>371</v>
      </c>
      <c r="I244" s="3" t="n">
        <v>18</v>
      </c>
      <c r="J244" s="3" t="n">
        <v>254</v>
      </c>
      <c r="K244" s="3" t="n">
        <v>3</v>
      </c>
      <c r="L244" s="3" t="n">
        <f aca="false">IFERROR(INDEX(ammo!$A$2:$A$60,MATCH(M244,ammo!$B$2:$B$60,0),1),0)</f>
        <v>34</v>
      </c>
      <c r="M244" s="6" t="s">
        <v>157</v>
      </c>
      <c r="N244" s="3" t="n">
        <v>5</v>
      </c>
      <c r="O244" s="3" t="e">
        <f aca="false">_xlfn.CONCAT("('",B244,"','",C244,"','",E244,"','",F244,"','",G244,"','",H244,"','",I244,"','",J244,"','",K244,"','",L244,"','",N244,"','","'),")</f>
        <v>#VALUE!</v>
      </c>
      <c r="P244" s="3" t="n">
        <f aca="false">INDEX($U$2:$U$24,MATCH(Q244,$V$2:$V$24,0),1)</f>
        <v>2</v>
      </c>
      <c r="Q244" s="3" t="s">
        <v>71</v>
      </c>
      <c r="S244" s="3" t="str">
        <f aca="false">_xlfn.CONCAT("('",A244,"','",P244,"','",R244,"'),")</f>
        <v>('161','2',''),</v>
      </c>
    </row>
    <row r="245" customFormat="false" ht="13.8" hidden="false" customHeight="false" outlineLevel="0" collapsed="false">
      <c r="A245" s="3" t="n">
        <v>161</v>
      </c>
      <c r="M245" s="6"/>
      <c r="P245" s="3" t="n">
        <f aca="false">INDEX($U$2:$U$24,MATCH(Q245,$V$2:$V$24,0),1)</f>
        <v>15</v>
      </c>
      <c r="Q245" s="3" t="s">
        <v>566</v>
      </c>
      <c r="S245" s="3" t="str">
        <f aca="false">_xlfn.CONCAT("('",A245,"','",P245,"','",R245,"'),")</f>
        <v>('161','15',''),</v>
      </c>
    </row>
    <row r="246" customFormat="false" ht="13.8" hidden="false" customHeight="false" outlineLevel="0" collapsed="false">
      <c r="A246" s="3" t="n">
        <v>161</v>
      </c>
      <c r="M246" s="6"/>
      <c r="P246" s="3" t="n">
        <f aca="false">INDEX($U$2:$U$24,MATCH(Q246,$V$2:$V$24,0),1)</f>
        <v>7</v>
      </c>
      <c r="Q246" s="3" t="s">
        <v>570</v>
      </c>
      <c r="S246" s="3" t="str">
        <f aca="false">_xlfn.CONCAT("('",A246,"','",P246,"','",R246,"'),")</f>
        <v>('161','7',''),</v>
      </c>
    </row>
    <row r="247" customFormat="false" ht="13.8" hidden="false" customHeight="false" outlineLevel="0" collapsed="false">
      <c r="A247" s="3" t="n">
        <v>162</v>
      </c>
      <c r="B247" s="3" t="s">
        <v>542</v>
      </c>
      <c r="C247" s="3" t="e">
        <f aca="false">INDEX(#REF!,MATCH(D247,#REF!,0),1)</f>
        <v>#VALUE!</v>
      </c>
      <c r="D247" s="3" t="s">
        <v>364</v>
      </c>
      <c r="E247" s="3" t="n">
        <v>8</v>
      </c>
      <c r="F247" s="3" t="s">
        <v>543</v>
      </c>
      <c r="G247" s="3" t="n">
        <v>1</v>
      </c>
      <c r="H247" s="3" t="s">
        <v>366</v>
      </c>
      <c r="I247" s="3" t="n">
        <v>6</v>
      </c>
      <c r="J247" s="3" t="n">
        <v>0</v>
      </c>
      <c r="K247" s="3" t="n">
        <v>6</v>
      </c>
      <c r="L247" s="3" t="n">
        <f aca="false">IFERROR(INDEX(ammo!$A$2:$A$60,MATCH(M247,ammo!$B$2:$B$60,0),1),0)</f>
        <v>21</v>
      </c>
      <c r="M247" s="6" t="s">
        <v>115</v>
      </c>
      <c r="N247" s="3" t="n">
        <v>5</v>
      </c>
      <c r="O247" s="3" t="e">
        <f aca="false">_xlfn.CONCAT("('",B247,"','",C247,"','",E247,"','",F247,"','",G247,"','",H247,"','",I247,"','",J247,"','",K247,"','",L247,"','",N247,"','","'),")</f>
        <v>#VALUE!</v>
      </c>
      <c r="P247" s="3" t="n">
        <f aca="false">INDEX($U$2:$U$24,MATCH(Q247,$V$2:$V$24,0),1)</f>
        <v>3</v>
      </c>
      <c r="Q247" s="3" t="s">
        <v>562</v>
      </c>
      <c r="S247" s="3" t="str">
        <f aca="false">_xlfn.CONCAT("('",A247,"','",P247,"','",R247,"'),")</f>
        <v>('162','3',''),</v>
      </c>
    </row>
    <row r="248" customFormat="false" ht="13.8" hidden="false" customHeight="false" outlineLevel="0" collapsed="false">
      <c r="M248" s="6"/>
    </row>
    <row r="249" customFormat="false" ht="13.8" hidden="false" customHeight="false" outlineLevel="0" collapsed="false">
      <c r="M249" s="6"/>
    </row>
    <row r="250" customFormat="false" ht="13.8" hidden="false" customHeight="false" outlineLevel="0" collapsed="false">
      <c r="M250" s="6"/>
    </row>
    <row r="251" customFormat="false" ht="13.8" hidden="false" customHeight="false" outlineLevel="0" collapsed="false">
      <c r="M251" s="6"/>
    </row>
    <row r="252" customFormat="false" ht="13.8" hidden="false" customHeight="false" outlineLevel="0" collapsed="false">
      <c r="M252" s="6"/>
    </row>
    <row r="253" customFormat="false" ht="13.8" hidden="false" customHeight="false" outlineLevel="0" collapsed="false">
      <c r="M253" s="6"/>
    </row>
    <row r="254" customFormat="false" ht="13.8" hidden="false" customHeight="false" outlineLevel="0" collapsed="false">
      <c r="M254" s="6"/>
    </row>
    <row r="255" customFormat="false" ht="13.8" hidden="false" customHeight="false" outlineLevel="0" collapsed="false">
      <c r="M255" s="6"/>
    </row>
    <row r="256" customFormat="false" ht="13.8" hidden="false" customHeight="false" outlineLevel="0" collapsed="false">
      <c r="M256" s="6"/>
    </row>
    <row r="257" customFormat="false" ht="13.8" hidden="false" customHeight="false" outlineLevel="0" collapsed="false">
      <c r="M257" s="6"/>
    </row>
    <row r="258" customFormat="false" ht="13.8" hidden="false" customHeight="false" outlineLevel="0" collapsed="false">
      <c r="M258" s="6"/>
    </row>
    <row r="259" customFormat="false" ht="13.8" hidden="false" customHeight="false" outlineLevel="0" collapsed="false">
      <c r="M259" s="6"/>
    </row>
    <row r="260" customFormat="false" ht="13.8" hidden="false" customHeight="false" outlineLevel="0" collapsed="false">
      <c r="M260" s="6"/>
    </row>
    <row r="261" customFormat="false" ht="13.8" hidden="false" customHeight="false" outlineLevel="0" collapsed="false">
      <c r="M261" s="6"/>
    </row>
    <row r="262" customFormat="false" ht="13.8" hidden="false" customHeight="false" outlineLevel="0" collapsed="false">
      <c r="M262" s="6"/>
    </row>
    <row r="263" customFormat="false" ht="13.8" hidden="false" customHeight="false" outlineLevel="0" collapsed="false">
      <c r="M263" s="6"/>
    </row>
    <row r="264" customFormat="false" ht="13.8" hidden="false" customHeight="false" outlineLevel="0" collapsed="false">
      <c r="M264" s="6"/>
    </row>
    <row r="265" customFormat="false" ht="13.8" hidden="false" customHeight="false" outlineLevel="0" collapsed="false">
      <c r="M265" s="6"/>
    </row>
    <row r="266" customFormat="false" ht="13.8" hidden="false" customHeight="false" outlineLevel="0" collapsed="false">
      <c r="M266" s="6"/>
    </row>
    <row r="267" customFormat="false" ht="13.8" hidden="false" customHeight="false" outlineLevel="0" collapsed="false">
      <c r="M267" s="6"/>
    </row>
    <row r="268" customFormat="false" ht="13.8" hidden="false" customHeight="false" outlineLevel="0" collapsed="false">
      <c r="M268" s="6"/>
    </row>
    <row r="269" customFormat="false" ht="13.8" hidden="false" customHeight="false" outlineLevel="0" collapsed="false">
      <c r="M269" s="6"/>
    </row>
    <row r="270" customFormat="false" ht="13.8" hidden="false" customHeight="false" outlineLevel="0" collapsed="false">
      <c r="M270" s="6"/>
    </row>
    <row r="271" customFormat="false" ht="13.8" hidden="false" customHeight="false" outlineLevel="0" collapsed="false">
      <c r="M271" s="6"/>
    </row>
    <row r="272" customFormat="false" ht="13.8" hidden="false" customHeight="false" outlineLevel="0" collapsed="false">
      <c r="M272" s="6"/>
    </row>
    <row r="273" customFormat="false" ht="13.8" hidden="false" customHeight="false" outlineLevel="0" collapsed="false">
      <c r="M273" s="6"/>
    </row>
    <row r="274" customFormat="false" ht="13.8" hidden="false" customHeight="false" outlineLevel="0" collapsed="false">
      <c r="M274" s="6"/>
    </row>
    <row r="275" customFormat="false" ht="13.8" hidden="false" customHeight="false" outlineLevel="0" collapsed="false">
      <c r="M275" s="6"/>
    </row>
    <row r="276" customFormat="false" ht="13.8" hidden="false" customHeight="false" outlineLevel="0" collapsed="false">
      <c r="M276" s="6"/>
    </row>
    <row r="277" customFormat="false" ht="13.8" hidden="false" customHeight="false" outlineLevel="0" collapsed="false">
      <c r="M277" s="6"/>
    </row>
    <row r="278" customFormat="false" ht="13.8" hidden="false" customHeight="false" outlineLevel="0" collapsed="false">
      <c r="M278" s="6"/>
    </row>
    <row r="279" customFormat="false" ht="13.8" hidden="false" customHeight="false" outlineLevel="0" collapsed="false">
      <c r="M279" s="6"/>
    </row>
    <row r="280" customFormat="false" ht="13.8" hidden="false" customHeight="false" outlineLevel="0" collapsed="false">
      <c r="M280" s="6"/>
    </row>
    <row r="281" customFormat="false" ht="13.8" hidden="false" customHeight="false" outlineLevel="0" collapsed="false">
      <c r="M281" s="6"/>
    </row>
    <row r="282" customFormat="false" ht="13.8" hidden="false" customHeight="false" outlineLevel="0" collapsed="false">
      <c r="M282" s="6"/>
    </row>
    <row r="283" customFormat="false" ht="13.8" hidden="false" customHeight="false" outlineLevel="0" collapsed="false">
      <c r="M283" s="6"/>
    </row>
    <row r="284" customFormat="false" ht="13.8" hidden="false" customHeight="false" outlineLevel="0" collapsed="false">
      <c r="M284" s="6"/>
    </row>
    <row r="285" customFormat="false" ht="13.8" hidden="false" customHeight="false" outlineLevel="0" collapsed="false">
      <c r="M285" s="6"/>
    </row>
    <row r="286" customFormat="false" ht="13.8" hidden="false" customHeight="false" outlineLevel="0" collapsed="false">
      <c r="M286" s="6"/>
    </row>
    <row r="287" customFormat="false" ht="13.8" hidden="false" customHeight="false" outlineLevel="0" collapsed="false">
      <c r="M287" s="6"/>
    </row>
    <row r="288" customFormat="false" ht="13.8" hidden="false" customHeight="false" outlineLevel="0" collapsed="false">
      <c r="M288" s="6"/>
    </row>
    <row r="289" customFormat="false" ht="13.8" hidden="false" customHeight="false" outlineLevel="0" collapsed="false">
      <c r="M289" s="6"/>
    </row>
    <row r="290" customFormat="false" ht="13.8" hidden="false" customHeight="false" outlineLevel="0" collapsed="false">
      <c r="M290" s="6"/>
    </row>
    <row r="291" customFormat="false" ht="13.8" hidden="false" customHeight="false" outlineLevel="0" collapsed="false">
      <c r="M291" s="6"/>
    </row>
    <row r="292" customFormat="false" ht="13.8" hidden="false" customHeight="false" outlineLevel="0" collapsed="false">
      <c r="M292" s="6"/>
    </row>
    <row r="293" customFormat="false" ht="13.8" hidden="false" customHeight="false" outlineLevel="0" collapsed="false">
      <c r="M293" s="6"/>
    </row>
    <row r="294" customFormat="false" ht="13.8" hidden="false" customHeight="false" outlineLevel="0" collapsed="false">
      <c r="M294" s="6"/>
    </row>
    <row r="295" customFormat="false" ht="13.8" hidden="false" customHeight="false" outlineLevel="0" collapsed="false">
      <c r="M295" s="6"/>
    </row>
    <row r="296" customFormat="false" ht="13.8" hidden="false" customHeight="false" outlineLevel="0" collapsed="false">
      <c r="M296" s="6"/>
    </row>
    <row r="297" customFormat="false" ht="13.8" hidden="false" customHeight="false" outlineLevel="0" collapsed="false">
      <c r="M297" s="6"/>
    </row>
    <row r="298" customFormat="false" ht="13.8" hidden="false" customHeight="false" outlineLevel="0" collapsed="false">
      <c r="M298" s="6"/>
    </row>
    <row r="299" customFormat="false" ht="13.8" hidden="false" customHeight="false" outlineLevel="0" collapsed="false">
      <c r="M299" s="6"/>
    </row>
    <row r="300" customFormat="false" ht="13.8" hidden="false" customHeight="false" outlineLevel="0" collapsed="false">
      <c r="M300" s="6"/>
    </row>
    <row r="301" customFormat="false" ht="13.8" hidden="false" customHeight="false" outlineLevel="0" collapsed="false">
      <c r="M301" s="6"/>
    </row>
    <row r="302" customFormat="false" ht="13.8" hidden="false" customHeight="false" outlineLevel="0" collapsed="false">
      <c r="M302" s="6"/>
    </row>
    <row r="303" customFormat="false" ht="13.8" hidden="false" customHeight="false" outlineLevel="0" collapsed="false">
      <c r="M303" s="6"/>
    </row>
    <row r="304" customFormat="false" ht="13.8" hidden="false" customHeight="false" outlineLevel="0" collapsed="false">
      <c r="M304" s="6"/>
    </row>
    <row r="305" customFormat="false" ht="13.8" hidden="false" customHeight="false" outlineLevel="0" collapsed="false">
      <c r="M305" s="6"/>
    </row>
    <row r="306" customFormat="false" ht="13.8" hidden="false" customHeight="false" outlineLevel="0" collapsed="false">
      <c r="M306" s="6"/>
    </row>
    <row r="307" customFormat="false" ht="13.8" hidden="false" customHeight="false" outlineLevel="0" collapsed="false">
      <c r="M307" s="6"/>
    </row>
    <row r="308" customFormat="false" ht="13.8" hidden="false" customHeight="false" outlineLevel="0" collapsed="false">
      <c r="M308" s="6"/>
    </row>
    <row r="309" customFormat="false" ht="13.8" hidden="false" customHeight="false" outlineLevel="0" collapsed="false">
      <c r="M309" s="6"/>
    </row>
    <row r="310" customFormat="false" ht="13.8" hidden="false" customHeight="false" outlineLevel="0" collapsed="false">
      <c r="M310" s="6"/>
    </row>
    <row r="311" customFormat="false" ht="13.8" hidden="false" customHeight="false" outlineLevel="0" collapsed="false">
      <c r="M311" s="6"/>
    </row>
    <row r="312" customFormat="false" ht="13.8" hidden="false" customHeight="false" outlineLevel="0" collapsed="false">
      <c r="M312" s="6"/>
    </row>
    <row r="313" customFormat="false" ht="13.8" hidden="false" customHeight="false" outlineLevel="0" collapsed="false">
      <c r="M313" s="6"/>
    </row>
    <row r="314" customFormat="false" ht="13.8" hidden="false" customHeight="false" outlineLevel="0" collapsed="false">
      <c r="M314" s="6"/>
    </row>
    <row r="315" customFormat="false" ht="13.8" hidden="false" customHeight="false" outlineLevel="0" collapsed="false">
      <c r="M315" s="6"/>
    </row>
    <row r="316" customFormat="false" ht="13.8" hidden="false" customHeight="false" outlineLevel="0" collapsed="false">
      <c r="M316" s="6"/>
    </row>
    <row r="317" customFormat="false" ht="13.8" hidden="false" customHeight="false" outlineLevel="0" collapsed="false">
      <c r="M317" s="6"/>
    </row>
    <row r="318" customFormat="false" ht="13.8" hidden="false" customHeight="false" outlineLevel="0" collapsed="false">
      <c r="M318" s="6"/>
    </row>
    <row r="319" customFormat="false" ht="13.8" hidden="false" customHeight="false" outlineLevel="0" collapsed="false">
      <c r="M319" s="6"/>
    </row>
    <row r="320" customFormat="false" ht="13.8" hidden="false" customHeight="false" outlineLevel="0" collapsed="false">
      <c r="M320" s="6"/>
    </row>
    <row r="321" customFormat="false" ht="13.8" hidden="false" customHeight="false" outlineLevel="0" collapsed="false">
      <c r="M321" s="6"/>
    </row>
    <row r="322" customFormat="false" ht="13.8" hidden="false" customHeight="false" outlineLevel="0" collapsed="false">
      <c r="M322" s="6"/>
    </row>
    <row r="323" customFormat="false" ht="13.8" hidden="false" customHeight="false" outlineLevel="0" collapsed="false">
      <c r="M323" s="6"/>
    </row>
    <row r="324" customFormat="false" ht="13.8" hidden="false" customHeight="false" outlineLevel="0" collapsed="false">
      <c r="M324" s="6"/>
    </row>
    <row r="325" customFormat="false" ht="13.8" hidden="false" customHeight="false" outlineLevel="0" collapsed="false">
      <c r="M325" s="6"/>
    </row>
    <row r="326" customFormat="false" ht="13.8" hidden="false" customHeight="false" outlineLevel="0" collapsed="false">
      <c r="M326" s="6"/>
    </row>
    <row r="327" customFormat="false" ht="13.8" hidden="false" customHeight="false" outlineLevel="0" collapsed="false">
      <c r="M327" s="6"/>
    </row>
    <row r="328" customFormat="false" ht="13.8" hidden="false" customHeight="false" outlineLevel="0" collapsed="false">
      <c r="M328" s="6"/>
    </row>
    <row r="329" customFormat="false" ht="13.8" hidden="false" customHeight="false" outlineLevel="0" collapsed="false">
      <c r="M329" s="6"/>
    </row>
    <row r="330" customFormat="false" ht="13.8" hidden="false" customHeight="false" outlineLevel="0" collapsed="false">
      <c r="M330" s="6"/>
    </row>
    <row r="331" customFormat="false" ht="13.8" hidden="false" customHeight="false" outlineLevel="0" collapsed="false">
      <c r="M331" s="6"/>
    </row>
    <row r="332" customFormat="false" ht="13.8" hidden="false" customHeight="false" outlineLevel="0" collapsed="false">
      <c r="M332" s="6"/>
    </row>
    <row r="333" customFormat="false" ht="13.8" hidden="false" customHeight="false" outlineLevel="0" collapsed="false">
      <c r="M333" s="6"/>
    </row>
    <row r="334" customFormat="false" ht="13.8" hidden="false" customHeight="false" outlineLevel="0" collapsed="false">
      <c r="M334" s="6"/>
    </row>
    <row r="335" customFormat="false" ht="13.8" hidden="false" customHeight="false" outlineLevel="0" collapsed="false">
      <c r="M335" s="6"/>
    </row>
    <row r="336" customFormat="false" ht="13.8" hidden="false" customHeight="false" outlineLevel="0" collapsed="false">
      <c r="M336" s="6"/>
    </row>
    <row r="337" customFormat="false" ht="13.8" hidden="false" customHeight="false" outlineLevel="0" collapsed="false">
      <c r="M337" s="6"/>
    </row>
    <row r="338" customFormat="false" ht="13.8" hidden="false" customHeight="false" outlineLevel="0" collapsed="false">
      <c r="M338" s="6"/>
    </row>
    <row r="339" customFormat="false" ht="13.8" hidden="false" customHeight="false" outlineLevel="0" collapsed="false">
      <c r="M339" s="6"/>
    </row>
    <row r="340" customFormat="false" ht="13.8" hidden="false" customHeight="false" outlineLevel="0" collapsed="false">
      <c r="M340" s="6"/>
    </row>
    <row r="341" customFormat="false" ht="13.8" hidden="false" customHeight="false" outlineLevel="0" collapsed="false">
      <c r="M341" s="6"/>
    </row>
    <row r="342" customFormat="false" ht="13.8" hidden="false" customHeight="false" outlineLevel="0" collapsed="false">
      <c r="M342" s="6"/>
    </row>
    <row r="343" customFormat="false" ht="13.8" hidden="false" customHeight="false" outlineLevel="0" collapsed="false">
      <c r="M343" s="6"/>
    </row>
    <row r="344" customFormat="false" ht="13.8" hidden="false" customHeight="false" outlineLevel="0" collapsed="false">
      <c r="M344" s="6"/>
    </row>
    <row r="345" customFormat="false" ht="13.8" hidden="false" customHeight="false" outlineLevel="0" collapsed="false">
      <c r="M345" s="6"/>
    </row>
    <row r="346" customFormat="false" ht="13.8" hidden="false" customHeight="false" outlineLevel="0" collapsed="false">
      <c r="M346" s="6"/>
    </row>
    <row r="347" customFormat="false" ht="13.8" hidden="false" customHeight="false" outlineLevel="0" collapsed="false">
      <c r="M347" s="6"/>
    </row>
    <row r="348" customFormat="false" ht="13.8" hidden="false" customHeight="false" outlineLevel="0" collapsed="false">
      <c r="M348" s="6"/>
    </row>
    <row r="349" customFormat="false" ht="13.8" hidden="false" customHeight="false" outlineLevel="0" collapsed="false">
      <c r="M349" s="6"/>
    </row>
    <row r="350" customFormat="false" ht="13.8" hidden="false" customHeight="false" outlineLevel="0" collapsed="false">
      <c r="M350" s="6"/>
    </row>
    <row r="351" customFormat="false" ht="13.8" hidden="false" customHeight="false" outlineLevel="0" collapsed="false">
      <c r="M351" s="6"/>
    </row>
    <row r="352" customFormat="false" ht="13.8" hidden="false" customHeight="false" outlineLevel="0" collapsed="false">
      <c r="M352" s="6"/>
    </row>
    <row r="353" customFormat="false" ht="13.8" hidden="false" customHeight="false" outlineLevel="0" collapsed="false">
      <c r="M353" s="6"/>
    </row>
    <row r="354" customFormat="false" ht="13.8" hidden="false" customHeight="false" outlineLevel="0" collapsed="false">
      <c r="M354" s="6"/>
    </row>
    <row r="355" customFormat="false" ht="13.8" hidden="false" customHeight="false" outlineLevel="0" collapsed="false">
      <c r="M355" s="6"/>
    </row>
    <row r="356" customFormat="false" ht="13.8" hidden="false" customHeight="false" outlineLevel="0" collapsed="false">
      <c r="M356" s="6"/>
    </row>
    <row r="357" customFormat="false" ht="13.8" hidden="false" customHeight="false" outlineLevel="0" collapsed="false">
      <c r="M357" s="6"/>
    </row>
    <row r="358" customFormat="false" ht="13.8" hidden="false" customHeight="false" outlineLevel="0" collapsed="false">
      <c r="M358" s="6"/>
    </row>
    <row r="359" customFormat="false" ht="13.8" hidden="false" customHeight="false" outlineLevel="0" collapsed="false">
      <c r="M359" s="6"/>
    </row>
    <row r="360" customFormat="false" ht="13.8" hidden="false" customHeight="false" outlineLevel="0" collapsed="false">
      <c r="M360" s="6"/>
    </row>
    <row r="361" customFormat="false" ht="13.8" hidden="false" customHeight="false" outlineLevel="0" collapsed="false">
      <c r="M361" s="6"/>
    </row>
    <row r="362" customFormat="false" ht="13.8" hidden="false" customHeight="false" outlineLevel="0" collapsed="false">
      <c r="M362" s="6"/>
    </row>
    <row r="363" customFormat="false" ht="13.8" hidden="false" customHeight="false" outlineLevel="0" collapsed="false">
      <c r="M363" s="6"/>
    </row>
    <row r="364" customFormat="false" ht="13.8" hidden="false" customHeight="false" outlineLevel="0" collapsed="false">
      <c r="M364" s="6"/>
    </row>
    <row r="365" customFormat="false" ht="13.8" hidden="false" customHeight="false" outlineLevel="0" collapsed="false">
      <c r="M365" s="6"/>
    </row>
    <row r="366" customFormat="false" ht="13.8" hidden="false" customHeight="false" outlineLevel="0" collapsed="false">
      <c r="M366" s="6"/>
    </row>
    <row r="367" customFormat="false" ht="13.8" hidden="false" customHeight="false" outlineLevel="0" collapsed="false">
      <c r="M367" s="6"/>
    </row>
    <row r="368" customFormat="false" ht="13.8" hidden="false" customHeight="false" outlineLevel="0" collapsed="false">
      <c r="M368" s="6"/>
    </row>
    <row r="369" customFormat="false" ht="13.8" hidden="false" customHeight="false" outlineLevel="0" collapsed="false">
      <c r="M369" s="6"/>
    </row>
    <row r="370" customFormat="false" ht="13.8" hidden="false" customHeight="false" outlineLevel="0" collapsed="false">
      <c r="M370" s="6"/>
    </row>
    <row r="371" customFormat="false" ht="13.8" hidden="false" customHeight="false" outlineLevel="0" collapsed="false">
      <c r="M371" s="6"/>
    </row>
    <row r="372" customFormat="false" ht="13.8" hidden="false" customHeight="false" outlineLevel="0" collapsed="false">
      <c r="M372" s="6"/>
    </row>
    <row r="373" customFormat="false" ht="13.8" hidden="false" customHeight="false" outlineLevel="0" collapsed="false">
      <c r="M373" s="6"/>
    </row>
    <row r="374" customFormat="false" ht="13.8" hidden="false" customHeight="false" outlineLevel="0" collapsed="false">
      <c r="M374" s="6"/>
    </row>
    <row r="375" customFormat="false" ht="13.8" hidden="false" customHeight="false" outlineLevel="0" collapsed="false">
      <c r="M375" s="6"/>
    </row>
    <row r="376" customFormat="false" ht="13.8" hidden="false" customHeight="false" outlineLevel="0" collapsed="false">
      <c r="M376" s="6"/>
    </row>
    <row r="377" customFormat="false" ht="13.8" hidden="false" customHeight="false" outlineLevel="0" collapsed="false">
      <c r="M377" s="6"/>
    </row>
    <row r="378" customFormat="false" ht="13.8" hidden="false" customHeight="false" outlineLevel="0" collapsed="false">
      <c r="M378" s="6"/>
    </row>
    <row r="379" customFormat="false" ht="13.8" hidden="false" customHeight="false" outlineLevel="0" collapsed="false">
      <c r="M379" s="6"/>
    </row>
    <row r="380" customFormat="false" ht="13.8" hidden="false" customHeight="false" outlineLevel="0" collapsed="false">
      <c r="M380" s="6"/>
    </row>
    <row r="381" customFormat="false" ht="13.8" hidden="false" customHeight="false" outlineLevel="0" collapsed="false">
      <c r="M381" s="6"/>
    </row>
    <row r="382" customFormat="false" ht="13.8" hidden="false" customHeight="false" outlineLevel="0" collapsed="false">
      <c r="M382" s="6"/>
    </row>
    <row r="383" customFormat="false" ht="13.8" hidden="false" customHeight="false" outlineLevel="0" collapsed="false">
      <c r="M383" s="6"/>
    </row>
    <row r="384" customFormat="false" ht="13.8" hidden="false" customHeight="false" outlineLevel="0" collapsed="false">
      <c r="M384" s="6"/>
    </row>
    <row r="385" customFormat="false" ht="13.8" hidden="false" customHeight="false" outlineLevel="0" collapsed="false">
      <c r="M385" s="6"/>
    </row>
    <row r="386" customFormat="false" ht="13.8" hidden="false" customHeight="false" outlineLevel="0" collapsed="false">
      <c r="M386" s="6"/>
    </row>
    <row r="387" customFormat="false" ht="13.8" hidden="false" customHeight="false" outlineLevel="0" collapsed="false">
      <c r="M387" s="6"/>
    </row>
    <row r="388" customFormat="false" ht="13.8" hidden="false" customHeight="false" outlineLevel="0" collapsed="false">
      <c r="M388" s="6"/>
    </row>
    <row r="389" customFormat="false" ht="13.8" hidden="false" customHeight="false" outlineLevel="0" collapsed="false">
      <c r="M389" s="6"/>
    </row>
    <row r="390" customFormat="false" ht="13.8" hidden="false" customHeight="false" outlineLevel="0" collapsed="false">
      <c r="M390" s="6"/>
    </row>
    <row r="391" customFormat="false" ht="13.8" hidden="false" customHeight="false" outlineLevel="0" collapsed="false">
      <c r="M391" s="6"/>
    </row>
    <row r="392" customFormat="false" ht="13.8" hidden="false" customHeight="false" outlineLevel="0" collapsed="false">
      <c r="M392" s="6"/>
    </row>
    <row r="393" customFormat="false" ht="13.8" hidden="false" customHeight="false" outlineLevel="0" collapsed="false">
      <c r="M393" s="6"/>
    </row>
    <row r="394" customFormat="false" ht="13.8" hidden="false" customHeight="false" outlineLevel="0" collapsed="false">
      <c r="M394" s="6"/>
    </row>
    <row r="395" customFormat="false" ht="13.8" hidden="false" customHeight="false" outlineLevel="0" collapsed="false">
      <c r="M395" s="6"/>
    </row>
    <row r="396" customFormat="false" ht="13.8" hidden="false" customHeight="false" outlineLevel="0" collapsed="false">
      <c r="M396" s="6"/>
    </row>
    <row r="397" customFormat="false" ht="13.8" hidden="false" customHeight="false" outlineLevel="0" collapsed="false">
      <c r="M397" s="6"/>
    </row>
    <row r="398" customFormat="false" ht="13.8" hidden="false" customHeight="false" outlineLevel="0" collapsed="false">
      <c r="M398" s="6"/>
    </row>
    <row r="399" customFormat="false" ht="13.8" hidden="false" customHeight="false" outlineLevel="0" collapsed="false">
      <c r="M399" s="6"/>
    </row>
    <row r="400" customFormat="false" ht="13.8" hidden="false" customHeight="false" outlineLevel="0" collapsed="false">
      <c r="M400" s="6"/>
    </row>
    <row r="401" customFormat="false" ht="13.8" hidden="false" customHeight="false" outlineLevel="0" collapsed="false">
      <c r="M401" s="6"/>
    </row>
    <row r="402" customFormat="false" ht="13.8" hidden="false" customHeight="false" outlineLevel="0" collapsed="false">
      <c r="M402" s="6"/>
    </row>
    <row r="403" customFormat="false" ht="13.8" hidden="false" customHeight="false" outlineLevel="0" collapsed="false">
      <c r="M403" s="6"/>
    </row>
    <row r="404" customFormat="false" ht="13.8" hidden="false" customHeight="false" outlineLevel="0" collapsed="false">
      <c r="M404" s="6"/>
    </row>
    <row r="405" customFormat="false" ht="13.8" hidden="false" customHeight="false" outlineLevel="0" collapsed="false">
      <c r="M405" s="6"/>
    </row>
    <row r="406" customFormat="false" ht="13.8" hidden="false" customHeight="false" outlineLevel="0" collapsed="false">
      <c r="M406" s="6"/>
    </row>
    <row r="407" customFormat="false" ht="13.8" hidden="false" customHeight="false" outlineLevel="0" collapsed="false">
      <c r="M407" s="6"/>
    </row>
    <row r="408" customFormat="false" ht="13.8" hidden="false" customHeight="false" outlineLevel="0" collapsed="false">
      <c r="M408" s="6"/>
    </row>
    <row r="409" customFormat="false" ht="13.8" hidden="false" customHeight="false" outlineLevel="0" collapsed="false">
      <c r="M409" s="6"/>
    </row>
    <row r="410" customFormat="false" ht="13.8" hidden="false" customHeight="false" outlineLevel="0" collapsed="false">
      <c r="M410" s="6"/>
    </row>
    <row r="411" customFormat="false" ht="13.8" hidden="false" customHeight="false" outlineLevel="0" collapsed="false">
      <c r="M411" s="6"/>
    </row>
    <row r="412" customFormat="false" ht="13.8" hidden="false" customHeight="false" outlineLevel="0" collapsed="false">
      <c r="M412" s="6"/>
    </row>
    <row r="413" customFormat="false" ht="13.8" hidden="false" customHeight="false" outlineLevel="0" collapsed="false">
      <c r="M413" s="6"/>
    </row>
    <row r="414" customFormat="false" ht="13.8" hidden="false" customHeight="false" outlineLevel="0" collapsed="false">
      <c r="M414" s="6"/>
    </row>
    <row r="415" customFormat="false" ht="13.8" hidden="false" customHeight="false" outlineLevel="0" collapsed="false">
      <c r="M415" s="6"/>
    </row>
    <row r="416" customFormat="false" ht="13.8" hidden="false" customHeight="false" outlineLevel="0" collapsed="false">
      <c r="M416" s="6"/>
    </row>
    <row r="417" customFormat="false" ht="13.8" hidden="false" customHeight="false" outlineLevel="0" collapsed="false">
      <c r="M417" s="6"/>
    </row>
    <row r="418" customFormat="false" ht="13.8" hidden="false" customHeight="false" outlineLevel="0" collapsed="false">
      <c r="M418" s="6"/>
    </row>
    <row r="419" customFormat="false" ht="13.8" hidden="false" customHeight="false" outlineLevel="0" collapsed="false">
      <c r="M419" s="6"/>
    </row>
    <row r="420" customFormat="false" ht="13.8" hidden="false" customHeight="false" outlineLevel="0" collapsed="false">
      <c r="M420" s="6"/>
    </row>
    <row r="421" customFormat="false" ht="13.8" hidden="false" customHeight="false" outlineLevel="0" collapsed="false">
      <c r="M421" s="6"/>
    </row>
    <row r="422" customFormat="false" ht="13.8" hidden="false" customHeight="false" outlineLevel="0" collapsed="false">
      <c r="M422" s="6"/>
    </row>
    <row r="423" customFormat="false" ht="13.8" hidden="false" customHeight="false" outlineLevel="0" collapsed="false">
      <c r="M423" s="6"/>
    </row>
    <row r="424" customFormat="false" ht="13.8" hidden="false" customHeight="false" outlineLevel="0" collapsed="false">
      <c r="M424" s="6"/>
    </row>
    <row r="425" customFormat="false" ht="13.8" hidden="false" customHeight="false" outlineLevel="0" collapsed="false">
      <c r="M425" s="6"/>
    </row>
    <row r="426" customFormat="false" ht="13.8" hidden="false" customHeight="false" outlineLevel="0" collapsed="false">
      <c r="M426" s="6"/>
    </row>
    <row r="427" customFormat="false" ht="13.8" hidden="false" customHeight="false" outlineLevel="0" collapsed="false">
      <c r="M427" s="6"/>
    </row>
    <row r="428" customFormat="false" ht="13.8" hidden="false" customHeight="false" outlineLevel="0" collapsed="false">
      <c r="M428" s="6"/>
    </row>
    <row r="429" customFormat="false" ht="13.8" hidden="false" customHeight="false" outlineLevel="0" collapsed="false">
      <c r="M429" s="6"/>
    </row>
    <row r="430" customFormat="false" ht="13.8" hidden="false" customHeight="false" outlineLevel="0" collapsed="false">
      <c r="M430" s="6"/>
    </row>
    <row r="431" customFormat="false" ht="13.8" hidden="false" customHeight="false" outlineLevel="0" collapsed="false">
      <c r="M431" s="6"/>
    </row>
    <row r="432" customFormat="false" ht="13.8" hidden="false" customHeight="false" outlineLevel="0" collapsed="false">
      <c r="M432" s="6"/>
    </row>
    <row r="433" customFormat="false" ht="13.8" hidden="false" customHeight="false" outlineLevel="0" collapsed="false">
      <c r="M433" s="6"/>
    </row>
    <row r="434" customFormat="false" ht="13.8" hidden="false" customHeight="false" outlineLevel="0" collapsed="false">
      <c r="M434" s="6"/>
    </row>
    <row r="435" customFormat="false" ht="13.8" hidden="false" customHeight="false" outlineLevel="0" collapsed="false">
      <c r="M435" s="6"/>
    </row>
    <row r="436" customFormat="false" ht="13.8" hidden="false" customHeight="false" outlineLevel="0" collapsed="false">
      <c r="M436" s="6"/>
    </row>
    <row r="437" customFormat="false" ht="13.8" hidden="false" customHeight="false" outlineLevel="0" collapsed="false">
      <c r="M437" s="6"/>
    </row>
    <row r="438" customFormat="false" ht="13.8" hidden="false" customHeight="false" outlineLevel="0" collapsed="false">
      <c r="M438" s="6"/>
    </row>
    <row r="439" customFormat="false" ht="13.8" hidden="false" customHeight="false" outlineLevel="0" collapsed="false">
      <c r="M439" s="6"/>
    </row>
    <row r="440" customFormat="false" ht="13.8" hidden="false" customHeight="false" outlineLevel="0" collapsed="false">
      <c r="M440" s="6"/>
    </row>
    <row r="441" customFormat="false" ht="13.8" hidden="false" customHeight="false" outlineLevel="0" collapsed="false">
      <c r="M441" s="6"/>
    </row>
    <row r="442" customFormat="false" ht="13.8" hidden="false" customHeight="false" outlineLevel="0" collapsed="false">
      <c r="M442" s="6"/>
    </row>
    <row r="443" customFormat="false" ht="13.8" hidden="false" customHeight="false" outlineLevel="0" collapsed="false">
      <c r="M443" s="6"/>
    </row>
    <row r="444" customFormat="false" ht="13.8" hidden="false" customHeight="false" outlineLevel="0" collapsed="false">
      <c r="M444" s="6"/>
    </row>
    <row r="445" customFormat="false" ht="13.8" hidden="false" customHeight="false" outlineLevel="0" collapsed="false">
      <c r="M445" s="6"/>
    </row>
    <row r="446" customFormat="false" ht="13.8" hidden="false" customHeight="false" outlineLevel="0" collapsed="false">
      <c r="M446" s="6"/>
    </row>
    <row r="447" customFormat="false" ht="13.8" hidden="false" customHeight="false" outlineLevel="0" collapsed="false">
      <c r="M447" s="6"/>
    </row>
    <row r="448" customFormat="false" ht="13.8" hidden="false" customHeight="false" outlineLevel="0" collapsed="false">
      <c r="M448" s="6"/>
    </row>
    <row r="449" customFormat="false" ht="13.8" hidden="false" customHeight="false" outlineLevel="0" collapsed="false">
      <c r="M449" s="6"/>
    </row>
    <row r="450" customFormat="false" ht="13.8" hidden="false" customHeight="false" outlineLevel="0" collapsed="false">
      <c r="M450" s="6"/>
    </row>
    <row r="451" customFormat="false" ht="13.8" hidden="false" customHeight="false" outlineLevel="0" collapsed="false">
      <c r="M451" s="6"/>
    </row>
    <row r="452" customFormat="false" ht="13.8" hidden="false" customHeight="false" outlineLevel="0" collapsed="false">
      <c r="M452" s="6"/>
    </row>
    <row r="453" customFormat="false" ht="13.8" hidden="false" customHeight="false" outlineLevel="0" collapsed="false">
      <c r="M453" s="6"/>
    </row>
    <row r="454" customFormat="false" ht="13.8" hidden="false" customHeight="false" outlineLevel="0" collapsed="false">
      <c r="M454" s="6"/>
    </row>
    <row r="455" customFormat="false" ht="13.8" hidden="false" customHeight="false" outlineLevel="0" collapsed="false">
      <c r="M455" s="6"/>
    </row>
    <row r="456" customFormat="false" ht="13.8" hidden="false" customHeight="false" outlineLevel="0" collapsed="false">
      <c r="M456" s="6"/>
    </row>
    <row r="457" customFormat="false" ht="13.8" hidden="false" customHeight="false" outlineLevel="0" collapsed="false">
      <c r="M457" s="6"/>
    </row>
    <row r="458" customFormat="false" ht="13.8" hidden="false" customHeight="false" outlineLevel="0" collapsed="false">
      <c r="M458" s="6"/>
    </row>
    <row r="459" customFormat="false" ht="13.8" hidden="false" customHeight="false" outlineLevel="0" collapsed="false">
      <c r="M459" s="6"/>
    </row>
    <row r="460" customFormat="false" ht="13.8" hidden="false" customHeight="false" outlineLevel="0" collapsed="false">
      <c r="M460" s="6"/>
    </row>
    <row r="461" customFormat="false" ht="13.8" hidden="false" customHeight="false" outlineLevel="0" collapsed="false">
      <c r="M461" s="6"/>
    </row>
    <row r="462" customFormat="false" ht="13.8" hidden="false" customHeight="false" outlineLevel="0" collapsed="false">
      <c r="M462" s="6"/>
    </row>
    <row r="463" customFormat="false" ht="13.8" hidden="false" customHeight="false" outlineLevel="0" collapsed="false">
      <c r="M463" s="6"/>
    </row>
    <row r="464" customFormat="false" ht="13.8" hidden="false" customHeight="false" outlineLevel="0" collapsed="false">
      <c r="M464" s="6"/>
    </row>
    <row r="465" customFormat="false" ht="13.8" hidden="false" customHeight="false" outlineLevel="0" collapsed="false">
      <c r="M465" s="6"/>
    </row>
    <row r="466" customFormat="false" ht="13.8" hidden="false" customHeight="false" outlineLevel="0" collapsed="false">
      <c r="M466" s="6"/>
    </row>
    <row r="467" customFormat="false" ht="13.8" hidden="false" customHeight="false" outlineLevel="0" collapsed="false">
      <c r="M467" s="6"/>
    </row>
    <row r="468" customFormat="false" ht="13.8" hidden="false" customHeight="false" outlineLevel="0" collapsed="false">
      <c r="M468" s="6"/>
    </row>
    <row r="469" customFormat="false" ht="13.8" hidden="false" customHeight="false" outlineLevel="0" collapsed="false">
      <c r="M469" s="6"/>
    </row>
    <row r="470" customFormat="false" ht="13.8" hidden="false" customHeight="false" outlineLevel="0" collapsed="false">
      <c r="M470" s="6"/>
    </row>
    <row r="471" customFormat="false" ht="13.8" hidden="false" customHeight="false" outlineLevel="0" collapsed="false">
      <c r="M471" s="6"/>
    </row>
    <row r="472" customFormat="false" ht="13.8" hidden="false" customHeight="false" outlineLevel="0" collapsed="false">
      <c r="M472" s="6"/>
    </row>
    <row r="473" customFormat="false" ht="13.8" hidden="false" customHeight="false" outlineLevel="0" collapsed="false">
      <c r="M473" s="6"/>
    </row>
    <row r="474" customFormat="false" ht="13.8" hidden="false" customHeight="false" outlineLevel="0" collapsed="false">
      <c r="M474" s="6"/>
    </row>
    <row r="475" customFormat="false" ht="13.8" hidden="false" customHeight="false" outlineLevel="0" collapsed="false">
      <c r="M475" s="6"/>
    </row>
    <row r="476" customFormat="false" ht="13.8" hidden="false" customHeight="false" outlineLevel="0" collapsed="false">
      <c r="M476" s="6"/>
    </row>
    <row r="477" customFormat="false" ht="13.8" hidden="false" customHeight="false" outlineLevel="0" collapsed="false">
      <c r="M477" s="6"/>
    </row>
    <row r="478" customFormat="false" ht="13.8" hidden="false" customHeight="false" outlineLevel="0" collapsed="false">
      <c r="M478" s="6"/>
    </row>
    <row r="479" customFormat="false" ht="13.8" hidden="false" customHeight="false" outlineLevel="0" collapsed="false">
      <c r="M479" s="6"/>
    </row>
    <row r="480" customFormat="false" ht="13.8" hidden="false" customHeight="false" outlineLevel="0" collapsed="false">
      <c r="M480" s="6"/>
    </row>
    <row r="481" customFormat="false" ht="13.8" hidden="false" customHeight="false" outlineLevel="0" collapsed="false">
      <c r="M481" s="6"/>
    </row>
    <row r="482" customFormat="false" ht="13.8" hidden="false" customHeight="false" outlineLevel="0" collapsed="false">
      <c r="M482" s="6"/>
    </row>
    <row r="483" customFormat="false" ht="13.8" hidden="false" customHeight="false" outlineLevel="0" collapsed="false">
      <c r="M483" s="6"/>
    </row>
    <row r="484" customFormat="false" ht="13.8" hidden="false" customHeight="false" outlineLevel="0" collapsed="false">
      <c r="M484" s="6"/>
    </row>
    <row r="485" customFormat="false" ht="13.8" hidden="false" customHeight="false" outlineLevel="0" collapsed="false">
      <c r="M485" s="6"/>
    </row>
    <row r="486" customFormat="false" ht="13.8" hidden="false" customHeight="false" outlineLevel="0" collapsed="false">
      <c r="M486" s="6"/>
    </row>
    <row r="487" customFormat="false" ht="13.8" hidden="false" customHeight="false" outlineLevel="0" collapsed="false">
      <c r="M487" s="6"/>
    </row>
    <row r="488" customFormat="false" ht="13.8" hidden="false" customHeight="false" outlineLevel="0" collapsed="false">
      <c r="M488" s="6"/>
    </row>
    <row r="489" customFormat="false" ht="13.8" hidden="false" customHeight="false" outlineLevel="0" collapsed="false">
      <c r="M489" s="6"/>
    </row>
    <row r="490" customFormat="false" ht="13.8" hidden="false" customHeight="false" outlineLevel="0" collapsed="false">
      <c r="M490" s="6"/>
    </row>
    <row r="491" customFormat="false" ht="13.8" hidden="false" customHeight="false" outlineLevel="0" collapsed="false">
      <c r="M491" s="6"/>
    </row>
    <row r="492" customFormat="false" ht="13.8" hidden="false" customHeight="false" outlineLevel="0" collapsed="false">
      <c r="M492" s="6"/>
    </row>
    <row r="493" customFormat="false" ht="13.8" hidden="false" customHeight="false" outlineLevel="0" collapsed="false">
      <c r="M493" s="6"/>
    </row>
    <row r="494" customFormat="false" ht="13.8" hidden="false" customHeight="false" outlineLevel="0" collapsed="false">
      <c r="M494" s="6"/>
    </row>
    <row r="495" customFormat="false" ht="13.8" hidden="false" customHeight="false" outlineLevel="0" collapsed="false">
      <c r="M495" s="6"/>
    </row>
    <row r="496" customFormat="false" ht="13.8" hidden="false" customHeight="false" outlineLevel="0" collapsed="false">
      <c r="M496" s="6"/>
    </row>
    <row r="497" customFormat="false" ht="13.8" hidden="false" customHeight="false" outlineLevel="0" collapsed="false">
      <c r="M497" s="6"/>
    </row>
    <row r="498" customFormat="false" ht="13.8" hidden="false" customHeight="false" outlineLevel="0" collapsed="false">
      <c r="M498" s="6"/>
    </row>
    <row r="499" customFormat="false" ht="13.8" hidden="false" customHeight="false" outlineLevel="0" collapsed="false">
      <c r="M499" s="6"/>
    </row>
    <row r="500" customFormat="false" ht="13.8" hidden="false" customHeight="false" outlineLevel="0" collapsed="false">
      <c r="M500" s="6"/>
    </row>
    <row r="501" customFormat="false" ht="13.8" hidden="false" customHeight="false" outlineLevel="0" collapsed="false">
      <c r="M501" s="6"/>
    </row>
    <row r="502" customFormat="false" ht="13.8" hidden="false" customHeight="false" outlineLevel="0" collapsed="false">
      <c r="M502" s="6"/>
    </row>
    <row r="503" customFormat="false" ht="13.8" hidden="false" customHeight="false" outlineLevel="0" collapsed="false">
      <c r="M503" s="6"/>
    </row>
    <row r="504" customFormat="false" ht="13.8" hidden="false" customHeight="false" outlineLevel="0" collapsed="false">
      <c r="M504" s="6"/>
    </row>
    <row r="505" customFormat="false" ht="13.8" hidden="false" customHeight="false" outlineLevel="0" collapsed="false">
      <c r="M505" s="6"/>
    </row>
    <row r="506" customFormat="false" ht="13.8" hidden="false" customHeight="false" outlineLevel="0" collapsed="false">
      <c r="M506" s="6"/>
    </row>
    <row r="507" customFormat="false" ht="13.8" hidden="false" customHeight="false" outlineLevel="0" collapsed="false">
      <c r="M507" s="6"/>
    </row>
    <row r="508" customFormat="false" ht="13.8" hidden="false" customHeight="false" outlineLevel="0" collapsed="false">
      <c r="M508" s="6"/>
    </row>
    <row r="509" customFormat="false" ht="13.8" hidden="false" customHeight="false" outlineLevel="0" collapsed="false">
      <c r="M509" s="6"/>
    </row>
    <row r="510" customFormat="false" ht="13.8" hidden="false" customHeight="false" outlineLevel="0" collapsed="false">
      <c r="M510" s="6"/>
    </row>
    <row r="511" customFormat="false" ht="13.8" hidden="false" customHeight="false" outlineLevel="0" collapsed="false">
      <c r="M511" s="6"/>
    </row>
    <row r="512" customFormat="false" ht="13.8" hidden="false" customHeight="false" outlineLevel="0" collapsed="false">
      <c r="M512" s="6"/>
    </row>
    <row r="513" customFormat="false" ht="13.8" hidden="false" customHeight="false" outlineLevel="0" collapsed="false">
      <c r="M513" s="6"/>
    </row>
    <row r="514" customFormat="false" ht="13.8" hidden="false" customHeight="false" outlineLevel="0" collapsed="false">
      <c r="M514" s="6"/>
    </row>
    <row r="515" customFormat="false" ht="13.8" hidden="false" customHeight="false" outlineLevel="0" collapsed="false">
      <c r="M515" s="6"/>
    </row>
    <row r="516" customFormat="false" ht="13.8" hidden="false" customHeight="false" outlineLevel="0" collapsed="false">
      <c r="M516" s="6"/>
    </row>
    <row r="517" customFormat="false" ht="13.8" hidden="false" customHeight="false" outlineLevel="0" collapsed="false">
      <c r="M517" s="6"/>
    </row>
    <row r="518" customFormat="false" ht="13.8" hidden="false" customHeight="false" outlineLevel="0" collapsed="false">
      <c r="M518" s="6"/>
    </row>
    <row r="519" customFormat="false" ht="13.8" hidden="false" customHeight="false" outlineLevel="0" collapsed="false">
      <c r="M519" s="6"/>
    </row>
    <row r="520" customFormat="false" ht="13.8" hidden="false" customHeight="false" outlineLevel="0" collapsed="false">
      <c r="M520" s="6"/>
    </row>
    <row r="521" customFormat="false" ht="13.8" hidden="false" customHeight="false" outlineLevel="0" collapsed="false">
      <c r="M521" s="6"/>
    </row>
    <row r="522" customFormat="false" ht="13.8" hidden="false" customHeight="false" outlineLevel="0" collapsed="false">
      <c r="M522" s="6"/>
    </row>
    <row r="523" customFormat="false" ht="13.8" hidden="false" customHeight="false" outlineLevel="0" collapsed="false">
      <c r="M523" s="6"/>
    </row>
    <row r="524" customFormat="false" ht="13.8" hidden="false" customHeight="false" outlineLevel="0" collapsed="false">
      <c r="M524" s="6"/>
    </row>
    <row r="525" customFormat="false" ht="13.8" hidden="false" customHeight="false" outlineLevel="0" collapsed="false">
      <c r="M525" s="6"/>
    </row>
    <row r="526" customFormat="false" ht="13.8" hidden="false" customHeight="false" outlineLevel="0" collapsed="false">
      <c r="M526" s="6"/>
    </row>
    <row r="527" customFormat="false" ht="13.8" hidden="false" customHeight="false" outlineLevel="0" collapsed="false">
      <c r="M527" s="6"/>
    </row>
    <row r="528" customFormat="false" ht="13.8" hidden="false" customHeight="false" outlineLevel="0" collapsed="false">
      <c r="M528" s="6"/>
    </row>
    <row r="529" customFormat="false" ht="13.8" hidden="false" customHeight="false" outlineLevel="0" collapsed="false">
      <c r="M529" s="6"/>
    </row>
    <row r="530" customFormat="false" ht="13.8" hidden="false" customHeight="false" outlineLevel="0" collapsed="false">
      <c r="M530" s="6"/>
    </row>
    <row r="531" customFormat="false" ht="13.8" hidden="false" customHeight="false" outlineLevel="0" collapsed="false">
      <c r="M531" s="6"/>
    </row>
    <row r="532" customFormat="false" ht="13.8" hidden="false" customHeight="false" outlineLevel="0" collapsed="false">
      <c r="M532" s="6"/>
    </row>
    <row r="533" customFormat="false" ht="13.8" hidden="false" customHeight="false" outlineLevel="0" collapsed="false">
      <c r="M533" s="6"/>
    </row>
    <row r="534" customFormat="false" ht="13.8" hidden="false" customHeight="false" outlineLevel="0" collapsed="false">
      <c r="M534" s="6"/>
    </row>
    <row r="535" customFormat="false" ht="13.8" hidden="false" customHeight="false" outlineLevel="0" collapsed="false">
      <c r="M535" s="6"/>
    </row>
    <row r="536" customFormat="false" ht="13.8" hidden="false" customHeight="false" outlineLevel="0" collapsed="false">
      <c r="M536" s="6"/>
    </row>
    <row r="537" customFormat="false" ht="13.8" hidden="false" customHeight="false" outlineLevel="0" collapsed="false">
      <c r="M537" s="6"/>
    </row>
    <row r="538" customFormat="false" ht="13.8" hidden="false" customHeight="false" outlineLevel="0" collapsed="false">
      <c r="M538" s="6"/>
    </row>
    <row r="539" customFormat="false" ht="13.8" hidden="false" customHeight="false" outlineLevel="0" collapsed="false">
      <c r="M539" s="6"/>
    </row>
    <row r="540" customFormat="false" ht="13.8" hidden="false" customHeight="false" outlineLevel="0" collapsed="false">
      <c r="M540" s="6"/>
    </row>
    <row r="541" customFormat="false" ht="13.8" hidden="false" customHeight="false" outlineLevel="0" collapsed="false">
      <c r="M541" s="6"/>
    </row>
    <row r="542" customFormat="false" ht="13.8" hidden="false" customHeight="false" outlineLevel="0" collapsed="false">
      <c r="M542" s="6"/>
    </row>
    <row r="543" customFormat="false" ht="13.8" hidden="false" customHeight="false" outlineLevel="0" collapsed="false">
      <c r="M543" s="6"/>
    </row>
    <row r="544" customFormat="false" ht="13.8" hidden="false" customHeight="false" outlineLevel="0" collapsed="false">
      <c r="M544" s="6"/>
    </row>
    <row r="545" customFormat="false" ht="13.8" hidden="false" customHeight="false" outlineLevel="0" collapsed="false">
      <c r="M545" s="6"/>
    </row>
    <row r="546" customFormat="false" ht="13.8" hidden="false" customHeight="false" outlineLevel="0" collapsed="false">
      <c r="M546" s="6"/>
    </row>
    <row r="547" customFormat="false" ht="13.8" hidden="false" customHeight="false" outlineLevel="0" collapsed="false">
      <c r="M547" s="6"/>
    </row>
    <row r="548" customFormat="false" ht="13.8" hidden="false" customHeight="false" outlineLevel="0" collapsed="false">
      <c r="M548" s="6"/>
    </row>
    <row r="549" customFormat="false" ht="13.8" hidden="false" customHeight="false" outlineLevel="0" collapsed="false">
      <c r="M549" s="6"/>
    </row>
    <row r="550" customFormat="false" ht="13.8" hidden="false" customHeight="false" outlineLevel="0" collapsed="false">
      <c r="M550" s="6"/>
    </row>
    <row r="551" customFormat="false" ht="13.8" hidden="false" customHeight="false" outlineLevel="0" collapsed="false">
      <c r="M551" s="6"/>
    </row>
    <row r="552" customFormat="false" ht="13.8" hidden="false" customHeight="false" outlineLevel="0" collapsed="false">
      <c r="M552" s="6"/>
    </row>
    <row r="553" customFormat="false" ht="13.8" hidden="false" customHeight="false" outlineLevel="0" collapsed="false">
      <c r="M553" s="6"/>
    </row>
    <row r="554" customFormat="false" ht="13.8" hidden="false" customHeight="false" outlineLevel="0" collapsed="false">
      <c r="M554" s="6"/>
    </row>
    <row r="555" customFormat="false" ht="13.8" hidden="false" customHeight="false" outlineLevel="0" collapsed="false">
      <c r="M555" s="6"/>
    </row>
    <row r="556" customFormat="false" ht="13.8" hidden="false" customHeight="false" outlineLevel="0" collapsed="false">
      <c r="M556" s="6"/>
    </row>
    <row r="557" customFormat="false" ht="13.8" hidden="false" customHeight="false" outlineLevel="0" collapsed="false">
      <c r="M557" s="6"/>
    </row>
    <row r="558" customFormat="false" ht="13.8" hidden="false" customHeight="false" outlineLevel="0" collapsed="false">
      <c r="M558" s="6"/>
    </row>
    <row r="559" customFormat="false" ht="13.8" hidden="false" customHeight="false" outlineLevel="0" collapsed="false">
      <c r="M559" s="6"/>
    </row>
    <row r="560" customFormat="false" ht="13.8" hidden="false" customHeight="false" outlineLevel="0" collapsed="false">
      <c r="M560" s="6"/>
    </row>
    <row r="561" customFormat="false" ht="13.8" hidden="false" customHeight="false" outlineLevel="0" collapsed="false">
      <c r="M561" s="6"/>
    </row>
    <row r="562" customFormat="false" ht="13.8" hidden="false" customHeight="false" outlineLevel="0" collapsed="false">
      <c r="M562" s="6"/>
    </row>
    <row r="563" customFormat="false" ht="13.8" hidden="false" customHeight="false" outlineLevel="0" collapsed="false">
      <c r="M563" s="6"/>
    </row>
    <row r="564" customFormat="false" ht="13.8" hidden="false" customHeight="false" outlineLevel="0" collapsed="false">
      <c r="M564" s="6"/>
    </row>
    <row r="565" customFormat="false" ht="13.8" hidden="false" customHeight="false" outlineLevel="0" collapsed="false">
      <c r="M565" s="6"/>
    </row>
    <row r="566" customFormat="false" ht="13.8" hidden="false" customHeight="false" outlineLevel="0" collapsed="false">
      <c r="M566" s="6"/>
    </row>
    <row r="567" customFormat="false" ht="13.8" hidden="false" customHeight="false" outlineLevel="0" collapsed="false">
      <c r="M567" s="6"/>
    </row>
    <row r="568" customFormat="false" ht="13.8" hidden="false" customHeight="false" outlineLevel="0" collapsed="false">
      <c r="M568" s="6"/>
    </row>
    <row r="569" customFormat="false" ht="13.8" hidden="false" customHeight="false" outlineLevel="0" collapsed="false">
      <c r="M569" s="6"/>
    </row>
    <row r="570" customFormat="false" ht="13.8" hidden="false" customHeight="false" outlineLevel="0" collapsed="false">
      <c r="M570" s="6"/>
    </row>
    <row r="571" customFormat="false" ht="13.8" hidden="false" customHeight="false" outlineLevel="0" collapsed="false">
      <c r="M571" s="6"/>
    </row>
    <row r="572" customFormat="false" ht="13.8" hidden="false" customHeight="false" outlineLevel="0" collapsed="false">
      <c r="M572" s="6"/>
    </row>
    <row r="573" customFormat="false" ht="13.8" hidden="false" customHeight="false" outlineLevel="0" collapsed="false">
      <c r="M573" s="6"/>
    </row>
    <row r="574" customFormat="false" ht="13.8" hidden="false" customHeight="false" outlineLevel="0" collapsed="false">
      <c r="M574" s="6"/>
    </row>
    <row r="575" customFormat="false" ht="13.8" hidden="false" customHeight="false" outlineLevel="0" collapsed="false">
      <c r="M575" s="6"/>
    </row>
    <row r="576" customFormat="false" ht="13.8" hidden="false" customHeight="false" outlineLevel="0" collapsed="false">
      <c r="M576" s="6"/>
    </row>
    <row r="577" customFormat="false" ht="13.8" hidden="false" customHeight="false" outlineLevel="0" collapsed="false">
      <c r="M577" s="6"/>
    </row>
    <row r="578" customFormat="false" ht="13.8" hidden="false" customHeight="false" outlineLevel="0" collapsed="false">
      <c r="M578" s="6"/>
    </row>
    <row r="579" customFormat="false" ht="13.8" hidden="false" customHeight="false" outlineLevel="0" collapsed="false">
      <c r="M579" s="6"/>
    </row>
    <row r="580" customFormat="false" ht="13.8" hidden="false" customHeight="false" outlineLevel="0" collapsed="false">
      <c r="M580" s="6"/>
    </row>
    <row r="581" customFormat="false" ht="13.8" hidden="false" customHeight="false" outlineLevel="0" collapsed="false">
      <c r="M581" s="6"/>
    </row>
    <row r="582" customFormat="false" ht="13.8" hidden="false" customHeight="false" outlineLevel="0" collapsed="false">
      <c r="M582" s="6"/>
    </row>
    <row r="583" customFormat="false" ht="13.8" hidden="false" customHeight="false" outlineLevel="0" collapsed="false">
      <c r="M583" s="6"/>
    </row>
    <row r="584" customFormat="false" ht="13.8" hidden="false" customHeight="false" outlineLevel="0" collapsed="false">
      <c r="M584" s="6"/>
    </row>
    <row r="585" customFormat="false" ht="13.8" hidden="false" customHeight="false" outlineLevel="0" collapsed="false">
      <c r="M585" s="6"/>
    </row>
    <row r="586" customFormat="false" ht="13.8" hidden="false" customHeight="false" outlineLevel="0" collapsed="false">
      <c r="M586" s="6"/>
    </row>
    <row r="587" customFormat="false" ht="13.8" hidden="false" customHeight="false" outlineLevel="0" collapsed="false">
      <c r="M587" s="6"/>
    </row>
    <row r="588" customFormat="false" ht="13.8" hidden="false" customHeight="false" outlineLevel="0" collapsed="false">
      <c r="M588" s="6"/>
    </row>
    <row r="589" customFormat="false" ht="13.8" hidden="false" customHeight="false" outlineLevel="0" collapsed="false">
      <c r="M589" s="6"/>
    </row>
    <row r="590" customFormat="false" ht="13.8" hidden="false" customHeight="false" outlineLevel="0" collapsed="false">
      <c r="M590" s="6"/>
    </row>
    <row r="591" customFormat="false" ht="13.8" hidden="false" customHeight="false" outlineLevel="0" collapsed="false">
      <c r="M591" s="6"/>
    </row>
    <row r="592" customFormat="false" ht="13.8" hidden="false" customHeight="false" outlineLevel="0" collapsed="false">
      <c r="M592" s="6"/>
    </row>
    <row r="593" customFormat="false" ht="13.8" hidden="false" customHeight="false" outlineLevel="0" collapsed="false">
      <c r="M593" s="6"/>
    </row>
    <row r="594" customFormat="false" ht="13.8" hidden="false" customHeight="false" outlineLevel="0" collapsed="false">
      <c r="M594" s="6"/>
    </row>
    <row r="595" customFormat="false" ht="13.8" hidden="false" customHeight="false" outlineLevel="0" collapsed="false">
      <c r="M595" s="6"/>
    </row>
    <row r="596" customFormat="false" ht="13.8" hidden="false" customHeight="false" outlineLevel="0" collapsed="false">
      <c r="M596" s="6"/>
    </row>
    <row r="597" customFormat="false" ht="13.8" hidden="false" customHeight="false" outlineLevel="0" collapsed="false">
      <c r="M597" s="6"/>
    </row>
    <row r="598" customFormat="false" ht="13.8" hidden="false" customHeight="false" outlineLevel="0" collapsed="false">
      <c r="M598" s="6"/>
    </row>
    <row r="599" customFormat="false" ht="13.8" hidden="false" customHeight="false" outlineLevel="0" collapsed="false">
      <c r="M599" s="6"/>
    </row>
    <row r="600" customFormat="false" ht="13.8" hidden="false" customHeight="false" outlineLevel="0" collapsed="false">
      <c r="M600" s="6"/>
    </row>
    <row r="601" customFormat="false" ht="13.8" hidden="false" customHeight="false" outlineLevel="0" collapsed="false">
      <c r="M601" s="6"/>
    </row>
    <row r="602" customFormat="false" ht="13.8" hidden="false" customHeight="false" outlineLevel="0" collapsed="false">
      <c r="M602" s="6"/>
    </row>
    <row r="603" customFormat="false" ht="13.8" hidden="false" customHeight="false" outlineLevel="0" collapsed="false">
      <c r="M603" s="6"/>
    </row>
    <row r="604" customFormat="false" ht="13.8" hidden="false" customHeight="false" outlineLevel="0" collapsed="false">
      <c r="M604" s="6"/>
    </row>
    <row r="605" customFormat="false" ht="13.8" hidden="false" customHeight="false" outlineLevel="0" collapsed="false">
      <c r="M605" s="6"/>
    </row>
    <row r="606" customFormat="false" ht="13.8" hidden="false" customHeight="false" outlineLevel="0" collapsed="false">
      <c r="M606" s="6"/>
    </row>
    <row r="607" customFormat="false" ht="13.8" hidden="false" customHeight="false" outlineLevel="0" collapsed="false">
      <c r="M607" s="6"/>
    </row>
    <row r="608" customFormat="false" ht="13.8" hidden="false" customHeight="false" outlineLevel="0" collapsed="false">
      <c r="M608" s="6"/>
    </row>
    <row r="609" customFormat="false" ht="13.8" hidden="false" customHeight="false" outlineLevel="0" collapsed="false">
      <c r="M609" s="6"/>
    </row>
    <row r="610" customFormat="false" ht="13.8" hidden="false" customHeight="false" outlineLevel="0" collapsed="false">
      <c r="M610" s="6"/>
    </row>
    <row r="611" customFormat="false" ht="13.8" hidden="false" customHeight="false" outlineLevel="0" collapsed="false">
      <c r="M611" s="6"/>
    </row>
    <row r="612" customFormat="false" ht="13.8" hidden="false" customHeight="false" outlineLevel="0" collapsed="false">
      <c r="M612" s="6"/>
    </row>
    <row r="613" customFormat="false" ht="13.8" hidden="false" customHeight="false" outlineLevel="0" collapsed="false">
      <c r="M613" s="6"/>
    </row>
    <row r="614" customFormat="false" ht="13.8" hidden="false" customHeight="false" outlineLevel="0" collapsed="false">
      <c r="M614" s="6"/>
    </row>
    <row r="615" customFormat="false" ht="13.8" hidden="false" customHeight="false" outlineLevel="0" collapsed="false">
      <c r="M615" s="6"/>
    </row>
    <row r="616" customFormat="false" ht="13.8" hidden="false" customHeight="false" outlineLevel="0" collapsed="false">
      <c r="M616" s="6"/>
    </row>
    <row r="617" customFormat="false" ht="13.8" hidden="false" customHeight="false" outlineLevel="0" collapsed="false">
      <c r="M617" s="6"/>
    </row>
    <row r="618" customFormat="false" ht="13.8" hidden="false" customHeight="false" outlineLevel="0" collapsed="false">
      <c r="M618" s="6"/>
    </row>
    <row r="619" customFormat="false" ht="13.8" hidden="false" customHeight="false" outlineLevel="0" collapsed="false">
      <c r="M619" s="6"/>
    </row>
    <row r="620" customFormat="false" ht="13.8" hidden="false" customHeight="false" outlineLevel="0" collapsed="false">
      <c r="M620" s="6"/>
    </row>
    <row r="621" customFormat="false" ht="13.8" hidden="false" customHeight="false" outlineLevel="0" collapsed="false">
      <c r="M621" s="6"/>
    </row>
    <row r="622" customFormat="false" ht="13.8" hidden="false" customHeight="false" outlineLevel="0" collapsed="false">
      <c r="M622" s="6"/>
    </row>
    <row r="623" customFormat="false" ht="13.8" hidden="false" customHeight="false" outlineLevel="0" collapsed="false">
      <c r="M623" s="6"/>
    </row>
    <row r="624" customFormat="false" ht="13.8" hidden="false" customHeight="false" outlineLevel="0" collapsed="false">
      <c r="M624" s="6"/>
    </row>
    <row r="625" customFormat="false" ht="13.8" hidden="false" customHeight="false" outlineLevel="0" collapsed="false">
      <c r="M625" s="6"/>
    </row>
    <row r="626" customFormat="false" ht="13.8" hidden="false" customHeight="false" outlineLevel="0" collapsed="false">
      <c r="M626" s="6"/>
    </row>
    <row r="627" customFormat="false" ht="13.8" hidden="false" customHeight="false" outlineLevel="0" collapsed="false">
      <c r="M627" s="6"/>
    </row>
    <row r="628" customFormat="false" ht="13.8" hidden="false" customHeight="false" outlineLevel="0" collapsed="false">
      <c r="M628" s="6"/>
    </row>
    <row r="629" customFormat="false" ht="13.8" hidden="false" customHeight="false" outlineLevel="0" collapsed="false">
      <c r="M629" s="6"/>
    </row>
    <row r="630" customFormat="false" ht="13.8" hidden="false" customHeight="false" outlineLevel="0" collapsed="false">
      <c r="M630" s="6"/>
    </row>
    <row r="631" customFormat="false" ht="13.8" hidden="false" customHeight="false" outlineLevel="0" collapsed="false">
      <c r="M631" s="6"/>
    </row>
    <row r="632" customFormat="false" ht="13.8" hidden="false" customHeight="false" outlineLevel="0" collapsed="false">
      <c r="M632" s="6"/>
    </row>
    <row r="633" customFormat="false" ht="13.8" hidden="false" customHeight="false" outlineLevel="0" collapsed="false">
      <c r="M633" s="6"/>
    </row>
    <row r="634" customFormat="false" ht="13.8" hidden="false" customHeight="false" outlineLevel="0" collapsed="false">
      <c r="M634" s="6"/>
    </row>
    <row r="635" customFormat="false" ht="13.8" hidden="false" customHeight="false" outlineLevel="0" collapsed="false">
      <c r="M635" s="6"/>
    </row>
    <row r="636" customFormat="false" ht="13.8" hidden="false" customHeight="false" outlineLevel="0" collapsed="false">
      <c r="M636" s="6"/>
    </row>
    <row r="637" customFormat="false" ht="13.8" hidden="false" customHeight="false" outlineLevel="0" collapsed="false">
      <c r="M637" s="6"/>
    </row>
    <row r="638" customFormat="false" ht="13.8" hidden="false" customHeight="false" outlineLevel="0" collapsed="false">
      <c r="M638" s="6"/>
    </row>
    <row r="639" customFormat="false" ht="13.8" hidden="false" customHeight="false" outlineLevel="0" collapsed="false">
      <c r="M639" s="6"/>
    </row>
    <row r="640" customFormat="false" ht="13.8" hidden="false" customHeight="false" outlineLevel="0" collapsed="false">
      <c r="M640" s="6"/>
    </row>
    <row r="641" customFormat="false" ht="13.8" hidden="false" customHeight="false" outlineLevel="0" collapsed="false">
      <c r="M641" s="6"/>
    </row>
    <row r="642" customFormat="false" ht="13.8" hidden="false" customHeight="false" outlineLevel="0" collapsed="false">
      <c r="M642" s="6"/>
    </row>
    <row r="643" customFormat="false" ht="13.8" hidden="false" customHeight="false" outlineLevel="0" collapsed="false">
      <c r="M643" s="6"/>
    </row>
    <row r="644" customFormat="false" ht="13.8" hidden="false" customHeight="false" outlineLevel="0" collapsed="false">
      <c r="M644" s="6"/>
    </row>
    <row r="645" customFormat="false" ht="13.8" hidden="false" customHeight="false" outlineLevel="0" collapsed="false">
      <c r="M645" s="6"/>
    </row>
    <row r="646" customFormat="false" ht="13.8" hidden="false" customHeight="false" outlineLevel="0" collapsed="false">
      <c r="M646" s="6"/>
    </row>
    <row r="647" customFormat="false" ht="13.8" hidden="false" customHeight="false" outlineLevel="0" collapsed="false">
      <c r="M647" s="6"/>
    </row>
    <row r="648" customFormat="false" ht="13.8" hidden="false" customHeight="false" outlineLevel="0" collapsed="false">
      <c r="M648" s="6"/>
    </row>
    <row r="649" customFormat="false" ht="13.8" hidden="false" customHeight="false" outlineLevel="0" collapsed="false">
      <c r="M649" s="6"/>
    </row>
    <row r="650" customFormat="false" ht="13.8" hidden="false" customHeight="false" outlineLevel="0" collapsed="false">
      <c r="M650" s="6"/>
    </row>
    <row r="651" customFormat="false" ht="13.8" hidden="false" customHeight="false" outlineLevel="0" collapsed="false">
      <c r="M651" s="6"/>
    </row>
    <row r="652" customFormat="false" ht="13.8" hidden="false" customHeight="false" outlineLevel="0" collapsed="false">
      <c r="M652" s="6"/>
    </row>
    <row r="653" customFormat="false" ht="13.8" hidden="false" customHeight="false" outlineLevel="0" collapsed="false">
      <c r="M653" s="6"/>
    </row>
    <row r="654" customFormat="false" ht="13.8" hidden="false" customHeight="false" outlineLevel="0" collapsed="false">
      <c r="M654" s="6"/>
    </row>
    <row r="655" customFormat="false" ht="13.8" hidden="false" customHeight="false" outlineLevel="0" collapsed="false">
      <c r="M655" s="6"/>
    </row>
    <row r="656" customFormat="false" ht="13.8" hidden="false" customHeight="false" outlineLevel="0" collapsed="false">
      <c r="M656" s="6"/>
    </row>
    <row r="657" customFormat="false" ht="13.8" hidden="false" customHeight="false" outlineLevel="0" collapsed="false">
      <c r="M657" s="6"/>
    </row>
    <row r="658" customFormat="false" ht="13.8" hidden="false" customHeight="false" outlineLevel="0" collapsed="false">
      <c r="M658" s="6"/>
    </row>
    <row r="659" customFormat="false" ht="13.8" hidden="false" customHeight="false" outlineLevel="0" collapsed="false">
      <c r="M659" s="6"/>
    </row>
    <row r="660" customFormat="false" ht="13.8" hidden="false" customHeight="false" outlineLevel="0" collapsed="false">
      <c r="M660" s="6"/>
    </row>
    <row r="661" customFormat="false" ht="13.8" hidden="false" customHeight="false" outlineLevel="0" collapsed="false">
      <c r="M661" s="6"/>
    </row>
    <row r="662" customFormat="false" ht="13.8" hidden="false" customHeight="false" outlineLevel="0" collapsed="false">
      <c r="M662" s="6"/>
    </row>
    <row r="663" customFormat="false" ht="13.8" hidden="false" customHeight="false" outlineLevel="0" collapsed="false">
      <c r="M663" s="6"/>
    </row>
    <row r="664" customFormat="false" ht="13.8" hidden="false" customHeight="false" outlineLevel="0" collapsed="false">
      <c r="M664" s="6"/>
    </row>
    <row r="665" customFormat="false" ht="13.8" hidden="false" customHeight="false" outlineLevel="0" collapsed="false">
      <c r="M665" s="6"/>
    </row>
    <row r="666" customFormat="false" ht="13.8" hidden="false" customHeight="false" outlineLevel="0" collapsed="false">
      <c r="M666" s="6"/>
    </row>
    <row r="667" customFormat="false" ht="13.8" hidden="false" customHeight="false" outlineLevel="0" collapsed="false">
      <c r="M667" s="6"/>
    </row>
    <row r="668" customFormat="false" ht="13.8" hidden="false" customHeight="false" outlineLevel="0" collapsed="false">
      <c r="M668" s="6"/>
    </row>
    <row r="669" customFormat="false" ht="13.8" hidden="false" customHeight="false" outlineLevel="0" collapsed="false">
      <c r="M669" s="6"/>
    </row>
    <row r="670" customFormat="false" ht="13.8" hidden="false" customHeight="false" outlineLevel="0" collapsed="false">
      <c r="M670" s="6"/>
    </row>
    <row r="671" customFormat="false" ht="13.8" hidden="false" customHeight="false" outlineLevel="0" collapsed="false">
      <c r="M671" s="6"/>
    </row>
    <row r="672" customFormat="false" ht="13.8" hidden="false" customHeight="false" outlineLevel="0" collapsed="false">
      <c r="M672" s="6"/>
    </row>
    <row r="673" customFormat="false" ht="13.8" hidden="false" customHeight="false" outlineLevel="0" collapsed="false">
      <c r="M673" s="6"/>
    </row>
    <row r="674" customFormat="false" ht="13.8" hidden="false" customHeight="false" outlineLevel="0" collapsed="false">
      <c r="M674" s="6"/>
    </row>
    <row r="675" customFormat="false" ht="13.8" hidden="false" customHeight="false" outlineLevel="0" collapsed="false">
      <c r="M675" s="6"/>
    </row>
    <row r="676" customFormat="false" ht="13.8" hidden="false" customHeight="false" outlineLevel="0" collapsed="false">
      <c r="M676" s="6"/>
    </row>
    <row r="677" customFormat="false" ht="13.8" hidden="false" customHeight="false" outlineLevel="0" collapsed="false">
      <c r="M677" s="6"/>
    </row>
    <row r="678" customFormat="false" ht="13.8" hidden="false" customHeight="false" outlineLevel="0" collapsed="false">
      <c r="M678" s="6"/>
    </row>
    <row r="679" customFormat="false" ht="13.8" hidden="false" customHeight="false" outlineLevel="0" collapsed="false">
      <c r="M679" s="6"/>
    </row>
    <row r="680" customFormat="false" ht="13.8" hidden="false" customHeight="false" outlineLevel="0" collapsed="false">
      <c r="M680" s="6"/>
    </row>
    <row r="681" customFormat="false" ht="13.8" hidden="false" customHeight="false" outlineLevel="0" collapsed="false">
      <c r="M681" s="6"/>
    </row>
    <row r="682" customFormat="false" ht="13.8" hidden="false" customHeight="false" outlineLevel="0" collapsed="false">
      <c r="M682" s="6"/>
    </row>
    <row r="683" customFormat="false" ht="13.8" hidden="false" customHeight="false" outlineLevel="0" collapsed="false">
      <c r="M683" s="6"/>
    </row>
    <row r="684" customFormat="false" ht="13.8" hidden="false" customHeight="false" outlineLevel="0" collapsed="false">
      <c r="M684" s="6"/>
    </row>
    <row r="685" customFormat="false" ht="13.8" hidden="false" customHeight="false" outlineLevel="0" collapsed="false">
      <c r="M685" s="6"/>
    </row>
    <row r="686" customFormat="false" ht="13.8" hidden="false" customHeight="false" outlineLevel="0" collapsed="false">
      <c r="M686" s="6"/>
    </row>
    <row r="687" customFormat="false" ht="13.8" hidden="false" customHeight="false" outlineLevel="0" collapsed="false">
      <c r="M687" s="6"/>
    </row>
    <row r="688" customFormat="false" ht="13.8" hidden="false" customHeight="false" outlineLevel="0" collapsed="false">
      <c r="M688" s="6"/>
    </row>
    <row r="689" customFormat="false" ht="13.8" hidden="false" customHeight="false" outlineLevel="0" collapsed="false">
      <c r="M689" s="6"/>
    </row>
    <row r="690" customFormat="false" ht="13.8" hidden="false" customHeight="false" outlineLevel="0" collapsed="false">
      <c r="M690" s="6"/>
    </row>
    <row r="691" customFormat="false" ht="13.8" hidden="false" customHeight="false" outlineLevel="0" collapsed="false">
      <c r="M691" s="6"/>
    </row>
    <row r="692" customFormat="false" ht="13.8" hidden="false" customHeight="false" outlineLevel="0" collapsed="false">
      <c r="M692" s="6"/>
    </row>
    <row r="693" customFormat="false" ht="13.8" hidden="false" customHeight="false" outlineLevel="0" collapsed="false">
      <c r="M693" s="6"/>
    </row>
    <row r="694" customFormat="false" ht="13.8" hidden="false" customHeight="false" outlineLevel="0" collapsed="false">
      <c r="M694" s="6"/>
    </row>
    <row r="695" customFormat="false" ht="13.8" hidden="false" customHeight="false" outlineLevel="0" collapsed="false">
      <c r="M695" s="6"/>
    </row>
    <row r="696" customFormat="false" ht="13.8" hidden="false" customHeight="false" outlineLevel="0" collapsed="false">
      <c r="M696" s="6"/>
    </row>
    <row r="697" customFormat="false" ht="13.8" hidden="false" customHeight="false" outlineLevel="0" collapsed="false">
      <c r="M697" s="6"/>
    </row>
    <row r="698" customFormat="false" ht="13.8" hidden="false" customHeight="false" outlineLevel="0" collapsed="false">
      <c r="M698" s="6"/>
    </row>
    <row r="699" customFormat="false" ht="13.8" hidden="false" customHeight="false" outlineLevel="0" collapsed="false">
      <c r="M699" s="6"/>
    </row>
    <row r="700" customFormat="false" ht="13.8" hidden="false" customHeight="false" outlineLevel="0" collapsed="false">
      <c r="M700" s="6"/>
    </row>
    <row r="701" customFormat="false" ht="13.8" hidden="false" customHeight="false" outlineLevel="0" collapsed="false">
      <c r="M701" s="6"/>
    </row>
    <row r="702" customFormat="false" ht="13.8" hidden="false" customHeight="false" outlineLevel="0" collapsed="false">
      <c r="M702" s="6"/>
    </row>
    <row r="703" customFormat="false" ht="13.8" hidden="false" customHeight="false" outlineLevel="0" collapsed="false">
      <c r="M703" s="6"/>
    </row>
    <row r="704" customFormat="false" ht="13.8" hidden="false" customHeight="false" outlineLevel="0" collapsed="false">
      <c r="M704" s="6"/>
    </row>
    <row r="705" customFormat="false" ht="13.8" hidden="false" customHeight="false" outlineLevel="0" collapsed="false">
      <c r="M705" s="6"/>
    </row>
    <row r="706" customFormat="false" ht="13.8" hidden="false" customHeight="false" outlineLevel="0" collapsed="false">
      <c r="M706" s="6"/>
    </row>
    <row r="707" customFormat="false" ht="13.8" hidden="false" customHeight="false" outlineLevel="0" collapsed="false">
      <c r="M707" s="6"/>
    </row>
    <row r="708" customFormat="false" ht="13.8" hidden="false" customHeight="false" outlineLevel="0" collapsed="false">
      <c r="M708" s="6"/>
    </row>
    <row r="709" customFormat="false" ht="13.8" hidden="false" customHeight="false" outlineLevel="0" collapsed="false">
      <c r="M709" s="6"/>
    </row>
    <row r="710" customFormat="false" ht="13.8" hidden="false" customHeight="false" outlineLevel="0" collapsed="false">
      <c r="M710" s="6"/>
    </row>
    <row r="711" customFormat="false" ht="13.8" hidden="false" customHeight="false" outlineLevel="0" collapsed="false">
      <c r="M711" s="6"/>
    </row>
    <row r="712" customFormat="false" ht="13.8" hidden="false" customHeight="false" outlineLevel="0" collapsed="false">
      <c r="M712" s="6"/>
    </row>
    <row r="713" customFormat="false" ht="13.8" hidden="false" customHeight="false" outlineLevel="0" collapsed="false">
      <c r="M713" s="6"/>
    </row>
    <row r="714" customFormat="false" ht="13.8" hidden="false" customHeight="false" outlineLevel="0" collapsed="false">
      <c r="M714" s="6"/>
    </row>
    <row r="715" customFormat="false" ht="13.8" hidden="false" customHeight="false" outlineLevel="0" collapsed="false">
      <c r="M715" s="6"/>
    </row>
    <row r="716" customFormat="false" ht="13.8" hidden="false" customHeight="false" outlineLevel="0" collapsed="false">
      <c r="M716" s="6"/>
    </row>
    <row r="717" customFormat="false" ht="13.8" hidden="false" customHeight="false" outlineLevel="0" collapsed="false">
      <c r="M717" s="6"/>
    </row>
    <row r="718" customFormat="false" ht="13.8" hidden="false" customHeight="false" outlineLevel="0" collapsed="false">
      <c r="M718" s="6"/>
    </row>
    <row r="719" customFormat="false" ht="13.8" hidden="false" customHeight="false" outlineLevel="0" collapsed="false">
      <c r="M719" s="6"/>
    </row>
    <row r="720" customFormat="false" ht="13.8" hidden="false" customHeight="false" outlineLevel="0" collapsed="false">
      <c r="M720" s="6"/>
    </row>
    <row r="721" customFormat="false" ht="13.8" hidden="false" customHeight="false" outlineLevel="0" collapsed="false">
      <c r="M721" s="6"/>
    </row>
    <row r="722" customFormat="false" ht="13.8" hidden="false" customHeight="false" outlineLevel="0" collapsed="false">
      <c r="M722" s="6"/>
    </row>
    <row r="723" customFormat="false" ht="13.8" hidden="false" customHeight="false" outlineLevel="0" collapsed="false">
      <c r="M723" s="6"/>
    </row>
    <row r="724" customFormat="false" ht="13.8" hidden="false" customHeight="false" outlineLevel="0" collapsed="false">
      <c r="M724" s="6"/>
    </row>
    <row r="725" customFormat="false" ht="13.8" hidden="false" customHeight="false" outlineLevel="0" collapsed="false">
      <c r="M725" s="6"/>
    </row>
    <row r="726" customFormat="false" ht="13.8" hidden="false" customHeight="false" outlineLevel="0" collapsed="false">
      <c r="M726" s="6"/>
    </row>
    <row r="727" customFormat="false" ht="13.8" hidden="false" customHeight="false" outlineLevel="0" collapsed="false">
      <c r="M727" s="6"/>
    </row>
    <row r="728" customFormat="false" ht="13.8" hidden="false" customHeight="false" outlineLevel="0" collapsed="false">
      <c r="M728" s="6"/>
    </row>
    <row r="729" customFormat="false" ht="13.8" hidden="false" customHeight="false" outlineLevel="0" collapsed="false">
      <c r="M729" s="6"/>
    </row>
    <row r="730" customFormat="false" ht="13.8" hidden="false" customHeight="false" outlineLevel="0" collapsed="false">
      <c r="M730" s="6"/>
    </row>
    <row r="731" customFormat="false" ht="13.8" hidden="false" customHeight="false" outlineLevel="0" collapsed="false">
      <c r="M731" s="6"/>
    </row>
    <row r="732" customFormat="false" ht="13.8" hidden="false" customHeight="false" outlineLevel="0" collapsed="false">
      <c r="M732" s="6"/>
    </row>
    <row r="733" customFormat="false" ht="13.8" hidden="false" customHeight="false" outlineLevel="0" collapsed="false">
      <c r="M733" s="6"/>
    </row>
    <row r="734" customFormat="false" ht="13.8" hidden="false" customHeight="false" outlineLevel="0" collapsed="false">
      <c r="M734" s="6"/>
    </row>
    <row r="735" customFormat="false" ht="13.8" hidden="false" customHeight="false" outlineLevel="0" collapsed="false">
      <c r="M735" s="6"/>
    </row>
    <row r="736" customFormat="false" ht="13.8" hidden="false" customHeight="false" outlineLevel="0" collapsed="false">
      <c r="M736" s="6"/>
    </row>
    <row r="737" customFormat="false" ht="13.8" hidden="false" customHeight="false" outlineLevel="0" collapsed="false">
      <c r="M737" s="6"/>
    </row>
    <row r="738" customFormat="false" ht="13.8" hidden="false" customHeight="false" outlineLevel="0" collapsed="false">
      <c r="M738" s="6"/>
    </row>
    <row r="739" customFormat="false" ht="13.8" hidden="false" customHeight="false" outlineLevel="0" collapsed="false">
      <c r="M739" s="6"/>
    </row>
    <row r="740" customFormat="false" ht="13.8" hidden="false" customHeight="false" outlineLevel="0" collapsed="false">
      <c r="M740" s="6"/>
    </row>
    <row r="741" customFormat="false" ht="13.8" hidden="false" customHeight="false" outlineLevel="0" collapsed="false">
      <c r="M741" s="6"/>
    </row>
    <row r="742" customFormat="false" ht="13.8" hidden="false" customHeight="false" outlineLevel="0" collapsed="false">
      <c r="M742" s="6"/>
    </row>
    <row r="743" customFormat="false" ht="13.8" hidden="false" customHeight="false" outlineLevel="0" collapsed="false">
      <c r="M743" s="6"/>
    </row>
    <row r="744" customFormat="false" ht="13.8" hidden="false" customHeight="false" outlineLevel="0" collapsed="false">
      <c r="M744" s="6"/>
    </row>
    <row r="745" customFormat="false" ht="13.8" hidden="false" customHeight="false" outlineLevel="0" collapsed="false">
      <c r="M745" s="6"/>
    </row>
    <row r="746" customFormat="false" ht="13.8" hidden="false" customHeight="false" outlineLevel="0" collapsed="false">
      <c r="M746" s="6"/>
    </row>
    <row r="747" customFormat="false" ht="13.8" hidden="false" customHeight="false" outlineLevel="0" collapsed="false">
      <c r="M747" s="6"/>
    </row>
    <row r="748" customFormat="false" ht="13.8" hidden="false" customHeight="false" outlineLevel="0" collapsed="false">
      <c r="M748" s="6"/>
    </row>
    <row r="749" customFormat="false" ht="13.8" hidden="false" customHeight="false" outlineLevel="0" collapsed="false">
      <c r="M749" s="6"/>
    </row>
    <row r="750" customFormat="false" ht="13.8" hidden="false" customHeight="false" outlineLevel="0" collapsed="false">
      <c r="M750" s="6"/>
    </row>
    <row r="751" customFormat="false" ht="13.8" hidden="false" customHeight="false" outlineLevel="0" collapsed="false">
      <c r="M751" s="6"/>
    </row>
    <row r="752" customFormat="false" ht="13.8" hidden="false" customHeight="false" outlineLevel="0" collapsed="false">
      <c r="M752" s="6"/>
    </row>
    <row r="753" customFormat="false" ht="13.8" hidden="false" customHeight="false" outlineLevel="0" collapsed="false">
      <c r="M753" s="6"/>
    </row>
    <row r="754" customFormat="false" ht="13.8" hidden="false" customHeight="false" outlineLevel="0" collapsed="false">
      <c r="M754" s="6"/>
    </row>
    <row r="755" customFormat="false" ht="13.8" hidden="false" customHeight="false" outlineLevel="0" collapsed="false">
      <c r="M755" s="6"/>
    </row>
    <row r="756" customFormat="false" ht="13.8" hidden="false" customHeight="false" outlineLevel="0" collapsed="false">
      <c r="M756" s="6"/>
    </row>
    <row r="757" customFormat="false" ht="13.8" hidden="false" customHeight="false" outlineLevel="0" collapsed="false">
      <c r="M757" s="6"/>
    </row>
    <row r="758" customFormat="false" ht="13.8" hidden="false" customHeight="false" outlineLevel="0" collapsed="false">
      <c r="M758" s="6"/>
    </row>
    <row r="759" customFormat="false" ht="13.8" hidden="false" customHeight="false" outlineLevel="0" collapsed="false">
      <c r="M759" s="6"/>
    </row>
    <row r="760" customFormat="false" ht="13.8" hidden="false" customHeight="false" outlineLevel="0" collapsed="false">
      <c r="M760" s="6"/>
    </row>
    <row r="761" customFormat="false" ht="13.8" hidden="false" customHeight="false" outlineLevel="0" collapsed="false">
      <c r="M761" s="6"/>
    </row>
    <row r="762" customFormat="false" ht="13.8" hidden="false" customHeight="false" outlineLevel="0" collapsed="false">
      <c r="M762" s="6"/>
    </row>
    <row r="763" customFormat="false" ht="13.8" hidden="false" customHeight="false" outlineLevel="0" collapsed="false">
      <c r="M763" s="6"/>
    </row>
    <row r="764" customFormat="false" ht="13.8" hidden="false" customHeight="false" outlineLevel="0" collapsed="false">
      <c r="M764" s="6"/>
    </row>
    <row r="765" customFormat="false" ht="13.8" hidden="false" customHeight="false" outlineLevel="0" collapsed="false">
      <c r="M765" s="6"/>
    </row>
    <row r="766" customFormat="false" ht="13.8" hidden="false" customHeight="false" outlineLevel="0" collapsed="false">
      <c r="M766" s="6"/>
    </row>
    <row r="767" customFormat="false" ht="13.8" hidden="false" customHeight="false" outlineLevel="0" collapsed="false">
      <c r="M767" s="6"/>
    </row>
    <row r="768" customFormat="false" ht="13.8" hidden="false" customHeight="false" outlineLevel="0" collapsed="false">
      <c r="M768" s="6"/>
    </row>
    <row r="769" customFormat="false" ht="13.8" hidden="false" customHeight="false" outlineLevel="0" collapsed="false">
      <c r="M769" s="6"/>
    </row>
    <row r="770" customFormat="false" ht="13.8" hidden="false" customHeight="false" outlineLevel="0" collapsed="false">
      <c r="M770" s="6"/>
    </row>
    <row r="771" customFormat="false" ht="13.8" hidden="false" customHeight="false" outlineLevel="0" collapsed="false">
      <c r="M771" s="6"/>
    </row>
    <row r="772" customFormat="false" ht="13.8" hidden="false" customHeight="false" outlineLevel="0" collapsed="false">
      <c r="M772" s="6"/>
    </row>
    <row r="773" customFormat="false" ht="13.8" hidden="false" customHeight="false" outlineLevel="0" collapsed="false">
      <c r="M773" s="6"/>
    </row>
    <row r="774" customFormat="false" ht="13.8" hidden="false" customHeight="false" outlineLevel="0" collapsed="false">
      <c r="M774" s="6"/>
    </row>
    <row r="775" customFormat="false" ht="13.8" hidden="false" customHeight="false" outlineLevel="0" collapsed="false">
      <c r="M775" s="6"/>
    </row>
    <row r="776" customFormat="false" ht="13.8" hidden="false" customHeight="false" outlineLevel="0" collapsed="false">
      <c r="M776" s="6"/>
    </row>
    <row r="777" customFormat="false" ht="13.8" hidden="false" customHeight="false" outlineLevel="0" collapsed="false">
      <c r="M777" s="6"/>
    </row>
    <row r="778" customFormat="false" ht="13.8" hidden="false" customHeight="false" outlineLevel="0" collapsed="false">
      <c r="M778" s="6"/>
    </row>
    <row r="779" customFormat="false" ht="13.8" hidden="false" customHeight="false" outlineLevel="0" collapsed="false">
      <c r="M779" s="6"/>
    </row>
    <row r="780" customFormat="false" ht="13.8" hidden="false" customHeight="false" outlineLevel="0" collapsed="false">
      <c r="M780" s="6"/>
    </row>
    <row r="781" customFormat="false" ht="13.8" hidden="false" customHeight="false" outlineLevel="0" collapsed="false">
      <c r="M781" s="6"/>
    </row>
    <row r="782" customFormat="false" ht="13.8" hidden="false" customHeight="false" outlineLevel="0" collapsed="false">
      <c r="M782" s="6"/>
    </row>
    <row r="783" customFormat="false" ht="13.8" hidden="false" customHeight="false" outlineLevel="0" collapsed="false">
      <c r="M783" s="6"/>
    </row>
    <row r="784" customFormat="false" ht="13.8" hidden="false" customHeight="false" outlineLevel="0" collapsed="false">
      <c r="M784" s="6"/>
    </row>
    <row r="785" customFormat="false" ht="13.8" hidden="false" customHeight="false" outlineLevel="0" collapsed="false">
      <c r="M785" s="6"/>
    </row>
    <row r="786" customFormat="false" ht="13.8" hidden="false" customHeight="false" outlineLevel="0" collapsed="false">
      <c r="M786" s="6"/>
    </row>
    <row r="787" customFormat="false" ht="13.8" hidden="false" customHeight="false" outlineLevel="0" collapsed="false">
      <c r="M787" s="6"/>
    </row>
    <row r="788" customFormat="false" ht="13.8" hidden="false" customHeight="false" outlineLevel="0" collapsed="false">
      <c r="M788" s="6"/>
    </row>
    <row r="789" customFormat="false" ht="13.8" hidden="false" customHeight="false" outlineLevel="0" collapsed="false">
      <c r="M789" s="6"/>
    </row>
    <row r="790" customFormat="false" ht="13.8" hidden="false" customHeight="false" outlineLevel="0" collapsed="false">
      <c r="M790" s="6"/>
    </row>
    <row r="791" customFormat="false" ht="13.8" hidden="false" customHeight="false" outlineLevel="0" collapsed="false">
      <c r="M791" s="6"/>
    </row>
    <row r="792" customFormat="false" ht="13.8" hidden="false" customHeight="false" outlineLevel="0" collapsed="false">
      <c r="M792" s="6"/>
    </row>
    <row r="793" customFormat="false" ht="13.8" hidden="false" customHeight="false" outlineLevel="0" collapsed="false">
      <c r="M793" s="6"/>
    </row>
    <row r="794" customFormat="false" ht="13.8" hidden="false" customHeight="false" outlineLevel="0" collapsed="false">
      <c r="M794" s="6"/>
    </row>
    <row r="795" customFormat="false" ht="13.8" hidden="false" customHeight="false" outlineLevel="0" collapsed="false">
      <c r="M795" s="6"/>
    </row>
    <row r="796" customFormat="false" ht="13.8" hidden="false" customHeight="false" outlineLevel="0" collapsed="false">
      <c r="M796" s="6"/>
    </row>
    <row r="797" customFormat="false" ht="13.8" hidden="false" customHeight="false" outlineLevel="0" collapsed="false">
      <c r="M797" s="6"/>
    </row>
    <row r="798" customFormat="false" ht="13.8" hidden="false" customHeight="false" outlineLevel="0" collapsed="false">
      <c r="M798" s="6"/>
    </row>
    <row r="799" customFormat="false" ht="13.8" hidden="false" customHeight="false" outlineLevel="0" collapsed="false">
      <c r="M799" s="6"/>
    </row>
    <row r="800" customFormat="false" ht="13.8" hidden="false" customHeight="false" outlineLevel="0" collapsed="false">
      <c r="M800" s="6"/>
    </row>
    <row r="801" customFormat="false" ht="13.8" hidden="false" customHeight="false" outlineLevel="0" collapsed="false">
      <c r="M801" s="6"/>
    </row>
    <row r="802" customFormat="false" ht="13.8" hidden="false" customHeight="false" outlineLevel="0" collapsed="false">
      <c r="M802" s="6"/>
    </row>
    <row r="803" customFormat="false" ht="13.8" hidden="false" customHeight="false" outlineLevel="0" collapsed="false">
      <c r="M803" s="6"/>
    </row>
    <row r="804" customFormat="false" ht="13.8" hidden="false" customHeight="false" outlineLevel="0" collapsed="false">
      <c r="M804" s="6"/>
    </row>
    <row r="805" customFormat="false" ht="13.8" hidden="false" customHeight="false" outlineLevel="0" collapsed="false">
      <c r="M805" s="6"/>
    </row>
    <row r="806" customFormat="false" ht="13.8" hidden="false" customHeight="false" outlineLevel="0" collapsed="false">
      <c r="M806" s="6"/>
    </row>
    <row r="807" customFormat="false" ht="13.8" hidden="false" customHeight="false" outlineLevel="0" collapsed="false">
      <c r="M807" s="6"/>
    </row>
    <row r="808" customFormat="false" ht="13.8" hidden="false" customHeight="false" outlineLevel="0" collapsed="false">
      <c r="M808" s="6"/>
    </row>
    <row r="809" customFormat="false" ht="13.8" hidden="false" customHeight="false" outlineLevel="0" collapsed="false">
      <c r="M809" s="6"/>
    </row>
    <row r="810" customFormat="false" ht="13.8" hidden="false" customHeight="false" outlineLevel="0" collapsed="false">
      <c r="M810" s="6"/>
    </row>
    <row r="811" customFormat="false" ht="13.8" hidden="false" customHeight="false" outlineLevel="0" collapsed="false">
      <c r="M811" s="6"/>
    </row>
    <row r="812" customFormat="false" ht="13.8" hidden="false" customHeight="false" outlineLevel="0" collapsed="false">
      <c r="M812" s="6"/>
    </row>
    <row r="813" customFormat="false" ht="13.8" hidden="false" customHeight="false" outlineLevel="0" collapsed="false">
      <c r="M813" s="6"/>
    </row>
    <row r="814" customFormat="false" ht="13.8" hidden="false" customHeight="false" outlineLevel="0" collapsed="false">
      <c r="M814" s="6"/>
    </row>
    <row r="815" customFormat="false" ht="13.8" hidden="false" customHeight="false" outlineLevel="0" collapsed="false">
      <c r="M815" s="6"/>
    </row>
    <row r="816" customFormat="false" ht="13.8" hidden="false" customHeight="false" outlineLevel="0" collapsed="false">
      <c r="M816" s="6"/>
    </row>
    <row r="817" customFormat="false" ht="13.8" hidden="false" customHeight="false" outlineLevel="0" collapsed="false">
      <c r="M817" s="6"/>
    </row>
    <row r="818" customFormat="false" ht="13.8" hidden="false" customHeight="false" outlineLevel="0" collapsed="false">
      <c r="M818" s="6"/>
    </row>
    <row r="819" customFormat="false" ht="13.8" hidden="false" customHeight="false" outlineLevel="0" collapsed="false">
      <c r="M819" s="6"/>
    </row>
    <row r="820" customFormat="false" ht="13.8" hidden="false" customHeight="false" outlineLevel="0" collapsed="false">
      <c r="M820" s="6"/>
    </row>
    <row r="821" customFormat="false" ht="13.8" hidden="false" customHeight="false" outlineLevel="0" collapsed="false">
      <c r="M821" s="6"/>
    </row>
    <row r="822" customFormat="false" ht="13.8" hidden="false" customHeight="false" outlineLevel="0" collapsed="false">
      <c r="M822" s="6"/>
    </row>
    <row r="823" customFormat="false" ht="13.8" hidden="false" customHeight="false" outlineLevel="0" collapsed="false">
      <c r="M823" s="6"/>
    </row>
    <row r="824" customFormat="false" ht="13.8" hidden="false" customHeight="false" outlineLevel="0" collapsed="false">
      <c r="M824" s="6"/>
    </row>
    <row r="825" customFormat="false" ht="13.8" hidden="false" customHeight="false" outlineLevel="0" collapsed="false">
      <c r="M825" s="6"/>
    </row>
    <row r="826" customFormat="false" ht="13.8" hidden="false" customHeight="false" outlineLevel="0" collapsed="false">
      <c r="M826" s="6"/>
    </row>
    <row r="827" customFormat="false" ht="13.8" hidden="false" customHeight="false" outlineLevel="0" collapsed="false">
      <c r="M827" s="6"/>
    </row>
    <row r="828" customFormat="false" ht="13.8" hidden="false" customHeight="false" outlineLevel="0" collapsed="false">
      <c r="M828" s="6"/>
    </row>
    <row r="829" customFormat="false" ht="13.8" hidden="false" customHeight="false" outlineLevel="0" collapsed="false">
      <c r="M829" s="6"/>
    </row>
    <row r="830" customFormat="false" ht="13.8" hidden="false" customHeight="false" outlineLevel="0" collapsed="false">
      <c r="M830" s="6"/>
    </row>
    <row r="831" customFormat="false" ht="13.8" hidden="false" customHeight="false" outlineLevel="0" collapsed="false">
      <c r="M831" s="6"/>
    </row>
    <row r="832" customFormat="false" ht="13.8" hidden="false" customHeight="false" outlineLevel="0" collapsed="false">
      <c r="M832" s="6"/>
    </row>
    <row r="833" customFormat="false" ht="13.8" hidden="false" customHeight="false" outlineLevel="0" collapsed="false">
      <c r="M833" s="6"/>
    </row>
    <row r="834" customFormat="false" ht="13.8" hidden="false" customHeight="false" outlineLevel="0" collapsed="false">
      <c r="M834" s="6"/>
    </row>
    <row r="835" customFormat="false" ht="13.8" hidden="false" customHeight="false" outlineLevel="0" collapsed="false">
      <c r="M835" s="6"/>
    </row>
    <row r="836" customFormat="false" ht="13.8" hidden="false" customHeight="false" outlineLevel="0" collapsed="false">
      <c r="M836" s="6"/>
    </row>
    <row r="837" customFormat="false" ht="13.8" hidden="false" customHeight="false" outlineLevel="0" collapsed="false">
      <c r="M837" s="6"/>
    </row>
    <row r="838" customFormat="false" ht="13.8" hidden="false" customHeight="false" outlineLevel="0" collapsed="false">
      <c r="M838" s="6"/>
    </row>
    <row r="839" customFormat="false" ht="13.8" hidden="false" customHeight="false" outlineLevel="0" collapsed="false">
      <c r="M839" s="6"/>
    </row>
    <row r="840" customFormat="false" ht="13.8" hidden="false" customHeight="false" outlineLevel="0" collapsed="false">
      <c r="M840" s="6"/>
    </row>
    <row r="841" customFormat="false" ht="13.8" hidden="false" customHeight="false" outlineLevel="0" collapsed="false">
      <c r="M841" s="6"/>
    </row>
    <row r="842" customFormat="false" ht="13.8" hidden="false" customHeight="false" outlineLevel="0" collapsed="false">
      <c r="M842" s="6"/>
    </row>
    <row r="843" customFormat="false" ht="13.8" hidden="false" customHeight="false" outlineLevel="0" collapsed="false">
      <c r="M843" s="6"/>
    </row>
    <row r="844" customFormat="false" ht="13.8" hidden="false" customHeight="false" outlineLevel="0" collapsed="false">
      <c r="M844" s="6"/>
    </row>
    <row r="845" customFormat="false" ht="13.8" hidden="false" customHeight="false" outlineLevel="0" collapsed="false">
      <c r="M845" s="6"/>
    </row>
    <row r="846" customFormat="false" ht="13.8" hidden="false" customHeight="false" outlineLevel="0" collapsed="false">
      <c r="M846" s="6"/>
    </row>
    <row r="847" customFormat="false" ht="13.8" hidden="false" customHeight="false" outlineLevel="0" collapsed="false">
      <c r="M847" s="6"/>
    </row>
    <row r="848" customFormat="false" ht="13.8" hidden="false" customHeight="false" outlineLevel="0" collapsed="false">
      <c r="M848" s="6"/>
    </row>
    <row r="849" customFormat="false" ht="13.8" hidden="false" customHeight="false" outlineLevel="0" collapsed="false">
      <c r="M849" s="6"/>
    </row>
    <row r="850" customFormat="false" ht="13.8" hidden="false" customHeight="false" outlineLevel="0" collapsed="false">
      <c r="M850" s="6"/>
    </row>
    <row r="851" customFormat="false" ht="13.8" hidden="false" customHeight="false" outlineLevel="0" collapsed="false">
      <c r="M851" s="6"/>
    </row>
    <row r="852" customFormat="false" ht="13.8" hidden="false" customHeight="false" outlineLevel="0" collapsed="false">
      <c r="M852" s="6"/>
    </row>
    <row r="853" customFormat="false" ht="13.8" hidden="false" customHeight="false" outlineLevel="0" collapsed="false">
      <c r="M853" s="6"/>
    </row>
    <row r="854" customFormat="false" ht="13.8" hidden="false" customHeight="false" outlineLevel="0" collapsed="false">
      <c r="M854" s="6"/>
    </row>
    <row r="855" customFormat="false" ht="13.8" hidden="false" customHeight="false" outlineLevel="0" collapsed="false">
      <c r="M855" s="6"/>
    </row>
    <row r="856" customFormat="false" ht="13.8" hidden="false" customHeight="false" outlineLevel="0" collapsed="false">
      <c r="M856" s="6"/>
    </row>
    <row r="857" customFormat="false" ht="13.8" hidden="false" customHeight="false" outlineLevel="0" collapsed="false">
      <c r="M857" s="6"/>
    </row>
    <row r="858" customFormat="false" ht="13.8" hidden="false" customHeight="false" outlineLevel="0" collapsed="false">
      <c r="M858" s="6"/>
    </row>
    <row r="859" customFormat="false" ht="13.8" hidden="false" customHeight="false" outlineLevel="0" collapsed="false">
      <c r="M859" s="6"/>
    </row>
    <row r="860" customFormat="false" ht="13.8" hidden="false" customHeight="false" outlineLevel="0" collapsed="false">
      <c r="M860" s="6"/>
    </row>
    <row r="861" customFormat="false" ht="13.8" hidden="false" customHeight="false" outlineLevel="0" collapsed="false">
      <c r="M861" s="6"/>
    </row>
    <row r="862" customFormat="false" ht="13.8" hidden="false" customHeight="false" outlineLevel="0" collapsed="false">
      <c r="M862" s="6"/>
    </row>
    <row r="863" customFormat="false" ht="13.8" hidden="false" customHeight="false" outlineLevel="0" collapsed="false">
      <c r="M863" s="6"/>
    </row>
    <row r="864" customFormat="false" ht="13.8" hidden="false" customHeight="false" outlineLevel="0" collapsed="false">
      <c r="M864" s="6"/>
    </row>
    <row r="865" customFormat="false" ht="13.8" hidden="false" customHeight="false" outlineLevel="0" collapsed="false">
      <c r="M865" s="6"/>
    </row>
    <row r="866" customFormat="false" ht="13.8" hidden="false" customHeight="false" outlineLevel="0" collapsed="false">
      <c r="M866" s="6"/>
    </row>
    <row r="867" customFormat="false" ht="13.8" hidden="false" customHeight="false" outlineLevel="0" collapsed="false">
      <c r="M867" s="6"/>
    </row>
    <row r="868" customFormat="false" ht="13.8" hidden="false" customHeight="false" outlineLevel="0" collapsed="false">
      <c r="M868" s="6"/>
    </row>
    <row r="869" customFormat="false" ht="13.8" hidden="false" customHeight="false" outlineLevel="0" collapsed="false">
      <c r="M869" s="6"/>
    </row>
    <row r="870" customFormat="false" ht="13.8" hidden="false" customHeight="false" outlineLevel="0" collapsed="false">
      <c r="M870" s="6"/>
    </row>
    <row r="871" customFormat="false" ht="13.8" hidden="false" customHeight="false" outlineLevel="0" collapsed="false">
      <c r="M871" s="6"/>
    </row>
    <row r="872" customFormat="false" ht="13.8" hidden="false" customHeight="false" outlineLevel="0" collapsed="false">
      <c r="M872" s="6"/>
    </row>
    <row r="873" customFormat="false" ht="13.8" hidden="false" customHeight="false" outlineLevel="0" collapsed="false">
      <c r="M873" s="6"/>
    </row>
    <row r="874" customFormat="false" ht="13.8" hidden="false" customHeight="false" outlineLevel="0" collapsed="false">
      <c r="M874" s="6"/>
    </row>
    <row r="875" customFormat="false" ht="13.8" hidden="false" customHeight="false" outlineLevel="0" collapsed="false">
      <c r="M875" s="6"/>
    </row>
    <row r="876" customFormat="false" ht="13.8" hidden="false" customHeight="false" outlineLevel="0" collapsed="false">
      <c r="M876" s="6"/>
    </row>
    <row r="877" customFormat="false" ht="13.8" hidden="false" customHeight="false" outlineLevel="0" collapsed="false">
      <c r="M877" s="6"/>
    </row>
    <row r="878" customFormat="false" ht="13.8" hidden="false" customHeight="false" outlineLevel="0" collapsed="false">
      <c r="M878" s="6"/>
    </row>
    <row r="879" customFormat="false" ht="13.8" hidden="false" customHeight="false" outlineLevel="0" collapsed="false">
      <c r="M879" s="6"/>
    </row>
    <row r="880" customFormat="false" ht="13.8" hidden="false" customHeight="false" outlineLevel="0" collapsed="false">
      <c r="M880" s="6"/>
    </row>
    <row r="881" customFormat="false" ht="13.8" hidden="false" customHeight="false" outlineLevel="0" collapsed="false">
      <c r="M881" s="6"/>
    </row>
    <row r="882" customFormat="false" ht="13.8" hidden="false" customHeight="false" outlineLevel="0" collapsed="false">
      <c r="M882" s="6"/>
    </row>
    <row r="883" customFormat="false" ht="13.8" hidden="false" customHeight="false" outlineLevel="0" collapsed="false">
      <c r="M883" s="6"/>
    </row>
    <row r="884" customFormat="false" ht="13.8" hidden="false" customHeight="false" outlineLevel="0" collapsed="false">
      <c r="M884" s="6"/>
    </row>
    <row r="885" customFormat="false" ht="13.8" hidden="false" customHeight="false" outlineLevel="0" collapsed="false">
      <c r="M885" s="6"/>
    </row>
    <row r="886" customFormat="false" ht="13.8" hidden="false" customHeight="false" outlineLevel="0" collapsed="false">
      <c r="M886" s="6"/>
    </row>
    <row r="887" customFormat="false" ht="13.8" hidden="false" customHeight="false" outlineLevel="0" collapsed="false">
      <c r="M887" s="6"/>
    </row>
    <row r="888" customFormat="false" ht="13.8" hidden="false" customHeight="false" outlineLevel="0" collapsed="false">
      <c r="M888" s="6"/>
    </row>
    <row r="889" customFormat="false" ht="13.8" hidden="false" customHeight="false" outlineLevel="0" collapsed="false">
      <c r="M889" s="6"/>
    </row>
    <row r="890" customFormat="false" ht="13.8" hidden="false" customHeight="false" outlineLevel="0" collapsed="false">
      <c r="M890" s="6"/>
    </row>
    <row r="891" customFormat="false" ht="13.8" hidden="false" customHeight="false" outlineLevel="0" collapsed="false">
      <c r="M891" s="6"/>
    </row>
    <row r="892" customFormat="false" ht="13.8" hidden="false" customHeight="false" outlineLevel="0" collapsed="false">
      <c r="M892" s="6"/>
    </row>
    <row r="893" customFormat="false" ht="13.8" hidden="false" customHeight="false" outlineLevel="0" collapsed="false">
      <c r="M893" s="6"/>
    </row>
    <row r="894" customFormat="false" ht="13.8" hidden="false" customHeight="false" outlineLevel="0" collapsed="false">
      <c r="M894" s="6"/>
    </row>
    <row r="895" customFormat="false" ht="13.8" hidden="false" customHeight="false" outlineLevel="0" collapsed="false">
      <c r="M895" s="6"/>
    </row>
    <row r="896" customFormat="false" ht="13.8" hidden="false" customHeight="false" outlineLevel="0" collapsed="false">
      <c r="M896" s="6"/>
    </row>
    <row r="897" customFormat="false" ht="13.8" hidden="false" customHeight="false" outlineLevel="0" collapsed="false">
      <c r="M897" s="6"/>
    </row>
    <row r="898" customFormat="false" ht="13.8" hidden="false" customHeight="false" outlineLevel="0" collapsed="false">
      <c r="M898" s="6"/>
    </row>
    <row r="899" customFormat="false" ht="13.8" hidden="false" customHeight="false" outlineLevel="0" collapsed="false">
      <c r="M899" s="6"/>
    </row>
    <row r="900" customFormat="false" ht="13.8" hidden="false" customHeight="false" outlineLevel="0" collapsed="false">
      <c r="M900" s="6"/>
    </row>
    <row r="901" customFormat="false" ht="13.8" hidden="false" customHeight="false" outlineLevel="0" collapsed="false">
      <c r="M901" s="6"/>
    </row>
    <row r="902" customFormat="false" ht="13.8" hidden="false" customHeight="false" outlineLevel="0" collapsed="false">
      <c r="M902" s="6"/>
    </row>
    <row r="903" customFormat="false" ht="13.8" hidden="false" customHeight="false" outlineLevel="0" collapsed="false">
      <c r="M903" s="6"/>
    </row>
    <row r="904" customFormat="false" ht="13.8" hidden="false" customHeight="false" outlineLevel="0" collapsed="false">
      <c r="M904" s="6"/>
    </row>
    <row r="905" customFormat="false" ht="13.8" hidden="false" customHeight="false" outlineLevel="0" collapsed="false">
      <c r="M905" s="6"/>
    </row>
    <row r="906" customFormat="false" ht="13.8" hidden="false" customHeight="false" outlineLevel="0" collapsed="false">
      <c r="M906" s="6"/>
    </row>
    <row r="907" customFormat="false" ht="13.8" hidden="false" customHeight="false" outlineLevel="0" collapsed="false">
      <c r="M907" s="6"/>
    </row>
    <row r="908" customFormat="false" ht="13.8" hidden="false" customHeight="false" outlineLevel="0" collapsed="false">
      <c r="M908" s="6"/>
    </row>
    <row r="909" customFormat="false" ht="13.8" hidden="false" customHeight="false" outlineLevel="0" collapsed="false">
      <c r="M909" s="6"/>
    </row>
    <row r="910" customFormat="false" ht="13.8" hidden="false" customHeight="false" outlineLevel="0" collapsed="false">
      <c r="M910" s="6"/>
    </row>
    <row r="911" customFormat="false" ht="13.8" hidden="false" customHeight="false" outlineLevel="0" collapsed="false">
      <c r="M911" s="6"/>
    </row>
    <row r="912" customFormat="false" ht="13.8" hidden="false" customHeight="false" outlineLevel="0" collapsed="false">
      <c r="M912" s="6"/>
    </row>
    <row r="913" customFormat="false" ht="13.8" hidden="false" customHeight="false" outlineLevel="0" collapsed="false">
      <c r="M913" s="6"/>
    </row>
    <row r="914" customFormat="false" ht="13.8" hidden="false" customHeight="false" outlineLevel="0" collapsed="false">
      <c r="M914" s="6"/>
    </row>
    <row r="915" customFormat="false" ht="13.8" hidden="false" customHeight="false" outlineLevel="0" collapsed="false">
      <c r="M915" s="6"/>
    </row>
    <row r="916" customFormat="false" ht="13.8" hidden="false" customHeight="false" outlineLevel="0" collapsed="false">
      <c r="M916" s="6"/>
    </row>
    <row r="917" customFormat="false" ht="13.8" hidden="false" customHeight="false" outlineLevel="0" collapsed="false">
      <c r="M917" s="6"/>
    </row>
    <row r="918" customFormat="false" ht="13.8" hidden="false" customHeight="false" outlineLevel="0" collapsed="false">
      <c r="M918" s="6"/>
    </row>
    <row r="919" customFormat="false" ht="13.8" hidden="false" customHeight="false" outlineLevel="0" collapsed="false">
      <c r="M919" s="6"/>
    </row>
    <row r="920" customFormat="false" ht="13.8" hidden="false" customHeight="false" outlineLevel="0" collapsed="false">
      <c r="M920" s="6"/>
    </row>
    <row r="921" customFormat="false" ht="13.8" hidden="false" customHeight="false" outlineLevel="0" collapsed="false">
      <c r="M921" s="6"/>
    </row>
    <row r="922" customFormat="false" ht="13.8" hidden="false" customHeight="false" outlineLevel="0" collapsed="false">
      <c r="M922" s="6"/>
    </row>
    <row r="923" customFormat="false" ht="13.8" hidden="false" customHeight="false" outlineLevel="0" collapsed="false">
      <c r="M923" s="6"/>
    </row>
    <row r="924" customFormat="false" ht="13.8" hidden="false" customHeight="false" outlineLevel="0" collapsed="false">
      <c r="M924" s="6"/>
    </row>
    <row r="925" customFormat="false" ht="13.8" hidden="false" customHeight="false" outlineLevel="0" collapsed="false">
      <c r="M925" s="6"/>
    </row>
    <row r="926" customFormat="false" ht="13.8" hidden="false" customHeight="false" outlineLevel="0" collapsed="false">
      <c r="M926" s="6"/>
    </row>
    <row r="927" customFormat="false" ht="13.8" hidden="false" customHeight="false" outlineLevel="0" collapsed="false">
      <c r="M927" s="6"/>
    </row>
    <row r="928" customFormat="false" ht="13.8" hidden="false" customHeight="false" outlineLevel="0" collapsed="false">
      <c r="M928" s="6"/>
    </row>
    <row r="929" customFormat="false" ht="13.8" hidden="false" customHeight="false" outlineLevel="0" collapsed="false">
      <c r="M929" s="6"/>
    </row>
    <row r="930" customFormat="false" ht="13.8" hidden="false" customHeight="false" outlineLevel="0" collapsed="false">
      <c r="M930" s="6"/>
    </row>
    <row r="931" customFormat="false" ht="13.8" hidden="false" customHeight="false" outlineLevel="0" collapsed="false">
      <c r="M931" s="6"/>
    </row>
    <row r="932" customFormat="false" ht="13.8" hidden="false" customHeight="false" outlineLevel="0" collapsed="false">
      <c r="M932" s="6"/>
    </row>
    <row r="933" customFormat="false" ht="13.8" hidden="false" customHeight="false" outlineLevel="0" collapsed="false">
      <c r="M933" s="6"/>
    </row>
    <row r="934" customFormat="false" ht="13.8" hidden="false" customHeight="false" outlineLevel="0" collapsed="false">
      <c r="M934" s="6"/>
    </row>
    <row r="935" customFormat="false" ht="13.8" hidden="false" customHeight="false" outlineLevel="0" collapsed="false">
      <c r="M935" s="6"/>
    </row>
    <row r="936" customFormat="false" ht="13.8" hidden="false" customHeight="false" outlineLevel="0" collapsed="false">
      <c r="M936" s="6"/>
    </row>
    <row r="937" customFormat="false" ht="13.8" hidden="false" customHeight="false" outlineLevel="0" collapsed="false">
      <c r="M937" s="6"/>
    </row>
    <row r="938" customFormat="false" ht="13.8" hidden="false" customHeight="false" outlineLevel="0" collapsed="false">
      <c r="M938" s="6"/>
    </row>
    <row r="939" customFormat="false" ht="13.8" hidden="false" customHeight="false" outlineLevel="0" collapsed="false">
      <c r="M939" s="6"/>
    </row>
    <row r="940" customFormat="false" ht="13.8" hidden="false" customHeight="false" outlineLevel="0" collapsed="false">
      <c r="M940" s="6"/>
    </row>
    <row r="941" customFormat="false" ht="13.8" hidden="false" customHeight="false" outlineLevel="0" collapsed="false">
      <c r="M941" s="6"/>
    </row>
    <row r="942" customFormat="false" ht="13.8" hidden="false" customHeight="false" outlineLevel="0" collapsed="false">
      <c r="M942" s="6"/>
    </row>
    <row r="943" customFormat="false" ht="13.8" hidden="false" customHeight="false" outlineLevel="0" collapsed="false">
      <c r="M943" s="6"/>
    </row>
    <row r="944" customFormat="false" ht="13.8" hidden="false" customHeight="false" outlineLevel="0" collapsed="false">
      <c r="M944" s="6"/>
    </row>
    <row r="945" customFormat="false" ht="13.8" hidden="false" customHeight="false" outlineLevel="0" collapsed="false">
      <c r="M945" s="6"/>
    </row>
    <row r="946" customFormat="false" ht="13.8" hidden="false" customHeight="false" outlineLevel="0" collapsed="false">
      <c r="M946" s="6"/>
    </row>
    <row r="947" customFormat="false" ht="13.8" hidden="false" customHeight="false" outlineLevel="0" collapsed="false">
      <c r="M947" s="6"/>
    </row>
    <row r="948" customFormat="false" ht="13.8" hidden="false" customHeight="false" outlineLevel="0" collapsed="false">
      <c r="M948" s="6"/>
    </row>
    <row r="949" customFormat="false" ht="13.8" hidden="false" customHeight="false" outlineLevel="0" collapsed="false">
      <c r="M949" s="6"/>
    </row>
    <row r="950" customFormat="false" ht="13.8" hidden="false" customHeight="false" outlineLevel="0" collapsed="false">
      <c r="M950" s="6"/>
    </row>
    <row r="951" customFormat="false" ht="13.8" hidden="false" customHeight="false" outlineLevel="0" collapsed="false">
      <c r="M951" s="6"/>
    </row>
    <row r="952" customFormat="false" ht="13.8" hidden="false" customHeight="false" outlineLevel="0" collapsed="false">
      <c r="M952" s="6"/>
    </row>
    <row r="953" customFormat="false" ht="13.8" hidden="false" customHeight="false" outlineLevel="0" collapsed="false">
      <c r="M953" s="6"/>
    </row>
    <row r="954" customFormat="false" ht="13.8" hidden="false" customHeight="false" outlineLevel="0" collapsed="false">
      <c r="M954" s="6"/>
    </row>
    <row r="955" customFormat="false" ht="13.8" hidden="false" customHeight="false" outlineLevel="0" collapsed="false">
      <c r="M955" s="6"/>
    </row>
    <row r="956" customFormat="false" ht="13.8" hidden="false" customHeight="false" outlineLevel="0" collapsed="false">
      <c r="M956" s="6"/>
    </row>
    <row r="957" customFormat="false" ht="13.8" hidden="false" customHeight="false" outlineLevel="0" collapsed="false">
      <c r="M957" s="6"/>
    </row>
    <row r="958" customFormat="false" ht="13.8" hidden="false" customHeight="false" outlineLevel="0" collapsed="false">
      <c r="M958" s="6"/>
    </row>
    <row r="959" customFormat="false" ht="13.8" hidden="false" customHeight="false" outlineLevel="0" collapsed="false">
      <c r="M959" s="6"/>
    </row>
    <row r="960" customFormat="false" ht="13.8" hidden="false" customHeight="false" outlineLevel="0" collapsed="false">
      <c r="M960" s="6"/>
    </row>
    <row r="961" customFormat="false" ht="13.8" hidden="false" customHeight="false" outlineLevel="0" collapsed="false">
      <c r="M961" s="6"/>
    </row>
    <row r="962" customFormat="false" ht="13.8" hidden="false" customHeight="false" outlineLevel="0" collapsed="false">
      <c r="M962" s="6"/>
    </row>
    <row r="963" customFormat="false" ht="13.8" hidden="false" customHeight="false" outlineLevel="0" collapsed="false">
      <c r="M963" s="6"/>
    </row>
    <row r="964" customFormat="false" ht="13.8" hidden="false" customHeight="false" outlineLevel="0" collapsed="false">
      <c r="M964" s="6"/>
    </row>
    <row r="965" customFormat="false" ht="13.8" hidden="false" customHeight="false" outlineLevel="0" collapsed="false">
      <c r="M965" s="6"/>
    </row>
    <row r="966" customFormat="false" ht="13.8" hidden="false" customHeight="false" outlineLevel="0" collapsed="false">
      <c r="M966" s="6"/>
    </row>
    <row r="967" customFormat="false" ht="13.8" hidden="false" customHeight="false" outlineLevel="0" collapsed="false">
      <c r="M967" s="6"/>
    </row>
    <row r="968" customFormat="false" ht="13.8" hidden="false" customHeight="false" outlineLevel="0" collapsed="false">
      <c r="M968" s="6"/>
    </row>
    <row r="969" customFormat="false" ht="13.8" hidden="false" customHeight="false" outlineLevel="0" collapsed="false">
      <c r="M969" s="6"/>
    </row>
    <row r="970" customFormat="false" ht="13.8" hidden="false" customHeight="false" outlineLevel="0" collapsed="false">
      <c r="M970" s="6"/>
    </row>
    <row r="971" customFormat="false" ht="13.8" hidden="false" customHeight="false" outlineLevel="0" collapsed="false">
      <c r="M971" s="6"/>
    </row>
    <row r="972" customFormat="false" ht="13.8" hidden="false" customHeight="false" outlineLevel="0" collapsed="false">
      <c r="M972" s="6"/>
    </row>
    <row r="973" customFormat="false" ht="13.8" hidden="false" customHeight="false" outlineLevel="0" collapsed="false">
      <c r="M973" s="6"/>
    </row>
    <row r="974" customFormat="false" ht="13.8" hidden="false" customHeight="false" outlineLevel="0" collapsed="false">
      <c r="M974" s="6"/>
    </row>
    <row r="975" customFormat="false" ht="13.8" hidden="false" customHeight="false" outlineLevel="0" collapsed="false">
      <c r="M975" s="6"/>
    </row>
    <row r="976" customFormat="false" ht="13.8" hidden="false" customHeight="false" outlineLevel="0" collapsed="false">
      <c r="M976" s="6"/>
    </row>
    <row r="977" customFormat="false" ht="13.8" hidden="false" customHeight="false" outlineLevel="0" collapsed="false">
      <c r="M977" s="6"/>
    </row>
    <row r="978" customFormat="false" ht="13.8" hidden="false" customHeight="false" outlineLevel="0" collapsed="false">
      <c r="M978" s="6"/>
    </row>
    <row r="979" customFormat="false" ht="13.8" hidden="false" customHeight="false" outlineLevel="0" collapsed="false">
      <c r="M979" s="6"/>
    </row>
    <row r="980" customFormat="false" ht="13.8" hidden="false" customHeight="false" outlineLevel="0" collapsed="false">
      <c r="M980" s="6"/>
    </row>
    <row r="981" customFormat="false" ht="13.8" hidden="false" customHeight="false" outlineLevel="0" collapsed="false">
      <c r="M981" s="6"/>
    </row>
    <row r="982" customFormat="false" ht="13.8" hidden="false" customHeight="false" outlineLevel="0" collapsed="false">
      <c r="M982" s="6"/>
    </row>
    <row r="983" customFormat="false" ht="13.8" hidden="false" customHeight="false" outlineLevel="0" collapsed="false">
      <c r="M983" s="6"/>
    </row>
    <row r="984" customFormat="false" ht="13.8" hidden="false" customHeight="false" outlineLevel="0" collapsed="false">
      <c r="M984" s="6"/>
    </row>
    <row r="985" customFormat="false" ht="13.8" hidden="false" customHeight="false" outlineLevel="0" collapsed="false">
      <c r="M985" s="6"/>
    </row>
    <row r="986" customFormat="false" ht="13.8" hidden="false" customHeight="false" outlineLevel="0" collapsed="false">
      <c r="M986" s="6"/>
    </row>
    <row r="987" customFormat="false" ht="13.8" hidden="false" customHeight="false" outlineLevel="0" collapsed="false">
      <c r="M987" s="6"/>
    </row>
    <row r="988" customFormat="false" ht="13.8" hidden="false" customHeight="false" outlineLevel="0" collapsed="false">
      <c r="M988" s="6"/>
    </row>
    <row r="989" customFormat="false" ht="13.8" hidden="false" customHeight="false" outlineLevel="0" collapsed="false">
      <c r="M989" s="6"/>
    </row>
    <row r="990" customFormat="false" ht="13.8" hidden="false" customHeight="false" outlineLevel="0" collapsed="false">
      <c r="M990" s="6"/>
    </row>
    <row r="991" customFormat="false" ht="13.8" hidden="false" customHeight="false" outlineLevel="0" collapsed="false">
      <c r="M991" s="6"/>
    </row>
    <row r="992" customFormat="false" ht="13.8" hidden="false" customHeight="false" outlineLevel="0" collapsed="false">
      <c r="M992" s="6"/>
    </row>
    <row r="993" customFormat="false" ht="13.8" hidden="false" customHeight="false" outlineLevel="0" collapsed="false">
      <c r="M993" s="6"/>
    </row>
    <row r="994" customFormat="false" ht="13.8" hidden="false" customHeight="false" outlineLevel="0" collapsed="false">
      <c r="M994" s="6"/>
    </row>
    <row r="995" customFormat="false" ht="13.8" hidden="false" customHeight="false" outlineLevel="0" collapsed="false">
      <c r="M995" s="6"/>
    </row>
    <row r="996" customFormat="false" ht="13.8" hidden="false" customHeight="false" outlineLevel="0" collapsed="false">
      <c r="M996" s="6"/>
    </row>
    <row r="997" customFormat="false" ht="13.8" hidden="false" customHeight="false" outlineLevel="0" collapsed="false">
      <c r="M997" s="6"/>
    </row>
    <row r="998" customFormat="false" ht="13.8" hidden="false" customHeight="false" outlineLevel="0" collapsed="false">
      <c r="M998" s="6"/>
    </row>
    <row r="999" customFormat="false" ht="13.8" hidden="false" customHeight="false" outlineLevel="0" collapsed="false">
      <c r="M999" s="6"/>
    </row>
    <row r="1000" customFormat="false" ht="13.8" hidden="false" customHeight="false" outlineLevel="0" collapsed="false">
      <c r="M1000" s="6"/>
    </row>
    <row r="1001" customFormat="false" ht="13.8" hidden="false" customHeight="false" outlineLevel="0" collapsed="false">
      <c r="M1001" s="6"/>
    </row>
    <row r="1002" customFormat="false" ht="13.8" hidden="false" customHeight="false" outlineLevel="0" collapsed="false">
      <c r="M1002" s="6"/>
    </row>
    <row r="1003" customFormat="false" ht="13.8" hidden="false" customHeight="false" outlineLevel="0" collapsed="false">
      <c r="M1003" s="6"/>
    </row>
    <row r="1004" customFormat="false" ht="13.8" hidden="false" customHeight="false" outlineLevel="0" collapsed="false">
      <c r="M1004" s="6"/>
    </row>
    <row r="1005" customFormat="false" ht="13.8" hidden="false" customHeight="false" outlineLevel="0" collapsed="false">
      <c r="M1005" s="6"/>
    </row>
    <row r="1006" customFormat="false" ht="13.8" hidden="false" customHeight="false" outlineLevel="0" collapsed="false">
      <c r="M1006" s="6"/>
    </row>
    <row r="1007" customFormat="false" ht="13.8" hidden="false" customHeight="false" outlineLevel="0" collapsed="false">
      <c r="M1007" s="6"/>
    </row>
    <row r="1008" customFormat="false" ht="13.8" hidden="false" customHeight="false" outlineLevel="0" collapsed="false">
      <c r="M1008" s="6"/>
    </row>
    <row r="1009" customFormat="false" ht="13.8" hidden="false" customHeight="false" outlineLevel="0" collapsed="false">
      <c r="M1009" s="6"/>
    </row>
    <row r="1010" customFormat="false" ht="13.8" hidden="false" customHeight="false" outlineLevel="0" collapsed="false">
      <c r="M1010" s="6"/>
    </row>
    <row r="1011" customFormat="false" ht="13.8" hidden="false" customHeight="false" outlineLevel="0" collapsed="false">
      <c r="M1011" s="6"/>
    </row>
    <row r="1012" customFormat="false" ht="13.8" hidden="false" customHeight="false" outlineLevel="0" collapsed="false">
      <c r="M1012" s="6"/>
    </row>
    <row r="1013" customFormat="false" ht="13.8" hidden="false" customHeight="false" outlineLevel="0" collapsed="false">
      <c r="M1013" s="6"/>
    </row>
    <row r="1014" customFormat="false" ht="13.8" hidden="false" customHeight="false" outlineLevel="0" collapsed="false">
      <c r="M1014" s="6"/>
    </row>
    <row r="1015" customFormat="false" ht="13.8" hidden="false" customHeight="false" outlineLevel="0" collapsed="false">
      <c r="M1015" s="6"/>
    </row>
    <row r="1016" customFormat="false" ht="13.8" hidden="false" customHeight="false" outlineLevel="0" collapsed="false">
      <c r="M1016" s="6"/>
    </row>
    <row r="1017" customFormat="false" ht="13.8" hidden="false" customHeight="false" outlineLevel="0" collapsed="false">
      <c r="M1017" s="6"/>
    </row>
    <row r="1018" customFormat="false" ht="13.8" hidden="false" customHeight="false" outlineLevel="0" collapsed="false">
      <c r="M1018" s="6"/>
    </row>
    <row r="1019" customFormat="false" ht="13.8" hidden="false" customHeight="false" outlineLevel="0" collapsed="false">
      <c r="M1019" s="6"/>
    </row>
    <row r="1020" customFormat="false" ht="13.8" hidden="false" customHeight="false" outlineLevel="0" collapsed="false">
      <c r="M1020" s="6"/>
    </row>
    <row r="1021" customFormat="false" ht="13.8" hidden="false" customHeight="false" outlineLevel="0" collapsed="false">
      <c r="M1021" s="6"/>
    </row>
    <row r="1022" customFormat="false" ht="13.8" hidden="false" customHeight="false" outlineLevel="0" collapsed="false">
      <c r="M1022" s="6"/>
    </row>
    <row r="1023" customFormat="false" ht="13.8" hidden="false" customHeight="false" outlineLevel="0" collapsed="false">
      <c r="M1023" s="6"/>
    </row>
    <row r="1024" customFormat="false" ht="13.8" hidden="false" customHeight="false" outlineLevel="0" collapsed="false">
      <c r="M1024" s="6"/>
    </row>
    <row r="1025" customFormat="false" ht="13.8" hidden="false" customHeight="false" outlineLevel="0" collapsed="false">
      <c r="M1025" s="6"/>
    </row>
    <row r="1026" customFormat="false" ht="13.8" hidden="false" customHeight="false" outlineLevel="0" collapsed="false">
      <c r="M1026" s="6"/>
    </row>
    <row r="1027" customFormat="false" ht="13.8" hidden="false" customHeight="false" outlineLevel="0" collapsed="false">
      <c r="M1027" s="6"/>
    </row>
    <row r="1028" customFormat="false" ht="13.8" hidden="false" customHeight="false" outlineLevel="0" collapsed="false">
      <c r="M1028" s="6"/>
    </row>
    <row r="1029" customFormat="false" ht="13.8" hidden="false" customHeight="false" outlineLevel="0" collapsed="false">
      <c r="M1029" s="6"/>
    </row>
    <row r="1030" customFormat="false" ht="13.8" hidden="false" customHeight="false" outlineLevel="0" collapsed="false">
      <c r="M1030" s="6"/>
    </row>
    <row r="1031" customFormat="false" ht="13.8" hidden="false" customHeight="false" outlineLevel="0" collapsed="false">
      <c r="M1031" s="6"/>
    </row>
    <row r="1032" customFormat="false" ht="13.8" hidden="false" customHeight="false" outlineLevel="0" collapsed="false">
      <c r="M1032" s="6"/>
    </row>
    <row r="1033" customFormat="false" ht="13.8" hidden="false" customHeight="false" outlineLevel="0" collapsed="false">
      <c r="M1033" s="6"/>
    </row>
    <row r="1034" customFormat="false" ht="13.8" hidden="false" customHeight="false" outlineLevel="0" collapsed="false">
      <c r="M1034" s="6"/>
    </row>
    <row r="1035" customFormat="false" ht="13.8" hidden="false" customHeight="false" outlineLevel="0" collapsed="false">
      <c r="M1035" s="6"/>
    </row>
    <row r="1036" customFormat="false" ht="13.8" hidden="false" customHeight="false" outlineLevel="0" collapsed="false">
      <c r="M1036" s="6"/>
    </row>
    <row r="1037" customFormat="false" ht="13.8" hidden="false" customHeight="false" outlineLevel="0" collapsed="false">
      <c r="M1037" s="6"/>
    </row>
    <row r="1038" customFormat="false" ht="13.8" hidden="false" customHeight="false" outlineLevel="0" collapsed="false">
      <c r="M1038" s="6"/>
    </row>
    <row r="1039" customFormat="false" ht="13.8" hidden="false" customHeight="false" outlineLevel="0" collapsed="false">
      <c r="M1039" s="6"/>
    </row>
    <row r="1040" customFormat="false" ht="13.8" hidden="false" customHeight="false" outlineLevel="0" collapsed="false">
      <c r="M1040" s="6"/>
    </row>
    <row r="1041" customFormat="false" ht="13.8" hidden="false" customHeight="false" outlineLevel="0" collapsed="false">
      <c r="M1041" s="6"/>
    </row>
    <row r="1042" customFormat="false" ht="13.8" hidden="false" customHeight="false" outlineLevel="0" collapsed="false">
      <c r="M1042" s="6"/>
    </row>
    <row r="1043" customFormat="false" ht="13.8" hidden="false" customHeight="false" outlineLevel="0" collapsed="false">
      <c r="M1043" s="6"/>
    </row>
    <row r="1044" customFormat="false" ht="13.8" hidden="false" customHeight="false" outlineLevel="0" collapsed="false">
      <c r="M1044" s="6"/>
    </row>
    <row r="1045" customFormat="false" ht="13.8" hidden="false" customHeight="false" outlineLevel="0" collapsed="false">
      <c r="M1045" s="6"/>
    </row>
    <row r="1046" customFormat="false" ht="13.8" hidden="false" customHeight="false" outlineLevel="0" collapsed="false">
      <c r="M1046" s="6"/>
    </row>
    <row r="1047" customFormat="false" ht="13.8" hidden="false" customHeight="false" outlineLevel="0" collapsed="false">
      <c r="M1047" s="6"/>
    </row>
    <row r="1048" customFormat="false" ht="13.8" hidden="false" customHeight="false" outlineLevel="0" collapsed="false">
      <c r="M1048" s="6"/>
    </row>
    <row r="1049" customFormat="false" ht="13.8" hidden="false" customHeight="false" outlineLevel="0" collapsed="false">
      <c r="M1049" s="6"/>
    </row>
    <row r="1050" customFormat="false" ht="13.8" hidden="false" customHeight="false" outlineLevel="0" collapsed="false">
      <c r="M1050" s="6"/>
    </row>
    <row r="1051" customFormat="false" ht="13.8" hidden="false" customHeight="false" outlineLevel="0" collapsed="false">
      <c r="M1051" s="6"/>
    </row>
    <row r="1052" customFormat="false" ht="13.8" hidden="false" customHeight="false" outlineLevel="0" collapsed="false">
      <c r="M1052" s="6"/>
    </row>
    <row r="1053" customFormat="false" ht="13.8" hidden="false" customHeight="false" outlineLevel="0" collapsed="false">
      <c r="M1053" s="6"/>
    </row>
    <row r="1054" customFormat="false" ht="13.8" hidden="false" customHeight="false" outlineLevel="0" collapsed="false">
      <c r="M1054" s="6"/>
    </row>
    <row r="1055" customFormat="false" ht="13.8" hidden="false" customHeight="false" outlineLevel="0" collapsed="false">
      <c r="M1055" s="6"/>
    </row>
    <row r="1056" customFormat="false" ht="13.8" hidden="false" customHeight="false" outlineLevel="0" collapsed="false">
      <c r="M1056" s="6"/>
    </row>
    <row r="1057" customFormat="false" ht="13.8" hidden="false" customHeight="false" outlineLevel="0" collapsed="false">
      <c r="M1057" s="6"/>
    </row>
    <row r="1058" customFormat="false" ht="13.8" hidden="false" customHeight="false" outlineLevel="0" collapsed="false">
      <c r="M1058" s="6"/>
    </row>
    <row r="1059" customFormat="false" ht="13.8" hidden="false" customHeight="false" outlineLevel="0" collapsed="false">
      <c r="M1059" s="6"/>
    </row>
    <row r="1060" customFormat="false" ht="13.8" hidden="false" customHeight="false" outlineLevel="0" collapsed="false">
      <c r="M1060" s="6"/>
    </row>
    <row r="1061" customFormat="false" ht="13.8" hidden="false" customHeight="false" outlineLevel="0" collapsed="false">
      <c r="M1061" s="6"/>
    </row>
    <row r="1062" customFormat="false" ht="13.8" hidden="false" customHeight="false" outlineLevel="0" collapsed="false">
      <c r="M1062" s="6"/>
    </row>
    <row r="1063" customFormat="false" ht="13.8" hidden="false" customHeight="false" outlineLevel="0" collapsed="false">
      <c r="M1063" s="6"/>
    </row>
    <row r="1064" customFormat="false" ht="13.8" hidden="false" customHeight="false" outlineLevel="0" collapsed="false">
      <c r="M1064" s="6"/>
    </row>
    <row r="1065" customFormat="false" ht="13.8" hidden="false" customHeight="false" outlineLevel="0" collapsed="false">
      <c r="M1065" s="6"/>
    </row>
    <row r="1066" customFormat="false" ht="13.8" hidden="false" customHeight="false" outlineLevel="0" collapsed="false">
      <c r="M1066" s="6"/>
    </row>
    <row r="1067" customFormat="false" ht="13.8" hidden="false" customHeight="false" outlineLevel="0" collapsed="false">
      <c r="M1067" s="6"/>
    </row>
    <row r="1068" customFormat="false" ht="13.8" hidden="false" customHeight="false" outlineLevel="0" collapsed="false">
      <c r="M1068" s="6"/>
    </row>
    <row r="1069" customFormat="false" ht="13.8" hidden="false" customHeight="false" outlineLevel="0" collapsed="false">
      <c r="M1069" s="6"/>
    </row>
    <row r="1070" customFormat="false" ht="13.8" hidden="false" customHeight="false" outlineLevel="0" collapsed="false">
      <c r="M1070" s="6"/>
    </row>
    <row r="1071" customFormat="false" ht="13.8" hidden="false" customHeight="false" outlineLevel="0" collapsed="false">
      <c r="M1071" s="6"/>
    </row>
    <row r="1072" customFormat="false" ht="13.8" hidden="false" customHeight="false" outlineLevel="0" collapsed="false">
      <c r="M1072" s="6"/>
    </row>
    <row r="1073" customFormat="false" ht="13.8" hidden="false" customHeight="false" outlineLevel="0" collapsed="false">
      <c r="M1073" s="6"/>
    </row>
    <row r="1074" customFormat="false" ht="13.8" hidden="false" customHeight="false" outlineLevel="0" collapsed="false">
      <c r="M1074" s="6"/>
    </row>
    <row r="1075" customFormat="false" ht="13.8" hidden="false" customHeight="false" outlineLevel="0" collapsed="false">
      <c r="M1075" s="6"/>
    </row>
    <row r="1076" customFormat="false" ht="13.8" hidden="false" customHeight="false" outlineLevel="0" collapsed="false">
      <c r="M1076" s="6"/>
    </row>
    <row r="1077" customFormat="false" ht="13.8" hidden="false" customHeight="false" outlineLevel="0" collapsed="false">
      <c r="M1077" s="6"/>
    </row>
    <row r="1078" customFormat="false" ht="13.8" hidden="false" customHeight="false" outlineLevel="0" collapsed="false">
      <c r="M1078" s="6"/>
    </row>
    <row r="1079" customFormat="false" ht="13.8" hidden="false" customHeight="false" outlineLevel="0" collapsed="false">
      <c r="M1079" s="6"/>
    </row>
    <row r="1080" customFormat="false" ht="13.8" hidden="false" customHeight="false" outlineLevel="0" collapsed="false">
      <c r="M1080" s="6"/>
    </row>
    <row r="1081" customFormat="false" ht="13.8" hidden="false" customHeight="false" outlineLevel="0" collapsed="false">
      <c r="M1081" s="6"/>
    </row>
    <row r="1082" customFormat="false" ht="13.8" hidden="false" customHeight="false" outlineLevel="0" collapsed="false">
      <c r="M1082" s="6"/>
    </row>
    <row r="1083" customFormat="false" ht="13.8" hidden="false" customHeight="false" outlineLevel="0" collapsed="false">
      <c r="M1083" s="6"/>
    </row>
    <row r="1084" customFormat="false" ht="13.8" hidden="false" customHeight="false" outlineLevel="0" collapsed="false">
      <c r="M1084" s="6"/>
    </row>
    <row r="1085" customFormat="false" ht="13.8" hidden="false" customHeight="false" outlineLevel="0" collapsed="false">
      <c r="M1085" s="6"/>
    </row>
    <row r="1086" customFormat="false" ht="13.8" hidden="false" customHeight="false" outlineLevel="0" collapsed="false">
      <c r="M1086" s="6"/>
    </row>
    <row r="1087" customFormat="false" ht="13.8" hidden="false" customHeight="false" outlineLevel="0" collapsed="false">
      <c r="M1087" s="6"/>
    </row>
    <row r="1088" customFormat="false" ht="13.8" hidden="false" customHeight="false" outlineLevel="0" collapsed="false">
      <c r="M1088" s="6"/>
    </row>
    <row r="1089" customFormat="false" ht="13.8" hidden="false" customHeight="false" outlineLevel="0" collapsed="false">
      <c r="M1089" s="6"/>
    </row>
    <row r="1090" customFormat="false" ht="13.8" hidden="false" customHeight="false" outlineLevel="0" collapsed="false">
      <c r="M1090" s="6"/>
    </row>
    <row r="1091" customFormat="false" ht="13.8" hidden="false" customHeight="false" outlineLevel="0" collapsed="false">
      <c r="M1091" s="6"/>
    </row>
    <row r="1092" customFormat="false" ht="13.8" hidden="false" customHeight="false" outlineLevel="0" collapsed="false">
      <c r="M1092" s="6"/>
    </row>
    <row r="1093" customFormat="false" ht="13.8" hidden="false" customHeight="false" outlineLevel="0" collapsed="false">
      <c r="M1093" s="6"/>
    </row>
    <row r="1094" customFormat="false" ht="13.8" hidden="false" customHeight="false" outlineLevel="0" collapsed="false">
      <c r="M1094" s="6"/>
    </row>
    <row r="1095" customFormat="false" ht="13.8" hidden="false" customHeight="false" outlineLevel="0" collapsed="false">
      <c r="M1095" s="6"/>
    </row>
    <row r="1096" customFormat="false" ht="13.8" hidden="false" customHeight="false" outlineLevel="0" collapsed="false">
      <c r="M1096" s="6"/>
    </row>
    <row r="1097" customFormat="false" ht="13.8" hidden="false" customHeight="false" outlineLevel="0" collapsed="false">
      <c r="M1097" s="6"/>
    </row>
    <row r="1098" customFormat="false" ht="13.8" hidden="false" customHeight="false" outlineLevel="0" collapsed="false">
      <c r="M1098" s="6"/>
    </row>
    <row r="1099" customFormat="false" ht="13.8" hidden="false" customHeight="false" outlineLevel="0" collapsed="false">
      <c r="M1099" s="6"/>
    </row>
    <row r="1100" customFormat="false" ht="13.8" hidden="false" customHeight="false" outlineLevel="0" collapsed="false">
      <c r="M1100" s="6"/>
    </row>
    <row r="1101" customFormat="false" ht="13.8" hidden="false" customHeight="false" outlineLevel="0" collapsed="false">
      <c r="M1101" s="6"/>
    </row>
    <row r="1102" customFormat="false" ht="13.8" hidden="false" customHeight="false" outlineLevel="0" collapsed="false">
      <c r="M1102" s="6"/>
    </row>
    <row r="1103" customFormat="false" ht="13.8" hidden="false" customHeight="false" outlineLevel="0" collapsed="false">
      <c r="M1103" s="6"/>
    </row>
    <row r="1104" customFormat="false" ht="13.8" hidden="false" customHeight="false" outlineLevel="0" collapsed="false">
      <c r="M1104" s="6"/>
    </row>
    <row r="1105" customFormat="false" ht="13.8" hidden="false" customHeight="false" outlineLevel="0" collapsed="false">
      <c r="M1105" s="6"/>
    </row>
    <row r="1106" customFormat="false" ht="13.8" hidden="false" customHeight="false" outlineLevel="0" collapsed="false">
      <c r="M1106" s="6"/>
    </row>
    <row r="1107" customFormat="false" ht="13.8" hidden="false" customHeight="false" outlineLevel="0" collapsed="false">
      <c r="M1107" s="6"/>
    </row>
    <row r="1108" customFormat="false" ht="13.8" hidden="false" customHeight="false" outlineLevel="0" collapsed="false">
      <c r="M1108" s="6"/>
    </row>
    <row r="1109" customFormat="false" ht="13.8" hidden="false" customHeight="false" outlineLevel="0" collapsed="false">
      <c r="M1109" s="6"/>
    </row>
    <row r="1110" customFormat="false" ht="13.8" hidden="false" customHeight="false" outlineLevel="0" collapsed="false">
      <c r="M1110" s="6"/>
    </row>
    <row r="1111" customFormat="false" ht="13.8" hidden="false" customHeight="false" outlineLevel="0" collapsed="false">
      <c r="M1111" s="6"/>
    </row>
    <row r="1112" customFormat="false" ht="13.8" hidden="false" customHeight="false" outlineLevel="0" collapsed="false">
      <c r="M1112" s="6"/>
    </row>
    <row r="1113" customFormat="false" ht="13.8" hidden="false" customHeight="false" outlineLevel="0" collapsed="false">
      <c r="M1113" s="6"/>
    </row>
    <row r="1114" customFormat="false" ht="13.8" hidden="false" customHeight="false" outlineLevel="0" collapsed="false">
      <c r="M1114" s="6"/>
    </row>
    <row r="1115" customFormat="false" ht="13.8" hidden="false" customHeight="false" outlineLevel="0" collapsed="false">
      <c r="M1115" s="6"/>
    </row>
    <row r="1116" customFormat="false" ht="13.8" hidden="false" customHeight="false" outlineLevel="0" collapsed="false">
      <c r="M1116" s="6"/>
    </row>
    <row r="1117" customFormat="false" ht="13.8" hidden="false" customHeight="false" outlineLevel="0" collapsed="false">
      <c r="M1117" s="6"/>
    </row>
    <row r="1118" customFormat="false" ht="13.8" hidden="false" customHeight="false" outlineLevel="0" collapsed="false">
      <c r="M1118" s="6"/>
    </row>
    <row r="1119" customFormat="false" ht="13.8" hidden="false" customHeight="false" outlineLevel="0" collapsed="false">
      <c r="M1119" s="6"/>
    </row>
    <row r="1120" customFormat="false" ht="13.8" hidden="false" customHeight="false" outlineLevel="0" collapsed="false">
      <c r="M1120" s="6"/>
    </row>
    <row r="1121" customFormat="false" ht="13.8" hidden="false" customHeight="false" outlineLevel="0" collapsed="false">
      <c r="M1121" s="6"/>
    </row>
    <row r="1122" customFormat="false" ht="13.8" hidden="false" customHeight="false" outlineLevel="0" collapsed="false">
      <c r="M1122" s="6"/>
    </row>
    <row r="1123" customFormat="false" ht="13.8" hidden="false" customHeight="false" outlineLevel="0" collapsed="false">
      <c r="M1123" s="6"/>
    </row>
    <row r="1124" customFormat="false" ht="13.8" hidden="false" customHeight="false" outlineLevel="0" collapsed="false">
      <c r="M1124" s="6"/>
    </row>
    <row r="1125" customFormat="false" ht="13.8" hidden="false" customHeight="false" outlineLevel="0" collapsed="false">
      <c r="M1125" s="6"/>
    </row>
    <row r="1126" customFormat="false" ht="13.8" hidden="false" customHeight="false" outlineLevel="0" collapsed="false">
      <c r="M1126" s="6"/>
    </row>
    <row r="1127" customFormat="false" ht="13.8" hidden="false" customHeight="false" outlineLevel="0" collapsed="false">
      <c r="M1127" s="6"/>
    </row>
    <row r="1128" customFormat="false" ht="13.8" hidden="false" customHeight="false" outlineLevel="0" collapsed="false">
      <c r="M1128" s="6"/>
    </row>
    <row r="1129" customFormat="false" ht="13.8" hidden="false" customHeight="false" outlineLevel="0" collapsed="false">
      <c r="M1129" s="6"/>
    </row>
    <row r="1130" customFormat="false" ht="13.8" hidden="false" customHeight="false" outlineLevel="0" collapsed="false">
      <c r="M1130" s="6"/>
    </row>
    <row r="1131" customFormat="false" ht="13.8" hidden="false" customHeight="false" outlineLevel="0" collapsed="false">
      <c r="M1131" s="6"/>
    </row>
    <row r="1132" customFormat="false" ht="13.8" hidden="false" customHeight="false" outlineLevel="0" collapsed="false">
      <c r="M1132" s="6"/>
    </row>
    <row r="1133" customFormat="false" ht="13.8" hidden="false" customHeight="false" outlineLevel="0" collapsed="false">
      <c r="M1133" s="6"/>
    </row>
    <row r="1134" customFormat="false" ht="13.8" hidden="false" customHeight="false" outlineLevel="0" collapsed="false">
      <c r="M1134" s="6"/>
    </row>
    <row r="1135" customFormat="false" ht="13.8" hidden="false" customHeight="false" outlineLevel="0" collapsed="false">
      <c r="M1135" s="6"/>
    </row>
    <row r="1136" customFormat="false" ht="13.8" hidden="false" customHeight="false" outlineLevel="0" collapsed="false">
      <c r="M1136" s="6"/>
    </row>
    <row r="1137" customFormat="false" ht="13.8" hidden="false" customHeight="false" outlineLevel="0" collapsed="false">
      <c r="M1137" s="6"/>
    </row>
    <row r="1138" customFormat="false" ht="13.8" hidden="false" customHeight="false" outlineLevel="0" collapsed="false">
      <c r="M1138" s="6"/>
    </row>
    <row r="1139" customFormat="false" ht="13.8" hidden="false" customHeight="false" outlineLevel="0" collapsed="false">
      <c r="M1139" s="6"/>
    </row>
    <row r="1140" customFormat="false" ht="13.8" hidden="false" customHeight="false" outlineLevel="0" collapsed="false">
      <c r="M1140" s="6"/>
    </row>
    <row r="1141" customFormat="false" ht="13.8" hidden="false" customHeight="false" outlineLevel="0" collapsed="false">
      <c r="M1141" s="6"/>
    </row>
    <row r="1142" customFormat="false" ht="13.8" hidden="false" customHeight="false" outlineLevel="0" collapsed="false">
      <c r="M1142" s="6"/>
    </row>
    <row r="1143" customFormat="false" ht="13.8" hidden="false" customHeight="false" outlineLevel="0" collapsed="false">
      <c r="M1143" s="6"/>
    </row>
    <row r="1144" customFormat="false" ht="13.8" hidden="false" customHeight="false" outlineLevel="0" collapsed="false">
      <c r="M1144" s="6"/>
    </row>
    <row r="1145" customFormat="false" ht="13.8" hidden="false" customHeight="false" outlineLevel="0" collapsed="false">
      <c r="M1145" s="6"/>
    </row>
    <row r="1146" customFormat="false" ht="13.8" hidden="false" customHeight="false" outlineLevel="0" collapsed="false">
      <c r="M1146" s="6"/>
    </row>
    <row r="1147" customFormat="false" ht="13.8" hidden="false" customHeight="false" outlineLevel="0" collapsed="false">
      <c r="M1147" s="6"/>
    </row>
    <row r="1148" customFormat="false" ht="13.8" hidden="false" customHeight="false" outlineLevel="0" collapsed="false">
      <c r="M1148" s="6"/>
    </row>
    <row r="1149" customFormat="false" ht="13.8" hidden="false" customHeight="false" outlineLevel="0" collapsed="false">
      <c r="M1149" s="6"/>
    </row>
    <row r="1150" customFormat="false" ht="13.8" hidden="false" customHeight="false" outlineLevel="0" collapsed="false">
      <c r="M1150" s="6"/>
    </row>
    <row r="1151" customFormat="false" ht="13.8" hidden="false" customHeight="false" outlineLevel="0" collapsed="false">
      <c r="M1151" s="6"/>
    </row>
    <row r="1152" customFormat="false" ht="13.8" hidden="false" customHeight="false" outlineLevel="0" collapsed="false">
      <c r="M1152" s="6"/>
    </row>
    <row r="1153" customFormat="false" ht="13.8" hidden="false" customHeight="false" outlineLevel="0" collapsed="false">
      <c r="M1153" s="6"/>
    </row>
    <row r="1154" customFormat="false" ht="13.8" hidden="false" customHeight="false" outlineLevel="0" collapsed="false">
      <c r="M1154" s="6"/>
    </row>
    <row r="1155" customFormat="false" ht="13.8" hidden="false" customHeight="false" outlineLevel="0" collapsed="false">
      <c r="M1155" s="6"/>
    </row>
    <row r="1156" customFormat="false" ht="13.8" hidden="false" customHeight="false" outlineLevel="0" collapsed="false">
      <c r="M1156" s="6"/>
    </row>
    <row r="1157" customFormat="false" ht="13.8" hidden="false" customHeight="false" outlineLevel="0" collapsed="false">
      <c r="M1157" s="6"/>
    </row>
    <row r="1158" customFormat="false" ht="13.8" hidden="false" customHeight="false" outlineLevel="0" collapsed="false">
      <c r="M1158" s="6"/>
    </row>
    <row r="1159" customFormat="false" ht="13.8" hidden="false" customHeight="false" outlineLevel="0" collapsed="false">
      <c r="M1159" s="6"/>
    </row>
    <row r="1160" customFormat="false" ht="13.8" hidden="false" customHeight="false" outlineLevel="0" collapsed="false">
      <c r="M1160" s="6"/>
    </row>
    <row r="1161" customFormat="false" ht="13.8" hidden="false" customHeight="false" outlineLevel="0" collapsed="false">
      <c r="M1161" s="6"/>
    </row>
    <row r="1162" customFormat="false" ht="13.8" hidden="false" customHeight="false" outlineLevel="0" collapsed="false">
      <c r="M1162" s="6"/>
    </row>
    <row r="1163" customFormat="false" ht="13.8" hidden="false" customHeight="false" outlineLevel="0" collapsed="false">
      <c r="M1163" s="6"/>
    </row>
    <row r="1164" customFormat="false" ht="13.8" hidden="false" customHeight="false" outlineLevel="0" collapsed="false">
      <c r="M1164" s="6"/>
    </row>
    <row r="1165" customFormat="false" ht="13.8" hidden="false" customHeight="false" outlineLevel="0" collapsed="false">
      <c r="M1165" s="6"/>
    </row>
    <row r="1166" customFormat="false" ht="13.8" hidden="false" customHeight="false" outlineLevel="0" collapsed="false">
      <c r="M1166" s="6"/>
    </row>
    <row r="1167" customFormat="false" ht="13.8" hidden="false" customHeight="false" outlineLevel="0" collapsed="false">
      <c r="M1167" s="6"/>
    </row>
    <row r="1168" customFormat="false" ht="13.8" hidden="false" customHeight="false" outlineLevel="0" collapsed="false">
      <c r="M1168" s="6"/>
    </row>
    <row r="1169" customFormat="false" ht="13.8" hidden="false" customHeight="false" outlineLevel="0" collapsed="false">
      <c r="M1169" s="6"/>
    </row>
    <row r="1170" customFormat="false" ht="13.8" hidden="false" customHeight="false" outlineLevel="0" collapsed="false">
      <c r="M1170" s="6"/>
    </row>
    <row r="1171" customFormat="false" ht="13.8" hidden="false" customHeight="false" outlineLevel="0" collapsed="false">
      <c r="M1171" s="6"/>
    </row>
    <row r="1172" customFormat="false" ht="13.8" hidden="false" customHeight="false" outlineLevel="0" collapsed="false">
      <c r="M1172" s="6"/>
    </row>
    <row r="1173" customFormat="false" ht="13.8" hidden="false" customHeight="false" outlineLevel="0" collapsed="false">
      <c r="M1173" s="6"/>
    </row>
    <row r="1174" customFormat="false" ht="13.8" hidden="false" customHeight="false" outlineLevel="0" collapsed="false">
      <c r="M1174" s="6"/>
    </row>
    <row r="1175" customFormat="false" ht="13.8" hidden="false" customHeight="false" outlineLevel="0" collapsed="false">
      <c r="M1175" s="6"/>
    </row>
    <row r="1176" customFormat="false" ht="13.8" hidden="false" customHeight="false" outlineLevel="0" collapsed="false">
      <c r="M1176" s="6"/>
    </row>
    <row r="1177" customFormat="false" ht="13.8" hidden="false" customHeight="false" outlineLevel="0" collapsed="false">
      <c r="M1177" s="6"/>
    </row>
    <row r="1178" customFormat="false" ht="13.8" hidden="false" customHeight="false" outlineLevel="0" collapsed="false">
      <c r="M1178" s="6"/>
    </row>
    <row r="1179" customFormat="false" ht="13.8" hidden="false" customHeight="false" outlineLevel="0" collapsed="false">
      <c r="M1179" s="6"/>
    </row>
    <row r="1180" customFormat="false" ht="13.8" hidden="false" customHeight="false" outlineLevel="0" collapsed="false">
      <c r="M1180" s="6"/>
    </row>
    <row r="1181" customFormat="false" ht="13.8" hidden="false" customHeight="false" outlineLevel="0" collapsed="false">
      <c r="M1181" s="6"/>
    </row>
    <row r="1182" customFormat="false" ht="13.8" hidden="false" customHeight="false" outlineLevel="0" collapsed="false">
      <c r="M1182" s="6"/>
    </row>
    <row r="1183" customFormat="false" ht="13.8" hidden="false" customHeight="false" outlineLevel="0" collapsed="false">
      <c r="M1183" s="6"/>
    </row>
    <row r="1184" customFormat="false" ht="13.8" hidden="false" customHeight="false" outlineLevel="0" collapsed="false">
      <c r="M1184" s="6"/>
    </row>
    <row r="1185" customFormat="false" ht="13.8" hidden="false" customHeight="false" outlineLevel="0" collapsed="false">
      <c r="M1185" s="6"/>
    </row>
    <row r="1186" customFormat="false" ht="13.8" hidden="false" customHeight="false" outlineLevel="0" collapsed="false">
      <c r="M1186" s="6"/>
    </row>
    <row r="1187" customFormat="false" ht="13.8" hidden="false" customHeight="false" outlineLevel="0" collapsed="false">
      <c r="M1187" s="6"/>
    </row>
    <row r="1188" customFormat="false" ht="13.8" hidden="false" customHeight="false" outlineLevel="0" collapsed="false">
      <c r="M1188" s="6"/>
    </row>
    <row r="1189" customFormat="false" ht="13.8" hidden="false" customHeight="false" outlineLevel="0" collapsed="false">
      <c r="M1189" s="6"/>
    </row>
    <row r="1190" customFormat="false" ht="13.8" hidden="false" customHeight="false" outlineLevel="0" collapsed="false">
      <c r="M1190" s="6"/>
    </row>
    <row r="1191" customFormat="false" ht="13.8" hidden="false" customHeight="false" outlineLevel="0" collapsed="false">
      <c r="M1191" s="6"/>
    </row>
    <row r="1192" customFormat="false" ht="13.8" hidden="false" customHeight="false" outlineLevel="0" collapsed="false">
      <c r="M1192" s="6"/>
    </row>
    <row r="1193" customFormat="false" ht="13.8" hidden="false" customHeight="false" outlineLevel="0" collapsed="false">
      <c r="M1193" s="6"/>
    </row>
    <row r="1194" customFormat="false" ht="13.8" hidden="false" customHeight="false" outlineLevel="0" collapsed="false">
      <c r="M1194" s="6"/>
    </row>
    <row r="1195" customFormat="false" ht="13.8" hidden="false" customHeight="false" outlineLevel="0" collapsed="false">
      <c r="M1195" s="6"/>
    </row>
    <row r="1196" customFormat="false" ht="13.8" hidden="false" customHeight="false" outlineLevel="0" collapsed="false">
      <c r="M1196" s="6"/>
    </row>
    <row r="1197" customFormat="false" ht="13.8" hidden="false" customHeight="false" outlineLevel="0" collapsed="false">
      <c r="M1197" s="6"/>
    </row>
    <row r="1198" customFormat="false" ht="13.8" hidden="false" customHeight="false" outlineLevel="0" collapsed="false">
      <c r="M1198" s="6"/>
    </row>
    <row r="1199" customFormat="false" ht="13.8" hidden="false" customHeight="false" outlineLevel="0" collapsed="false">
      <c r="M1199" s="6"/>
    </row>
    <row r="1200" customFormat="false" ht="13.8" hidden="false" customHeight="false" outlineLevel="0" collapsed="false">
      <c r="M1200" s="6"/>
    </row>
    <row r="1201" customFormat="false" ht="13.8" hidden="false" customHeight="false" outlineLevel="0" collapsed="false">
      <c r="M1201" s="6"/>
    </row>
    <row r="1202" customFormat="false" ht="13.8" hidden="false" customHeight="false" outlineLevel="0" collapsed="false">
      <c r="M1202" s="6"/>
    </row>
    <row r="1203" customFormat="false" ht="13.8" hidden="false" customHeight="false" outlineLevel="0" collapsed="false">
      <c r="M1203" s="6"/>
    </row>
    <row r="1204" customFormat="false" ht="13.8" hidden="false" customHeight="false" outlineLevel="0" collapsed="false">
      <c r="M1204" s="6"/>
    </row>
    <row r="1205" customFormat="false" ht="13.8" hidden="false" customHeight="false" outlineLevel="0" collapsed="false">
      <c r="M1205" s="6"/>
    </row>
    <row r="1206" customFormat="false" ht="13.8" hidden="false" customHeight="false" outlineLevel="0" collapsed="false">
      <c r="M1206" s="6"/>
    </row>
    <row r="1207" customFormat="false" ht="13.8" hidden="false" customHeight="false" outlineLevel="0" collapsed="false">
      <c r="M1207" s="6"/>
    </row>
    <row r="1208" customFormat="false" ht="13.8" hidden="false" customHeight="false" outlineLevel="0" collapsed="false">
      <c r="M1208" s="6"/>
    </row>
    <row r="1209" customFormat="false" ht="13.8" hidden="false" customHeight="false" outlineLevel="0" collapsed="false">
      <c r="M1209" s="6"/>
    </row>
    <row r="1210" customFormat="false" ht="13.8" hidden="false" customHeight="false" outlineLevel="0" collapsed="false">
      <c r="M1210" s="6"/>
    </row>
    <row r="1211" customFormat="false" ht="13.8" hidden="false" customHeight="false" outlineLevel="0" collapsed="false">
      <c r="M1211" s="6"/>
    </row>
    <row r="1212" customFormat="false" ht="13.8" hidden="false" customHeight="false" outlineLevel="0" collapsed="false">
      <c r="M1212" s="6"/>
    </row>
    <row r="1213" customFormat="false" ht="13.8" hidden="false" customHeight="false" outlineLevel="0" collapsed="false">
      <c r="M1213" s="6"/>
    </row>
    <row r="1214" customFormat="false" ht="13.8" hidden="false" customHeight="false" outlineLevel="0" collapsed="false">
      <c r="M1214" s="6"/>
    </row>
    <row r="1215" customFormat="false" ht="13.8" hidden="false" customHeight="false" outlineLevel="0" collapsed="false">
      <c r="M1215" s="6"/>
    </row>
    <row r="1216" customFormat="false" ht="13.8" hidden="false" customHeight="false" outlineLevel="0" collapsed="false">
      <c r="M1216" s="6"/>
    </row>
    <row r="1217" customFormat="false" ht="13.8" hidden="false" customHeight="false" outlineLevel="0" collapsed="false">
      <c r="M1217" s="6"/>
    </row>
    <row r="1218" customFormat="false" ht="13.8" hidden="false" customHeight="false" outlineLevel="0" collapsed="false">
      <c r="M1218" s="6"/>
    </row>
    <row r="1219" customFormat="false" ht="13.8" hidden="false" customHeight="false" outlineLevel="0" collapsed="false">
      <c r="M1219" s="6"/>
    </row>
    <row r="1220" customFormat="false" ht="13.8" hidden="false" customHeight="false" outlineLevel="0" collapsed="false">
      <c r="M1220" s="6"/>
    </row>
    <row r="1221" customFormat="false" ht="13.8" hidden="false" customHeight="false" outlineLevel="0" collapsed="false">
      <c r="M1221" s="6"/>
    </row>
    <row r="1222" customFormat="false" ht="13.8" hidden="false" customHeight="false" outlineLevel="0" collapsed="false">
      <c r="M1222" s="6"/>
    </row>
    <row r="1223" customFormat="false" ht="13.8" hidden="false" customHeight="false" outlineLevel="0" collapsed="false">
      <c r="M1223" s="6"/>
    </row>
    <row r="1224" customFormat="false" ht="13.8" hidden="false" customHeight="false" outlineLevel="0" collapsed="false">
      <c r="M1224" s="6"/>
    </row>
    <row r="1225" customFormat="false" ht="13.8" hidden="false" customHeight="false" outlineLevel="0" collapsed="false">
      <c r="M1225" s="6"/>
    </row>
    <row r="1226" customFormat="false" ht="13.8" hidden="false" customHeight="false" outlineLevel="0" collapsed="false">
      <c r="M1226" s="6"/>
    </row>
    <row r="1227" customFormat="false" ht="13.8" hidden="false" customHeight="false" outlineLevel="0" collapsed="false">
      <c r="M1227" s="6"/>
    </row>
    <row r="1228" customFormat="false" ht="13.8" hidden="false" customHeight="false" outlineLevel="0" collapsed="false">
      <c r="M1228" s="6"/>
    </row>
    <row r="1229" customFormat="false" ht="13.8" hidden="false" customHeight="false" outlineLevel="0" collapsed="false">
      <c r="M1229" s="6"/>
    </row>
    <row r="1230" customFormat="false" ht="13.8" hidden="false" customHeight="false" outlineLevel="0" collapsed="false">
      <c r="M1230" s="6"/>
    </row>
    <row r="1231" customFormat="false" ht="13.8" hidden="false" customHeight="false" outlineLevel="0" collapsed="false">
      <c r="M1231" s="6"/>
    </row>
    <row r="1232" customFormat="false" ht="13.8" hidden="false" customHeight="false" outlineLevel="0" collapsed="false">
      <c r="M1232" s="6"/>
    </row>
    <row r="1233" customFormat="false" ht="13.8" hidden="false" customHeight="false" outlineLevel="0" collapsed="false">
      <c r="M1233" s="6"/>
    </row>
    <row r="1234" customFormat="false" ht="13.8" hidden="false" customHeight="false" outlineLevel="0" collapsed="false">
      <c r="M1234" s="6"/>
    </row>
    <row r="1235" customFormat="false" ht="13.8" hidden="false" customHeight="false" outlineLevel="0" collapsed="false">
      <c r="M1235" s="6"/>
    </row>
    <row r="1236" customFormat="false" ht="13.8" hidden="false" customHeight="false" outlineLevel="0" collapsed="false">
      <c r="M1236" s="6"/>
    </row>
    <row r="1237" customFormat="false" ht="13.8" hidden="false" customHeight="false" outlineLevel="0" collapsed="false">
      <c r="M1237" s="6"/>
    </row>
    <row r="1238" customFormat="false" ht="13.8" hidden="false" customHeight="false" outlineLevel="0" collapsed="false">
      <c r="M1238" s="6"/>
    </row>
    <row r="1239" customFormat="false" ht="13.8" hidden="false" customHeight="false" outlineLevel="0" collapsed="false">
      <c r="M1239" s="6"/>
    </row>
    <row r="1240" customFormat="false" ht="13.8" hidden="false" customHeight="false" outlineLevel="0" collapsed="false">
      <c r="M1240" s="6"/>
    </row>
    <row r="1241" customFormat="false" ht="13.8" hidden="false" customHeight="false" outlineLevel="0" collapsed="false">
      <c r="M1241" s="6"/>
    </row>
    <row r="1242" customFormat="false" ht="13.8" hidden="false" customHeight="false" outlineLevel="0" collapsed="false">
      <c r="M1242" s="6"/>
    </row>
    <row r="1243" customFormat="false" ht="13.8" hidden="false" customHeight="false" outlineLevel="0" collapsed="false">
      <c r="M1243" s="6"/>
    </row>
    <row r="1244" customFormat="false" ht="13.8" hidden="false" customHeight="false" outlineLevel="0" collapsed="false">
      <c r="M1244" s="6"/>
    </row>
    <row r="1245" customFormat="false" ht="13.8" hidden="false" customHeight="false" outlineLevel="0" collapsed="false">
      <c r="M1245" s="6"/>
    </row>
    <row r="1246" customFormat="false" ht="13.8" hidden="false" customHeight="false" outlineLevel="0" collapsed="false">
      <c r="M1246" s="6"/>
    </row>
    <row r="1247" customFormat="false" ht="13.8" hidden="false" customHeight="false" outlineLevel="0" collapsed="false">
      <c r="M1247" s="6"/>
    </row>
  </sheetData>
  <autoFilter ref="A1:S247"/>
  <dataValidations count="1">
    <dataValidation allowBlank="true" errorStyle="stop" operator="equal" showDropDown="false" showErrorMessage="true" showInputMessage="false" sqref="M1:M27 M30:M124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7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159" activePane="bottomRight" state="frozen"/>
      <selection pane="topLeft" activeCell="A1" activeCellId="0" sqref="A1"/>
      <selection pane="topRight" activeCell="C1" activeCellId="0" sqref="C1"/>
      <selection pane="bottomLeft" activeCell="A159" activeCellId="0" sqref="A159"/>
      <selection pane="bottomRight" activeCell="B185" activeCellId="0" sqref="B185"/>
    </sheetView>
  </sheetViews>
  <sheetFormatPr defaultColWidth="9.14453125" defaultRowHeight="13.8" zeroHeight="false" outlineLevelRow="0" outlineLevelCol="0"/>
  <cols>
    <col collapsed="false" customWidth="true" hidden="false" outlineLevel="0" max="4" min="3" style="3" width="8.41"/>
    <col collapsed="false" customWidth="true" hidden="false" outlineLevel="0" max="5" min="5" style="3" width="6.88"/>
    <col collapsed="false" customWidth="true" hidden="false" outlineLevel="0" max="6" min="6" style="3" width="1.51"/>
    <col collapsed="false" customWidth="false" hidden="true" outlineLevel="0" max="9" min="9" style="0" width="9.14"/>
    <col collapsed="false" customWidth="true" hidden="true" outlineLevel="0" max="10" min="10" style="3" width="23.27"/>
    <col collapsed="false" customWidth="true" hidden="false" outlineLevel="0" max="11" min="11" style="3" width="4.13"/>
  </cols>
  <sheetData>
    <row r="1" customFormat="false" ht="13.8" hidden="false" customHeight="false" outlineLevel="0" collapsed="false">
      <c r="A1" s="6" t="s">
        <v>0</v>
      </c>
      <c r="B1" s="6" t="s">
        <v>351</v>
      </c>
      <c r="C1" s="6" t="s">
        <v>584</v>
      </c>
      <c r="D1" s="6" t="s">
        <v>585</v>
      </c>
      <c r="G1" s="3" t="s">
        <v>586</v>
      </c>
      <c r="H1" s="3" t="s">
        <v>585</v>
      </c>
    </row>
    <row r="2" customFormat="false" ht="13.8" hidden="false" customHeight="false" outlineLevel="0" collapsed="false">
      <c r="A2" s="3" t="n">
        <v>1</v>
      </c>
      <c r="B2" s="3" t="str">
        <f aca="false">INDEX(allweapstat!B$2:B$163,MATCH(A2,allweapstat!A$2:A$163,0),1)</f>
        <v>.44 Pistol</v>
      </c>
      <c r="C2" s="3" t="n">
        <f aca="false">INDEX($G$2:$G$16,MATCH(D2,$H$2:$H$16,0),1)</f>
        <v>1</v>
      </c>
      <c r="D2" s="3" t="s">
        <v>587</v>
      </c>
      <c r="E2" s="3" t="str">
        <f aca="false">_xlfn.CONCAT("('",A2,"','",C2,"'),")</f>
        <v>('1','1'),</v>
      </c>
      <c r="G2" s="3" t="n">
        <v>1</v>
      </c>
      <c r="H2" s="3" t="s">
        <v>587</v>
      </c>
      <c r="CC2" s="0" t="s">
        <v>564</v>
      </c>
      <c r="CD2" s="0" t="s">
        <v>564</v>
      </c>
    </row>
    <row r="3" customFormat="false" ht="13.8" hidden="false" customHeight="false" outlineLevel="0" collapsed="false">
      <c r="A3" s="3" t="n">
        <v>1</v>
      </c>
      <c r="B3" s="3" t="str">
        <f aca="false">INDEX(allweapstat!B$2:B$163,MATCH(A3,allweapstat!A$2:A$163,0),1)</f>
        <v>.44 Pistol</v>
      </c>
      <c r="C3" s="3" t="n">
        <f aca="false">INDEX($G$2:$G$21,MATCH(D3,$H$2:$H$21,0),1)</f>
        <v>2</v>
      </c>
      <c r="D3" s="3" t="s">
        <v>588</v>
      </c>
      <c r="E3" s="3" t="str">
        <f aca="false">_xlfn.CONCAT("('",A3,"','",C3,"'),")</f>
        <v>('1','2'),</v>
      </c>
      <c r="G3" s="3" t="n">
        <v>2</v>
      </c>
      <c r="H3" s="3" t="s">
        <v>588</v>
      </c>
      <c r="CC3" s="0" t="s">
        <v>564</v>
      </c>
      <c r="CD3" s="0" t="s">
        <v>564</v>
      </c>
    </row>
    <row r="4" customFormat="false" ht="13.8" hidden="false" customHeight="false" outlineLevel="0" collapsed="false">
      <c r="A4" s="3" t="n">
        <v>1</v>
      </c>
      <c r="B4" s="3" t="str">
        <f aca="false">INDEX(allweapstat!B$2:B$163,MATCH(A4,allweapstat!A$2:A$163,0),1)</f>
        <v>.44 Pistol</v>
      </c>
      <c r="C4" s="3" t="n">
        <f aca="false">INDEX($G$2:$G$21,MATCH(D4,$H$2:$H$21,0),1)</f>
        <v>4</v>
      </c>
      <c r="D4" s="3" t="s">
        <v>589</v>
      </c>
      <c r="E4" s="3" t="str">
        <f aca="false">_xlfn.CONCAT("('",A4,"','",C4,"'),")</f>
        <v>('1','4'),</v>
      </c>
      <c r="G4" s="3" t="n">
        <v>3</v>
      </c>
      <c r="H4" s="3" t="s">
        <v>590</v>
      </c>
      <c r="CC4" s="0" t="s">
        <v>564</v>
      </c>
      <c r="CD4" s="0" t="s">
        <v>564</v>
      </c>
    </row>
    <row r="5" customFormat="false" ht="13.8" hidden="false" customHeight="false" outlineLevel="0" collapsed="false">
      <c r="A5" s="3" t="n">
        <v>1</v>
      </c>
      <c r="B5" s="3" t="str">
        <f aca="false">INDEX(allweapstat!B$2:B$163,MATCH(A5,allweapstat!A$2:A$163,0),1)</f>
        <v>.44 Pistol</v>
      </c>
      <c r="C5" s="3" t="n">
        <f aca="false">INDEX($G$2:$G$21,MATCH(D5,$H$2:$H$21,0),1)</f>
        <v>6</v>
      </c>
      <c r="D5" s="3" t="s">
        <v>591</v>
      </c>
      <c r="E5" s="3" t="str">
        <f aca="false">_xlfn.CONCAT("('",A5,"','",C5,"'),")</f>
        <v>('1','6'),</v>
      </c>
      <c r="G5" s="3" t="n">
        <v>4</v>
      </c>
      <c r="H5" s="3" t="s">
        <v>589</v>
      </c>
    </row>
    <row r="6" customFormat="false" ht="13.8" hidden="false" customHeight="false" outlineLevel="0" collapsed="false">
      <c r="A6" s="3" t="n">
        <v>2</v>
      </c>
      <c r="B6" s="3" t="str">
        <f aca="false">INDEX(allweapstat!B$2:B$163,MATCH(A6,allweapstat!A$2:A$163,0),1)</f>
        <v>10mm Pistol</v>
      </c>
      <c r="C6" s="3" t="n">
        <f aca="false">INDEX($G$2:$G$21,MATCH(D6,$H$2:$H$21,0),1)</f>
        <v>1</v>
      </c>
      <c r="D6" s="3" t="s">
        <v>587</v>
      </c>
      <c r="E6" s="3" t="str">
        <f aca="false">_xlfn.CONCAT("('",A6,"','",C6,"'),")</f>
        <v>('2','1'),</v>
      </c>
      <c r="G6" s="3" t="n">
        <v>5</v>
      </c>
      <c r="H6" s="3" t="s">
        <v>592</v>
      </c>
    </row>
    <row r="7" customFormat="false" ht="13.8" hidden="false" customHeight="false" outlineLevel="0" collapsed="false">
      <c r="A7" s="3" t="n">
        <v>2</v>
      </c>
      <c r="B7" s="3" t="str">
        <f aca="false">INDEX(allweapstat!B$2:B$163,MATCH(A7,allweapstat!A$2:A$163,0),1)</f>
        <v>10mm Pistol</v>
      </c>
      <c r="C7" s="3" t="n">
        <f aca="false">INDEX($G$2:$G$21,MATCH(D7,$H$2:$H$21,0),1)</f>
        <v>2</v>
      </c>
      <c r="D7" s="3" t="s">
        <v>588</v>
      </c>
      <c r="E7" s="3" t="str">
        <f aca="false">_xlfn.CONCAT("('",A7,"','",C7,"'),")</f>
        <v>('2','2'),</v>
      </c>
      <c r="G7" s="3" t="n">
        <v>6</v>
      </c>
      <c r="H7" s="3" t="s">
        <v>593</v>
      </c>
      <c r="CD7" s="0" t="s">
        <v>564</v>
      </c>
      <c r="CE7" s="0" t="s">
        <v>564</v>
      </c>
    </row>
    <row r="8" customFormat="false" ht="13.8" hidden="false" customHeight="false" outlineLevel="0" collapsed="false">
      <c r="A8" s="3" t="n">
        <v>2</v>
      </c>
      <c r="B8" s="3" t="str">
        <f aca="false">INDEX(allweapstat!B$2:B$163,MATCH(A8,allweapstat!A$2:A$163,0),1)</f>
        <v>10mm Pistol</v>
      </c>
      <c r="C8" s="3" t="n">
        <f aca="false">INDEX($G$2:$G$21,MATCH(D8,$H$2:$H$21,0),1)</f>
        <v>4</v>
      </c>
      <c r="D8" s="3" t="s">
        <v>589</v>
      </c>
      <c r="E8" s="3" t="str">
        <f aca="false">_xlfn.CONCAT("('",A8,"','",C8,"'),")</f>
        <v>('2','4'),</v>
      </c>
      <c r="G8" s="3" t="n">
        <v>7</v>
      </c>
      <c r="H8" s="3" t="s">
        <v>594</v>
      </c>
      <c r="CF8" s="0" t="s">
        <v>564</v>
      </c>
    </row>
    <row r="9" customFormat="false" ht="13.8" hidden="false" customHeight="false" outlineLevel="0" collapsed="false">
      <c r="A9" s="3" t="n">
        <v>2</v>
      </c>
      <c r="B9" s="3" t="str">
        <f aca="false">INDEX(allweapstat!B$2:B$163,MATCH(A9,allweapstat!A$2:A$163,0),1)</f>
        <v>10mm Pistol</v>
      </c>
      <c r="C9" s="3" t="n">
        <f aca="false">INDEX($G$2:$G$21,MATCH(D9,$H$2:$H$21,0),1)</f>
        <v>5</v>
      </c>
      <c r="D9" s="3" t="s">
        <v>592</v>
      </c>
      <c r="E9" s="3" t="str">
        <f aca="false">_xlfn.CONCAT("('",A9,"','",C9,"'),")</f>
        <v>('2','5'),</v>
      </c>
      <c r="G9" s="3" t="n">
        <v>8</v>
      </c>
      <c r="H9" s="3" t="s">
        <v>595</v>
      </c>
    </row>
    <row r="10" customFormat="false" ht="13.8" hidden="false" customHeight="false" outlineLevel="0" collapsed="false">
      <c r="A10" s="3" t="n">
        <v>2</v>
      </c>
      <c r="B10" s="3" t="str">
        <f aca="false">INDEX(allweapstat!B$2:B$163,MATCH(A10,allweapstat!A$2:A$163,0),1)</f>
        <v>10mm Pistol</v>
      </c>
      <c r="C10" s="3" t="n">
        <f aca="false">INDEX($G$2:$G$21,MATCH(D10,$H$2:$H$21,0),1)</f>
        <v>6</v>
      </c>
      <c r="D10" s="3" t="s">
        <v>591</v>
      </c>
      <c r="E10" s="3" t="str">
        <f aca="false">_xlfn.CONCAT("('",A10,"','",C10,"'),")</f>
        <v>('2','6'),</v>
      </c>
      <c r="G10" s="3" t="n">
        <v>9</v>
      </c>
      <c r="H10" s="3" t="s">
        <v>596</v>
      </c>
    </row>
    <row r="11" customFormat="false" ht="13.8" hidden="false" customHeight="false" outlineLevel="0" collapsed="false">
      <c r="A11" s="3" t="n">
        <v>2</v>
      </c>
      <c r="B11" s="3" t="str">
        <f aca="false">INDEX(allweapstat!B$2:B$163,MATCH(A11,allweapstat!A$2:A$163,0),1)</f>
        <v>10mm Pistol</v>
      </c>
      <c r="C11" s="3" t="n">
        <f aca="false">INDEX($G$2:$G$21,MATCH(D11,$H$2:$H$21,0),1)</f>
        <v>7</v>
      </c>
      <c r="D11" s="3" t="s">
        <v>594</v>
      </c>
      <c r="E11" s="3" t="str">
        <f aca="false">_xlfn.CONCAT("('",A11,"','",C11,"'),")</f>
        <v>('2','7'),</v>
      </c>
      <c r="G11" s="3" t="n">
        <v>10</v>
      </c>
      <c r="H11" s="3" t="s">
        <v>86</v>
      </c>
    </row>
    <row r="12" customFormat="false" ht="13.8" hidden="false" customHeight="false" outlineLevel="0" collapsed="false">
      <c r="A12" s="3" t="n">
        <v>4</v>
      </c>
      <c r="B12" s="3" t="str">
        <f aca="false">INDEX(allweapstat!B$2:B$163,MATCH(A12,allweapstat!A$2:A$163,0),1)</f>
        <v>Assault Rifle</v>
      </c>
      <c r="C12" s="3" t="n">
        <f aca="false">INDEX($G$2:$G$21,MATCH(D12,$H$2:$H$21,0),1)</f>
        <v>1</v>
      </c>
      <c r="D12" s="3" t="s">
        <v>587</v>
      </c>
      <c r="E12" s="3" t="str">
        <f aca="false">_xlfn.CONCAT("('",A12,"','",C12,"'),")</f>
        <v>('4','1'),</v>
      </c>
      <c r="G12" s="3" t="n">
        <v>11</v>
      </c>
      <c r="H12" s="3" t="s">
        <v>597</v>
      </c>
    </row>
    <row r="13" customFormat="false" ht="13.8" hidden="false" customHeight="false" outlineLevel="0" collapsed="false">
      <c r="A13" s="3" t="n">
        <v>4</v>
      </c>
      <c r="B13" s="3" t="str">
        <f aca="false">INDEX(allweapstat!B$2:B$163,MATCH(A13,allweapstat!A$2:A$163,0),1)</f>
        <v>Assault Rifle</v>
      </c>
      <c r="C13" s="3" t="n">
        <f aca="false">INDEX($G$2:$G$21,MATCH(D13,$H$2:$H$21,0),1)</f>
        <v>2</v>
      </c>
      <c r="D13" s="3" t="s">
        <v>588</v>
      </c>
      <c r="E13" s="3" t="str">
        <f aca="false">_xlfn.CONCAT("('",A13,"','",C13,"'),")</f>
        <v>('4','2'),</v>
      </c>
      <c r="G13" s="3" t="n">
        <v>12</v>
      </c>
      <c r="H13" s="3" t="s">
        <v>598</v>
      </c>
      <c r="CD13" s="0" t="s">
        <v>564</v>
      </c>
    </row>
    <row r="14" customFormat="false" ht="13.8" hidden="false" customHeight="false" outlineLevel="0" collapsed="false">
      <c r="A14" s="3" t="n">
        <v>4</v>
      </c>
      <c r="B14" s="3" t="str">
        <f aca="false">INDEX(allweapstat!B$2:B$163,MATCH(A14,allweapstat!A$2:A$163,0),1)</f>
        <v>Assault Rifle</v>
      </c>
      <c r="C14" s="3" t="n">
        <f aca="false">INDEX($G$2:$G$21,MATCH(D14,$H$2:$H$21,0),1)</f>
        <v>3</v>
      </c>
      <c r="D14" s="3" t="s">
        <v>590</v>
      </c>
      <c r="E14" s="3" t="str">
        <f aca="false">_xlfn.CONCAT("('",A14,"','",C14,"'),")</f>
        <v>('4','3'),</v>
      </c>
      <c r="G14" s="3" t="n">
        <v>13</v>
      </c>
      <c r="H14" s="3" t="s">
        <v>599</v>
      </c>
    </row>
    <row r="15" customFormat="false" ht="13.8" hidden="false" customHeight="false" outlineLevel="0" collapsed="false">
      <c r="A15" s="3" t="n">
        <v>4</v>
      </c>
      <c r="B15" s="3" t="str">
        <f aca="false">INDEX(allweapstat!B$2:B$163,MATCH(A15,allweapstat!A$2:A$163,0),1)</f>
        <v>Assault Rifle</v>
      </c>
      <c r="C15" s="3" t="n">
        <f aca="false">INDEX($G$2:$G$21,MATCH(D15,$H$2:$H$21,0),1)</f>
        <v>5</v>
      </c>
      <c r="D15" s="3" t="s">
        <v>592</v>
      </c>
      <c r="E15" s="3" t="str">
        <f aca="false">_xlfn.CONCAT("('",A15,"','",C15,"'),")</f>
        <v>('4','5'),</v>
      </c>
      <c r="G15" s="3" t="n">
        <v>14</v>
      </c>
      <c r="H15" s="3" t="s">
        <v>600</v>
      </c>
    </row>
    <row r="16" customFormat="false" ht="13.8" hidden="false" customHeight="false" outlineLevel="0" collapsed="false">
      <c r="A16" s="3" t="n">
        <v>4</v>
      </c>
      <c r="B16" s="3" t="str">
        <f aca="false">INDEX(allweapstat!B$2:B$163,MATCH(A16,allweapstat!A$2:A$163,0),1)</f>
        <v>Assault Rifle</v>
      </c>
      <c r="C16" s="3" t="n">
        <f aca="false">INDEX($G$2:$G$21,MATCH(D16,$H$2:$H$21,0),1)</f>
        <v>6</v>
      </c>
      <c r="D16" s="3" t="s">
        <v>591</v>
      </c>
      <c r="E16" s="3" t="str">
        <f aca="false">_xlfn.CONCAT("('",A16,"','",C16,"'),")</f>
        <v>('4','6'),</v>
      </c>
      <c r="G16" s="3" t="n">
        <v>15</v>
      </c>
      <c r="H16" s="3" t="s">
        <v>601</v>
      </c>
    </row>
    <row r="17" customFormat="false" ht="13.8" hidden="false" customHeight="false" outlineLevel="0" collapsed="false">
      <c r="A17" s="3" t="n">
        <v>4</v>
      </c>
      <c r="B17" s="3" t="str">
        <f aca="false">INDEX(allweapstat!B$2:B$163,MATCH(A17,allweapstat!A$2:A$163,0),1)</f>
        <v>Assault Rifle</v>
      </c>
      <c r="C17" s="3" t="n">
        <f aca="false">INDEX($G$2:$G$21,MATCH(D17,$H$2:$H$21,0),1)</f>
        <v>7</v>
      </c>
      <c r="D17" s="3" t="s">
        <v>594</v>
      </c>
      <c r="E17" s="3" t="str">
        <f aca="false">_xlfn.CONCAT("('",A17,"','",C17,"'),")</f>
        <v>('4','7'),</v>
      </c>
      <c r="G17" s="3"/>
    </row>
    <row r="18" customFormat="false" ht="13.8" hidden="false" customHeight="false" outlineLevel="0" collapsed="false">
      <c r="A18" s="3" t="n">
        <v>5</v>
      </c>
      <c r="B18" s="3" t="str">
        <f aca="false">INDEX(allweapstat!B$2:B$163,MATCH(A18,allweapstat!A$2:A$163,0),1)</f>
        <v>Combat Rifle</v>
      </c>
      <c r="C18" s="3" t="n">
        <f aca="false">INDEX($G$2:$G$21,MATCH(D18,$H$2:$H$21,0),1)</f>
        <v>1</v>
      </c>
      <c r="D18" s="3" t="s">
        <v>587</v>
      </c>
      <c r="E18" s="3" t="str">
        <f aca="false">_xlfn.CONCAT("('",A18,"','",C18,"'),")</f>
        <v>('5','1'),</v>
      </c>
      <c r="AB18" s="0" t="s">
        <v>564</v>
      </c>
      <c r="AC18" s="0" t="s">
        <v>564</v>
      </c>
    </row>
    <row r="19" customFormat="false" ht="13.8" hidden="false" customHeight="false" outlineLevel="0" collapsed="false">
      <c r="A19" s="3" t="n">
        <v>5</v>
      </c>
      <c r="B19" s="3" t="str">
        <f aca="false">INDEX(allweapstat!B$2:B$163,MATCH(A19,allweapstat!A$2:A$163,0),1)</f>
        <v>Combat Rifle</v>
      </c>
      <c r="C19" s="3" t="n">
        <f aca="false">INDEX($G$2:$G$21,MATCH(D19,$H$2:$H$21,0),1)</f>
        <v>2</v>
      </c>
      <c r="D19" s="3" t="s">
        <v>588</v>
      </c>
      <c r="E19" s="3" t="str">
        <f aca="false">_xlfn.CONCAT("('",A19,"','",C19,"'),")</f>
        <v>('5','2'),</v>
      </c>
      <c r="G19" s="3"/>
      <c r="AG19" s="0" t="s">
        <v>564</v>
      </c>
    </row>
    <row r="20" customFormat="false" ht="13.8" hidden="false" customHeight="false" outlineLevel="0" collapsed="false">
      <c r="A20" s="3" t="n">
        <v>5</v>
      </c>
      <c r="B20" s="3" t="str">
        <f aca="false">INDEX(allweapstat!B$2:B$163,MATCH(A20,allweapstat!A$2:A$163,0),1)</f>
        <v>Combat Rifle</v>
      </c>
      <c r="C20" s="3" t="n">
        <f aca="false">INDEX($G$2:$G$21,MATCH(D20,$H$2:$H$21,0),1)</f>
        <v>3</v>
      </c>
      <c r="D20" s="3" t="s">
        <v>590</v>
      </c>
      <c r="E20" s="3" t="str">
        <f aca="false">_xlfn.CONCAT("('",A20,"','",C20,"'),")</f>
        <v>('5','3'),</v>
      </c>
      <c r="AB20" s="0" t="s">
        <v>564</v>
      </c>
      <c r="AC20" s="0" t="s">
        <v>564</v>
      </c>
    </row>
    <row r="21" customFormat="false" ht="13.8" hidden="false" customHeight="false" outlineLevel="0" collapsed="false">
      <c r="A21" s="3" t="n">
        <v>5</v>
      </c>
      <c r="B21" s="3" t="str">
        <f aca="false">INDEX(allweapstat!B$2:B$163,MATCH(A21,allweapstat!A$2:A$163,0),1)</f>
        <v>Combat Rifle</v>
      </c>
      <c r="C21" s="3" t="n">
        <f aca="false">INDEX($G$2:$G$21,MATCH(D21,$H$2:$H$21,0),1)</f>
        <v>5</v>
      </c>
      <c r="D21" s="3" t="s">
        <v>592</v>
      </c>
      <c r="E21" s="3" t="str">
        <f aca="false">_xlfn.CONCAT("('",A21,"','",C21,"'),")</f>
        <v>('5','5'),</v>
      </c>
      <c r="G21" s="3"/>
      <c r="AG21" s="0" t="s">
        <v>564</v>
      </c>
    </row>
    <row r="22" customFormat="false" ht="13.8" hidden="false" customHeight="false" outlineLevel="0" collapsed="false">
      <c r="A22" s="3" t="n">
        <v>5</v>
      </c>
      <c r="B22" s="3" t="str">
        <f aca="false">INDEX(allweapstat!B$2:B$163,MATCH(A22,allweapstat!A$2:A$163,0),1)</f>
        <v>Combat Rifle</v>
      </c>
      <c r="C22" s="3" t="n">
        <f aca="false">INDEX($G$2:$G$21,MATCH(D22,$H$2:$H$21,0),1)</f>
        <v>6</v>
      </c>
      <c r="D22" s="3" t="s">
        <v>591</v>
      </c>
      <c r="E22" s="3" t="str">
        <f aca="false">_xlfn.CONCAT("('",A22,"','",C22,"'),")</f>
        <v>('5','6'),</v>
      </c>
      <c r="AB22" s="0" t="s">
        <v>564</v>
      </c>
      <c r="AC22" s="0" t="s">
        <v>564</v>
      </c>
    </row>
    <row r="23" customFormat="false" ht="13.8" hidden="false" customHeight="false" outlineLevel="0" collapsed="false">
      <c r="A23" s="3" t="n">
        <v>5</v>
      </c>
      <c r="B23" s="3" t="str">
        <f aca="false">INDEX(allweapstat!B$2:B$163,MATCH(A23,allweapstat!A$2:A$163,0),1)</f>
        <v>Combat Rifle</v>
      </c>
      <c r="C23" s="3" t="n">
        <f aca="false">INDEX($G$2:$G$21,MATCH(D23,$H$2:$H$21,0),1)</f>
        <v>7</v>
      </c>
      <c r="D23" s="3" t="s">
        <v>594</v>
      </c>
      <c r="E23" s="3" t="str">
        <f aca="false">_xlfn.CONCAT("('",A23,"','",C23,"'),")</f>
        <v>('5','7'),</v>
      </c>
      <c r="AG23" s="0" t="s">
        <v>564</v>
      </c>
    </row>
    <row r="24" customFormat="false" ht="13.8" hidden="false" customHeight="false" outlineLevel="0" collapsed="false">
      <c r="A24" s="3" t="n">
        <v>6</v>
      </c>
      <c r="B24" s="3" t="str">
        <f aca="false">INDEX(allweapstat!B$2:B$163,MATCH(A24,allweapstat!A$2:A$163,0),1)</f>
        <v>Gauss Rifle</v>
      </c>
      <c r="C24" s="3" t="n">
        <f aca="false">INDEX($G$2:$G$21,MATCH(D24,$H$2:$H$21,0),1)</f>
        <v>2</v>
      </c>
      <c r="D24" s="3" t="s">
        <v>588</v>
      </c>
      <c r="E24" s="3" t="str">
        <f aca="false">_xlfn.CONCAT("('",A24,"','",C24,"'),")</f>
        <v>('6','2'),</v>
      </c>
      <c r="AB24" s="0" t="s">
        <v>564</v>
      </c>
      <c r="AC24" s="0" t="s">
        <v>564</v>
      </c>
    </row>
    <row r="25" customFormat="false" ht="13.8" hidden="false" customHeight="false" outlineLevel="0" collapsed="false">
      <c r="A25" s="3" t="n">
        <v>6</v>
      </c>
      <c r="B25" s="3" t="str">
        <f aca="false">INDEX(allweapstat!B$2:B$163,MATCH(A25,allweapstat!A$2:A$163,0),1)</f>
        <v>Gauss Rifle</v>
      </c>
      <c r="C25" s="3" t="n">
        <f aca="false">INDEX($G$2:$G$21,MATCH(D25,$H$2:$H$21,0),1)</f>
        <v>3</v>
      </c>
      <c r="D25" s="3" t="s">
        <v>590</v>
      </c>
      <c r="E25" s="3" t="str">
        <f aca="false">_xlfn.CONCAT("('",A25,"','",C25,"'),")</f>
        <v>('6','3'),</v>
      </c>
      <c r="AG25" s="0" t="s">
        <v>564</v>
      </c>
    </row>
    <row r="26" customFormat="false" ht="13.8" hidden="false" customHeight="false" outlineLevel="0" collapsed="false">
      <c r="A26" s="3" t="n">
        <v>6</v>
      </c>
      <c r="B26" s="3" t="str">
        <f aca="false">INDEX(allweapstat!B$2:B$163,MATCH(A26,allweapstat!A$2:A$163,0),1)</f>
        <v>Gauss Rifle</v>
      </c>
      <c r="C26" s="3" t="n">
        <f aca="false">INDEX($G$2:$G$21,MATCH(D26,$H$2:$H$21,0),1)</f>
        <v>5</v>
      </c>
      <c r="D26" s="3" t="s">
        <v>592</v>
      </c>
      <c r="E26" s="3" t="str">
        <f aca="false">_xlfn.CONCAT("('",A26,"','",C26,"'),")</f>
        <v>('6','5'),</v>
      </c>
      <c r="AA26" s="0" t="s">
        <v>564</v>
      </c>
    </row>
    <row r="27" customFormat="false" ht="13.8" hidden="false" customHeight="false" outlineLevel="0" collapsed="false">
      <c r="A27" s="3" t="n">
        <v>6</v>
      </c>
      <c r="B27" s="3" t="str">
        <f aca="false">INDEX(allweapstat!B$2:B$163,MATCH(A27,allweapstat!A$2:A$163,0),1)</f>
        <v>Gauss Rifle</v>
      </c>
      <c r="C27" s="3" t="n">
        <f aca="false">INDEX($G$2:$G$21,MATCH(D27,$H$2:$H$21,0),1)</f>
        <v>6</v>
      </c>
      <c r="D27" s="3" t="s">
        <v>591</v>
      </c>
      <c r="E27" s="3" t="str">
        <f aca="false">_xlfn.CONCAT("('",A27,"','",C27,"'),")</f>
        <v>('6','6'),</v>
      </c>
      <c r="AA27" s="0" t="s">
        <v>564</v>
      </c>
    </row>
    <row r="28" customFormat="false" ht="13.8" hidden="false" customHeight="false" outlineLevel="0" collapsed="false">
      <c r="A28" s="3" t="n">
        <v>6</v>
      </c>
      <c r="B28" s="3" t="str">
        <f aca="false">INDEX(allweapstat!B$2:B$163,MATCH(A28,allweapstat!A$2:A$163,0),1)</f>
        <v>Gauss Rifle</v>
      </c>
      <c r="C28" s="3" t="n">
        <f aca="false">INDEX($G$2:$G$21,MATCH(D28,$H$2:$H$21,0),1)</f>
        <v>7</v>
      </c>
      <c r="D28" s="3" t="s">
        <v>594</v>
      </c>
      <c r="E28" s="3" t="str">
        <f aca="false">_xlfn.CONCAT("('",A28,"','",C28,"'),")</f>
        <v>('6','7'),</v>
      </c>
      <c r="AA28" s="0" t="s">
        <v>564</v>
      </c>
    </row>
    <row r="29" customFormat="false" ht="13.8" hidden="false" customHeight="false" outlineLevel="0" collapsed="false">
      <c r="A29" s="3" t="n">
        <v>7</v>
      </c>
      <c r="B29" s="3" t="str">
        <f aca="false">INDEX(allweapstat!B$2:B$163,MATCH(A29,allweapstat!A$2:A$163,0),1)</f>
        <v>Hunting Rifle</v>
      </c>
      <c r="C29" s="3" t="n">
        <f aca="false">INDEX($G$2:$G$21,MATCH(D29,$H$2:$H$21,0),1)</f>
        <v>1</v>
      </c>
      <c r="D29" s="3" t="s">
        <v>587</v>
      </c>
      <c r="E29" s="3" t="str">
        <f aca="false">_xlfn.CONCAT("('",A29,"','",C29,"'),")</f>
        <v>('7','1'),</v>
      </c>
      <c r="AA29" s="0" t="s">
        <v>564</v>
      </c>
    </row>
    <row r="30" customFormat="false" ht="13.8" hidden="false" customHeight="false" outlineLevel="0" collapsed="false">
      <c r="A30" s="3" t="n">
        <v>7</v>
      </c>
      <c r="B30" s="3" t="str">
        <f aca="false">INDEX(allweapstat!B$2:B$163,MATCH(A30,allweapstat!A$2:A$163,0),1)</f>
        <v>Hunting Rifle</v>
      </c>
      <c r="C30" s="3" t="n">
        <f aca="false">INDEX($G$2:$G$21,MATCH(D30,$H$2:$H$21,0),1)</f>
        <v>2</v>
      </c>
      <c r="D30" s="3" t="s">
        <v>588</v>
      </c>
      <c r="E30" s="3" t="str">
        <f aca="false">_xlfn.CONCAT("('",A30,"','",C30,"'),")</f>
        <v>('7','2'),</v>
      </c>
    </row>
    <row r="31" customFormat="false" ht="13.8" hidden="false" customHeight="false" outlineLevel="0" collapsed="false">
      <c r="A31" s="3" t="n">
        <v>7</v>
      </c>
      <c r="B31" s="3" t="str">
        <f aca="false">INDEX(allweapstat!B$2:B$163,MATCH(A31,allweapstat!A$2:A$163,0),1)</f>
        <v>Hunting Rifle</v>
      </c>
      <c r="C31" s="3" t="n">
        <f aca="false">INDEX($G$2:$G$21,MATCH(D31,$H$2:$H$21,0),1)</f>
        <v>3</v>
      </c>
      <c r="D31" s="3" t="s">
        <v>590</v>
      </c>
      <c r="E31" s="3" t="str">
        <f aca="false">_xlfn.CONCAT("('",A31,"','",C31,"'),")</f>
        <v>('7','3'),</v>
      </c>
    </row>
    <row r="32" customFormat="false" ht="13.8" hidden="false" customHeight="false" outlineLevel="0" collapsed="false">
      <c r="A32" s="3" t="n">
        <v>7</v>
      </c>
      <c r="B32" s="3" t="str">
        <f aca="false">INDEX(allweapstat!B$2:B$163,MATCH(A32,allweapstat!A$2:A$163,0),1)</f>
        <v>Hunting Rifle</v>
      </c>
      <c r="C32" s="3" t="n">
        <f aca="false">INDEX($G$2:$G$21,MATCH(D32,$H$2:$H$21,0),1)</f>
        <v>5</v>
      </c>
      <c r="D32" s="3" t="s">
        <v>592</v>
      </c>
      <c r="E32" s="3" t="str">
        <f aca="false">_xlfn.CONCAT("('",A32,"','",C32,"'),")</f>
        <v>('7','5'),</v>
      </c>
      <c r="CC32" s="0" t="s">
        <v>564</v>
      </c>
      <c r="CD32" s="0" t="s">
        <v>564</v>
      </c>
    </row>
    <row r="33" customFormat="false" ht="13.8" hidden="false" customHeight="false" outlineLevel="0" collapsed="false">
      <c r="A33" s="3" t="n">
        <v>7</v>
      </c>
      <c r="B33" s="3" t="str">
        <f aca="false">INDEX(allweapstat!B$2:B$163,MATCH(A33,allweapstat!A$2:A$163,0),1)</f>
        <v>Hunting Rifle</v>
      </c>
      <c r="C33" s="3" t="n">
        <f aca="false">INDEX($G$2:$G$21,MATCH(D33,$H$2:$H$21,0),1)</f>
        <v>6</v>
      </c>
      <c r="D33" s="3" t="s">
        <v>591</v>
      </c>
      <c r="E33" s="3" t="str">
        <f aca="false">_xlfn.CONCAT("('",A33,"','",C33,"'),")</f>
        <v>('7','6'),</v>
      </c>
      <c r="AA33" s="0" t="s">
        <v>564</v>
      </c>
      <c r="AB33" s="0" t="s">
        <v>564</v>
      </c>
    </row>
    <row r="34" customFormat="false" ht="13.8" hidden="false" customHeight="false" outlineLevel="0" collapsed="false">
      <c r="A34" s="3" t="n">
        <v>7</v>
      </c>
      <c r="B34" s="3" t="str">
        <f aca="false">INDEX(allweapstat!B$2:B$163,MATCH(A34,allweapstat!A$2:A$163,0),1)</f>
        <v>Hunting Rifle</v>
      </c>
      <c r="C34" s="3" t="n">
        <f aca="false">INDEX($G$2:$G$21,MATCH(D34,$H$2:$H$21,0),1)</f>
        <v>7</v>
      </c>
      <c r="D34" s="3" t="s">
        <v>594</v>
      </c>
      <c r="E34" s="3" t="str">
        <f aca="false">_xlfn.CONCAT("('",A34,"','",C34,"'),")</f>
        <v>('7','7'),</v>
      </c>
      <c r="AF34" s="0" t="s">
        <v>564</v>
      </c>
    </row>
    <row r="35" customFormat="false" ht="13.8" hidden="false" customHeight="false" outlineLevel="0" collapsed="false">
      <c r="A35" s="3" t="n">
        <v>8</v>
      </c>
      <c r="B35" s="3" t="str">
        <f aca="false">INDEX(allweapstat!B$2:B$163,MATCH(A35,allweapstat!A$2:A$163,0),1)</f>
        <v>Submachine Gun</v>
      </c>
      <c r="C35" s="3" t="n">
        <f aca="false">INDEX($G$2:$G$21,MATCH(D35,$H$2:$H$21,0),1)</f>
        <v>1</v>
      </c>
      <c r="D35" s="3" t="s">
        <v>587</v>
      </c>
      <c r="E35" s="3" t="str">
        <f aca="false">_xlfn.CONCAT("('",A35,"','",C35,"'),")</f>
        <v>('8','1'),</v>
      </c>
      <c r="AI35" s="0" t="s">
        <v>564</v>
      </c>
    </row>
    <row r="36" customFormat="false" ht="13.8" hidden="false" customHeight="false" outlineLevel="0" collapsed="false">
      <c r="A36" s="3" t="n">
        <v>8</v>
      </c>
      <c r="B36" s="3" t="str">
        <f aca="false">INDEX(allweapstat!B$2:B$163,MATCH(A36,allweapstat!A$2:A$163,0),1)</f>
        <v>Submachine Gun</v>
      </c>
      <c r="C36" s="3" t="n">
        <f aca="false">INDEX($G$2:$G$21,MATCH(D36,$H$2:$H$21,0),1)</f>
        <v>2</v>
      </c>
      <c r="D36" s="3" t="s">
        <v>588</v>
      </c>
      <c r="E36" s="3" t="str">
        <f aca="false">_xlfn.CONCAT("('",A36,"','",C36,"'),")</f>
        <v>('8','2'),</v>
      </c>
      <c r="CC36" s="0" t="s">
        <v>564</v>
      </c>
      <c r="CD36" s="0" t="s">
        <v>564</v>
      </c>
    </row>
    <row r="37" customFormat="false" ht="13.8" hidden="false" customHeight="false" outlineLevel="0" collapsed="false">
      <c r="A37" s="3" t="n">
        <v>8</v>
      </c>
      <c r="B37" s="3" t="str">
        <f aca="false">INDEX(allweapstat!B$2:B$163,MATCH(A37,allweapstat!A$2:A$163,0),1)</f>
        <v>Submachine Gun</v>
      </c>
      <c r="C37" s="3" t="n">
        <f aca="false">INDEX($G$2:$G$21,MATCH(D37,$H$2:$H$21,0),1)</f>
        <v>3</v>
      </c>
      <c r="D37" s="3" t="s">
        <v>590</v>
      </c>
      <c r="E37" s="3" t="str">
        <f aca="false">_xlfn.CONCAT("('",A37,"','",C37,"'),")</f>
        <v>('8','3'),</v>
      </c>
      <c r="CD37" s="0" t="s">
        <v>564</v>
      </c>
    </row>
    <row r="38" customFormat="false" ht="13.8" hidden="false" customHeight="false" outlineLevel="0" collapsed="false">
      <c r="A38" s="3" t="n">
        <v>8</v>
      </c>
      <c r="B38" s="3" t="str">
        <f aca="false">INDEX(allweapstat!B$2:B$163,MATCH(A38,allweapstat!A$2:A$163,0),1)</f>
        <v>Submachine Gun</v>
      </c>
      <c r="C38" s="3" t="n">
        <f aca="false">INDEX($G$2:$G$21,MATCH(D38,$H$2:$H$21,0),1)</f>
        <v>5</v>
      </c>
      <c r="D38" s="3" t="s">
        <v>592</v>
      </c>
      <c r="E38" s="3" t="str">
        <f aca="false">_xlfn.CONCAT("('",A38,"','",C38,"'),")</f>
        <v>('8','5'),</v>
      </c>
    </row>
    <row r="39" customFormat="false" ht="13.8" hidden="false" customHeight="false" outlineLevel="0" collapsed="false">
      <c r="A39" s="3" t="n">
        <v>8</v>
      </c>
      <c r="B39" s="3" t="str">
        <f aca="false">INDEX(allweapstat!B$2:B$163,MATCH(A39,allweapstat!A$2:A$163,0),1)</f>
        <v>Submachine Gun</v>
      </c>
      <c r="C39" s="3" t="n">
        <f aca="false">INDEX($G$2:$G$21,MATCH(D39,$H$2:$H$21,0),1)</f>
        <v>6</v>
      </c>
      <c r="D39" s="3" t="s">
        <v>591</v>
      </c>
      <c r="E39" s="3" t="str">
        <f aca="false">_xlfn.CONCAT("('",A39,"','",C39,"'),")</f>
        <v>('8','6'),</v>
      </c>
    </row>
    <row r="40" customFormat="false" ht="13.8" hidden="false" customHeight="false" outlineLevel="0" collapsed="false">
      <c r="A40" s="3" t="n">
        <v>8</v>
      </c>
      <c r="B40" s="3" t="str">
        <f aca="false">INDEX(allweapstat!B$2:B$163,MATCH(A40,allweapstat!A$2:A$163,0),1)</f>
        <v>Submachine Gun</v>
      </c>
      <c r="C40" s="3" t="n">
        <f aca="false">INDEX($G$2:$G$21,MATCH(D40,$H$2:$H$21,0),1)</f>
        <v>7</v>
      </c>
      <c r="D40" s="3" t="s">
        <v>594</v>
      </c>
      <c r="E40" s="3" t="str">
        <f aca="false">_xlfn.CONCAT("('",A40,"','",C40,"'),")</f>
        <v>('8','7'),</v>
      </c>
    </row>
    <row r="41" customFormat="false" ht="13.8" hidden="false" customHeight="false" outlineLevel="0" collapsed="false">
      <c r="A41" s="3" t="n">
        <v>9</v>
      </c>
      <c r="B41" s="3" t="str">
        <f aca="false">INDEX(allweapstat!B$2:B$163,MATCH(A41,allweapstat!A$2:A$163,0),1)</f>
        <v>Combat Shotgun</v>
      </c>
      <c r="C41" s="3" t="n">
        <f aca="false">INDEX($G$2:$G$21,MATCH(D41,$H$2:$H$21,0),1)</f>
        <v>1</v>
      </c>
      <c r="D41" s="3" t="s">
        <v>587</v>
      </c>
      <c r="E41" s="3" t="str">
        <f aca="false">_xlfn.CONCAT("('",A41,"','",C41,"'),")</f>
        <v>('9','1'),</v>
      </c>
      <c r="AA41" s="0" t="s">
        <v>564</v>
      </c>
    </row>
    <row r="42" customFormat="false" ht="13.8" hidden="false" customHeight="false" outlineLevel="0" collapsed="false">
      <c r="A42" s="3" t="n">
        <v>9</v>
      </c>
      <c r="B42" s="3" t="str">
        <f aca="false">INDEX(allweapstat!B$2:B$163,MATCH(A42,allweapstat!A$2:A$163,0),1)</f>
        <v>Combat Shotgun</v>
      </c>
      <c r="C42" s="3" t="n">
        <f aca="false">INDEX($G$2:$G$21,MATCH(D42,$H$2:$H$21,0),1)</f>
        <v>2</v>
      </c>
      <c r="D42" s="3" t="s">
        <v>588</v>
      </c>
      <c r="E42" s="3" t="str">
        <f aca="false">_xlfn.CONCAT("('",A42,"','",C42,"'),")</f>
        <v>('9','2'),</v>
      </c>
      <c r="AC42" s="0" t="s">
        <v>564</v>
      </c>
    </row>
    <row r="43" customFormat="false" ht="13.8" hidden="false" customHeight="false" outlineLevel="0" collapsed="false">
      <c r="A43" s="3" t="n">
        <v>9</v>
      </c>
      <c r="B43" s="3" t="str">
        <f aca="false">INDEX(allweapstat!B$2:B$163,MATCH(A43,allweapstat!A$2:A$163,0),1)</f>
        <v>Combat Shotgun</v>
      </c>
      <c r="C43" s="3" t="n">
        <f aca="false">INDEX($G$2:$G$21,MATCH(D43,$H$2:$H$21,0),1)</f>
        <v>3</v>
      </c>
      <c r="D43" s="3" t="s">
        <v>590</v>
      </c>
      <c r="E43" s="3" t="str">
        <f aca="false">_xlfn.CONCAT("('",A43,"','",C43,"'),")</f>
        <v>('9','3'),</v>
      </c>
      <c r="AB43" s="0" t="s">
        <v>564</v>
      </c>
      <c r="AC43" s="0" t="s">
        <v>564</v>
      </c>
    </row>
    <row r="44" customFormat="false" ht="13.8" hidden="false" customHeight="false" outlineLevel="0" collapsed="false">
      <c r="A44" s="3" t="n">
        <v>9</v>
      </c>
      <c r="B44" s="3" t="str">
        <f aca="false">INDEX(allweapstat!B$2:B$163,MATCH(A44,allweapstat!A$2:A$163,0),1)</f>
        <v>Combat Shotgun</v>
      </c>
      <c r="C44" s="3" t="n">
        <f aca="false">INDEX($G$2:$G$21,MATCH(D44,$H$2:$H$21,0),1)</f>
        <v>5</v>
      </c>
      <c r="D44" s="3" t="s">
        <v>592</v>
      </c>
      <c r="E44" s="3" t="str">
        <f aca="false">_xlfn.CONCAT("('",A44,"','",C44,"'),")</f>
        <v>('9','5'),</v>
      </c>
      <c r="AA44" s="0" t="s">
        <v>564</v>
      </c>
    </row>
    <row r="45" customFormat="false" ht="13.8" hidden="false" customHeight="false" outlineLevel="0" collapsed="false">
      <c r="A45" s="3" t="n">
        <v>9</v>
      </c>
      <c r="B45" s="3" t="str">
        <f aca="false">INDEX(allweapstat!B$2:B$163,MATCH(A45,allweapstat!A$2:A$163,0),1)</f>
        <v>Combat Shotgun</v>
      </c>
      <c r="C45" s="3" t="n">
        <f aca="false">INDEX($G$2:$G$21,MATCH(D45,$H$2:$H$21,0),1)</f>
        <v>6</v>
      </c>
      <c r="D45" s="3" t="s">
        <v>591</v>
      </c>
      <c r="E45" s="3" t="str">
        <f aca="false">_xlfn.CONCAT("('",A45,"','",C45,"'),")</f>
        <v>('9','6'),</v>
      </c>
      <c r="AB45" s="0" t="s">
        <v>564</v>
      </c>
      <c r="AC45" s="0" t="s">
        <v>564</v>
      </c>
    </row>
    <row r="46" customFormat="false" ht="13.8" hidden="false" customHeight="false" outlineLevel="0" collapsed="false">
      <c r="A46" s="3" t="n">
        <v>9</v>
      </c>
      <c r="B46" s="3" t="str">
        <f aca="false">INDEX(allweapstat!B$2:B$163,MATCH(A46,allweapstat!A$2:A$163,0),1)</f>
        <v>Combat Shotgun</v>
      </c>
      <c r="C46" s="3" t="n">
        <f aca="false">INDEX($G$2:$G$21,MATCH(D46,$H$2:$H$21,0),1)</f>
        <v>7</v>
      </c>
      <c r="D46" s="3" t="s">
        <v>594</v>
      </c>
      <c r="E46" s="3" t="str">
        <f aca="false">_xlfn.CONCAT("('",A46,"','",C46,"'),")</f>
        <v>('9','7'),</v>
      </c>
      <c r="AB46" s="0" t="s">
        <v>564</v>
      </c>
      <c r="AC46" s="0" t="s">
        <v>564</v>
      </c>
    </row>
    <row r="47" customFormat="false" ht="13.8" hidden="false" customHeight="false" outlineLevel="0" collapsed="false">
      <c r="A47" s="3" t="n">
        <v>10</v>
      </c>
      <c r="B47" s="3" t="str">
        <f aca="false">INDEX(allweapstat!B$2:B$163,MATCH(A47,allweapstat!A$2:A$163,0),1)</f>
        <v>Double-Barrel Shotgun</v>
      </c>
      <c r="C47" s="3" t="n">
        <f aca="false">INDEX($G$2:$G$21,MATCH(D47,$H$2:$H$21,0),1)</f>
        <v>1</v>
      </c>
      <c r="D47" s="3" t="s">
        <v>587</v>
      </c>
      <c r="E47" s="3" t="str">
        <f aca="false">_xlfn.CONCAT("('",A47,"','",C47,"'),")</f>
        <v>('10','1'),</v>
      </c>
      <c r="AC47" s="0" t="s">
        <v>564</v>
      </c>
    </row>
    <row r="48" customFormat="false" ht="13.8" hidden="false" customHeight="false" outlineLevel="0" collapsed="false">
      <c r="A48" s="3" t="n">
        <v>10</v>
      </c>
      <c r="B48" s="3" t="str">
        <f aca="false">INDEX(allweapstat!B$2:B$163,MATCH(A48,allweapstat!A$2:A$163,0),1)</f>
        <v>Double-Barrel Shotgun</v>
      </c>
      <c r="C48" s="3" t="n">
        <f aca="false">INDEX($G$2:$G$21,MATCH(D48,$H$2:$H$21,0),1)</f>
        <v>2</v>
      </c>
      <c r="D48" s="3" t="s">
        <v>588</v>
      </c>
      <c r="E48" s="3" t="str">
        <f aca="false">_xlfn.CONCAT("('",A48,"','",C48,"'),")</f>
        <v>('10','2'),</v>
      </c>
      <c r="AG48" s="0" t="s">
        <v>564</v>
      </c>
    </row>
    <row r="49" customFormat="false" ht="13.8" hidden="false" customHeight="false" outlineLevel="0" collapsed="false">
      <c r="A49" s="3" t="n">
        <v>10</v>
      </c>
      <c r="B49" s="3" t="str">
        <f aca="false">INDEX(allweapstat!B$2:B$163,MATCH(A49,allweapstat!A$2:A$163,0),1)</f>
        <v>Double-Barrel Shotgun</v>
      </c>
      <c r="C49" s="3" t="n">
        <f aca="false">INDEX($G$2:$G$21,MATCH(D49,$H$2:$H$21,0),1)</f>
        <v>3</v>
      </c>
      <c r="D49" s="3" t="s">
        <v>590</v>
      </c>
      <c r="E49" s="3" t="str">
        <f aca="false">_xlfn.CONCAT("('",A49,"','",C49,"'),")</f>
        <v>('10','3'),</v>
      </c>
      <c r="AJ49" s="0" t="s">
        <v>564</v>
      </c>
    </row>
    <row r="50" customFormat="false" ht="13.8" hidden="false" customHeight="false" outlineLevel="0" collapsed="false">
      <c r="A50" s="3" t="n">
        <v>10</v>
      </c>
      <c r="B50" s="3" t="str">
        <f aca="false">INDEX(allweapstat!B$2:B$163,MATCH(A50,allweapstat!A$2:A$163,0),1)</f>
        <v>Double-Barrel Shotgun</v>
      </c>
      <c r="C50" s="3" t="n">
        <f aca="false">INDEX($G$2:$G$21,MATCH(D50,$H$2:$H$21,0),1)</f>
        <v>6</v>
      </c>
      <c r="D50" s="3" t="s">
        <v>591</v>
      </c>
      <c r="E50" s="3" t="str">
        <f aca="false">_xlfn.CONCAT("('",A50,"','",C50,"'),")</f>
        <v>('10','6'),</v>
      </c>
      <c r="AJ50" s="0" t="s">
        <v>564</v>
      </c>
    </row>
    <row r="51" customFormat="false" ht="13.8" hidden="false" customHeight="false" outlineLevel="0" collapsed="false">
      <c r="A51" s="3" t="n">
        <v>10</v>
      </c>
      <c r="B51" s="3" t="str">
        <f aca="false">INDEX(allweapstat!B$2:B$163,MATCH(A51,allweapstat!A$2:A$163,0),1)</f>
        <v>Double-Barrel Shotgun</v>
      </c>
      <c r="C51" s="3" t="n">
        <f aca="false">INDEX($G$2:$G$21,MATCH(D51,$H$2:$H$21,0),1)</f>
        <v>7</v>
      </c>
      <c r="D51" s="3" t="s">
        <v>594</v>
      </c>
      <c r="E51" s="3" t="str">
        <f aca="false">_xlfn.CONCAT("('",A51,"','",C51,"'),")</f>
        <v>('10','7'),</v>
      </c>
      <c r="AK51" s="0" t="s">
        <v>564</v>
      </c>
    </row>
    <row r="52" customFormat="false" ht="13.8" hidden="false" customHeight="false" outlineLevel="0" collapsed="false">
      <c r="A52" s="3" t="n">
        <v>11</v>
      </c>
      <c r="B52" s="3" t="str">
        <f aca="false">INDEX(allweapstat!B$2:B$163,MATCH(A52,allweapstat!A$2:A$163,0),1)</f>
        <v>Pipe Bolt-Action</v>
      </c>
      <c r="C52" s="3" t="n">
        <f aca="false">INDEX($G$2:$G$21,MATCH(D52,$H$2:$H$21,0),1)</f>
        <v>1</v>
      </c>
      <c r="D52" s="3" t="s">
        <v>587</v>
      </c>
      <c r="E52" s="3" t="str">
        <f aca="false">_xlfn.CONCAT("('",A52,"','",C52,"'),")</f>
        <v>('11','1'),</v>
      </c>
      <c r="AK52" s="0" t="s">
        <v>564</v>
      </c>
    </row>
    <row r="53" customFormat="false" ht="13.8" hidden="false" customHeight="false" outlineLevel="0" collapsed="false">
      <c r="A53" s="3" t="n">
        <v>11</v>
      </c>
      <c r="B53" s="3" t="str">
        <f aca="false">INDEX(allweapstat!B$2:B$163,MATCH(A53,allweapstat!A$2:A$163,0),1)</f>
        <v>Pipe Bolt-Action</v>
      </c>
      <c r="C53" s="3" t="n">
        <f aca="false">INDEX($G$2:$G$21,MATCH(D53,$H$2:$H$21,0),1)</f>
        <v>2</v>
      </c>
      <c r="D53" s="3" t="s">
        <v>588</v>
      </c>
      <c r="E53" s="3" t="str">
        <f aca="false">_xlfn.CONCAT("('",A53,"','",C53,"'),")</f>
        <v>('11','2'),</v>
      </c>
      <c r="CC53" s="0" t="s">
        <v>564</v>
      </c>
      <c r="CD53" s="0" t="s">
        <v>564</v>
      </c>
    </row>
    <row r="54" customFormat="false" ht="13.8" hidden="false" customHeight="false" outlineLevel="0" collapsed="false">
      <c r="A54" s="3" t="n">
        <v>11</v>
      </c>
      <c r="B54" s="3" t="str">
        <f aca="false">INDEX(allweapstat!B$2:B$163,MATCH(A54,allweapstat!A$2:A$163,0),1)</f>
        <v>Pipe Bolt-Action</v>
      </c>
      <c r="C54" s="3" t="n">
        <f aca="false">INDEX($G$2:$G$21,MATCH(D54,$H$2:$H$21,0),1)</f>
        <v>3</v>
      </c>
      <c r="D54" s="3" t="s">
        <v>590</v>
      </c>
      <c r="E54" s="3" t="str">
        <f aca="false">_xlfn.CONCAT("('",A54,"','",C54,"'),")</f>
        <v>('11','3'),</v>
      </c>
      <c r="AB54" s="0" t="s">
        <v>564</v>
      </c>
      <c r="CD54" s="0" t="s">
        <v>564</v>
      </c>
    </row>
    <row r="55" customFormat="false" ht="13.8" hidden="false" customHeight="false" outlineLevel="0" collapsed="false">
      <c r="A55" s="3" t="n">
        <v>11</v>
      </c>
      <c r="B55" s="3" t="str">
        <f aca="false">INDEX(allweapstat!B$2:B$163,MATCH(A55,allweapstat!A$2:A$163,0),1)</f>
        <v>Pipe Bolt-Action</v>
      </c>
      <c r="C55" s="3" t="n">
        <f aca="false">INDEX($G$2:$G$21,MATCH(D55,$H$2:$H$21,0),1)</f>
        <v>4</v>
      </c>
      <c r="D55" s="3" t="s">
        <v>589</v>
      </c>
      <c r="E55" s="3" t="str">
        <f aca="false">_xlfn.CONCAT("('",A55,"','",C55,"'),")</f>
        <v>('11','4'),</v>
      </c>
    </row>
    <row r="56" customFormat="false" ht="13.8" hidden="false" customHeight="false" outlineLevel="0" collapsed="false">
      <c r="A56" s="3" t="n">
        <v>11</v>
      </c>
      <c r="B56" s="3" t="str">
        <f aca="false">INDEX(allweapstat!B$2:B$163,MATCH(A56,allweapstat!A$2:A$163,0),1)</f>
        <v>Pipe Bolt-Action</v>
      </c>
      <c r="C56" s="3" t="n">
        <f aca="false">INDEX($G$2:$G$21,MATCH(D56,$H$2:$H$21,0),1)</f>
        <v>6</v>
      </c>
      <c r="D56" s="3" t="s">
        <v>591</v>
      </c>
      <c r="E56" s="3" t="str">
        <f aca="false">_xlfn.CONCAT("('",A56,"','",C56,"'),")</f>
        <v>('11','6'),</v>
      </c>
      <c r="AA56" s="0" t="s">
        <v>564</v>
      </c>
    </row>
    <row r="57" customFormat="false" ht="13.8" hidden="false" customHeight="false" outlineLevel="0" collapsed="false">
      <c r="A57" s="3" t="n">
        <v>11</v>
      </c>
      <c r="B57" s="3" t="str">
        <f aca="false">INDEX(allweapstat!B$2:B$163,MATCH(A57,allweapstat!A$2:A$163,0),1)</f>
        <v>Pipe Bolt-Action</v>
      </c>
      <c r="C57" s="3" t="n">
        <f aca="false">INDEX($G$2:$G$21,MATCH(D57,$H$2:$H$21,0),1)</f>
        <v>7</v>
      </c>
      <c r="D57" s="3" t="s">
        <v>594</v>
      </c>
      <c r="E57" s="3" t="str">
        <f aca="false">_xlfn.CONCAT("('",A57,"','",C57,"'),")</f>
        <v>('11','7'),</v>
      </c>
      <c r="AB57" s="0" t="s">
        <v>564</v>
      </c>
      <c r="AC57" s="0" t="s">
        <v>564</v>
      </c>
    </row>
    <row r="58" customFormat="false" ht="13.8" hidden="false" customHeight="false" outlineLevel="0" collapsed="false">
      <c r="A58" s="3" t="n">
        <v>12</v>
      </c>
      <c r="B58" s="3" t="str">
        <f aca="false">INDEX(allweapstat!B$2:B$163,MATCH(A58,allweapstat!A$2:A$163,0),1)</f>
        <v>Pipe Gun</v>
      </c>
      <c r="C58" s="3" t="n">
        <f aca="false">INDEX($G$2:$G$21,MATCH(D58,$H$2:$H$21,0),1)</f>
        <v>1</v>
      </c>
      <c r="D58" s="3" t="s">
        <v>587</v>
      </c>
      <c r="E58" s="3" t="str">
        <f aca="false">_xlfn.CONCAT("('",A58,"','",C58,"'),")</f>
        <v>('12','1'),</v>
      </c>
      <c r="AB58" s="0" t="s">
        <v>564</v>
      </c>
      <c r="AC58" s="0" t="s">
        <v>564</v>
      </c>
      <c r="AI58" s="0" t="s">
        <v>564</v>
      </c>
    </row>
    <row r="59" customFormat="false" ht="13.8" hidden="false" customHeight="false" outlineLevel="0" collapsed="false">
      <c r="A59" s="3" t="n">
        <v>12</v>
      </c>
      <c r="B59" s="3" t="str">
        <f aca="false">INDEX(allweapstat!B$2:B$163,MATCH(A59,allweapstat!A$2:A$163,0),1)</f>
        <v>Pipe Gun</v>
      </c>
      <c r="C59" s="3" t="n">
        <f aca="false">INDEX($G$2:$G$21,MATCH(D59,$H$2:$H$21,0),1)</f>
        <v>2</v>
      </c>
      <c r="D59" s="3" t="s">
        <v>588</v>
      </c>
      <c r="E59" s="3" t="str">
        <f aca="false">_xlfn.CONCAT("('",A59,"','",C59,"'),")</f>
        <v>('12','2'),</v>
      </c>
    </row>
    <row r="60" customFormat="false" ht="13.8" hidden="false" customHeight="false" outlineLevel="0" collapsed="false">
      <c r="A60" s="3" t="n">
        <v>12</v>
      </c>
      <c r="B60" s="3" t="str">
        <f aca="false">INDEX(allweapstat!B$2:B$163,MATCH(A60,allweapstat!A$2:A$163,0),1)</f>
        <v>Pipe Gun</v>
      </c>
      <c r="C60" s="3" t="n">
        <f aca="false">INDEX($G$2:$G$21,MATCH(D60,$H$2:$H$21,0),1)</f>
        <v>3</v>
      </c>
      <c r="D60" s="3" t="s">
        <v>590</v>
      </c>
      <c r="E60" s="3" t="str">
        <f aca="false">_xlfn.CONCAT("('",A60,"','",C60,"'),")</f>
        <v>('12','3'),</v>
      </c>
      <c r="AB60" s="0" t="s">
        <v>564</v>
      </c>
      <c r="AC60" s="0" t="s">
        <v>564</v>
      </c>
    </row>
    <row r="61" customFormat="false" ht="13.8" hidden="false" customHeight="false" outlineLevel="0" collapsed="false">
      <c r="A61" s="3" t="n">
        <v>12</v>
      </c>
      <c r="B61" s="3" t="str">
        <f aca="false">INDEX(allweapstat!B$2:B$163,MATCH(A61,allweapstat!A$2:A$163,0),1)</f>
        <v>Pipe Gun</v>
      </c>
      <c r="C61" s="3" t="n">
        <f aca="false">INDEX($G$2:$G$21,MATCH(D61,$H$2:$H$21,0),1)</f>
        <v>4</v>
      </c>
      <c r="D61" s="3" t="s">
        <v>589</v>
      </c>
      <c r="E61" s="3" t="str">
        <f aca="false">_xlfn.CONCAT("('",A61,"','",C61,"'),")</f>
        <v>('12','4'),</v>
      </c>
    </row>
    <row r="62" customFormat="false" ht="13.8" hidden="false" customHeight="false" outlineLevel="0" collapsed="false">
      <c r="A62" s="3" t="n">
        <v>12</v>
      </c>
      <c r="B62" s="3" t="str">
        <f aca="false">INDEX(allweapstat!B$2:B$163,MATCH(A62,allweapstat!A$2:A$163,0),1)</f>
        <v>Pipe Gun</v>
      </c>
      <c r="C62" s="3" t="n">
        <f aca="false">INDEX($G$2:$G$21,MATCH(D62,$H$2:$H$21,0),1)</f>
        <v>5</v>
      </c>
      <c r="D62" s="3" t="s">
        <v>592</v>
      </c>
      <c r="E62" s="3" t="str">
        <f aca="false">_xlfn.CONCAT("('",A62,"','",C62,"'),")</f>
        <v>('12','5'),</v>
      </c>
    </row>
    <row r="63" customFormat="false" ht="13.8" hidden="false" customHeight="false" outlineLevel="0" collapsed="false">
      <c r="A63" s="3" t="n">
        <v>12</v>
      </c>
      <c r="B63" s="3" t="str">
        <f aca="false">INDEX(allweapstat!B$2:B$163,MATCH(A63,allweapstat!A$2:A$163,0),1)</f>
        <v>Pipe Gun</v>
      </c>
      <c r="C63" s="3" t="n">
        <f aca="false">INDEX($G$2:$G$21,MATCH(D63,$H$2:$H$21,0),1)</f>
        <v>6</v>
      </c>
      <c r="D63" s="3" t="s">
        <v>591</v>
      </c>
      <c r="E63" s="3" t="str">
        <f aca="false">_xlfn.CONCAT("('",A63,"','",C63,"'),")</f>
        <v>('12','6'),</v>
      </c>
    </row>
    <row r="64" customFormat="false" ht="13.8" hidden="false" customHeight="false" outlineLevel="0" collapsed="false">
      <c r="A64" s="3" t="n">
        <v>12</v>
      </c>
      <c r="B64" s="3" t="str">
        <f aca="false">INDEX(allweapstat!B$2:B$163,MATCH(A64,allweapstat!A$2:A$163,0),1)</f>
        <v>Pipe Gun</v>
      </c>
      <c r="C64" s="3" t="n">
        <f aca="false">INDEX($G$2:$G$21,MATCH(D64,$H$2:$H$21,0),1)</f>
        <v>7</v>
      </c>
      <c r="D64" s="3" t="s">
        <v>594</v>
      </c>
      <c r="E64" s="3" t="str">
        <f aca="false">_xlfn.CONCAT("('",A64,"','",C64,"'),")</f>
        <v>('12','7'),</v>
      </c>
      <c r="AA64" s="0" t="s">
        <v>564</v>
      </c>
      <c r="AB64" s="0" t="s">
        <v>564</v>
      </c>
      <c r="AC64" s="0" t="s">
        <v>564</v>
      </c>
      <c r="CC64" s="0" t="s">
        <v>564</v>
      </c>
      <c r="CD64" s="0" t="s">
        <v>564</v>
      </c>
      <c r="CE64" s="0" t="s">
        <v>564</v>
      </c>
    </row>
    <row r="65" customFormat="false" ht="13.8" hidden="false" customHeight="false" outlineLevel="0" collapsed="false">
      <c r="A65" s="3" t="n">
        <v>13</v>
      </c>
      <c r="B65" s="3" t="str">
        <f aca="false">INDEX(allweapstat!B$2:B$163,MATCH(A65,allweapstat!A$2:A$163,0),1)</f>
        <v>Pipe Revolver</v>
      </c>
      <c r="C65" s="3" t="n">
        <f aca="false">INDEX($G$2:$G$21,MATCH(D65,$H$2:$H$21,0),1)</f>
        <v>1</v>
      </c>
      <c r="D65" s="3" t="s">
        <v>587</v>
      </c>
      <c r="E65" s="3" t="str">
        <f aca="false">_xlfn.CONCAT("('",A65,"','",C65,"'),")</f>
        <v>('13','1'),</v>
      </c>
      <c r="AG65" s="0" t="s">
        <v>564</v>
      </c>
    </row>
    <row r="66" customFormat="false" ht="13.8" hidden="false" customHeight="false" outlineLevel="0" collapsed="false">
      <c r="A66" s="3" t="n">
        <v>13</v>
      </c>
      <c r="B66" s="3" t="str">
        <f aca="false">INDEX(allweapstat!B$2:B$163,MATCH(A66,allweapstat!A$2:A$163,0),1)</f>
        <v>Pipe Revolver</v>
      </c>
      <c r="C66" s="3" t="n">
        <f aca="false">INDEX($G$2:$G$21,MATCH(D66,$H$2:$H$21,0),1)</f>
        <v>2</v>
      </c>
      <c r="D66" s="3" t="s">
        <v>588</v>
      </c>
      <c r="E66" s="3" t="str">
        <f aca="false">_xlfn.CONCAT("('",A66,"','",C66,"'),")</f>
        <v>('13','2'),</v>
      </c>
      <c r="AA66" s="0" t="s">
        <v>564</v>
      </c>
      <c r="AB66" s="0" t="s">
        <v>564</v>
      </c>
      <c r="AC66" s="0" t="s">
        <v>564</v>
      </c>
    </row>
    <row r="67" customFormat="false" ht="13.8" hidden="false" customHeight="false" outlineLevel="0" collapsed="false">
      <c r="A67" s="3" t="n">
        <v>13</v>
      </c>
      <c r="B67" s="3" t="str">
        <f aca="false">INDEX(allweapstat!B$2:B$163,MATCH(A67,allweapstat!A$2:A$163,0),1)</f>
        <v>Pipe Revolver</v>
      </c>
      <c r="C67" s="3" t="n">
        <f aca="false">INDEX($G$2:$G$21,MATCH(D67,$H$2:$H$21,0),1)</f>
        <v>3</v>
      </c>
      <c r="D67" s="3" t="s">
        <v>590</v>
      </c>
      <c r="E67" s="3" t="str">
        <f aca="false">_xlfn.CONCAT("('",A67,"','",C67,"'),")</f>
        <v>('13','3'),</v>
      </c>
      <c r="AA67" s="0" t="s">
        <v>564</v>
      </c>
      <c r="AB67" s="0" t="s">
        <v>564</v>
      </c>
      <c r="AC67" s="0" t="s">
        <v>564</v>
      </c>
    </row>
    <row r="68" customFormat="false" ht="13.8" hidden="false" customHeight="false" outlineLevel="0" collapsed="false">
      <c r="A68" s="3" t="n">
        <v>13</v>
      </c>
      <c r="B68" s="3" t="str">
        <f aca="false">INDEX(allweapstat!B$2:B$163,MATCH(A68,allweapstat!A$2:A$163,0),1)</f>
        <v>Pipe Revolver</v>
      </c>
      <c r="C68" s="3" t="n">
        <f aca="false">INDEX($G$2:$G$21,MATCH(D68,$H$2:$H$21,0),1)</f>
        <v>4</v>
      </c>
      <c r="D68" s="3" t="s">
        <v>589</v>
      </c>
      <c r="E68" s="3" t="str">
        <f aca="false">_xlfn.CONCAT("('",A68,"','",C68,"'),")</f>
        <v>('13','4'),</v>
      </c>
      <c r="AA68" s="0" t="s">
        <v>564</v>
      </c>
      <c r="AB68" s="0" t="s">
        <v>564</v>
      </c>
      <c r="AC68" s="0" t="s">
        <v>564</v>
      </c>
    </row>
    <row r="69" customFormat="false" ht="13.8" hidden="false" customHeight="false" outlineLevel="0" collapsed="false">
      <c r="A69" s="3" t="n">
        <v>13</v>
      </c>
      <c r="B69" s="3" t="str">
        <f aca="false">INDEX(allweapstat!B$2:B$163,MATCH(A69,allweapstat!A$2:A$163,0),1)</f>
        <v>Pipe Revolver</v>
      </c>
      <c r="C69" s="3" t="n">
        <f aca="false">INDEX($G$2:$G$21,MATCH(D69,$H$2:$H$21,0),1)</f>
        <v>6</v>
      </c>
      <c r="D69" s="3" t="s">
        <v>591</v>
      </c>
      <c r="E69" s="3" t="str">
        <f aca="false">_xlfn.CONCAT("('",A69,"','",C69,"'),")</f>
        <v>('13','6'),</v>
      </c>
      <c r="AA69" s="0" t="s">
        <v>564</v>
      </c>
      <c r="AB69" s="0" t="s">
        <v>564</v>
      </c>
      <c r="AC69" s="0" t="s">
        <v>564</v>
      </c>
    </row>
    <row r="70" customFormat="false" ht="13.8" hidden="false" customHeight="false" outlineLevel="0" collapsed="false">
      <c r="A70" s="3" t="n">
        <v>13</v>
      </c>
      <c r="B70" s="3" t="str">
        <f aca="false">INDEX(allweapstat!B$2:B$163,MATCH(A70,allweapstat!A$2:A$163,0),1)</f>
        <v>Pipe Revolver</v>
      </c>
      <c r="C70" s="3" t="n">
        <f aca="false">INDEX($G$2:$G$21,MATCH(D70,$H$2:$H$21,0),1)</f>
        <v>7</v>
      </c>
      <c r="D70" s="3" t="s">
        <v>594</v>
      </c>
      <c r="E70" s="3" t="str">
        <f aca="false">_xlfn.CONCAT("('",A70,"','",C70,"'),")</f>
        <v>('13','7'),</v>
      </c>
      <c r="AA70" s="0" t="s">
        <v>564</v>
      </c>
      <c r="AB70" s="0" t="s">
        <v>564</v>
      </c>
      <c r="AC70" s="0" t="s">
        <v>564</v>
      </c>
      <c r="CD70" s="0" t="s">
        <v>564</v>
      </c>
      <c r="CE70" s="0" t="s">
        <v>564</v>
      </c>
    </row>
    <row r="71" customFormat="false" ht="13.8" hidden="false" customHeight="false" outlineLevel="0" collapsed="false">
      <c r="A71" s="3" t="n">
        <v>14</v>
      </c>
      <c r="B71" s="3" t="str">
        <f aca="false">INDEX(allweapstat!B$2:B$163,MATCH(A71,allweapstat!A$2:A$163,0),1)</f>
        <v>Railway Rifle</v>
      </c>
      <c r="C71" s="3" t="n">
        <f aca="false">INDEX($G$2:$G$21,MATCH(D71,$H$2:$H$21,0),1)</f>
        <v>1</v>
      </c>
      <c r="D71" s="3" t="s">
        <v>587</v>
      </c>
      <c r="E71" s="3" t="str">
        <f aca="false">_xlfn.CONCAT("('",A71,"','",C71,"'),")</f>
        <v>('14','1'),</v>
      </c>
      <c r="AI71" s="0" t="s">
        <v>564</v>
      </c>
    </row>
    <row r="72" customFormat="false" ht="13.8" hidden="false" customHeight="false" outlineLevel="0" collapsed="false">
      <c r="A72" s="3" t="n">
        <v>14</v>
      </c>
      <c r="B72" s="3" t="str">
        <f aca="false">INDEX(allweapstat!B$2:B$163,MATCH(A72,allweapstat!A$2:A$163,0),1)</f>
        <v>Railway Rifle</v>
      </c>
      <c r="C72" s="3" t="n">
        <f aca="false">INDEX($G$2:$G$21,MATCH(D72,$H$2:$H$21,0),1)</f>
        <v>2</v>
      </c>
      <c r="D72" s="3" t="s">
        <v>588</v>
      </c>
      <c r="E72" s="3" t="str">
        <f aca="false">_xlfn.CONCAT("('",A72,"','",C72,"'),")</f>
        <v>('14','2'),</v>
      </c>
      <c r="AJ72" s="0" t="s">
        <v>564</v>
      </c>
    </row>
    <row r="73" customFormat="false" ht="13.8" hidden="false" customHeight="false" outlineLevel="0" collapsed="false">
      <c r="A73" s="3" t="n">
        <v>14</v>
      </c>
      <c r="B73" s="3" t="str">
        <f aca="false">INDEX(allweapstat!B$2:B$163,MATCH(A73,allweapstat!A$2:A$163,0),1)</f>
        <v>Railway Rifle</v>
      </c>
      <c r="C73" s="3" t="n">
        <f aca="false">INDEX($G$2:$G$21,MATCH(D73,$H$2:$H$21,0),1)</f>
        <v>3</v>
      </c>
      <c r="D73" s="3" t="s">
        <v>590</v>
      </c>
      <c r="E73" s="3" t="str">
        <f aca="false">_xlfn.CONCAT("('",A73,"','",C73,"'),")</f>
        <v>('14','3'),</v>
      </c>
      <c r="AK73" s="0" t="s">
        <v>564</v>
      </c>
    </row>
    <row r="74" customFormat="false" ht="13.8" hidden="false" customHeight="false" outlineLevel="0" collapsed="false">
      <c r="A74" s="3" t="n">
        <v>14</v>
      </c>
      <c r="B74" s="3" t="str">
        <f aca="false">INDEX(allweapstat!B$2:B$163,MATCH(A74,allweapstat!A$2:A$163,0),1)</f>
        <v>Railway Rifle</v>
      </c>
      <c r="C74" s="3" t="n">
        <f aca="false">INDEX($G$2:$G$21,MATCH(D74,$H$2:$H$21,0),1)</f>
        <v>6</v>
      </c>
      <c r="D74" s="3" t="s">
        <v>591</v>
      </c>
      <c r="E74" s="3" t="str">
        <f aca="false">_xlfn.CONCAT("('",A74,"','",C74,"'),")</f>
        <v>('14','6'),</v>
      </c>
      <c r="AK74" s="0" t="s">
        <v>564</v>
      </c>
    </row>
    <row r="75" customFormat="false" ht="13.8" hidden="false" customHeight="false" outlineLevel="0" collapsed="false">
      <c r="A75" s="3" t="n">
        <v>14</v>
      </c>
      <c r="B75" s="3" t="str">
        <f aca="false">INDEX(allweapstat!B$2:B$163,MATCH(A75,allweapstat!A$2:A$163,0),1)</f>
        <v>Railway Rifle</v>
      </c>
      <c r="C75" s="3" t="n">
        <f aca="false">INDEX($G$2:$G$21,MATCH(D75,$H$2:$H$21,0),1)</f>
        <v>7</v>
      </c>
      <c r="D75" s="3" t="s">
        <v>594</v>
      </c>
      <c r="E75" s="3" t="str">
        <f aca="false">_xlfn.CONCAT("('",A75,"','",C75,"'),")</f>
        <v>('14','7'),</v>
      </c>
      <c r="AK75" s="0" t="s">
        <v>564</v>
      </c>
    </row>
    <row r="76" customFormat="false" ht="13.8" hidden="false" customHeight="false" outlineLevel="0" collapsed="false">
      <c r="A76" s="3" t="n">
        <v>15</v>
      </c>
      <c r="B76" s="3" t="str">
        <f aca="false">INDEX(allweapstat!B$2:B$163,MATCH(A76,allweapstat!A$2:A$163,0),1)</f>
        <v>Syringer</v>
      </c>
      <c r="C76" s="3" t="n">
        <f aca="false">INDEX($G$2:$G$21,MATCH(D76,$H$2:$H$21,0),1)</f>
        <v>2</v>
      </c>
      <c r="D76" s="3" t="s">
        <v>588</v>
      </c>
      <c r="E76" s="3" t="str">
        <f aca="false">_xlfn.CONCAT("('",A76,"','",C76,"'),")</f>
        <v>('15','2'),</v>
      </c>
      <c r="AK76" s="0" t="s">
        <v>564</v>
      </c>
    </row>
    <row r="77" customFormat="false" ht="13.8" hidden="false" customHeight="false" outlineLevel="0" collapsed="false">
      <c r="A77" s="3" t="n">
        <v>15</v>
      </c>
      <c r="B77" s="3" t="str">
        <f aca="false">INDEX(allweapstat!B$2:B$163,MATCH(A77,allweapstat!A$2:A$163,0),1)</f>
        <v>Syringer</v>
      </c>
      <c r="C77" s="3" t="n">
        <f aca="false">INDEX($G$2:$G$21,MATCH(D77,$H$2:$H$21,0),1)</f>
        <v>3</v>
      </c>
      <c r="D77" s="3" t="s">
        <v>590</v>
      </c>
      <c r="E77" s="3" t="str">
        <f aca="false">_xlfn.CONCAT("('",A77,"','",C77,"'),")</f>
        <v>('15','3'),</v>
      </c>
    </row>
    <row r="78" customFormat="false" ht="13.8" hidden="false" customHeight="false" outlineLevel="0" collapsed="false">
      <c r="A78" s="3" t="n">
        <v>15</v>
      </c>
      <c r="B78" s="3" t="str">
        <f aca="false">INDEX(allweapstat!B$2:B$163,MATCH(A78,allweapstat!A$2:A$163,0),1)</f>
        <v>Syringer</v>
      </c>
      <c r="C78" s="3" t="n">
        <f aca="false">INDEX($G$2:$G$21,MATCH(D78,$H$2:$H$21,0),1)</f>
        <v>6</v>
      </c>
      <c r="D78" s="3" t="s">
        <v>591</v>
      </c>
      <c r="E78" s="3" t="str">
        <f aca="false">_xlfn.CONCAT("('",A78,"','",C78,"'),")</f>
        <v>('15','6'),</v>
      </c>
    </row>
    <row r="79" customFormat="false" ht="13.8" hidden="false" customHeight="false" outlineLevel="0" collapsed="false">
      <c r="A79" s="3" t="n">
        <v>71</v>
      </c>
      <c r="B79" s="3" t="str">
        <f aca="false">INDEX(allweapstat!B$2:B$163,MATCH(A79,allweapstat!A$2:A$163,0),1)</f>
        <v>5.56mm Pistol</v>
      </c>
      <c r="C79" s="3" t="n">
        <f aca="false">INDEX($G$2:$G$21,MATCH(D79,$H$2:$H$21,0),1)</f>
        <v>1</v>
      </c>
      <c r="D79" s="3" t="s">
        <v>587</v>
      </c>
      <c r="E79" s="3" t="str">
        <f aca="false">_xlfn.CONCAT("('",A79,"','",C79,"'),")</f>
        <v>('71','1'),</v>
      </c>
    </row>
    <row r="80" customFormat="false" ht="13.8" hidden="false" customHeight="false" outlineLevel="0" collapsed="false">
      <c r="A80" s="3" t="n">
        <v>71</v>
      </c>
      <c r="B80" s="3" t="str">
        <f aca="false">INDEX(allweapstat!B$2:B$163,MATCH(A80,allweapstat!A$2:A$163,0),1)</f>
        <v>5.56mm Pistol</v>
      </c>
      <c r="C80" s="3" t="n">
        <f aca="false">INDEX($G$2:$G$21,MATCH(D80,$H$2:$H$21,0),1)</f>
        <v>2</v>
      </c>
      <c r="D80" s="3" t="s">
        <v>588</v>
      </c>
      <c r="E80" s="3" t="str">
        <f aca="false">_xlfn.CONCAT("('",A80,"','",C80,"'),")</f>
        <v>('71','2'),</v>
      </c>
      <c r="AA80" s="0" t="s">
        <v>564</v>
      </c>
      <c r="AB80" s="0" t="s">
        <v>564</v>
      </c>
    </row>
    <row r="81" customFormat="false" ht="13.8" hidden="false" customHeight="false" outlineLevel="0" collapsed="false">
      <c r="A81" s="3" t="n">
        <v>71</v>
      </c>
      <c r="B81" s="3" t="str">
        <f aca="false">INDEX(allweapstat!B$2:B$163,MATCH(A81,allweapstat!A$2:A$163,0),1)</f>
        <v>5.56mm Pistol</v>
      </c>
      <c r="C81" s="3" t="n">
        <f aca="false">INDEX($G$2:$G$21,MATCH(D81,$H$2:$H$21,0),1)</f>
        <v>4</v>
      </c>
      <c r="D81" s="3" t="s">
        <v>589</v>
      </c>
      <c r="E81" s="3" t="str">
        <f aca="false">_xlfn.CONCAT("('",A81,"','",C81,"'),")</f>
        <v>('71','4'),</v>
      </c>
      <c r="AA81" s="0" t="s">
        <v>564</v>
      </c>
      <c r="AB81" s="0" t="s">
        <v>564</v>
      </c>
      <c r="AG81" s="0" t="s">
        <v>564</v>
      </c>
    </row>
    <row r="82" customFormat="false" ht="13.8" hidden="false" customHeight="false" outlineLevel="0" collapsed="false">
      <c r="A82" s="3" t="n">
        <v>71</v>
      </c>
      <c r="B82" s="3" t="str">
        <f aca="false">INDEX(allweapstat!B$2:B$163,MATCH(A82,allweapstat!A$2:A$163,0),1)</f>
        <v>5.56mm Pistol</v>
      </c>
      <c r="C82" s="3" t="n">
        <f aca="false">INDEX($G$2:$G$21,MATCH(D82,$H$2:$H$21,0),1)</f>
        <v>6</v>
      </c>
      <c r="D82" s="3" t="s">
        <v>591</v>
      </c>
      <c r="E82" s="3" t="str">
        <f aca="false">_xlfn.CONCAT("('",A82,"','",C82,"'),")</f>
        <v>('71','6'),</v>
      </c>
      <c r="AA82" s="0" t="s">
        <v>564</v>
      </c>
      <c r="AB82" s="0" t="s">
        <v>564</v>
      </c>
    </row>
    <row r="83" customFormat="false" ht="13.8" hidden="false" customHeight="false" outlineLevel="0" collapsed="false">
      <c r="A83" s="3" t="n">
        <v>72</v>
      </c>
      <c r="B83" s="3" t="str">
        <f aca="false">INDEX(allweapstat!B$2:B$163,MATCH(A83,allweapstat!A$2:A$163,0),1)</f>
        <v>14mm Pistol</v>
      </c>
      <c r="C83" s="3" t="n">
        <f aca="false">INDEX($G$2:$G$21,MATCH(D83,$H$2:$H$21,0),1)</f>
        <v>1</v>
      </c>
      <c r="D83" s="3" t="s">
        <v>587</v>
      </c>
      <c r="E83" s="3" t="str">
        <f aca="false">_xlfn.CONCAT("('",A83,"','",C83,"'),")</f>
        <v>('72','1'),</v>
      </c>
      <c r="AD83" s="0" t="s">
        <v>564</v>
      </c>
    </row>
    <row r="84" customFormat="false" ht="13.8" hidden="false" customHeight="false" outlineLevel="0" collapsed="false">
      <c r="A84" s="3" t="n">
        <v>72</v>
      </c>
      <c r="B84" s="3" t="str">
        <f aca="false">INDEX(allweapstat!B$2:B$163,MATCH(A84,allweapstat!A$2:A$163,0),1)</f>
        <v>14mm Pistol</v>
      </c>
      <c r="C84" s="3" t="n">
        <f aca="false">INDEX($G$2:$G$21,MATCH(D84,$H$2:$H$21,0),1)</f>
        <v>2</v>
      </c>
      <c r="D84" s="3" t="s">
        <v>588</v>
      </c>
      <c r="E84" s="3" t="str">
        <f aca="false">_xlfn.CONCAT("('",A84,"','",C84,"'),")</f>
        <v>('72','2'),</v>
      </c>
      <c r="AD84" s="0" t="s">
        <v>564</v>
      </c>
    </row>
    <row r="85" customFormat="false" ht="13.8" hidden="false" customHeight="false" outlineLevel="0" collapsed="false">
      <c r="A85" s="3" t="n">
        <v>72</v>
      </c>
      <c r="B85" s="3" t="str">
        <f aca="false">INDEX(allweapstat!B$2:B$163,MATCH(A85,allweapstat!A$2:A$163,0),1)</f>
        <v>14mm Pistol</v>
      </c>
      <c r="C85" s="3" t="n">
        <f aca="false">INDEX($G$2:$G$21,MATCH(D85,$H$2:$H$21,0),1)</f>
        <v>4</v>
      </c>
      <c r="D85" s="3" t="s">
        <v>589</v>
      </c>
      <c r="E85" s="3" t="str">
        <f aca="false">_xlfn.CONCAT("('",A85,"','",C85,"'),")</f>
        <v>('72','4'),</v>
      </c>
      <c r="AI85" s="0" t="s">
        <v>564</v>
      </c>
    </row>
    <row r="86" customFormat="false" ht="13.8" hidden="false" customHeight="false" outlineLevel="0" collapsed="false">
      <c r="A86" s="3" t="n">
        <v>72</v>
      </c>
      <c r="B86" s="3" t="str">
        <f aca="false">INDEX(allweapstat!B$2:B$163,MATCH(A86,allweapstat!A$2:A$163,0),1)</f>
        <v>14mm Pistol</v>
      </c>
      <c r="C86" s="3" t="n">
        <f aca="false">INDEX($G$2:$G$21,MATCH(D86,$H$2:$H$21,0),1)</f>
        <v>6</v>
      </c>
      <c r="D86" s="3" t="s">
        <v>591</v>
      </c>
      <c r="E86" s="3" t="str">
        <f aca="false">_xlfn.CONCAT("('",A86,"','",C86,"'),")</f>
        <v>('72','6'),</v>
      </c>
      <c r="AI86" s="0" t="s">
        <v>564</v>
      </c>
    </row>
    <row r="87" customFormat="false" ht="13.8" hidden="false" customHeight="false" outlineLevel="0" collapsed="false">
      <c r="A87" s="3" t="n">
        <v>73</v>
      </c>
      <c r="B87" s="3" t="str">
        <f aca="false">INDEX(allweapstat!B$2:B$163,MATCH(A87,allweapstat!A$2:A$163,0),1)</f>
        <v>Red Ryder BB Gun</v>
      </c>
      <c r="C87" s="3" t="n">
        <f aca="false">INDEX($G$2:$G$21,MATCH(D87,$H$2:$H$21,0),1)</f>
        <v>1</v>
      </c>
      <c r="D87" s="3" t="s">
        <v>587</v>
      </c>
      <c r="E87" s="3" t="str">
        <f aca="false">_xlfn.CONCAT("('",A87,"','",C87,"'),")</f>
        <v>('73','1'),</v>
      </c>
      <c r="AJ87" s="0" t="s">
        <v>564</v>
      </c>
    </row>
    <row r="88" customFormat="false" ht="13.8" hidden="false" customHeight="false" outlineLevel="0" collapsed="false">
      <c r="A88" s="3" t="n">
        <v>73</v>
      </c>
      <c r="B88" s="3" t="str">
        <f aca="false">INDEX(allweapstat!B$2:B$163,MATCH(A88,allweapstat!A$2:A$163,0),1)</f>
        <v>Red Ryder BB Gun</v>
      </c>
      <c r="C88" s="3" t="n">
        <f aca="false">INDEX($G$2:$G$21,MATCH(D88,$H$2:$H$21,0),1)</f>
        <v>6</v>
      </c>
      <c r="D88" s="3" t="s">
        <v>591</v>
      </c>
      <c r="E88" s="3" t="str">
        <f aca="false">_xlfn.CONCAT("('",A88,"','",C88,"'),")</f>
        <v>('73','6'),</v>
      </c>
      <c r="AK88" s="0" t="s">
        <v>564</v>
      </c>
    </row>
    <row r="89" customFormat="false" ht="13.8" hidden="false" customHeight="false" outlineLevel="0" collapsed="false">
      <c r="A89" s="3" t="n">
        <v>74</v>
      </c>
      <c r="B89" s="3" t="str">
        <f aca="false">INDEX(allweapstat!B$2:B$163,MATCH(A89,allweapstat!A$2:A$163,0),1)</f>
        <v>Zip Gun</v>
      </c>
      <c r="C89" s="3" t="n">
        <f aca="false">INDEX($G$2:$G$21,MATCH(D89,$H$2:$H$21,0),1)</f>
        <v>1</v>
      </c>
      <c r="D89" s="3" t="s">
        <v>587</v>
      </c>
      <c r="E89" s="3" t="str">
        <f aca="false">_xlfn.CONCAT("('",A89,"','",C89,"'),")</f>
        <v>('74','1'),</v>
      </c>
      <c r="AD89" s="0" t="s">
        <v>564</v>
      </c>
    </row>
    <row r="90" customFormat="false" ht="13.8" hidden="false" customHeight="false" outlineLevel="0" collapsed="false">
      <c r="A90" s="3" t="n">
        <v>74</v>
      </c>
      <c r="B90" s="3" t="str">
        <f aca="false">INDEX(allweapstat!B$2:B$163,MATCH(A90,allweapstat!A$2:A$163,0),1)</f>
        <v>Zip Gun</v>
      </c>
      <c r="C90" s="3" t="n">
        <f aca="false">INDEX($G$2:$G$21,MATCH(D90,$H$2:$H$21,0),1)</f>
        <v>6</v>
      </c>
      <c r="D90" s="3" t="s">
        <v>591</v>
      </c>
      <c r="E90" s="3" t="str">
        <f aca="false">_xlfn.CONCAT("('",A90,"','",C90,"'),")</f>
        <v>('74','6'),</v>
      </c>
      <c r="AF90" s="0" t="s">
        <v>564</v>
      </c>
    </row>
    <row r="91" customFormat="false" ht="13.8" hidden="false" customHeight="false" outlineLevel="0" collapsed="false">
      <c r="A91" s="3" t="n">
        <v>75</v>
      </c>
      <c r="B91" s="3" t="str">
        <f aca="false">INDEX(allweapstat!B$2:B$163,MATCH(A91,allweapstat!A$2:A$163,0),1)</f>
        <v>Lever-action Rifle</v>
      </c>
      <c r="C91" s="3" t="n">
        <f aca="false">INDEX($G$2:$G$21,MATCH(D91,$H$2:$H$21,0),1)</f>
        <v>1</v>
      </c>
      <c r="D91" s="3" t="s">
        <v>587</v>
      </c>
      <c r="E91" s="3" t="str">
        <f aca="false">_xlfn.CONCAT("('",A91,"','",C91,"'),")</f>
        <v>('75','1'),</v>
      </c>
      <c r="AF91" s="0" t="s">
        <v>564</v>
      </c>
    </row>
    <row r="92" customFormat="false" ht="13.8" hidden="false" customHeight="false" outlineLevel="0" collapsed="false">
      <c r="A92" s="3" t="n">
        <v>75</v>
      </c>
      <c r="B92" s="3" t="str">
        <f aca="false">INDEX(allweapstat!B$2:B$163,MATCH(A92,allweapstat!A$2:A$163,0),1)</f>
        <v>Lever-action Rifle</v>
      </c>
      <c r="C92" s="3" t="n">
        <f aca="false">INDEX($G$2:$G$21,MATCH(D92,$H$2:$H$21,0),1)</f>
        <v>2</v>
      </c>
      <c r="D92" s="3" t="s">
        <v>588</v>
      </c>
      <c r="E92" s="3" t="str">
        <f aca="false">_xlfn.CONCAT("('",A92,"','",C92,"'),")</f>
        <v>('75','2'),</v>
      </c>
      <c r="AF92" s="0" t="s">
        <v>564</v>
      </c>
    </row>
    <row r="93" customFormat="false" ht="13.8" hidden="false" customHeight="false" outlineLevel="0" collapsed="false">
      <c r="A93" s="3" t="n">
        <v>75</v>
      </c>
      <c r="B93" s="3" t="str">
        <f aca="false">INDEX(allweapstat!B$2:B$163,MATCH(A93,allweapstat!A$2:A$163,0),1)</f>
        <v>Lever-action Rifle</v>
      </c>
      <c r="C93" s="3" t="n">
        <f aca="false">INDEX($G$2:$G$21,MATCH(D93,$H$2:$H$21,0),1)</f>
        <v>3</v>
      </c>
      <c r="D93" s="3" t="s">
        <v>590</v>
      </c>
      <c r="E93" s="3" t="str">
        <f aca="false">_xlfn.CONCAT("('",A93,"','",C93,"'),")</f>
        <v>('75','3'),</v>
      </c>
      <c r="AF93" s="0" t="s">
        <v>564</v>
      </c>
    </row>
    <row r="94" customFormat="false" ht="13.8" hidden="false" customHeight="false" outlineLevel="0" collapsed="false">
      <c r="A94" s="3" t="n">
        <v>75</v>
      </c>
      <c r="B94" s="3" t="str">
        <f aca="false">INDEX(allweapstat!B$2:B$163,MATCH(A94,allweapstat!A$2:A$163,0),1)</f>
        <v>Lever-action Rifle</v>
      </c>
      <c r="C94" s="3" t="n">
        <f aca="false">INDEX($G$2:$G$21,MATCH(D94,$H$2:$H$21,0),1)</f>
        <v>6</v>
      </c>
      <c r="D94" s="3" t="s">
        <v>591</v>
      </c>
      <c r="E94" s="3" t="str">
        <f aca="false">_xlfn.CONCAT("('",A94,"','",C94,"'),")</f>
        <v>('75','6'),</v>
      </c>
      <c r="AF94" s="0" t="s">
        <v>564</v>
      </c>
    </row>
    <row r="95" customFormat="false" ht="13.8" hidden="false" customHeight="false" outlineLevel="0" collapsed="false">
      <c r="A95" s="3" t="n">
        <v>76</v>
      </c>
      <c r="B95" s="3" t="str">
        <f aca="false">INDEX(allweapstat!B$2:B$163,MATCH(A95,allweapstat!A$2:A$163,0),1)</f>
        <v>.45 Auto Pistol</v>
      </c>
      <c r="C95" s="3" t="n">
        <f aca="false">INDEX($G$2:$G$21,MATCH(D95,$H$2:$H$21,0),1)</f>
        <v>1</v>
      </c>
      <c r="D95" s="3" t="s">
        <v>587</v>
      </c>
      <c r="E95" s="3" t="str">
        <f aca="false">_xlfn.CONCAT("('",A95,"','",C95,"'),")</f>
        <v>('76','1'),</v>
      </c>
    </row>
    <row r="96" customFormat="false" ht="13.8" hidden="false" customHeight="false" outlineLevel="0" collapsed="false">
      <c r="A96" s="3" t="n">
        <v>76</v>
      </c>
      <c r="B96" s="3" t="str">
        <f aca="false">INDEX(allweapstat!B$2:B$163,MATCH(A96,allweapstat!A$2:A$163,0),1)</f>
        <v>.45 Auto Pistol</v>
      </c>
      <c r="C96" s="3" t="n">
        <f aca="false">INDEX($G$2:$G$21,MATCH(D96,$H$2:$H$21,0),1)</f>
        <v>2</v>
      </c>
      <c r="D96" s="3" t="s">
        <v>588</v>
      </c>
      <c r="E96" s="3" t="str">
        <f aca="false">_xlfn.CONCAT("('",A96,"','",C96,"'),")</f>
        <v>('76','2'),</v>
      </c>
      <c r="AQ96" s="0" t="s">
        <v>564</v>
      </c>
    </row>
    <row r="97" customFormat="false" ht="13.8" hidden="false" customHeight="false" outlineLevel="0" collapsed="false">
      <c r="A97" s="3" t="n">
        <v>76</v>
      </c>
      <c r="B97" s="3" t="str">
        <f aca="false">INDEX(allweapstat!B$2:B$163,MATCH(A97,allweapstat!A$2:A$163,0),1)</f>
        <v>.45 Auto Pistol</v>
      </c>
      <c r="C97" s="3" t="n">
        <f aca="false">INDEX($G$2:$G$21,MATCH(D97,$H$2:$H$21,0),1)</f>
        <v>4</v>
      </c>
      <c r="D97" s="3" t="s">
        <v>589</v>
      </c>
      <c r="E97" s="3" t="str">
        <f aca="false">_xlfn.CONCAT("('",A97,"','",C97,"'),")</f>
        <v>('76','4'),</v>
      </c>
      <c r="AN97" s="0" t="s">
        <v>564</v>
      </c>
      <c r="AP97" s="0" t="s">
        <v>564</v>
      </c>
      <c r="AR97" s="0" t="s">
        <v>564</v>
      </c>
    </row>
    <row r="98" customFormat="false" ht="13.8" hidden="false" customHeight="false" outlineLevel="0" collapsed="false">
      <c r="A98" s="3" t="n">
        <v>76</v>
      </c>
      <c r="B98" s="3" t="str">
        <f aca="false">INDEX(allweapstat!B$2:B$163,MATCH(A98,allweapstat!A$2:A$163,0),1)</f>
        <v>.45 Auto Pistol</v>
      </c>
      <c r="C98" s="3" t="n">
        <f aca="false">INDEX($G$2:$G$21,MATCH(D98,$H$2:$H$21,0),1)</f>
        <v>6</v>
      </c>
      <c r="D98" s="3" t="s">
        <v>591</v>
      </c>
      <c r="E98" s="3" t="str">
        <f aca="false">_xlfn.CONCAT("('",A98,"','",C98,"'),")</f>
        <v>('76','6'),</v>
      </c>
      <c r="AS98" s="0" t="s">
        <v>564</v>
      </c>
    </row>
    <row r="99" customFormat="false" ht="13.8" hidden="false" customHeight="false" outlineLevel="0" collapsed="false">
      <c r="A99" s="3" t="n">
        <v>76</v>
      </c>
      <c r="B99" s="3" t="str">
        <f aca="false">INDEX(allweapstat!B$2:B$163,MATCH(A99,allweapstat!A$2:A$163,0),1)</f>
        <v>.45 Auto Pistol</v>
      </c>
      <c r="C99" s="3" t="n">
        <f aca="false">INDEX($G$2:$G$21,MATCH(D99,$H$2:$H$21,0),1)</f>
        <v>7</v>
      </c>
      <c r="D99" s="3" t="s">
        <v>594</v>
      </c>
      <c r="E99" s="3" t="str">
        <f aca="false">_xlfn.CONCAT("('",A99,"','",C99,"'),")</f>
        <v>('76','7'),</v>
      </c>
      <c r="AV99" s="0" t="s">
        <v>564</v>
      </c>
    </row>
    <row r="100" customFormat="false" ht="13.8" hidden="false" customHeight="false" outlineLevel="0" collapsed="false">
      <c r="A100" s="3" t="n">
        <v>77</v>
      </c>
      <c r="B100" s="3" t="str">
        <f aca="false">INDEX(allweapstat!B$2:B$163,MATCH(A100,allweapstat!A$2:A$163,0),1)</f>
        <v>Lever-action Shotgun</v>
      </c>
      <c r="C100" s="3" t="n">
        <f aca="false">INDEX($G$2:$G$21,MATCH(D100,$H$2:$H$21,0),1)</f>
        <v>1</v>
      </c>
      <c r="D100" s="3" t="s">
        <v>587</v>
      </c>
      <c r="E100" s="3" t="str">
        <f aca="false">_xlfn.CONCAT("('",A100,"','",C100,"'),")</f>
        <v>('77','1'),</v>
      </c>
      <c r="AN100" s="0" t="s">
        <v>564</v>
      </c>
      <c r="AP100" s="0" t="s">
        <v>564</v>
      </c>
      <c r="AQ100" s="0" t="s">
        <v>564</v>
      </c>
    </row>
    <row r="101" customFormat="false" ht="13.8" hidden="false" customHeight="false" outlineLevel="0" collapsed="false">
      <c r="A101" s="3" t="n">
        <v>77</v>
      </c>
      <c r="B101" s="3" t="str">
        <f aca="false">INDEX(allweapstat!B$2:B$163,MATCH(A101,allweapstat!A$2:A$163,0),1)</f>
        <v>Lever-action Shotgun</v>
      </c>
      <c r="C101" s="3" t="n">
        <f aca="false">INDEX($G$2:$G$21,MATCH(D101,$H$2:$H$21,0),1)</f>
        <v>2</v>
      </c>
      <c r="D101" s="3" t="s">
        <v>588</v>
      </c>
      <c r="E101" s="3" t="str">
        <f aca="false">_xlfn.CONCAT("('",A101,"','",C101,"'),")</f>
        <v>('77','2'),</v>
      </c>
      <c r="AN101" s="0" t="s">
        <v>564</v>
      </c>
      <c r="AP101" s="0" t="s">
        <v>564</v>
      </c>
      <c r="AQ101" s="0" t="s">
        <v>564</v>
      </c>
    </row>
    <row r="102" customFormat="false" ht="13.8" hidden="false" customHeight="false" outlineLevel="0" collapsed="false">
      <c r="A102" s="3" t="n">
        <v>77</v>
      </c>
      <c r="B102" s="3" t="str">
        <f aca="false">INDEX(allweapstat!B$2:B$163,MATCH(A102,allweapstat!A$2:A$163,0),1)</f>
        <v>Lever-action Shotgun</v>
      </c>
      <c r="C102" s="3" t="n">
        <f aca="false">INDEX($G$2:$G$21,MATCH(D102,$H$2:$H$21,0),1)</f>
        <v>3</v>
      </c>
      <c r="D102" s="3" t="s">
        <v>590</v>
      </c>
      <c r="E102" s="3" t="str">
        <f aca="false">_xlfn.CONCAT("('",A102,"','",C102,"'),")</f>
        <v>('77','3'),</v>
      </c>
      <c r="AN102" s="0" t="s">
        <v>564</v>
      </c>
      <c r="AP102" s="0" t="s">
        <v>564</v>
      </c>
      <c r="AQ102" s="0" t="s">
        <v>564</v>
      </c>
    </row>
    <row r="103" customFormat="false" ht="13.8" hidden="false" customHeight="false" outlineLevel="0" collapsed="false">
      <c r="A103" s="3" t="n">
        <v>77</v>
      </c>
      <c r="B103" s="3" t="str">
        <f aca="false">INDEX(allweapstat!B$2:B$163,MATCH(A103,allweapstat!A$2:A$163,0),1)</f>
        <v>Lever-action Shotgun</v>
      </c>
      <c r="C103" s="3" t="n">
        <f aca="false">INDEX($G$2:$G$21,MATCH(D103,$H$2:$H$21,0),1)</f>
        <v>6</v>
      </c>
      <c r="D103" s="3" t="s">
        <v>591</v>
      </c>
      <c r="E103" s="3" t="str">
        <f aca="false">_xlfn.CONCAT("('",A103,"','",C103,"'),")</f>
        <v>('77','6'),</v>
      </c>
      <c r="AR103" s="0" t="s">
        <v>564</v>
      </c>
    </row>
    <row r="104" customFormat="false" ht="13.8" hidden="false" customHeight="false" outlineLevel="0" collapsed="false">
      <c r="A104" s="3" t="n">
        <v>16</v>
      </c>
      <c r="B104" s="3" t="str">
        <f aca="false">INDEX(allweapstat!B$2:B$163,MATCH(A104,allweapstat!A$2:A$163,0),1)</f>
        <v>Institute Laser</v>
      </c>
      <c r="C104" s="3" t="n">
        <f aca="false">INDEX($G$2:$G$21,MATCH(D104,$H$2:$H$21,0),1)</f>
        <v>8</v>
      </c>
      <c r="D104" s="3" t="s">
        <v>602</v>
      </c>
      <c r="E104" s="3" t="str">
        <f aca="false">_xlfn.CONCAT("('",A104,"','",C104,"'),")</f>
        <v>('16','8'),</v>
      </c>
      <c r="AT104" s="0" t="s">
        <v>564</v>
      </c>
    </row>
    <row r="105" customFormat="false" ht="13.8" hidden="false" customHeight="false" outlineLevel="0" collapsed="false">
      <c r="A105" s="3" t="n">
        <v>16</v>
      </c>
      <c r="B105" s="3" t="str">
        <f aca="false">INDEX(allweapstat!B$2:B$163,MATCH(A105,allweapstat!A$2:A$163,0),1)</f>
        <v>Institute Laser</v>
      </c>
      <c r="C105" s="3" t="n">
        <f aca="false">INDEX($G$2:$G$21,MATCH(D105,$H$2:$H$21,0),1)</f>
        <v>2</v>
      </c>
      <c r="D105" s="3" t="s">
        <v>588</v>
      </c>
      <c r="E105" s="3" t="str">
        <f aca="false">_xlfn.CONCAT("('",A105,"','",C105,"'),")</f>
        <v>('16','2'),</v>
      </c>
      <c r="AT105" s="0" t="s">
        <v>564</v>
      </c>
    </row>
    <row r="106" customFormat="false" ht="13.8" hidden="false" customHeight="false" outlineLevel="0" collapsed="false">
      <c r="A106" s="3" t="n">
        <v>16</v>
      </c>
      <c r="B106" s="3" t="str">
        <f aca="false">INDEX(allweapstat!B$2:B$163,MATCH(A106,allweapstat!A$2:A$163,0),1)</f>
        <v>Institute Laser</v>
      </c>
      <c r="C106" s="3" t="n">
        <f aca="false">INDEX($G$2:$G$21,MATCH(D106,$H$2:$H$21,0),1)</f>
        <v>3</v>
      </c>
      <c r="D106" s="3" t="s">
        <v>590</v>
      </c>
      <c r="E106" s="3" t="str">
        <f aca="false">_xlfn.CONCAT("('",A106,"','",C106,"'),")</f>
        <v>('16','3'),</v>
      </c>
      <c r="AU106" s="0" t="s">
        <v>564</v>
      </c>
    </row>
    <row r="107" customFormat="false" ht="13.8" hidden="false" customHeight="false" outlineLevel="0" collapsed="false">
      <c r="A107" s="3" t="n">
        <v>16</v>
      </c>
      <c r="B107" s="3" t="str">
        <f aca="false">INDEX(allweapstat!B$2:B$163,MATCH(A107,allweapstat!A$2:A$163,0),1)</f>
        <v>Institute Laser</v>
      </c>
      <c r="C107" s="3" t="n">
        <f aca="false">INDEX($G$2:$G$21,MATCH(D107,$H$2:$H$21,0),1)</f>
        <v>6</v>
      </c>
      <c r="D107" s="3" t="s">
        <v>591</v>
      </c>
      <c r="E107" s="3" t="str">
        <f aca="false">_xlfn.CONCAT("('",A107,"','",C107,"'),")</f>
        <v>('16','6'),</v>
      </c>
      <c r="BL107" s="0" t="s">
        <v>564</v>
      </c>
    </row>
    <row r="108" customFormat="false" ht="13.8" hidden="false" customHeight="false" outlineLevel="0" collapsed="false">
      <c r="A108" s="3" t="n">
        <v>16</v>
      </c>
      <c r="B108" s="3" t="str">
        <f aca="false">INDEX(allweapstat!B$2:B$163,MATCH(A108,allweapstat!A$2:A$163,0),1)</f>
        <v>Institute Laser</v>
      </c>
      <c r="C108" s="3" t="n">
        <f aca="false">INDEX($G$2:$G$21,MATCH(D108,$H$2:$H$21,0),1)</f>
        <v>7</v>
      </c>
      <c r="D108" s="3" t="s">
        <v>594</v>
      </c>
      <c r="E108" s="3" t="str">
        <f aca="false">_xlfn.CONCAT("('",A108,"','",C108,"'),")</f>
        <v>('16','7'),</v>
      </c>
      <c r="AW108" s="0" t="s">
        <v>564</v>
      </c>
      <c r="AX108" s="0" t="s">
        <v>564</v>
      </c>
    </row>
    <row r="109" customFormat="false" ht="13.8" hidden="false" customHeight="false" outlineLevel="0" collapsed="false">
      <c r="A109" s="3" t="n">
        <v>17</v>
      </c>
      <c r="B109" s="3" t="str">
        <f aca="false">INDEX(allweapstat!B$2:B$163,MATCH(A109,allweapstat!A$2:A$163,0),1)</f>
        <v>Laser Musket</v>
      </c>
      <c r="C109" s="3" t="n">
        <f aca="false">INDEX($G$2:$G$21,MATCH(D109,$H$2:$H$21,0),1)</f>
        <v>8</v>
      </c>
      <c r="D109" s="3" t="s">
        <v>602</v>
      </c>
      <c r="E109" s="3" t="str">
        <f aca="false">_xlfn.CONCAT("('",A109,"','",C109,"'),")</f>
        <v>('17','8'),</v>
      </c>
      <c r="BB109" s="0" t="s">
        <v>564</v>
      </c>
    </row>
    <row r="110" customFormat="false" ht="13.8" hidden="false" customHeight="false" outlineLevel="0" collapsed="false">
      <c r="A110" s="3" t="n">
        <v>17</v>
      </c>
      <c r="B110" s="3" t="str">
        <f aca="false">INDEX(allweapstat!B$2:B$163,MATCH(A110,allweapstat!A$2:A$163,0),1)</f>
        <v>Laser Musket</v>
      </c>
      <c r="C110" s="3" t="n">
        <f aca="false">INDEX($G$2:$G$21,MATCH(D110,$H$2:$H$21,0),1)</f>
        <v>2</v>
      </c>
      <c r="D110" s="3" t="s">
        <v>588</v>
      </c>
      <c r="E110" s="3" t="str">
        <f aca="false">_xlfn.CONCAT("('",A110,"','",C110,"'),")</f>
        <v>('17','2'),</v>
      </c>
      <c r="BH110" s="0" t="s">
        <v>564</v>
      </c>
    </row>
    <row r="111" customFormat="false" ht="13.8" hidden="false" customHeight="false" outlineLevel="0" collapsed="false">
      <c r="A111" s="3" t="n">
        <v>17</v>
      </c>
      <c r="B111" s="3" t="str">
        <f aca="false">INDEX(allweapstat!B$2:B$163,MATCH(A111,allweapstat!A$2:A$163,0),1)</f>
        <v>Laser Musket</v>
      </c>
      <c r="C111" s="3" t="n">
        <f aca="false">INDEX($G$2:$G$21,MATCH(D111,$H$2:$H$21,0),1)</f>
        <v>3</v>
      </c>
      <c r="D111" s="3" t="s">
        <v>590</v>
      </c>
      <c r="E111" s="3" t="str">
        <f aca="false">_xlfn.CONCAT("('",A111,"','",C111,"'),")</f>
        <v>('17','3'),</v>
      </c>
      <c r="AW111" s="0" t="s">
        <v>564</v>
      </c>
      <c r="AX111" s="0" t="s">
        <v>564</v>
      </c>
    </row>
    <row r="112" customFormat="false" ht="13.8" hidden="false" customHeight="false" outlineLevel="0" collapsed="false">
      <c r="A112" s="3" t="n">
        <v>17</v>
      </c>
      <c r="B112" s="3" t="str">
        <f aca="false">INDEX(allweapstat!B$2:B$163,MATCH(A112,allweapstat!A$2:A$163,0),1)</f>
        <v>Laser Musket</v>
      </c>
      <c r="C112" s="3" t="n">
        <f aca="false">INDEX($G$2:$G$21,MATCH(D112,$H$2:$H$21,0),1)</f>
        <v>6</v>
      </c>
      <c r="D112" s="3" t="s">
        <v>591</v>
      </c>
      <c r="E112" s="3" t="str">
        <f aca="false">_xlfn.CONCAT("('",A112,"','",C112,"'),")</f>
        <v>('17','6'),</v>
      </c>
      <c r="AY112" s="0" t="s">
        <v>564</v>
      </c>
    </row>
    <row r="113" customFormat="false" ht="13.8" hidden="false" customHeight="false" outlineLevel="0" collapsed="false">
      <c r="A113" s="3" t="n">
        <v>17</v>
      </c>
      <c r="B113" s="3" t="str">
        <f aca="false">INDEX(allweapstat!B$2:B$163,MATCH(A113,allweapstat!A$2:A$163,0),1)</f>
        <v>Laser Musket</v>
      </c>
      <c r="C113" s="3" t="n">
        <f aca="false">INDEX($G$2:$G$21,MATCH(D113,$H$2:$H$21,0),1)</f>
        <v>7</v>
      </c>
      <c r="D113" s="3" t="s">
        <v>594</v>
      </c>
      <c r="E113" s="3" t="str">
        <f aca="false">_xlfn.CONCAT("('",A113,"','",C113,"'),")</f>
        <v>('17','7'),</v>
      </c>
      <c r="AZ113" s="0" t="s">
        <v>564</v>
      </c>
    </row>
    <row r="114" customFormat="false" ht="13.8" hidden="false" customHeight="false" outlineLevel="0" collapsed="false">
      <c r="A114" s="3" t="n">
        <v>18</v>
      </c>
      <c r="B114" s="3" t="str">
        <f aca="false">INDEX(allweapstat!B$2:B$163,MATCH(A114,allweapstat!A$2:A$163,0),1)</f>
        <v>Laser Gun</v>
      </c>
      <c r="C114" s="3" t="n">
        <f aca="false">INDEX($G$2:$G$21,MATCH(D114,$H$2:$H$21,0),1)</f>
        <v>8</v>
      </c>
      <c r="D114" s="3" t="s">
        <v>602</v>
      </c>
      <c r="E114" s="3" t="str">
        <f aca="false">_xlfn.CONCAT("('",A114,"','",C114,"'),")</f>
        <v>('18','8'),</v>
      </c>
      <c r="BC114" s="0" t="s">
        <v>564</v>
      </c>
      <c r="BH114" s="0" t="s">
        <v>564</v>
      </c>
    </row>
    <row r="115" customFormat="false" ht="13.8" hidden="false" customHeight="false" outlineLevel="0" collapsed="false">
      <c r="A115" s="3" t="n">
        <v>18</v>
      </c>
      <c r="B115" s="3" t="str">
        <f aca="false">INDEX(allweapstat!B$2:B$163,MATCH(A115,allweapstat!A$2:A$163,0),1)</f>
        <v>Laser Gun</v>
      </c>
      <c r="C115" s="3" t="n">
        <f aca="false">INDEX($G$2:$G$21,MATCH(D115,$H$2:$H$21,0),1)</f>
        <v>2</v>
      </c>
      <c r="D115" s="3" t="s">
        <v>588</v>
      </c>
      <c r="E115" s="3" t="str">
        <f aca="false">_xlfn.CONCAT("('",A115,"','",C115,"'),")</f>
        <v>('18','2'),</v>
      </c>
      <c r="BK115" s="0" t="s">
        <v>564</v>
      </c>
      <c r="BM115" s="0" t="s">
        <v>564</v>
      </c>
    </row>
    <row r="116" customFormat="false" ht="13.8" hidden="false" customHeight="false" outlineLevel="0" collapsed="false">
      <c r="A116" s="3" t="n">
        <v>18</v>
      </c>
      <c r="B116" s="3" t="str">
        <f aca="false">INDEX(allweapstat!B$2:B$163,MATCH(A116,allweapstat!A$2:A$163,0),1)</f>
        <v>Laser Gun</v>
      </c>
      <c r="C116" s="3" t="n">
        <f aca="false">INDEX($G$2:$G$21,MATCH(D116,$H$2:$H$21,0),1)</f>
        <v>3</v>
      </c>
      <c r="D116" s="3" t="s">
        <v>590</v>
      </c>
      <c r="E116" s="3" t="str">
        <f aca="false">_xlfn.CONCAT("('",A116,"','",C116,"'),")</f>
        <v>('18','3'),</v>
      </c>
      <c r="AW116" s="0" t="s">
        <v>564</v>
      </c>
      <c r="AX116" s="0" t="s">
        <v>564</v>
      </c>
    </row>
    <row r="117" customFormat="false" ht="13.8" hidden="false" customHeight="false" outlineLevel="0" collapsed="false">
      <c r="A117" s="3" t="n">
        <v>18</v>
      </c>
      <c r="B117" s="3" t="str">
        <f aca="false">INDEX(allweapstat!B$2:B$163,MATCH(A117,allweapstat!A$2:A$163,0),1)</f>
        <v>Laser Gun</v>
      </c>
      <c r="C117" s="3" t="n">
        <f aca="false">INDEX($G$2:$G$21,MATCH(D117,$H$2:$H$21,0),1)</f>
        <v>4</v>
      </c>
      <c r="D117" s="3" t="s">
        <v>589</v>
      </c>
      <c r="E117" s="3" t="str">
        <f aca="false">_xlfn.CONCAT("('",A117,"','",C117,"'),")</f>
        <v>('18','4'),</v>
      </c>
      <c r="BB117" s="0" t="s">
        <v>564</v>
      </c>
      <c r="BC117" s="0" t="s">
        <v>564</v>
      </c>
    </row>
    <row r="118" customFormat="false" ht="13.8" hidden="false" customHeight="false" outlineLevel="0" collapsed="false">
      <c r="A118" s="3" t="n">
        <v>18</v>
      </c>
      <c r="B118" s="3" t="str">
        <f aca="false">INDEX(allweapstat!B$2:B$163,MATCH(A118,allweapstat!A$2:A$163,0),1)</f>
        <v>Laser Gun</v>
      </c>
      <c r="C118" s="3" t="n">
        <f aca="false">INDEX($G$2:$G$21,MATCH(D118,$H$2:$H$21,0),1)</f>
        <v>6</v>
      </c>
      <c r="D118" s="3" t="s">
        <v>591</v>
      </c>
      <c r="E118" s="3" t="str">
        <f aca="false">_xlfn.CONCAT("('",A118,"','",C118,"'),")</f>
        <v>('18','6'),</v>
      </c>
    </row>
    <row r="119" customFormat="false" ht="13.8" hidden="false" customHeight="false" outlineLevel="0" collapsed="false">
      <c r="A119" s="3" t="n">
        <v>18</v>
      </c>
      <c r="B119" s="3" t="str">
        <f aca="false">INDEX(allweapstat!B$2:B$163,MATCH(A119,allweapstat!A$2:A$163,0),1)</f>
        <v>Laser Gun</v>
      </c>
      <c r="C119" s="3" t="n">
        <f aca="false">INDEX($G$2:$G$21,MATCH(D119,$H$2:$H$21,0),1)</f>
        <v>7</v>
      </c>
      <c r="D119" s="3" t="s">
        <v>594</v>
      </c>
      <c r="E119" s="3" t="str">
        <f aca="false">_xlfn.CONCAT("('",A119,"','",C119,"'),")</f>
        <v>('18','7'),</v>
      </c>
      <c r="AW119" s="0" t="s">
        <v>564</v>
      </c>
      <c r="AX119" s="0" t="s">
        <v>564</v>
      </c>
    </row>
    <row r="120" customFormat="false" ht="13.8" hidden="false" customHeight="false" outlineLevel="0" collapsed="false">
      <c r="A120" s="3" t="n">
        <v>19</v>
      </c>
      <c r="B120" s="3" t="str">
        <f aca="false">INDEX(allweapstat!B$2:B$163,MATCH(A120,allweapstat!A$2:A$163,0),1)</f>
        <v>Plasma Gun</v>
      </c>
      <c r="C120" s="3" t="n">
        <f aca="false">INDEX($G$2:$G$21,MATCH(D120,$H$2:$H$21,0),1)</f>
        <v>8</v>
      </c>
      <c r="D120" s="3" t="s">
        <v>602</v>
      </c>
      <c r="E120" s="3" t="str">
        <f aca="false">_xlfn.CONCAT("('",A120,"','",C120,"'),")</f>
        <v>('19','8'),</v>
      </c>
      <c r="AW120" s="0" t="s">
        <v>564</v>
      </c>
      <c r="AX120" s="0" t="s">
        <v>564</v>
      </c>
    </row>
    <row r="121" customFormat="false" ht="13.8" hidden="false" customHeight="false" outlineLevel="0" collapsed="false">
      <c r="A121" s="3" t="n">
        <v>19</v>
      </c>
      <c r="B121" s="3" t="str">
        <f aca="false">INDEX(allweapstat!B$2:B$163,MATCH(A121,allweapstat!A$2:A$163,0),1)</f>
        <v>Plasma Gun</v>
      </c>
      <c r="C121" s="3" t="n">
        <f aca="false">INDEX($G$2:$G$21,MATCH(D121,$H$2:$H$21,0),1)</f>
        <v>2</v>
      </c>
      <c r="D121" s="3" t="s">
        <v>588</v>
      </c>
      <c r="E121" s="3" t="str">
        <f aca="false">_xlfn.CONCAT("('",A121,"','",C121,"'),")</f>
        <v>('19','2'),</v>
      </c>
      <c r="AY121" s="0" t="s">
        <v>564</v>
      </c>
    </row>
    <row r="122" customFormat="false" ht="13.8" hidden="false" customHeight="false" outlineLevel="0" collapsed="false">
      <c r="A122" s="3" t="n">
        <v>19</v>
      </c>
      <c r="B122" s="3" t="str">
        <f aca="false">INDEX(allweapstat!B$2:B$163,MATCH(A122,allweapstat!A$2:A$163,0),1)</f>
        <v>Plasma Gun</v>
      </c>
      <c r="C122" s="3" t="n">
        <f aca="false">INDEX($G$2:$G$21,MATCH(D122,$H$2:$H$21,0),1)</f>
        <v>4</v>
      </c>
      <c r="D122" s="3" t="s">
        <v>589</v>
      </c>
      <c r="E122" s="3" t="str">
        <f aca="false">_xlfn.CONCAT("('",A122,"','",C122,"'),")</f>
        <v>('19','4'),</v>
      </c>
      <c r="BG122" s="0" t="s">
        <v>564</v>
      </c>
    </row>
    <row r="123" customFormat="false" ht="13.8" hidden="false" customHeight="false" outlineLevel="0" collapsed="false">
      <c r="A123" s="3" t="n">
        <v>19</v>
      </c>
      <c r="B123" s="3" t="str">
        <f aca="false">INDEX(allweapstat!B$2:B$163,MATCH(A123,allweapstat!A$2:A$163,0),1)</f>
        <v>Plasma Gun</v>
      </c>
      <c r="C123" s="3" t="n">
        <f aca="false">INDEX($G$2:$G$21,MATCH(D123,$H$2:$H$21,0),1)</f>
        <v>6</v>
      </c>
      <c r="D123" s="3" t="s">
        <v>591</v>
      </c>
      <c r="E123" s="3" t="str">
        <f aca="false">_xlfn.CONCAT("('",A123,"','",C123,"'),")</f>
        <v>('19','6'),</v>
      </c>
    </row>
    <row r="124" customFormat="false" ht="13.8" hidden="false" customHeight="false" outlineLevel="0" collapsed="false">
      <c r="A124" s="3" t="n">
        <v>20</v>
      </c>
      <c r="B124" s="3" t="str">
        <f aca="false">INDEX(allweapstat!B$2:B$163,MATCH(A124,allweapstat!A$2:A$163,0),1)</f>
        <v>Gamma Gun</v>
      </c>
      <c r="C124" s="3" t="n">
        <f aca="false">INDEX($G$2:$G$21,MATCH(D124,$H$2:$H$21,0),1)</f>
        <v>2</v>
      </c>
      <c r="D124" s="3" t="s">
        <v>588</v>
      </c>
      <c r="E124" s="3" t="str">
        <f aca="false">_xlfn.CONCAT("('",A124,"','",C124,"'),")</f>
        <v>('20','2'),</v>
      </c>
      <c r="AY124" s="0" t="s">
        <v>564</v>
      </c>
    </row>
    <row r="125" customFormat="false" ht="13.8" hidden="false" customHeight="false" outlineLevel="0" collapsed="false">
      <c r="A125" s="3" t="n">
        <v>20</v>
      </c>
      <c r="B125" s="3" t="str">
        <f aca="false">INDEX(allweapstat!B$2:B$163,MATCH(A125,allweapstat!A$2:A$163,0),1)</f>
        <v>Gamma Gun</v>
      </c>
      <c r="C125" s="3" t="n">
        <f aca="false">INDEX($G$2:$G$21,MATCH(D125,$H$2:$H$21,0),1)</f>
        <v>7</v>
      </c>
      <c r="D125" s="3" t="s">
        <v>594</v>
      </c>
      <c r="E125" s="3" t="str">
        <f aca="false">_xlfn.CONCAT("('",A125,"','",C125,"'),")</f>
        <v>('20','7'),</v>
      </c>
      <c r="BA125" s="0" t="s">
        <v>564</v>
      </c>
    </row>
    <row r="126" customFormat="false" ht="13.8" hidden="false" customHeight="false" outlineLevel="0" collapsed="false">
      <c r="A126" s="3" t="n">
        <v>78</v>
      </c>
      <c r="B126" s="3" t="str">
        <f aca="false">INDEX(allweapstat!B$2:B$163,MATCH(A126,allweapstat!A$2:A$163,0),1)</f>
        <v>Pulse Gun</v>
      </c>
      <c r="C126" s="3" t="n">
        <f aca="false">INDEX($G$2:$G$21,MATCH(D126,$H$2:$H$21,0),1)</f>
        <v>8</v>
      </c>
      <c r="D126" s="3" t="s">
        <v>602</v>
      </c>
      <c r="E126" s="3" t="str">
        <f aca="false">_xlfn.CONCAT("('",A126,"','",C126,"'),")</f>
        <v>('78','8'),</v>
      </c>
      <c r="BE126" s="0" t="s">
        <v>564</v>
      </c>
    </row>
    <row r="127" customFormat="false" ht="13.8" hidden="false" customHeight="false" outlineLevel="0" collapsed="false">
      <c r="A127" s="3" t="n">
        <v>78</v>
      </c>
      <c r="B127" s="3" t="str">
        <f aca="false">INDEX(allweapstat!B$2:B$163,MATCH(A127,allweapstat!A$2:A$163,0),1)</f>
        <v>Pulse Gun</v>
      </c>
      <c r="C127" s="3" t="n">
        <f aca="false">INDEX($G$2:$G$21,MATCH(D127,$H$2:$H$21,0),1)</f>
        <v>6</v>
      </c>
      <c r="D127" s="3" t="s">
        <v>591</v>
      </c>
      <c r="E127" s="3" t="str">
        <f aca="false">_xlfn.CONCAT("('",A127,"','",C127,"'),")</f>
        <v>('78','6'),</v>
      </c>
      <c r="BK127" s="0" t="s">
        <v>564</v>
      </c>
      <c r="BM127" s="0" t="s">
        <v>564</v>
      </c>
    </row>
    <row r="128" customFormat="false" ht="13.8" hidden="false" customHeight="false" outlineLevel="0" collapsed="false">
      <c r="A128" s="3" t="n">
        <v>21</v>
      </c>
      <c r="B128" s="3" t="str">
        <f aca="false">INDEX(allweapstat!B$2:B$163,MATCH(A128,allweapstat!A$2:A$163,0),1)</f>
        <v>Fat Man</v>
      </c>
      <c r="C128" s="3" t="n">
        <f aca="false">INDEX($G$2:$G$21,MATCH(D128,$H$2:$H$21,0),1)</f>
        <v>2</v>
      </c>
      <c r="D128" s="3" t="s">
        <v>588</v>
      </c>
      <c r="E128" s="3" t="str">
        <f aca="false">_xlfn.CONCAT("('",A128,"','",C128,"'),")</f>
        <v>('21','2'),</v>
      </c>
      <c r="BN128" s="0" t="s">
        <v>564</v>
      </c>
    </row>
    <row r="129" customFormat="false" ht="13.8" hidden="false" customHeight="false" outlineLevel="0" collapsed="false">
      <c r="A129" s="3" t="n">
        <v>21</v>
      </c>
      <c r="B129" s="3" t="str">
        <f aca="false">INDEX(allweapstat!B$2:B$163,MATCH(A129,allweapstat!A$2:A$163,0),1)</f>
        <v>Fat Man</v>
      </c>
      <c r="C129" s="3" t="n">
        <f aca="false">INDEX($G$2:$G$21,MATCH(D129,$H$2:$H$21,0),1)</f>
        <v>6</v>
      </c>
      <c r="D129" s="3" t="s">
        <v>591</v>
      </c>
      <c r="E129" s="3" t="str">
        <f aca="false">_xlfn.CONCAT("('",A129,"','",C129,"'),")</f>
        <v>('21','6'),</v>
      </c>
      <c r="AZ129" s="0" t="s">
        <v>564</v>
      </c>
    </row>
    <row r="130" customFormat="false" ht="13.8" hidden="false" customHeight="false" outlineLevel="0" collapsed="false">
      <c r="A130" s="3" t="n">
        <v>21</v>
      </c>
      <c r="B130" s="3" t="str">
        <f aca="false">INDEX(allweapstat!B$2:B$163,MATCH(A130,allweapstat!A$2:A$163,0),1)</f>
        <v>Fat Man</v>
      </c>
      <c r="C130" s="3" t="n">
        <f aca="false">INDEX($G$2:$G$21,MATCH(D130,$H$2:$H$21,0),1)</f>
        <v>7</v>
      </c>
      <c r="D130" s="3" t="s">
        <v>594</v>
      </c>
      <c r="E130" s="3" t="str">
        <f aca="false">_xlfn.CONCAT("('",A130,"','",C130,"'),")</f>
        <v>('21','7'),</v>
      </c>
      <c r="BA130" s="0" t="s">
        <v>564</v>
      </c>
    </row>
    <row r="131" customFormat="false" ht="13.8" hidden="false" customHeight="false" outlineLevel="0" collapsed="false">
      <c r="A131" s="3" t="n">
        <v>22</v>
      </c>
      <c r="B131" s="3" t="str">
        <f aca="false">INDEX(allweapstat!B$2:B$163,MATCH(A131,allweapstat!A$2:A$163,0),1)</f>
        <v>Flamer</v>
      </c>
      <c r="C131" s="3" t="n">
        <f aca="false">INDEX($G$2:$G$21,MATCH(D131,$H$2:$H$21,0),1)</f>
        <v>2</v>
      </c>
      <c r="D131" s="3" t="s">
        <v>588</v>
      </c>
      <c r="E131" s="3" t="str">
        <f aca="false">_xlfn.CONCAT("('",A131,"','",C131,"'),")</f>
        <v>('22','2'),</v>
      </c>
      <c r="BE131" s="0" t="s">
        <v>564</v>
      </c>
    </row>
    <row r="132" customFormat="false" ht="13.8" hidden="false" customHeight="false" outlineLevel="0" collapsed="false">
      <c r="A132" s="3" t="n">
        <v>22</v>
      </c>
      <c r="B132" s="3" t="str">
        <f aca="false">INDEX(allweapstat!B$2:B$163,MATCH(A132,allweapstat!A$2:A$163,0),1)</f>
        <v>Flamer</v>
      </c>
      <c r="C132" s="3" t="n">
        <f aca="false">INDEX($G$2:$G$21,MATCH(D132,$H$2:$H$21,0),1)</f>
        <v>6</v>
      </c>
      <c r="D132" s="3" t="s">
        <v>591</v>
      </c>
      <c r="E132" s="3" t="str">
        <f aca="false">_xlfn.CONCAT("('",A132,"','",C132,"'),")</f>
        <v>('22','6'),</v>
      </c>
      <c r="BA132" s="0" t="s">
        <v>564</v>
      </c>
    </row>
    <row r="133" customFormat="false" ht="13.8" hidden="false" customHeight="false" outlineLevel="0" collapsed="false">
      <c r="A133" s="3" t="n">
        <v>22</v>
      </c>
      <c r="B133" s="3" t="str">
        <f aca="false">INDEX(allweapstat!B$2:B$163,MATCH(A133,allweapstat!A$2:A$163,0),1)</f>
        <v>Flamer</v>
      </c>
      <c r="C133" s="3" t="n">
        <f aca="false">INDEX($G$2:$G$21,MATCH(D133,$H$2:$H$21,0),1)</f>
        <v>7</v>
      </c>
      <c r="D133" s="3" t="s">
        <v>594</v>
      </c>
      <c r="E133" s="3" t="str">
        <f aca="false">_xlfn.CONCAT("('",A133,"','",C133,"'),")</f>
        <v>('22','7'),</v>
      </c>
      <c r="BA133" s="0" t="s">
        <v>564</v>
      </c>
    </row>
    <row r="134" customFormat="false" ht="13.8" hidden="false" customHeight="false" outlineLevel="0" collapsed="false">
      <c r="A134" s="3" t="n">
        <v>23</v>
      </c>
      <c r="B134" s="3" t="str">
        <f aca="false">INDEX(allweapstat!B$2:B$163,MATCH(A134,allweapstat!A$2:A$163,0),1)</f>
        <v>Gatling Laser</v>
      </c>
      <c r="C134" s="3" t="n">
        <f aca="false">INDEX($G$2:$G$21,MATCH(D134,$H$2:$H$21,0),1)</f>
        <v>2</v>
      </c>
      <c r="D134" s="3" t="s">
        <v>588</v>
      </c>
      <c r="E134" s="3" t="str">
        <f aca="false">_xlfn.CONCAT("('",A134,"','",C134,"'),")</f>
        <v>('23','2'),</v>
      </c>
      <c r="BD134" s="0" t="s">
        <v>564</v>
      </c>
    </row>
    <row r="135" customFormat="false" ht="13.8" hidden="false" customHeight="false" outlineLevel="0" collapsed="false">
      <c r="A135" s="3" t="n">
        <v>23</v>
      </c>
      <c r="B135" s="3" t="str">
        <f aca="false">INDEX(allweapstat!B$2:B$163,MATCH(A135,allweapstat!A$2:A$163,0),1)</f>
        <v>Gatling Laser</v>
      </c>
      <c r="C135" s="3" t="n">
        <f aca="false">INDEX($G$2:$G$21,MATCH(D135,$H$2:$H$21,0),1)</f>
        <v>6</v>
      </c>
      <c r="D135" s="3" t="s">
        <v>591</v>
      </c>
      <c r="E135" s="3" t="str">
        <f aca="false">_xlfn.CONCAT("('",A135,"','",C135,"'),")</f>
        <v>('23','6'),</v>
      </c>
      <c r="BD135" s="0" t="s">
        <v>564</v>
      </c>
    </row>
    <row r="136" customFormat="false" ht="13.8" hidden="false" customHeight="false" outlineLevel="0" collapsed="false">
      <c r="A136" s="3" t="n">
        <v>23</v>
      </c>
      <c r="B136" s="3" t="str">
        <f aca="false">INDEX(allweapstat!B$2:B$163,MATCH(A136,allweapstat!A$2:A$163,0),1)</f>
        <v>Gatling Laser</v>
      </c>
      <c r="C136" s="3" t="n">
        <f aca="false">INDEX($G$2:$G$21,MATCH(D136,$H$2:$H$21,0),1)</f>
        <v>7</v>
      </c>
      <c r="D136" s="3" t="s">
        <v>594</v>
      </c>
      <c r="E136" s="3" t="str">
        <f aca="false">_xlfn.CONCAT("('",A136,"','",C136,"'),")</f>
        <v>('23','7'),</v>
      </c>
      <c r="BF136" s="0" t="s">
        <v>564</v>
      </c>
    </row>
    <row r="137" customFormat="false" ht="13.8" hidden="false" customHeight="false" outlineLevel="0" collapsed="false">
      <c r="A137" s="3" t="n">
        <v>24</v>
      </c>
      <c r="B137" s="3" t="str">
        <f aca="false">INDEX(allweapstat!B$2:B$163,MATCH(A137,allweapstat!A$2:A$163,0),1)</f>
        <v>Heavy Incinerator</v>
      </c>
      <c r="C137" s="3" t="n">
        <f aca="false">INDEX($G$2:$G$21,MATCH(D137,$H$2:$H$21,0),1)</f>
        <v>2</v>
      </c>
      <c r="D137" s="3" t="s">
        <v>588</v>
      </c>
      <c r="E137" s="3" t="str">
        <f aca="false">_xlfn.CONCAT("('",A137,"','",C137,"'),")</f>
        <v>('24','2'),</v>
      </c>
      <c r="BF137" s="0" t="s">
        <v>564</v>
      </c>
    </row>
    <row r="138" customFormat="false" ht="13.8" hidden="false" customHeight="false" outlineLevel="0" collapsed="false">
      <c r="A138" s="3" t="n">
        <v>24</v>
      </c>
      <c r="B138" s="3" t="str">
        <f aca="false">INDEX(allweapstat!B$2:B$163,MATCH(A138,allweapstat!A$2:A$163,0),1)</f>
        <v>Heavy Incinerator</v>
      </c>
      <c r="C138" s="3" t="n">
        <f aca="false">INDEX($G$2:$G$21,MATCH(D138,$H$2:$H$21,0),1)</f>
        <v>6</v>
      </c>
      <c r="D138" s="3" t="s">
        <v>591</v>
      </c>
      <c r="E138" s="3" t="str">
        <f aca="false">_xlfn.CONCAT("('",A138,"','",C138,"'),")</f>
        <v>('24','6'),</v>
      </c>
      <c r="BN138" s="0" t="s">
        <v>564</v>
      </c>
    </row>
    <row r="139" customFormat="false" ht="13.8" hidden="false" customHeight="false" outlineLevel="0" collapsed="false">
      <c r="A139" s="3" t="n">
        <v>24</v>
      </c>
      <c r="B139" s="3" t="str">
        <f aca="false">INDEX(allweapstat!B$2:B$163,MATCH(A139,allweapstat!A$2:A$163,0),1)</f>
        <v>Heavy Incinerator</v>
      </c>
      <c r="C139" s="3" t="n">
        <f aca="false">INDEX($G$2:$G$21,MATCH(D139,$H$2:$H$21,0),1)</f>
        <v>7</v>
      </c>
      <c r="D139" s="3" t="s">
        <v>594</v>
      </c>
      <c r="E139" s="3" t="str">
        <f aca="false">_xlfn.CONCAT("('",A139,"','",C139,"'),")</f>
        <v>('24','7'),</v>
      </c>
      <c r="BK139" s="0" t="s">
        <v>564</v>
      </c>
    </row>
    <row r="140" customFormat="false" ht="13.8" hidden="false" customHeight="false" outlineLevel="0" collapsed="false">
      <c r="A140" s="3" t="n">
        <v>25</v>
      </c>
      <c r="B140" s="3" t="str">
        <f aca="false">INDEX(allweapstat!B$2:B$163,MATCH(A140,allweapstat!A$2:A$163,0),1)</f>
        <v>Junk Jet</v>
      </c>
      <c r="C140" s="3" t="n">
        <f aca="false">INDEX($G$2:$G$21,MATCH(D140,$H$2:$H$21,0),1)</f>
        <v>2</v>
      </c>
      <c r="D140" s="3" t="s">
        <v>588</v>
      </c>
      <c r="E140" s="3" t="str">
        <f aca="false">_xlfn.CONCAT("('",A140,"','",C140,"'),")</f>
        <v>('25','2'),</v>
      </c>
    </row>
    <row r="141" customFormat="false" ht="13.8" hidden="false" customHeight="false" outlineLevel="0" collapsed="false">
      <c r="A141" s="3" t="n">
        <v>25</v>
      </c>
      <c r="B141" s="3" t="str">
        <f aca="false">INDEX(allweapstat!B$2:B$163,MATCH(A141,allweapstat!A$2:A$163,0),1)</f>
        <v>Junk Jet</v>
      </c>
      <c r="C141" s="3" t="n">
        <f aca="false">INDEX($G$2:$G$21,MATCH(D141,$H$2:$H$21,0),1)</f>
        <v>6</v>
      </c>
      <c r="D141" s="3" t="s">
        <v>591</v>
      </c>
      <c r="E141" s="3" t="str">
        <f aca="false">_xlfn.CONCAT("('",A141,"','",C141,"'),")</f>
        <v>('25','6'),</v>
      </c>
    </row>
    <row r="142" customFormat="false" ht="13.8" hidden="false" customHeight="false" outlineLevel="0" collapsed="false">
      <c r="A142" s="3" t="n">
        <v>25</v>
      </c>
      <c r="B142" s="3" t="str">
        <f aca="false">INDEX(allweapstat!B$2:B$163,MATCH(A142,allweapstat!A$2:A$163,0),1)</f>
        <v>Junk Jet</v>
      </c>
      <c r="C142" s="3" t="n">
        <f aca="false">INDEX($G$2:$G$21,MATCH(D142,$H$2:$H$21,0),1)</f>
        <v>7</v>
      </c>
      <c r="D142" s="3" t="s">
        <v>594</v>
      </c>
      <c r="E142" s="3" t="str">
        <f aca="false">_xlfn.CONCAT("('",A142,"','",C142,"'),")</f>
        <v>('25','7'),</v>
      </c>
    </row>
    <row r="143" customFormat="false" ht="13.8" hidden="false" customHeight="false" outlineLevel="0" collapsed="false">
      <c r="A143" s="3" t="n">
        <v>79</v>
      </c>
      <c r="B143" s="3" t="str">
        <f aca="false">INDEX(allweapstat!B$2:B$163,MATCH(A143,allweapstat!A$2:A$163,0),1)</f>
        <v>M60</v>
      </c>
      <c r="C143" s="3" t="n">
        <f aca="false">INDEX($G$2:$G$21,MATCH(D143,$H$2:$H$21,0),1)</f>
        <v>2</v>
      </c>
      <c r="D143" s="3" t="s">
        <v>588</v>
      </c>
      <c r="E143" s="3" t="str">
        <f aca="false">_xlfn.CONCAT("('",A143,"','",C143,"'),")</f>
        <v>('79','2'),</v>
      </c>
    </row>
    <row r="144" customFormat="false" ht="13.8" hidden="false" customHeight="false" outlineLevel="0" collapsed="false">
      <c r="A144" s="3" t="n">
        <v>79</v>
      </c>
      <c r="B144" s="3" t="str">
        <f aca="false">INDEX(allweapstat!B$2:B$163,MATCH(A144,allweapstat!A$2:A$163,0),1)</f>
        <v>M60</v>
      </c>
      <c r="C144" s="3" t="n">
        <f aca="false">INDEX($G$2:$G$21,MATCH(D144,$H$2:$H$21,0),1)</f>
        <v>6</v>
      </c>
      <c r="D144" s="3" t="s">
        <v>591</v>
      </c>
      <c r="E144" s="3" t="str">
        <f aca="false">_xlfn.CONCAT("('",A144,"','",C144,"'),")</f>
        <v>('79','6'),</v>
      </c>
    </row>
    <row r="145" customFormat="false" ht="13.8" hidden="false" customHeight="false" outlineLevel="0" collapsed="false">
      <c r="A145" s="3" t="n">
        <v>79</v>
      </c>
      <c r="B145" s="3" t="str">
        <f aca="false">INDEX(allweapstat!B$2:B$163,MATCH(A145,allweapstat!A$2:A$163,0),1)</f>
        <v>M60</v>
      </c>
      <c r="C145" s="3" t="n">
        <f aca="false">INDEX($G$2:$G$21,MATCH(D145,$H$2:$H$21,0),1)</f>
        <v>7</v>
      </c>
      <c r="D145" s="3" t="s">
        <v>594</v>
      </c>
      <c r="E145" s="3" t="str">
        <f aca="false">_xlfn.CONCAT("('",A145,"','",C145,"'),")</f>
        <v>('79','7'),</v>
      </c>
    </row>
    <row r="146" customFormat="false" ht="13.8" hidden="false" customHeight="false" outlineLevel="0" collapsed="false">
      <c r="A146" s="3" t="n">
        <v>81</v>
      </c>
      <c r="B146" s="3" t="str">
        <f aca="false">INDEX(allweapstat!B$2:B$163,MATCH(A146,allweapstat!A$2:A$163,0),1)</f>
        <v>SMMG</v>
      </c>
      <c r="C146" s="3" t="n">
        <f aca="false">INDEX($G$2:$G$21,MATCH(D146,$H$2:$H$21,0),1)</f>
        <v>2</v>
      </c>
      <c r="D146" s="3" t="s">
        <v>588</v>
      </c>
      <c r="E146" s="3" t="str">
        <f aca="false">_xlfn.CONCAT("('",A146,"','",C146,"'),")</f>
        <v>('81','2'),</v>
      </c>
    </row>
    <row r="147" customFormat="false" ht="13.8" hidden="false" customHeight="false" outlineLevel="0" collapsed="false">
      <c r="A147" s="3" t="n">
        <v>81</v>
      </c>
      <c r="B147" s="3" t="str">
        <f aca="false">INDEX(allweapstat!B$2:B$163,MATCH(A147,allweapstat!A$2:A$163,0),1)</f>
        <v>SMMG</v>
      </c>
      <c r="C147" s="3" t="n">
        <f aca="false">INDEX($G$2:$G$21,MATCH(D147,$H$2:$H$21,0),1)</f>
        <v>6</v>
      </c>
      <c r="D147" s="3" t="s">
        <v>591</v>
      </c>
      <c r="E147" s="3" t="str">
        <f aca="false">_xlfn.CONCAT("('",A147,"','",C147,"'),")</f>
        <v>('81','6'),</v>
      </c>
    </row>
    <row r="148" customFormat="false" ht="13.8" hidden="false" customHeight="false" outlineLevel="0" collapsed="false">
      <c r="A148" s="3" t="n">
        <v>30</v>
      </c>
      <c r="B148" s="3" t="str">
        <f aca="false">INDEX(allweapstat!B$2:B$163,MATCH(A148,allweapstat!A$2:A$163,0),1)</f>
        <v>Bayonet</v>
      </c>
      <c r="C148" s="3" t="n">
        <f aca="false">INDEX($G$2:$G$21,MATCH(D148,$H$2:$H$21,0),1)</f>
        <v>13</v>
      </c>
      <c r="D148" s="3" t="s">
        <v>599</v>
      </c>
      <c r="E148" s="3" t="str">
        <f aca="false">_xlfn.CONCAT("('",A148,"','",C148,"'),")</f>
        <v>('30','13'),</v>
      </c>
    </row>
    <row r="149" customFormat="false" ht="13.8" hidden="false" customHeight="false" outlineLevel="0" collapsed="false">
      <c r="A149" s="3" t="n">
        <v>32</v>
      </c>
      <c r="B149" s="3" t="str">
        <f aca="false">INDEX(allweapstat!B$2:B$163,MATCH(A149,allweapstat!A$2:A$163,0),1)</f>
        <v>Large Bayonet</v>
      </c>
      <c r="C149" s="3" t="n">
        <f aca="false">INDEX($G$2:$G$21,MATCH(D149,$H$2:$H$21,0),1)</f>
        <v>13</v>
      </c>
      <c r="D149" s="3" t="s">
        <v>599</v>
      </c>
      <c r="E149" s="3" t="str">
        <f aca="false">_xlfn.CONCAT("('",A149,"','",C149,"'),")</f>
        <v>('32','13'),</v>
      </c>
    </row>
    <row r="150" customFormat="false" ht="13.8" hidden="false" customHeight="false" outlineLevel="0" collapsed="false">
      <c r="A150" s="3" t="n">
        <v>33</v>
      </c>
      <c r="B150" s="3" t="str">
        <f aca="false">INDEX(allweapstat!B$2:B$163,MATCH(A150,allweapstat!A$2:A$163,0),1)</f>
        <v>Sword</v>
      </c>
      <c r="C150" s="3" t="n">
        <f aca="false">INDEX($G$2:$G$21,MATCH(D150,$H$2:$H$21,0),1)</f>
        <v>13</v>
      </c>
      <c r="D150" s="3" t="s">
        <v>599</v>
      </c>
      <c r="E150" s="3" t="str">
        <f aca="false">_xlfn.CONCAT("('",A150,"','",C150,"'),")</f>
        <v>('33','13'),</v>
      </c>
    </row>
    <row r="151" customFormat="false" ht="13.8" hidden="false" customHeight="false" outlineLevel="0" collapsed="false">
      <c r="A151" s="3" t="n">
        <v>34</v>
      </c>
      <c r="B151" s="3" t="str">
        <f aca="false">INDEX(allweapstat!B$2:B$163,MATCH(A151,allweapstat!A$2:A$163,0),1)</f>
        <v>Combat Knife</v>
      </c>
      <c r="C151" s="3" t="n">
        <f aca="false">INDEX($G$2:$G$21,MATCH(D151,$H$2:$H$21,0),1)</f>
        <v>13</v>
      </c>
      <c r="D151" s="3" t="s">
        <v>599</v>
      </c>
      <c r="E151" s="3" t="str">
        <f aca="false">_xlfn.CONCAT("('",A151,"','",C151,"'),")</f>
        <v>('34','13'),</v>
      </c>
    </row>
    <row r="152" customFormat="false" ht="13.8" hidden="false" customHeight="false" outlineLevel="0" collapsed="false">
      <c r="A152" s="3" t="n">
        <v>35</v>
      </c>
      <c r="B152" s="3" t="str">
        <f aca="false">INDEX(allweapstat!B$2:B$163,MATCH(A152,allweapstat!A$2:A$163,0),1)</f>
        <v>Machete</v>
      </c>
      <c r="C152" s="3" t="n">
        <f aca="false">INDEX($G$2:$G$21,MATCH(D152,$H$2:$H$21,0),1)</f>
        <v>13</v>
      </c>
      <c r="D152" s="3" t="s">
        <v>599</v>
      </c>
      <c r="E152" s="3" t="str">
        <f aca="false">_xlfn.CONCAT("('",A152,"','",C152,"'),")</f>
        <v>('35','13'),</v>
      </c>
    </row>
    <row r="153" customFormat="false" ht="13.8" hidden="false" customHeight="false" outlineLevel="0" collapsed="false">
      <c r="A153" s="3" t="n">
        <v>36</v>
      </c>
      <c r="B153" s="3" t="str">
        <f aca="false">INDEX(allweapstat!B$2:B$163,MATCH(A153,allweapstat!A$2:A$163,0),1)</f>
        <v>Ripper</v>
      </c>
      <c r="C153" s="3" t="n">
        <f aca="false">INDEX($G$2:$G$21,MATCH(D153,$H$2:$H$21,0),1)</f>
        <v>13</v>
      </c>
      <c r="D153" s="3" t="s">
        <v>599</v>
      </c>
      <c r="E153" s="3" t="str">
        <f aca="false">_xlfn.CONCAT("('",A153,"','",C153,"'),")</f>
        <v>('36','13'),</v>
      </c>
    </row>
    <row r="154" customFormat="false" ht="13.8" hidden="false" customHeight="false" outlineLevel="0" collapsed="false">
      <c r="A154" s="3" t="n">
        <v>37</v>
      </c>
      <c r="B154" s="3" t="str">
        <f aca="false">INDEX(allweapstat!B$2:B$163,MATCH(A154,allweapstat!A$2:A$163,0),1)</f>
        <v>Shishkebab</v>
      </c>
      <c r="C154" s="3" t="n">
        <f aca="false">INDEX($G$2:$G$21,MATCH(D154,$H$2:$H$21,0),1)</f>
        <v>13</v>
      </c>
      <c r="D154" s="3" t="s">
        <v>599</v>
      </c>
      <c r="E154" s="3" t="str">
        <f aca="false">_xlfn.CONCAT("('",A154,"','",C154,"'),")</f>
        <v>('37','13'),</v>
      </c>
    </row>
    <row r="155" customFormat="false" ht="13.8" hidden="false" customHeight="false" outlineLevel="0" collapsed="false">
      <c r="A155" s="3" t="n">
        <v>38</v>
      </c>
      <c r="B155" s="3" t="str">
        <f aca="false">INDEX(allweapstat!B$2:B$163,MATCH(A155,allweapstat!A$2:A$163,0),1)</f>
        <v>Switchblade</v>
      </c>
      <c r="C155" s="3" t="n">
        <f aca="false">INDEX($G$2:$G$21,MATCH(D155,$H$2:$H$21,0),1)</f>
        <v>13</v>
      </c>
      <c r="D155" s="3" t="s">
        <v>599</v>
      </c>
      <c r="E155" s="3" t="str">
        <f aca="false">_xlfn.CONCAT("('",A155,"','",C155,"'),")</f>
        <v>('38','13'),</v>
      </c>
    </row>
    <row r="156" customFormat="false" ht="13.8" hidden="false" customHeight="false" outlineLevel="0" collapsed="false">
      <c r="A156" s="3" t="n">
        <v>39</v>
      </c>
      <c r="B156" s="3" t="str">
        <f aca="false">INDEX(allweapstat!B$2:B$163,MATCH(A156,allweapstat!A$2:A$163,0),1)</f>
        <v>Baseball Bat</v>
      </c>
      <c r="C156" s="3" t="n">
        <f aca="false">INDEX($G$2:$G$21,MATCH(D156,$H$2:$H$21,0),1)</f>
        <v>14</v>
      </c>
      <c r="D156" s="3" t="s">
        <v>600</v>
      </c>
      <c r="E156" s="3" t="str">
        <f aca="false">_xlfn.CONCAT("('",A156,"','",C156,"'),")</f>
        <v>('39','14'),</v>
      </c>
    </row>
    <row r="157" customFormat="false" ht="13.8" hidden="false" customHeight="false" outlineLevel="0" collapsed="false">
      <c r="A157" s="3" t="n">
        <v>40</v>
      </c>
      <c r="B157" s="3" t="str">
        <f aca="false">INDEX(allweapstat!B$2:B$163,MATCH(A157,allweapstat!A$2:A$163,0),1)</f>
        <v>AluminumBaseball Bat</v>
      </c>
      <c r="C157" s="3" t="n">
        <f aca="false">INDEX($G$2:$G$21,MATCH(D157,$H$2:$H$21,0),1)</f>
        <v>14</v>
      </c>
      <c r="D157" s="3" t="s">
        <v>600</v>
      </c>
      <c r="E157" s="3" t="str">
        <f aca="false">_xlfn.CONCAT("('",A157,"','",C157,"'),")</f>
        <v>('40','14'),</v>
      </c>
    </row>
    <row r="158" customFormat="false" ht="13.8" hidden="false" customHeight="false" outlineLevel="0" collapsed="false">
      <c r="A158" s="3" t="n">
        <v>41</v>
      </c>
      <c r="B158" s="3" t="str">
        <f aca="false">INDEX(allweapstat!B$2:B$163,MATCH(A158,allweapstat!A$2:A$163,0),1)</f>
        <v>Board</v>
      </c>
      <c r="C158" s="3" t="n">
        <f aca="false">INDEX($G$2:$G$21,MATCH(D158,$H$2:$H$21,0),1)</f>
        <v>14</v>
      </c>
      <c r="D158" s="3" t="s">
        <v>600</v>
      </c>
      <c r="E158" s="3" t="str">
        <f aca="false">_xlfn.CONCAT("('",A158,"','",C158,"'),")</f>
        <v>('41','14'),</v>
      </c>
    </row>
    <row r="159" customFormat="false" ht="13.8" hidden="false" customHeight="false" outlineLevel="0" collapsed="false">
      <c r="A159" s="3" t="n">
        <v>42</v>
      </c>
      <c r="B159" s="3" t="str">
        <f aca="false">INDEX(allweapstat!B$2:B$163,MATCH(A159,allweapstat!A$2:A$163,0),1)</f>
        <v>Lead Pipe</v>
      </c>
      <c r="C159" s="3" t="n">
        <f aca="false">INDEX($G$2:$G$21,MATCH(D159,$H$2:$H$21,0),1)</f>
        <v>14</v>
      </c>
      <c r="D159" s="3" t="s">
        <v>600</v>
      </c>
      <c r="E159" s="3" t="str">
        <f aca="false">_xlfn.CONCAT("('",A159,"','",C159,"'),")</f>
        <v>('42','14'),</v>
      </c>
    </row>
    <row r="160" customFormat="false" ht="13.8" hidden="false" customHeight="false" outlineLevel="0" collapsed="false">
      <c r="A160" s="3" t="n">
        <v>43</v>
      </c>
      <c r="B160" s="3" t="str">
        <f aca="false">INDEX(allweapstat!B$2:B$163,MATCH(A160,allweapstat!A$2:A$163,0),1)</f>
        <v>Pipe Wrench</v>
      </c>
      <c r="C160" s="3" t="n">
        <f aca="false">INDEX($G$2:$G$21,MATCH(D160,$H$2:$H$21,0),1)</f>
        <v>14</v>
      </c>
      <c r="D160" s="3" t="s">
        <v>600</v>
      </c>
      <c r="E160" s="3" t="str">
        <f aca="false">_xlfn.CONCAT("('",A160,"','",C160,"'),")</f>
        <v>('43','14'),</v>
      </c>
    </row>
    <row r="161" customFormat="false" ht="13.8" hidden="false" customHeight="false" outlineLevel="0" collapsed="false">
      <c r="A161" s="3" t="n">
        <v>44</v>
      </c>
      <c r="B161" s="3" t="str">
        <f aca="false">INDEX(allweapstat!B$2:B$163,MATCH(A161,allweapstat!A$2:A$163,0),1)</f>
        <v>Pool cue</v>
      </c>
      <c r="C161" s="3" t="n">
        <f aca="false">INDEX($G$2:$G$21,MATCH(D161,$H$2:$H$21,0),1)</f>
        <v>14</v>
      </c>
      <c r="D161" s="3" t="s">
        <v>600</v>
      </c>
      <c r="E161" s="3" t="str">
        <f aca="false">_xlfn.CONCAT("('",A161,"','",C161,"'),")</f>
        <v>('44','14'),</v>
      </c>
    </row>
    <row r="162" customFormat="false" ht="13.8" hidden="false" customHeight="false" outlineLevel="0" collapsed="false">
      <c r="A162" s="3" t="n">
        <v>45</v>
      </c>
      <c r="B162" s="3" t="str">
        <f aca="false">INDEX(allweapstat!B$2:B$163,MATCH(A162,allweapstat!A$2:A$163,0),1)</f>
        <v>Rolling Pin</v>
      </c>
      <c r="C162" s="3" t="n">
        <f aca="false">INDEX($G$2:$G$21,MATCH(D162,$H$2:$H$21,0),1)</f>
        <v>14</v>
      </c>
      <c r="D162" s="3" t="s">
        <v>600</v>
      </c>
      <c r="E162" s="3" t="str">
        <f aca="false">_xlfn.CONCAT("('",A162,"','",C162,"'),")</f>
        <v>('45','14'),</v>
      </c>
    </row>
    <row r="163" customFormat="false" ht="13.8" hidden="false" customHeight="false" outlineLevel="0" collapsed="false">
      <c r="A163" s="3" t="n">
        <v>46</v>
      </c>
      <c r="B163" s="3" t="str">
        <f aca="false">INDEX(allweapstat!B$2:B$163,MATCH(A163,allweapstat!A$2:A$163,0),1)</f>
        <v>Baton</v>
      </c>
      <c r="C163" s="3" t="n">
        <f aca="false">INDEX($G$2:$G$21,MATCH(D163,$H$2:$H$21,0),1)</f>
        <v>14</v>
      </c>
      <c r="D163" s="3" t="s">
        <v>600</v>
      </c>
      <c r="E163" s="3" t="str">
        <f aca="false">_xlfn.CONCAT("('",A163,"','",C163,"'),")</f>
        <v>('46','14'),</v>
      </c>
    </row>
    <row r="164" customFormat="false" ht="13.8" hidden="false" customHeight="false" outlineLevel="0" collapsed="false">
      <c r="A164" s="3" t="n">
        <v>47</v>
      </c>
      <c r="B164" s="3" t="str">
        <f aca="false">INDEX(allweapstat!B$2:B$163,MATCH(A164,allweapstat!A$2:A$163,0),1)</f>
        <v>Sledgehammer</v>
      </c>
      <c r="C164" s="3" t="n">
        <f aca="false">INDEX($G$2:$G$21,MATCH(D164,$H$2:$H$21,0),1)</f>
        <v>14</v>
      </c>
      <c r="D164" s="3" t="s">
        <v>600</v>
      </c>
      <c r="E164" s="3" t="str">
        <f aca="false">_xlfn.CONCAT("('",A164,"','",C164,"'),")</f>
        <v>('47','14'),</v>
      </c>
    </row>
    <row r="165" customFormat="false" ht="13.8" hidden="false" customHeight="false" outlineLevel="0" collapsed="false">
      <c r="A165" s="3" t="n">
        <v>48</v>
      </c>
      <c r="B165" s="3" t="str">
        <f aca="false">INDEX(allweapstat!B$2:B$163,MATCH(A165,allweapstat!A$2:A$163,0),1)</f>
        <v>Super Sledge</v>
      </c>
      <c r="C165" s="3" t="n">
        <f aca="false">INDEX($G$2:$G$21,MATCH(D165,$H$2:$H$21,0),1)</f>
        <v>14</v>
      </c>
      <c r="D165" s="3" t="s">
        <v>600</v>
      </c>
      <c r="E165" s="3" t="str">
        <f aca="false">_xlfn.CONCAT("('",A165,"','",C165,"'),")</f>
        <v>('48','14'),</v>
      </c>
    </row>
    <row r="166" customFormat="false" ht="13.8" hidden="false" customHeight="false" outlineLevel="0" collapsed="false">
      <c r="A166" s="3" t="n">
        <v>49</v>
      </c>
      <c r="B166" s="3" t="str">
        <f aca="false">INDEX(allweapstat!B$2:B$163,MATCH(A166,allweapstat!A$2:A$163,0),1)</f>
        <v>Tire Iron</v>
      </c>
      <c r="C166" s="3" t="n">
        <f aca="false">INDEX($G$2:$G$21,MATCH(D166,$H$2:$H$21,0),1)</f>
        <v>14</v>
      </c>
      <c r="D166" s="3" t="s">
        <v>600</v>
      </c>
      <c r="E166" s="3" t="str">
        <f aca="false">_xlfn.CONCAT("('",A166,"','",C166,"'),")</f>
        <v>('49','14'),</v>
      </c>
    </row>
    <row r="167" customFormat="false" ht="13.8" hidden="false" customHeight="false" outlineLevel="0" collapsed="false">
      <c r="A167" s="3" t="n">
        <v>50</v>
      </c>
      <c r="B167" s="3" t="str">
        <f aca="false">INDEX(allweapstat!B$2:B$163,MATCH(A167,allweapstat!A$2:A$163,0),1)</f>
        <v>Walking Cane</v>
      </c>
      <c r="C167" s="3" t="n">
        <f aca="false">INDEX($G$2:$G$21,MATCH(D167,$H$2:$H$21,0),1)</f>
        <v>14</v>
      </c>
      <c r="D167" s="3" t="s">
        <v>600</v>
      </c>
      <c r="E167" s="3" t="str">
        <f aca="false">_xlfn.CONCAT("('",A167,"','",C167,"'),")</f>
        <v>('50','14'),</v>
      </c>
    </row>
    <row r="168" customFormat="false" ht="13.8" hidden="false" customHeight="false" outlineLevel="0" collapsed="false">
      <c r="A168" s="3" t="n">
        <v>82</v>
      </c>
      <c r="B168" s="3" t="str">
        <f aca="false">INDEX(allweapstat!B$2:B$163,MATCH(A168,allweapstat!A$2:A$163,0),1)</f>
        <v>Cattle Prod</v>
      </c>
      <c r="C168" s="3" t="n">
        <f aca="false">INDEX($G$2:$G$21,MATCH(D168,$H$2:$H$21,0),1)</f>
        <v>14</v>
      </c>
      <c r="D168" s="3" t="s">
        <v>600</v>
      </c>
      <c r="E168" s="3" t="str">
        <f aca="false">_xlfn.CONCAT("('",A168,"','",C168,"'),")</f>
        <v>('82','14'),</v>
      </c>
    </row>
    <row r="169" customFormat="false" ht="13.8" hidden="false" customHeight="false" outlineLevel="0" collapsed="false">
      <c r="A169" s="3" t="n">
        <v>83</v>
      </c>
      <c r="B169" s="3" t="str">
        <f aca="false">INDEX(allweapstat!B$2:B$163,MATCH(A169,allweapstat!A$2:A$163,0),1)</f>
        <v>Crowbar</v>
      </c>
      <c r="C169" s="3" t="n">
        <f aca="false">INDEX($G$2:$G$21,MATCH(D169,$H$2:$H$21,0),1)</f>
        <v>14</v>
      </c>
      <c r="D169" s="3" t="s">
        <v>600</v>
      </c>
      <c r="E169" s="3" t="str">
        <f aca="false">_xlfn.CONCAT("('",A169,"','",C169,"'),")</f>
        <v>('83','14'),</v>
      </c>
    </row>
    <row r="170" customFormat="false" ht="13.8" hidden="false" customHeight="false" outlineLevel="0" collapsed="false">
      <c r="A170" s="3" t="n">
        <v>84</v>
      </c>
      <c r="B170" s="3" t="str">
        <f aca="false">INDEX(allweapstat!B$2:B$163,MATCH(A170,allweapstat!A$2:A$163,0),1)</f>
        <v>Shovel</v>
      </c>
      <c r="C170" s="3" t="n">
        <f aca="false">INDEX($G$2:$G$21,MATCH(D170,$H$2:$H$21,0),1)</f>
        <v>14</v>
      </c>
      <c r="D170" s="3" t="s">
        <v>600</v>
      </c>
      <c r="E170" s="3" t="str">
        <f aca="false">_xlfn.CONCAT("('",A170,"','",C170,"'),")</f>
        <v>('84','14'),</v>
      </c>
    </row>
    <row r="171" customFormat="false" ht="13.8" hidden="false" customHeight="false" outlineLevel="0" collapsed="false">
      <c r="A171" s="3" t="n">
        <v>90</v>
      </c>
      <c r="B171" s="3" t="str">
        <f aca="false">INDEX(allweapstat!B$2:B$163,MATCH(A171,allweapstat!A$2:A$163,0),1)</f>
        <v>M79 Grenade Launcher</v>
      </c>
      <c r="C171" s="3" t="n">
        <f aca="false">INDEX($G$2:$G$21,MATCH(D171,$H$2:$H$21,0),1)</f>
        <v>2</v>
      </c>
      <c r="D171" s="3" t="s">
        <v>603</v>
      </c>
      <c r="E171" s="3" t="str">
        <f aca="false">_xlfn.CONCAT("('",A171,"','",C171,"'),")</f>
        <v>('90','2'),</v>
      </c>
    </row>
    <row r="172" customFormat="false" ht="13.8" hidden="false" customHeight="false" outlineLevel="0" collapsed="false">
      <c r="A172" s="3" t="n">
        <v>90</v>
      </c>
      <c r="B172" s="3" t="str">
        <f aca="false">INDEX(allweapstat!B$2:B$163,MATCH(A172,allweapstat!A$2:A$163,0),1)</f>
        <v>M79 Grenade Launcher</v>
      </c>
      <c r="C172" s="3" t="n">
        <f aca="false">INDEX($G$2:$G$21,MATCH(D172,$H$2:$H$21,0),1)</f>
        <v>3</v>
      </c>
      <c r="D172" s="3" t="s">
        <v>604</v>
      </c>
      <c r="E172" s="3" t="str">
        <f aca="false">_xlfn.CONCAT("('",A172,"','",C172,"'),")</f>
        <v>('90','3'),</v>
      </c>
    </row>
    <row r="173" customFormat="false" ht="13.8" hidden="false" customHeight="false" outlineLevel="0" collapsed="false">
      <c r="A173" s="3" t="n">
        <v>92</v>
      </c>
      <c r="B173" s="3" t="str">
        <f aca="false">INDEX(allweapstat!B$2:B$163,MATCH(A173,allweapstat!A$2:A$163,0),1)</f>
        <v>Acid Soaker</v>
      </c>
      <c r="C173" s="3" t="n">
        <f aca="false">INDEX($G$2:$G$21,MATCH(D173,$H$2:$H$21,0),1)</f>
        <v>10</v>
      </c>
      <c r="D173" s="3" t="s">
        <v>605</v>
      </c>
      <c r="E173" s="3" t="str">
        <f aca="false">_xlfn.CONCAT("('",A173,"','",C173,"'),")</f>
        <v>('92','10'),</v>
      </c>
    </row>
    <row r="174" customFormat="false" ht="13.8" hidden="false" customHeight="false" outlineLevel="0" collapsed="false">
      <c r="A174" s="3" t="n">
        <v>92</v>
      </c>
      <c r="B174" s="3" t="str">
        <f aca="false">INDEX(allweapstat!B$2:B$163,MATCH(A174,allweapstat!A$2:A$163,0),1)</f>
        <v>Acid Soaker</v>
      </c>
      <c r="C174" s="3" t="n">
        <f aca="false">INDEX($G$2:$G$21,MATCH(D174,$H$2:$H$21,0),1)</f>
        <v>11</v>
      </c>
      <c r="D174" s="3" t="s">
        <v>606</v>
      </c>
      <c r="E174" s="3" t="str">
        <f aca="false">_xlfn.CONCAT("('",A174,"','",C174,"'),")</f>
        <v>('92','11'),</v>
      </c>
    </row>
    <row r="175" customFormat="false" ht="13.8" hidden="false" customHeight="false" outlineLevel="0" collapsed="false">
      <c r="A175" s="3" t="n">
        <v>93</v>
      </c>
      <c r="B175" s="3" t="str">
        <f aca="false">INDEX(allweapstat!B$2:B$163,MATCH(A175,allweapstat!A$2:A$163,0),1)</f>
        <v>Alien Blaster</v>
      </c>
      <c r="C175" s="3" t="n">
        <f aca="false">INDEX($G$2:$G$21,MATCH(D175,$H$2:$H$21,0),1)</f>
        <v>5</v>
      </c>
      <c r="D175" s="3" t="s">
        <v>607</v>
      </c>
      <c r="E175" s="3" t="str">
        <f aca="false">_xlfn.CONCAT("('",A175,"','",C175,"'),")</f>
        <v>('93','5'),</v>
      </c>
    </row>
    <row r="176" customFormat="false" ht="13.8" hidden="false" customHeight="false" outlineLevel="0" collapsed="false">
      <c r="A176" s="3" t="n">
        <v>94</v>
      </c>
      <c r="B176" s="3" t="str">
        <f aca="false">INDEX(allweapstat!B$2:B$163,MATCH(A176,allweapstat!A$2:A$163,0),1)</f>
        <v>Assaultron Head Laser</v>
      </c>
      <c r="C176" s="3" t="n">
        <f aca="false">INDEX($G$2:$G$21,MATCH(D176,$H$2:$H$21,0),1)</f>
        <v>8</v>
      </c>
      <c r="D176" s="3" t="s">
        <v>602</v>
      </c>
      <c r="E176" s="3" t="str">
        <f aca="false">_xlfn.CONCAT("('",A176,"','",C176,"'),")</f>
        <v>('94','8'),</v>
      </c>
    </row>
    <row r="177" customFormat="false" ht="13.8" hidden="false" customHeight="false" outlineLevel="0" collapsed="false">
      <c r="A177" s="3" t="n">
        <v>98</v>
      </c>
      <c r="B177" s="3" t="str">
        <f aca="false">INDEX(allweapstat!B$2:B$163,MATCH(A177,allweapstat!A$2:A$163,0),1)</f>
        <v>Broadsider</v>
      </c>
      <c r="C177" s="3" t="n">
        <f aca="false">INDEX($G$2:$G$21,MATCH(D177,$H$2:$H$21,0),1)</f>
        <v>2</v>
      </c>
      <c r="D177" s="3" t="s">
        <v>603</v>
      </c>
      <c r="E177" s="3" t="str">
        <f aca="false">_xlfn.CONCAT("('",A177,"','",C177,"'),")</f>
        <v>('98','2'),</v>
      </c>
    </row>
    <row r="178" customFormat="false" ht="13.8" hidden="false" customHeight="false" outlineLevel="0" collapsed="false">
      <c r="A178" s="3" t="n">
        <v>98</v>
      </c>
      <c r="B178" s="3" t="str">
        <f aca="false">INDEX(allweapstat!B$2:B$163,MATCH(A178,allweapstat!A$2:A$163,0),1)</f>
        <v>Broadsider</v>
      </c>
      <c r="C178" s="3" t="n">
        <f aca="false">INDEX($G$2:$G$21,MATCH(D178,$H$2:$H$21,0),1)</f>
        <v>1</v>
      </c>
      <c r="D178" s="3" t="s">
        <v>608</v>
      </c>
      <c r="E178" s="3" t="str">
        <f aca="false">_xlfn.CONCAT("('",A178,"','",C178,"'),")</f>
        <v>('98','1'),</v>
      </c>
    </row>
    <row r="179" customFormat="false" ht="13.8" hidden="false" customHeight="false" outlineLevel="0" collapsed="false">
      <c r="A179" s="3" t="n">
        <v>99</v>
      </c>
      <c r="B179" s="3" t="str">
        <f aca="false">INDEX(allweapstat!B$2:B$163,MATCH(A179,allweapstat!A$2:A$163,0),1)</f>
        <v>Cryolator</v>
      </c>
      <c r="C179" s="3" t="n">
        <f aca="false">INDEX($G$2:$G$21,MATCH(D179,$H$2:$H$21,0),1)</f>
        <v>2</v>
      </c>
      <c r="D179" s="3" t="s">
        <v>603</v>
      </c>
      <c r="E179" s="3" t="str">
        <f aca="false">_xlfn.CONCAT("('",A179,"','",C179,"'),")</f>
        <v>('99','2'),</v>
      </c>
    </row>
    <row r="180" customFormat="false" ht="13.8" hidden="false" customHeight="false" outlineLevel="0" collapsed="false">
      <c r="A180" s="3" t="n">
        <v>99</v>
      </c>
      <c r="B180" s="3" t="str">
        <f aca="false">INDEX(allweapstat!B$2:B$163,MATCH(A180,allweapstat!A$2:A$163,0),1)</f>
        <v>Cryolator</v>
      </c>
      <c r="C180" s="3" t="n">
        <f aca="false">INDEX($G$2:$G$21,MATCH(D180,$H$2:$H$21,0),1)</f>
        <v>5</v>
      </c>
      <c r="D180" s="3" t="s">
        <v>607</v>
      </c>
      <c r="E180" s="3" t="str">
        <f aca="false">_xlfn.CONCAT("('",A180,"','",C180,"'),")</f>
        <v>('99','5'),</v>
      </c>
    </row>
    <row r="181" customFormat="false" ht="13.8" hidden="false" customHeight="false" outlineLevel="0" collapsed="false">
      <c r="A181" s="3" t="n">
        <v>99</v>
      </c>
      <c r="B181" s="3" t="str">
        <f aca="false">INDEX(allweapstat!B$2:B$163,MATCH(A181,allweapstat!A$2:A$163,0),1)</f>
        <v>Cryolator</v>
      </c>
      <c r="C181" s="3" t="n">
        <f aca="false">INDEX($G$2:$G$21,MATCH(D181,$H$2:$H$21,0),1)</f>
        <v>3</v>
      </c>
      <c r="D181" s="3" t="s">
        <v>604</v>
      </c>
      <c r="E181" s="3" t="str">
        <f aca="false">_xlfn.CONCAT("('",A181,"','",C181,"'),")</f>
        <v>('99','3'),</v>
      </c>
    </row>
    <row r="182" customFormat="false" ht="13.8" hidden="false" customHeight="false" outlineLevel="0" collapsed="false">
      <c r="A182" s="3" t="n">
        <v>99</v>
      </c>
      <c r="B182" s="3" t="str">
        <f aca="false">INDEX(allweapstat!B$2:B$163,MATCH(A182,allweapstat!A$2:A$163,0),1)</f>
        <v>Cryolator</v>
      </c>
      <c r="C182" s="3" t="n">
        <f aca="false">INDEX($G$2:$G$21,MATCH(D182,$H$2:$H$21,0),1)</f>
        <v>6</v>
      </c>
      <c r="D182" s="3" t="s">
        <v>591</v>
      </c>
      <c r="E182" s="3" t="str">
        <f aca="false">_xlfn.CONCAT("('",A182,"','",C182,"'),")</f>
        <v>('99','6'),</v>
      </c>
    </row>
    <row r="183" customFormat="false" ht="13.8" hidden="false" customHeight="false" outlineLevel="0" collapsed="false">
      <c r="A183" s="3" t="n">
        <v>100</v>
      </c>
      <c r="B183" s="3" t="str">
        <f aca="false">INDEX(allweapstat!B$2:B$163,MATCH(A183,allweapstat!A$2:A$163,0),1)</f>
        <v>Harpoon Gun</v>
      </c>
      <c r="C183" s="3" t="n">
        <f aca="false">INDEX($G$2:$G$21,MATCH(D183,$H$2:$H$21,0),1)</f>
        <v>5</v>
      </c>
      <c r="D183" s="3" t="s">
        <v>607</v>
      </c>
      <c r="E183" s="3" t="str">
        <f aca="false">_xlfn.CONCAT("('",A183,"','",C183,"'),")</f>
        <v>('100','5'),</v>
      </c>
    </row>
    <row r="184" customFormat="false" ht="13.8" hidden="false" customHeight="false" outlineLevel="0" collapsed="false">
      <c r="A184" s="3" t="n">
        <v>100</v>
      </c>
      <c r="B184" s="3" t="str">
        <f aca="false">INDEX(allweapstat!B$2:B$163,MATCH(A184,allweapstat!A$2:A$163,0),1)</f>
        <v>Harpoon Gun</v>
      </c>
      <c r="C184" s="3" t="n">
        <f aca="false">INDEX($G$2:$G$21,MATCH(D184,$H$2:$H$21,0),1)</f>
        <v>3</v>
      </c>
      <c r="D184" s="3" t="s">
        <v>604</v>
      </c>
      <c r="E184" s="3" t="str">
        <f aca="false">_xlfn.CONCAT("('",A184,"','",C184,"'),")</f>
        <v>('100','3'),</v>
      </c>
    </row>
    <row r="185" customFormat="false" ht="13.8" hidden="false" customHeight="false" outlineLevel="0" collapsed="false">
      <c r="A185" s="3" t="n">
        <v>102</v>
      </c>
      <c r="B185" s="3" t="str">
        <f aca="false">INDEX(allweapstat!B$2:B$163,MATCH(A185,allweapstat!A$2:A$163,0),1)</f>
        <v>Claw</v>
      </c>
      <c r="C185" s="3" t="n">
        <f aca="false">INDEX($G$2:$G$21,MATCH(D185,$H$2:$H$21,0),1)</f>
        <v>13</v>
      </c>
      <c r="D185" s="3" t="s">
        <v>609</v>
      </c>
      <c r="E185" s="3" t="str">
        <f aca="false">_xlfn.CONCAT("('",A185,"','",C185,"'),")</f>
        <v>('102','13'),</v>
      </c>
    </row>
    <row r="186" customFormat="false" ht="13.8" hidden="false" customHeight="false" outlineLevel="0" collapsed="false">
      <c r="A186" s="3" t="n">
        <v>106</v>
      </c>
      <c r="B186" s="3" t="str">
        <f aca="false">INDEX(allweapstat!B$2:B$163,MATCH(A186,allweapstat!A$2:A$163,0),1)</f>
        <v>.357 Magnum Revolver</v>
      </c>
      <c r="C186" s="3" t="n">
        <f aca="false">INDEX($G$2:$G$21,MATCH(D186,$H$2:$H$21,0),1)</f>
        <v>1</v>
      </c>
      <c r="D186" s="3" t="s">
        <v>608</v>
      </c>
      <c r="E186" s="3" t="str">
        <f aca="false">_xlfn.CONCAT("('",A186,"','",C186,"'),")</f>
        <v>('106','1'),</v>
      </c>
    </row>
    <row r="187" customFormat="false" ht="13.8" hidden="false" customHeight="false" outlineLevel="0" collapsed="false">
      <c r="A187" s="3" t="n">
        <v>106</v>
      </c>
      <c r="B187" s="3" t="str">
        <f aca="false">INDEX(allweapstat!B$2:B$163,MATCH(A187,allweapstat!A$2:A$163,0),1)</f>
        <v>.357 Magnum Revolver</v>
      </c>
      <c r="C187" s="3" t="n">
        <f aca="false">INDEX($G$2:$G$21,MATCH(D187,$H$2:$H$21,0),1)</f>
        <v>2</v>
      </c>
      <c r="D187" s="3" t="s">
        <v>603</v>
      </c>
      <c r="E187" s="3" t="str">
        <f aca="false">_xlfn.CONCAT("('",A187,"','",C187,"'),")</f>
        <v>('106','2'),</v>
      </c>
    </row>
    <row r="188" customFormat="false" ht="13.8" hidden="false" customHeight="false" outlineLevel="0" collapsed="false">
      <c r="A188" s="3" t="n">
        <v>106</v>
      </c>
      <c r="B188" s="3" t="str">
        <f aca="false">INDEX(allweapstat!B$2:B$163,MATCH(A188,allweapstat!A$2:A$163,0),1)</f>
        <v>.357 Magnum Revolver</v>
      </c>
      <c r="C188" s="3" t="n">
        <f aca="false">INDEX($G$2:$G$21,MATCH(D188,$H$2:$H$21,0),1)</f>
        <v>5</v>
      </c>
      <c r="D188" s="3" t="s">
        <v>607</v>
      </c>
      <c r="E188" s="3" t="str">
        <f aca="false">_xlfn.CONCAT("('",A188,"','",C188,"'),")</f>
        <v>('106','5'),</v>
      </c>
    </row>
    <row r="189" customFormat="false" ht="13.8" hidden="false" customHeight="false" outlineLevel="0" collapsed="false">
      <c r="A189" s="3" t="n">
        <v>107</v>
      </c>
      <c r="B189" s="3" t="str">
        <f aca="false">INDEX(allweapstat!B$2:B$163,MATCH(A189,allweapstat!A$2:A$163,0),1)</f>
        <v>12.7mm Pistol</v>
      </c>
      <c r="C189" s="3" t="n">
        <f aca="false">INDEX($G$2:$G$21,MATCH(D189,$H$2:$H$21,0),1)</f>
        <v>1</v>
      </c>
      <c r="D189" s="3" t="s">
        <v>608</v>
      </c>
      <c r="E189" s="3" t="str">
        <f aca="false">_xlfn.CONCAT("('",A189,"','",C189,"'),")</f>
        <v>('107','1'),</v>
      </c>
    </row>
    <row r="190" customFormat="false" ht="13.8" hidden="false" customHeight="false" outlineLevel="0" collapsed="false">
      <c r="A190" s="3" t="n">
        <v>107</v>
      </c>
      <c r="B190" s="3" t="str">
        <f aca="false">INDEX(allweapstat!B$2:B$163,MATCH(A190,allweapstat!A$2:A$163,0),1)</f>
        <v>12.7mm Pistol</v>
      </c>
      <c r="C190" s="3" t="n">
        <f aca="false">INDEX($G$2:$G$21,MATCH(D190,$H$2:$H$21,0),1)</f>
        <v>2</v>
      </c>
      <c r="D190" s="3" t="s">
        <v>603</v>
      </c>
      <c r="E190" s="3" t="str">
        <f aca="false">_xlfn.CONCAT("('",A190,"','",C190,"'),")</f>
        <v>('107','2'),</v>
      </c>
    </row>
    <row r="191" customFormat="false" ht="13.8" hidden="false" customHeight="false" outlineLevel="0" collapsed="false">
      <c r="A191" s="3" t="n">
        <v>107</v>
      </c>
      <c r="B191" s="3" t="str">
        <f aca="false">INDEX(allweapstat!B$2:B$163,MATCH(A191,allweapstat!A$2:A$163,0),1)</f>
        <v>12.7mm Pistol</v>
      </c>
      <c r="C191" s="3" t="n">
        <f aca="false">INDEX($G$2:$G$21,MATCH(D191,$H$2:$H$21,0),1)</f>
        <v>4</v>
      </c>
      <c r="D191" s="3" t="s">
        <v>610</v>
      </c>
      <c r="E191" s="3" t="str">
        <f aca="false">_xlfn.CONCAT("('",A191,"','",C191,"'),")</f>
        <v>('107','4'),</v>
      </c>
    </row>
    <row r="192" customFormat="false" ht="13.8" hidden="false" customHeight="false" outlineLevel="0" collapsed="false">
      <c r="A192" s="3" t="n">
        <v>107</v>
      </c>
      <c r="B192" s="3" t="str">
        <f aca="false">INDEX(allweapstat!B$2:B$163,MATCH(A192,allweapstat!A$2:A$163,0),1)</f>
        <v>12.7mm Pistol</v>
      </c>
      <c r="C192" s="3" t="n">
        <f aca="false">INDEX($G$2:$G$21,MATCH(D192,$H$2:$H$21,0),1)</f>
        <v>5</v>
      </c>
      <c r="D192" s="3" t="s">
        <v>607</v>
      </c>
      <c r="E192" s="3" t="str">
        <f aca="false">_xlfn.CONCAT("('",A192,"','",C192,"'),")</f>
        <v>('107','5'),</v>
      </c>
    </row>
    <row r="193" customFormat="false" ht="13.8" hidden="false" customHeight="false" outlineLevel="0" collapsed="false">
      <c r="A193" s="3" t="n">
        <v>107</v>
      </c>
      <c r="B193" s="3" t="str">
        <f aca="false">INDEX(allweapstat!B$2:B$163,MATCH(A193,allweapstat!A$2:A$163,0),1)</f>
        <v>12.7mm Pistol</v>
      </c>
      <c r="C193" s="3" t="n">
        <f aca="false">INDEX($G$2:$G$21,MATCH(D193,$H$2:$H$21,0),1)</f>
        <v>6</v>
      </c>
      <c r="D193" s="3" t="s">
        <v>591</v>
      </c>
      <c r="E193" s="3" t="str">
        <f aca="false">_xlfn.CONCAT("('",A193,"','",C193,"'),")</f>
        <v>('107','6'),</v>
      </c>
    </row>
    <row r="194" customFormat="false" ht="13.8" hidden="false" customHeight="false" outlineLevel="0" collapsed="false">
      <c r="A194" s="3" t="n">
        <v>107</v>
      </c>
      <c r="B194" s="3" t="str">
        <f aca="false">INDEX(allweapstat!B$2:B$163,MATCH(A194,allweapstat!A$2:A$163,0),1)</f>
        <v>12.7mm Pistol</v>
      </c>
      <c r="C194" s="3" t="n">
        <f aca="false">INDEX($G$2:$G$21,MATCH(D194,$H$2:$H$21,0),1)</f>
        <v>7</v>
      </c>
      <c r="D194" s="3" t="s">
        <v>611</v>
      </c>
      <c r="E194" s="3" t="str">
        <f aca="false">_xlfn.CONCAT("('",A194,"','",C194,"'),")</f>
        <v>('107','7'),</v>
      </c>
    </row>
    <row r="195" customFormat="false" ht="13.8" hidden="false" customHeight="false" outlineLevel="0" collapsed="false">
      <c r="A195" s="3" t="n">
        <v>108</v>
      </c>
      <c r="B195" s="3" t="str">
        <f aca="false">INDEX(allweapstat!B$2:B$163,MATCH(A195,allweapstat!A$2:A$163,0),1)</f>
        <v>12.7mm SMG</v>
      </c>
      <c r="C195" s="3" t="n">
        <f aca="false">INDEX($G$2:$G$21,MATCH(D195,$H$2:$H$21,0),1)</f>
        <v>1</v>
      </c>
      <c r="D195" s="3" t="s">
        <v>608</v>
      </c>
      <c r="E195" s="3" t="str">
        <f aca="false">_xlfn.CONCAT("('",A195,"','",C195,"'),")</f>
        <v>('108','1'),</v>
      </c>
    </row>
    <row r="196" customFormat="false" ht="13.8" hidden="false" customHeight="false" outlineLevel="0" collapsed="false">
      <c r="A196" s="3" t="n">
        <v>108</v>
      </c>
      <c r="B196" s="3" t="str">
        <f aca="false">INDEX(allweapstat!B$2:B$163,MATCH(A196,allweapstat!A$2:A$163,0),1)</f>
        <v>12.7mm SMG</v>
      </c>
      <c r="C196" s="3" t="n">
        <f aca="false">INDEX($G$2:$G$21,MATCH(D196,$H$2:$H$21,0),1)</f>
        <v>4</v>
      </c>
      <c r="D196" s="3" t="s">
        <v>610</v>
      </c>
      <c r="E196" s="3" t="str">
        <f aca="false">_xlfn.CONCAT("('",A196,"','",C196,"'),")</f>
        <v>('108','4'),</v>
      </c>
    </row>
    <row r="197" customFormat="false" ht="13.8" hidden="false" customHeight="false" outlineLevel="0" collapsed="false">
      <c r="A197" s="3" t="n">
        <v>108</v>
      </c>
      <c r="B197" s="3" t="str">
        <f aca="false">INDEX(allweapstat!B$2:B$163,MATCH(A197,allweapstat!A$2:A$163,0),1)</f>
        <v>12.7mm SMG</v>
      </c>
      <c r="C197" s="3" t="n">
        <f aca="false">INDEX($G$2:$G$21,MATCH(D197,$H$2:$H$21,0),1)</f>
        <v>5</v>
      </c>
      <c r="D197" s="3" t="s">
        <v>607</v>
      </c>
      <c r="E197" s="3" t="str">
        <f aca="false">_xlfn.CONCAT("('",A197,"','",C197,"'),")</f>
        <v>('108','5'),</v>
      </c>
    </row>
    <row r="198" customFormat="false" ht="13.8" hidden="false" customHeight="false" outlineLevel="0" collapsed="false">
      <c r="A198" s="3" t="n">
        <v>108</v>
      </c>
      <c r="B198" s="3" t="str">
        <f aca="false">INDEX(allweapstat!B$2:B$163,MATCH(A198,allweapstat!A$2:A$163,0),1)</f>
        <v>12.7mm SMG</v>
      </c>
      <c r="C198" s="3" t="n">
        <f aca="false">INDEX($G$2:$G$21,MATCH(D198,$H$2:$H$21,0),1)</f>
        <v>6</v>
      </c>
      <c r="D198" s="3" t="s">
        <v>591</v>
      </c>
      <c r="E198" s="3" t="str">
        <f aca="false">_xlfn.CONCAT("('",A198,"','",C198,"'),")</f>
        <v>('108','6'),</v>
      </c>
    </row>
    <row r="199" customFormat="false" ht="13.8" hidden="false" customHeight="false" outlineLevel="0" collapsed="false">
      <c r="A199" s="3" t="n">
        <v>108</v>
      </c>
      <c r="B199" s="3" t="str">
        <f aca="false">INDEX(allweapstat!B$2:B$163,MATCH(A199,allweapstat!A$2:A$163,0),1)</f>
        <v>12.7mm SMG</v>
      </c>
      <c r="C199" s="3" t="n">
        <f aca="false">INDEX($G$2:$G$21,MATCH(D199,$H$2:$H$21,0),1)</f>
        <v>7</v>
      </c>
      <c r="D199" s="3" t="s">
        <v>611</v>
      </c>
      <c r="E199" s="3" t="str">
        <f aca="false">_xlfn.CONCAT("('",A199,"','",C199,"'),")</f>
        <v>('108','7'),</v>
      </c>
    </row>
    <row r="200" customFormat="false" ht="13.8" hidden="false" customHeight="false" outlineLevel="0" collapsed="false">
      <c r="A200" s="3" t="n">
        <v>109</v>
      </c>
      <c r="B200" s="3" t="str">
        <f aca="false">INDEX(allweapstat!B$2:B$163,MATCH(A200,allweapstat!A$2:A$163,0),1)</f>
        <v>25mm Grenade APW</v>
      </c>
      <c r="C200" s="3" t="n">
        <f aca="false">INDEX($G$2:$G$21,MATCH(D200,$H$2:$H$21,0),1)</f>
        <v>1</v>
      </c>
      <c r="D200" s="3" t="s">
        <v>608</v>
      </c>
      <c r="E200" s="3" t="str">
        <f aca="false">_xlfn.CONCAT("('",A200,"','",C200,"'),")</f>
        <v>('109','1'),</v>
      </c>
    </row>
    <row r="201" customFormat="false" ht="13.8" hidden="false" customHeight="false" outlineLevel="0" collapsed="false">
      <c r="A201" s="3" t="n">
        <v>109</v>
      </c>
      <c r="B201" s="3" t="str">
        <f aca="false">INDEX(allweapstat!B$2:B$163,MATCH(A201,allweapstat!A$2:A$163,0),1)</f>
        <v>25mm Grenade APW</v>
      </c>
      <c r="C201" s="3" t="n">
        <f aca="false">INDEX($G$2:$G$21,MATCH(D201,$H$2:$H$21,0),1)</f>
        <v>2</v>
      </c>
      <c r="D201" s="3" t="s">
        <v>603</v>
      </c>
      <c r="E201" s="3" t="str">
        <f aca="false">_xlfn.CONCAT("('",A201,"','",C201,"'),")</f>
        <v>('109','2'),</v>
      </c>
    </row>
    <row r="202" customFormat="false" ht="13.8" hidden="false" customHeight="false" outlineLevel="0" collapsed="false">
      <c r="A202" s="3" t="n">
        <v>109</v>
      </c>
      <c r="B202" s="3" t="str">
        <f aca="false">INDEX(allweapstat!B$2:B$163,MATCH(A202,allweapstat!A$2:A$163,0),1)</f>
        <v>25mm Grenade APW</v>
      </c>
      <c r="C202" s="3" t="n">
        <f aca="false">INDEX($G$2:$G$21,MATCH(D202,$H$2:$H$21,0),1)</f>
        <v>5</v>
      </c>
      <c r="D202" s="3" t="s">
        <v>607</v>
      </c>
      <c r="E202" s="3" t="str">
        <f aca="false">_xlfn.CONCAT("('",A202,"','",C202,"'),")</f>
        <v>('109','5'),</v>
      </c>
    </row>
    <row r="203" customFormat="false" ht="13.8" hidden="false" customHeight="false" outlineLevel="0" collapsed="false">
      <c r="A203" s="3" t="n">
        <v>110</v>
      </c>
      <c r="B203" s="3" t="str">
        <f aca="false">INDEX(allweapstat!B$2:B$163,MATCH(A203,allweapstat!A$2:A$163,0),1)</f>
        <v>9mm Pistol</v>
      </c>
      <c r="C203" s="3" t="n">
        <f aca="false">INDEX($G$2:$G$21,MATCH(D203,$H$2:$H$21,0),1)</f>
        <v>1</v>
      </c>
      <c r="D203" s="3" t="s">
        <v>608</v>
      </c>
      <c r="E203" s="3" t="str">
        <f aca="false">_xlfn.CONCAT("('",A203,"','",C203,"'),")</f>
        <v>('110','1'),</v>
      </c>
    </row>
    <row r="204" customFormat="false" ht="13.8" hidden="false" customHeight="false" outlineLevel="0" collapsed="false">
      <c r="A204" s="3" t="n">
        <v>110</v>
      </c>
      <c r="B204" s="3" t="str">
        <f aca="false">INDEX(allweapstat!B$2:B$163,MATCH(A204,allweapstat!A$2:A$163,0),1)</f>
        <v>9mm Pistol</v>
      </c>
      <c r="C204" s="3" t="n">
        <f aca="false">INDEX($G$2:$G$21,MATCH(D204,$H$2:$H$21,0),1)</f>
        <v>4</v>
      </c>
      <c r="D204" s="3" t="s">
        <v>610</v>
      </c>
      <c r="E204" s="3" t="str">
        <f aca="false">_xlfn.CONCAT("('",A204,"','",C204,"'),")</f>
        <v>('110','4'),</v>
      </c>
    </row>
    <row r="205" customFormat="false" ht="13.8" hidden="false" customHeight="false" outlineLevel="0" collapsed="false">
      <c r="A205" s="3" t="n">
        <v>110</v>
      </c>
      <c r="B205" s="3" t="str">
        <f aca="false">INDEX(allweapstat!B$2:B$163,MATCH(A205,allweapstat!A$2:A$163,0),1)</f>
        <v>9mm Pistol</v>
      </c>
      <c r="C205" s="3" t="n">
        <f aca="false">INDEX($G$2:$G$21,MATCH(D205,$H$2:$H$21,0),1)</f>
        <v>5</v>
      </c>
      <c r="D205" s="3" t="s">
        <v>607</v>
      </c>
      <c r="E205" s="3" t="str">
        <f aca="false">_xlfn.CONCAT("('",A205,"','",C205,"'),")</f>
        <v>('110','5'),</v>
      </c>
    </row>
    <row r="206" customFormat="false" ht="13.8" hidden="false" customHeight="false" outlineLevel="0" collapsed="false">
      <c r="A206" s="3" t="n">
        <v>110</v>
      </c>
      <c r="B206" s="3" t="str">
        <f aca="false">INDEX(allweapstat!B$2:B$163,MATCH(A206,allweapstat!A$2:A$163,0),1)</f>
        <v>9mm Pistol</v>
      </c>
      <c r="C206" s="3" t="n">
        <f aca="false">INDEX($G$2:$G$21,MATCH(D206,$H$2:$H$21,0),1)</f>
        <v>6</v>
      </c>
      <c r="D206" s="3" t="s">
        <v>591</v>
      </c>
      <c r="E206" s="3" t="str">
        <f aca="false">_xlfn.CONCAT("('",A206,"','",C206,"'),")</f>
        <v>('110','6'),</v>
      </c>
    </row>
    <row r="207" customFormat="false" ht="13.8" hidden="false" customHeight="false" outlineLevel="0" collapsed="false">
      <c r="A207" s="3" t="n">
        <v>110</v>
      </c>
      <c r="B207" s="3" t="str">
        <f aca="false">INDEX(allweapstat!B$2:B$163,MATCH(A207,allweapstat!A$2:A$163,0),1)</f>
        <v>9mm Pistol</v>
      </c>
      <c r="C207" s="3" t="n">
        <f aca="false">INDEX($G$2:$G$21,MATCH(D207,$H$2:$H$21,0),1)</f>
        <v>7</v>
      </c>
      <c r="D207" s="3" t="s">
        <v>611</v>
      </c>
      <c r="E207" s="3" t="str">
        <f aca="false">_xlfn.CONCAT("('",A207,"','",C207,"'),")</f>
        <v>('110','7'),</v>
      </c>
    </row>
    <row r="208" customFormat="false" ht="13.8" hidden="false" customHeight="false" outlineLevel="0" collapsed="false">
      <c r="A208" s="3" t="n">
        <v>111</v>
      </c>
      <c r="B208" s="3" t="str">
        <f aca="false">INDEX(allweapstat!B$2:B$163,MATCH(A208,allweapstat!A$2:A$163,0),1)</f>
        <v>Anti-Materiel Rifle</v>
      </c>
      <c r="C208" s="3" t="n">
        <f aca="false">INDEX($G$2:$G$21,MATCH(D208,$H$2:$H$21,0),1)</f>
        <v>1</v>
      </c>
      <c r="D208" s="3" t="s">
        <v>608</v>
      </c>
      <c r="E208" s="3" t="str">
        <f aca="false">_xlfn.CONCAT("('",A208,"','",C208,"'),")</f>
        <v>('111','1'),</v>
      </c>
    </row>
    <row r="209" customFormat="false" ht="13.8" hidden="false" customHeight="false" outlineLevel="0" collapsed="false">
      <c r="A209" s="3" t="n">
        <v>111</v>
      </c>
      <c r="B209" s="3" t="str">
        <f aca="false">INDEX(allweapstat!B$2:B$163,MATCH(A209,allweapstat!A$2:A$163,0),1)</f>
        <v>Anti-Materiel Rifle</v>
      </c>
      <c r="C209" s="3" t="n">
        <f aca="false">INDEX($G$2:$G$21,MATCH(D209,$H$2:$H$21,0),1)</f>
        <v>5</v>
      </c>
      <c r="D209" s="3" t="s">
        <v>607</v>
      </c>
      <c r="E209" s="3" t="str">
        <f aca="false">_xlfn.CONCAT("('",A209,"','",C209,"'),")</f>
        <v>('111','5'),</v>
      </c>
    </row>
    <row r="210" customFormat="false" ht="13.8" hidden="false" customHeight="false" outlineLevel="0" collapsed="false">
      <c r="A210" s="3" t="n">
        <v>111</v>
      </c>
      <c r="B210" s="3" t="str">
        <f aca="false">INDEX(allweapstat!B$2:B$163,MATCH(A210,allweapstat!A$2:A$163,0),1)</f>
        <v>Anti-Materiel Rifle</v>
      </c>
      <c r="C210" s="3" t="n">
        <f aca="false">INDEX($G$2:$G$21,MATCH(D210,$H$2:$H$21,0),1)</f>
        <v>6</v>
      </c>
      <c r="D210" s="3" t="s">
        <v>591</v>
      </c>
      <c r="E210" s="3" t="str">
        <f aca="false">_xlfn.CONCAT("('",A210,"','",C210,"'),")</f>
        <v>('111','6'),</v>
      </c>
    </row>
    <row r="211" customFormat="false" ht="13.8" hidden="false" customHeight="false" outlineLevel="0" collapsed="false">
      <c r="A211" s="3" t="n">
        <v>111</v>
      </c>
      <c r="B211" s="3" t="str">
        <f aca="false">INDEX(allweapstat!B$2:B$163,MATCH(A211,allweapstat!A$2:A$163,0),1)</f>
        <v>Anti-Materiel Rifle</v>
      </c>
      <c r="C211" s="3" t="n">
        <f aca="false">INDEX($G$2:$G$21,MATCH(D211,$H$2:$H$21,0),1)</f>
        <v>7</v>
      </c>
      <c r="D211" s="3" t="s">
        <v>611</v>
      </c>
      <c r="E211" s="3" t="str">
        <f aca="false">_xlfn.CONCAT("('",A211,"','",C211,"'),")</f>
        <v>('111','7'),</v>
      </c>
    </row>
    <row r="212" customFormat="false" ht="13.8" hidden="false" customHeight="false" outlineLevel="0" collapsed="false">
      <c r="A212" s="3" t="n">
        <v>112</v>
      </c>
      <c r="B212" s="3" t="str">
        <f aca="false">INDEX(allweapstat!B$2:B$163,MATCH(A212,allweapstat!A$2:A$163,0),1)</f>
        <v>Battle Rifle</v>
      </c>
      <c r="C212" s="3" t="n">
        <f aca="false">INDEX($G$2:$G$21,MATCH(D212,$H$2:$H$21,0),1)</f>
        <v>1</v>
      </c>
      <c r="D212" s="3" t="s">
        <v>608</v>
      </c>
      <c r="E212" s="3" t="str">
        <f aca="false">_xlfn.CONCAT("('",A212,"','",C212,"'),")</f>
        <v>('112','1'),</v>
      </c>
    </row>
    <row r="213" customFormat="false" ht="13.8" hidden="false" customHeight="false" outlineLevel="0" collapsed="false">
      <c r="A213" s="3" t="n">
        <v>112</v>
      </c>
      <c r="B213" s="3" t="str">
        <f aca="false">INDEX(allweapstat!B$2:B$163,MATCH(A213,allweapstat!A$2:A$163,0),1)</f>
        <v>Battle Rifle</v>
      </c>
      <c r="C213" s="3" t="n">
        <f aca="false">INDEX($G$2:$G$21,MATCH(D213,$H$2:$H$21,0),1)</f>
        <v>2</v>
      </c>
      <c r="D213" s="3" t="s">
        <v>603</v>
      </c>
      <c r="E213" s="3" t="str">
        <f aca="false">_xlfn.CONCAT("('",A213,"','",C213,"'),")</f>
        <v>('112','2'),</v>
      </c>
    </row>
    <row r="214" customFormat="false" ht="13.8" hidden="false" customHeight="false" outlineLevel="0" collapsed="false">
      <c r="A214" s="3" t="n">
        <v>112</v>
      </c>
      <c r="B214" s="3" t="str">
        <f aca="false">INDEX(allweapstat!B$2:B$163,MATCH(A214,allweapstat!A$2:A$163,0),1)</f>
        <v>Battle Rifle</v>
      </c>
      <c r="C214" s="3" t="n">
        <f aca="false">INDEX($G$2:$G$21,MATCH(D214,$H$2:$H$21,0),1)</f>
        <v>6</v>
      </c>
      <c r="D214" s="3" t="s">
        <v>591</v>
      </c>
      <c r="E214" s="3" t="str">
        <f aca="false">_xlfn.CONCAT("('",A214,"','",C214,"'),")</f>
        <v>('112','6'),</v>
      </c>
    </row>
    <row r="215" customFormat="false" ht="13.8" hidden="false" customHeight="false" outlineLevel="0" collapsed="false">
      <c r="A215" s="3" t="n">
        <v>112</v>
      </c>
      <c r="B215" s="3" t="str">
        <f aca="false">INDEX(allweapstat!B$2:B$163,MATCH(A215,allweapstat!A$2:A$163,0),1)</f>
        <v>Battle Rifle</v>
      </c>
      <c r="C215" s="3" t="n">
        <f aca="false">INDEX($G$2:$G$21,MATCH(D215,$H$2:$H$21,0),1)</f>
        <v>7</v>
      </c>
      <c r="D215" s="3" t="s">
        <v>611</v>
      </c>
      <c r="E215" s="3" t="str">
        <f aca="false">_xlfn.CONCAT("('",A215,"','",C215,"'),")</f>
        <v>('112','7'),</v>
      </c>
    </row>
    <row r="216" customFormat="false" ht="13.8" hidden="false" customHeight="false" outlineLevel="0" collapsed="false">
      <c r="A216" s="3" t="n">
        <v>115</v>
      </c>
      <c r="B216" s="3" t="str">
        <f aca="false">INDEX(allweapstat!B$2:B$163,MATCH(A216,allweapstat!A$2:A$163,0),1)</f>
        <v>Black Powder Rifle</v>
      </c>
      <c r="C216" s="3" t="n">
        <f aca="false">INDEX($G$2:$G$21,MATCH(D216,$H$2:$H$21,0),1)</f>
        <v>7</v>
      </c>
      <c r="D216" s="3" t="s">
        <v>611</v>
      </c>
      <c r="E216" s="3" t="str">
        <f aca="false">_xlfn.CONCAT("('",A216,"','",C216,"'),")</f>
        <v>('115','7'),</v>
      </c>
    </row>
    <row r="217" customFormat="false" ht="13.8" hidden="false" customHeight="false" outlineLevel="0" collapsed="false">
      <c r="A217" s="3" t="n">
        <v>116</v>
      </c>
      <c r="B217" s="3" t="str">
        <f aca="false">INDEX(allweapstat!B$2:B$163,MATCH(A217,allweapstat!A$2:A$163,0),1)</f>
        <v>Gauss Pistol</v>
      </c>
      <c r="C217" s="3" t="n">
        <f aca="false">INDEX($G$2:$G$21,MATCH(D217,$H$2:$H$21,0),1)</f>
        <v>2</v>
      </c>
      <c r="D217" s="3" t="s">
        <v>603</v>
      </c>
      <c r="E217" s="3" t="str">
        <f aca="false">_xlfn.CONCAT("('",A217,"','",C217,"'),")</f>
        <v>('116','2'),</v>
      </c>
    </row>
    <row r="218" customFormat="false" ht="13.8" hidden="false" customHeight="false" outlineLevel="0" collapsed="false">
      <c r="A218" s="3" t="n">
        <v>116</v>
      </c>
      <c r="B218" s="3" t="str">
        <f aca="false">INDEX(allweapstat!B$2:B$163,MATCH(A218,allweapstat!A$2:A$163,0),1)</f>
        <v>Gauss Pistol</v>
      </c>
      <c r="C218" s="3" t="n">
        <f aca="false">INDEX($G$2:$G$21,MATCH(D218,$H$2:$H$21,0),1)</f>
        <v>8</v>
      </c>
      <c r="D218" s="3" t="s">
        <v>602</v>
      </c>
      <c r="E218" s="3" t="str">
        <f aca="false">_xlfn.CONCAT("('",A218,"','",C218,"'),")</f>
        <v>('116','8'),</v>
      </c>
    </row>
    <row r="219" customFormat="false" ht="13.8" hidden="false" customHeight="false" outlineLevel="0" collapsed="false">
      <c r="A219" s="3" t="n">
        <v>116</v>
      </c>
      <c r="B219" s="3" t="str">
        <f aca="false">INDEX(allweapstat!B$2:B$163,MATCH(A219,allweapstat!A$2:A$163,0),1)</f>
        <v>Gauss Pistol</v>
      </c>
      <c r="C219" s="3" t="n">
        <f aca="false">INDEX($G$2:$G$21,MATCH(D219,$H$2:$H$21,0),1)</f>
        <v>6</v>
      </c>
      <c r="D219" s="3" t="s">
        <v>591</v>
      </c>
      <c r="E219" s="3" t="str">
        <f aca="false">_xlfn.CONCAT("('",A219,"','",C219,"'),")</f>
        <v>('116','6'),</v>
      </c>
    </row>
    <row r="220" customFormat="false" ht="13.8" hidden="false" customHeight="false" outlineLevel="0" collapsed="false">
      <c r="A220" s="3" t="n">
        <v>117</v>
      </c>
      <c r="B220" s="3" t="str">
        <f aca="false">INDEX(allweapstat!B$2:B$163,MATCH(A220,allweapstat!A$2:A$163,0),1)</f>
        <v>Gauss Shotgun</v>
      </c>
      <c r="C220" s="3" t="n">
        <f aca="false">INDEX($G$2:$G$21,MATCH(D220,$H$2:$H$21,0),1)</f>
        <v>2</v>
      </c>
      <c r="D220" s="3" t="s">
        <v>603</v>
      </c>
      <c r="E220" s="3" t="str">
        <f aca="false">_xlfn.CONCAT("('",A220,"','",C220,"'),")</f>
        <v>('117','2'),</v>
      </c>
    </row>
    <row r="221" customFormat="false" ht="13.8" hidden="false" customHeight="false" outlineLevel="0" collapsed="false">
      <c r="A221" s="3" t="n">
        <v>117</v>
      </c>
      <c r="B221" s="3" t="str">
        <f aca="false">INDEX(allweapstat!B$2:B$163,MATCH(A221,allweapstat!A$2:A$163,0),1)</f>
        <v>Gauss Shotgun</v>
      </c>
      <c r="C221" s="3" t="n">
        <f aca="false">INDEX($G$2:$G$21,MATCH(D221,$H$2:$H$21,0),1)</f>
        <v>8</v>
      </c>
      <c r="D221" s="3" t="s">
        <v>602</v>
      </c>
      <c r="E221" s="3" t="str">
        <f aca="false">_xlfn.CONCAT("('",A221,"','",C221,"'),")</f>
        <v>('117','8'),</v>
      </c>
    </row>
    <row r="222" customFormat="false" ht="13.8" hidden="false" customHeight="false" outlineLevel="0" collapsed="false">
      <c r="A222" s="3" t="n">
        <v>118</v>
      </c>
      <c r="B222" s="3" t="str">
        <f aca="false">INDEX(allweapstat!B$2:B$163,MATCH(A222,allweapstat!A$2:A$163,0),1)</f>
        <v>Light Machine Gun</v>
      </c>
      <c r="C222" s="3" t="n">
        <f aca="false">INDEX($G$2:$G$21,MATCH(D222,$H$2:$H$21,0),1)</f>
        <v>1</v>
      </c>
      <c r="D222" s="3" t="s">
        <v>608</v>
      </c>
      <c r="E222" s="3" t="str">
        <f aca="false">_xlfn.CONCAT("('",A222,"','",C222,"'),")</f>
        <v>('118','1'),</v>
      </c>
    </row>
    <row r="223" customFormat="false" ht="13.8" hidden="false" customHeight="false" outlineLevel="0" collapsed="false">
      <c r="A223" s="3" t="n">
        <v>118</v>
      </c>
      <c r="B223" s="3" t="str">
        <f aca="false">INDEX(allweapstat!B$2:B$163,MATCH(A223,allweapstat!A$2:A$163,0),1)</f>
        <v>Light Machine Gun</v>
      </c>
      <c r="C223" s="3" t="n">
        <f aca="false">INDEX($G$2:$G$21,MATCH(D223,$H$2:$H$21,0),1)</f>
        <v>2</v>
      </c>
      <c r="D223" s="3" t="s">
        <v>603</v>
      </c>
      <c r="E223" s="3" t="str">
        <f aca="false">_xlfn.CONCAT("('",A223,"','",C223,"'),")</f>
        <v>('118','2'),</v>
      </c>
    </row>
    <row r="224" customFormat="false" ht="13.8" hidden="false" customHeight="false" outlineLevel="0" collapsed="false">
      <c r="A224" s="3" t="n">
        <v>118</v>
      </c>
      <c r="B224" s="3" t="str">
        <f aca="false">INDEX(allweapstat!B$2:B$163,MATCH(A224,allweapstat!A$2:A$163,0),1)</f>
        <v>Light Machine Gun</v>
      </c>
      <c r="C224" s="3" t="n">
        <f aca="false">INDEX($G$2:$G$21,MATCH(D224,$H$2:$H$21,0),1)</f>
        <v>5</v>
      </c>
      <c r="D224" s="3" t="s">
        <v>607</v>
      </c>
      <c r="E224" s="3" t="str">
        <f aca="false">_xlfn.CONCAT("('",A224,"','",C224,"'),")</f>
        <v>('118','5'),</v>
      </c>
    </row>
    <row r="225" customFormat="false" ht="13.8" hidden="false" customHeight="false" outlineLevel="0" collapsed="false">
      <c r="A225" s="3" t="n">
        <v>118</v>
      </c>
      <c r="B225" s="3" t="str">
        <f aca="false">INDEX(allweapstat!B$2:B$163,MATCH(A225,allweapstat!A$2:A$163,0),1)</f>
        <v>Light Machine Gun</v>
      </c>
      <c r="C225" s="3" t="n">
        <f aca="false">INDEX($G$2:$G$21,MATCH(D225,$H$2:$H$21,0),1)</f>
        <v>3</v>
      </c>
      <c r="D225" s="3" t="s">
        <v>604</v>
      </c>
      <c r="E225" s="3" t="str">
        <f aca="false">_xlfn.CONCAT("('",A225,"','",C225,"'),")</f>
        <v>('118','3'),</v>
      </c>
    </row>
    <row r="226" customFormat="false" ht="13.8" hidden="false" customHeight="false" outlineLevel="0" collapsed="false">
      <c r="A226" s="3" t="n">
        <v>118</v>
      </c>
      <c r="B226" s="3" t="str">
        <f aca="false">INDEX(allweapstat!B$2:B$163,MATCH(A226,allweapstat!A$2:A$163,0),1)</f>
        <v>Light Machine Gun</v>
      </c>
      <c r="C226" s="3" t="n">
        <f aca="false">INDEX($G$2:$G$21,MATCH(D226,$H$2:$H$21,0),1)</f>
        <v>6</v>
      </c>
      <c r="D226" s="3" t="s">
        <v>591</v>
      </c>
      <c r="E226" s="3" t="str">
        <f aca="false">_xlfn.CONCAT("('",A226,"','",C226,"'),")</f>
        <v>('118','6'),</v>
      </c>
    </row>
    <row r="227" customFormat="false" ht="13.8" hidden="false" customHeight="false" outlineLevel="0" collapsed="false">
      <c r="A227" s="3" t="n">
        <v>118</v>
      </c>
      <c r="B227" s="3" t="str">
        <f aca="false">INDEX(allweapstat!B$2:B$163,MATCH(A227,allweapstat!A$2:A$163,0),1)</f>
        <v>Light Machine Gun</v>
      </c>
      <c r="C227" s="3" t="n">
        <f aca="false">INDEX($G$2:$G$21,MATCH(D227,$H$2:$H$21,0),1)</f>
        <v>7</v>
      </c>
      <c r="D227" s="3" t="s">
        <v>611</v>
      </c>
      <c r="E227" s="3" t="str">
        <f aca="false">_xlfn.CONCAT("('",A227,"','",C227,"'),")</f>
        <v>('118','7'),</v>
      </c>
    </row>
    <row r="228" customFormat="false" ht="13.8" hidden="false" customHeight="false" outlineLevel="0" collapsed="false">
      <c r="A228" s="3" t="n">
        <v>119</v>
      </c>
      <c r="B228" s="3" t="str">
        <f aca="false">INDEX(allweapstat!B$2:B$163,MATCH(A228,allweapstat!A$2:A$163,0),1)</f>
        <v>Pump-Action Shotgun</v>
      </c>
      <c r="C228" s="3" t="n">
        <f aca="false">INDEX($G$2:$G$21,MATCH(D228,$H$2:$H$21,0),1)</f>
        <v>1</v>
      </c>
      <c r="D228" s="3" t="s">
        <v>608</v>
      </c>
      <c r="E228" s="3" t="str">
        <f aca="false">_xlfn.CONCAT("('",A228,"','",C228,"'),")</f>
        <v>('119','1'),</v>
      </c>
    </row>
    <row r="229" customFormat="false" ht="13.8" hidden="false" customHeight="false" outlineLevel="0" collapsed="false">
      <c r="A229" s="3" t="n">
        <v>119</v>
      </c>
      <c r="B229" s="3" t="str">
        <f aca="false">INDEX(allweapstat!B$2:B$163,MATCH(A229,allweapstat!A$2:A$163,0),1)</f>
        <v>Pump-Action Shotgun</v>
      </c>
      <c r="C229" s="3" t="n">
        <f aca="false">INDEX($G$2:$G$21,MATCH(D229,$H$2:$H$21,0),1)</f>
        <v>2</v>
      </c>
      <c r="D229" s="3" t="s">
        <v>603</v>
      </c>
      <c r="E229" s="3" t="str">
        <f aca="false">_xlfn.CONCAT("('",A229,"','",C229,"'),")</f>
        <v>('119','2'),</v>
      </c>
    </row>
    <row r="230" customFormat="false" ht="13.8" hidden="false" customHeight="false" outlineLevel="0" collapsed="false">
      <c r="A230" s="3" t="n">
        <v>119</v>
      </c>
      <c r="B230" s="3" t="str">
        <f aca="false">INDEX(allweapstat!B$2:B$163,MATCH(A230,allweapstat!A$2:A$163,0),1)</f>
        <v>Pump-Action Shotgun</v>
      </c>
      <c r="C230" s="3" t="n">
        <f aca="false">INDEX($G$2:$G$21,MATCH(D230,$H$2:$H$21,0),1)</f>
        <v>3</v>
      </c>
      <c r="D230" s="3" t="s">
        <v>604</v>
      </c>
      <c r="E230" s="3" t="str">
        <f aca="false">_xlfn.CONCAT("('",A230,"','",C230,"'),")</f>
        <v>('119','3'),</v>
      </c>
    </row>
    <row r="231" customFormat="false" ht="13.8" hidden="false" customHeight="false" outlineLevel="0" collapsed="false">
      <c r="A231" s="3" t="n">
        <v>119</v>
      </c>
      <c r="B231" s="3" t="str">
        <f aca="false">INDEX(allweapstat!B$2:B$163,MATCH(A231,allweapstat!A$2:A$163,0),1)</f>
        <v>Pump-Action Shotgun</v>
      </c>
      <c r="C231" s="3" t="n">
        <f aca="false">INDEX($G$2:$G$21,MATCH(D231,$H$2:$H$21,0),1)</f>
        <v>6</v>
      </c>
      <c r="D231" s="3" t="s">
        <v>591</v>
      </c>
      <c r="E231" s="3" t="str">
        <f aca="false">_xlfn.CONCAT("('",A231,"','",C231,"'),")</f>
        <v>('119','6'),</v>
      </c>
    </row>
    <row r="232" customFormat="false" ht="13.8" hidden="false" customHeight="false" outlineLevel="0" collapsed="false">
      <c r="A232" s="3" t="n">
        <v>119</v>
      </c>
      <c r="B232" s="3" t="str">
        <f aca="false">INDEX(allweapstat!B$2:B$163,MATCH(A232,allweapstat!A$2:A$163,0),1)</f>
        <v>Pump-Action Shotgun</v>
      </c>
      <c r="C232" s="3" t="n">
        <f aca="false">INDEX($G$2:$G$21,MATCH(D232,$H$2:$H$21,0),1)</f>
        <v>7</v>
      </c>
      <c r="D232" s="3" t="s">
        <v>611</v>
      </c>
      <c r="E232" s="3" t="str">
        <f aca="false">_xlfn.CONCAT("('",A232,"','",C232,"'),")</f>
        <v>('119','7'),</v>
      </c>
    </row>
    <row r="233" customFormat="false" ht="13.8" hidden="false" customHeight="false" outlineLevel="0" collapsed="false">
      <c r="A233" s="3" t="n">
        <v>120</v>
      </c>
      <c r="B233" s="3" t="str">
        <f aca="false">INDEX(allweapstat!B$2:B$163,MATCH(A233,allweapstat!A$2:A$163,0),1)</f>
        <v>Radium Rifle</v>
      </c>
      <c r="C233" s="3" t="n">
        <f aca="false">INDEX($G$2:$G$21,MATCH(D233,$H$2:$H$21,0),1)</f>
        <v>1</v>
      </c>
      <c r="D233" s="3" t="s">
        <v>608</v>
      </c>
      <c r="E233" s="3" t="str">
        <f aca="false">_xlfn.CONCAT("('",A233,"','",C233,"'),")</f>
        <v>('120','1'),</v>
      </c>
    </row>
    <row r="234" customFormat="false" ht="13.8" hidden="false" customHeight="false" outlineLevel="0" collapsed="false">
      <c r="A234" s="3" t="n">
        <v>120</v>
      </c>
      <c r="B234" s="3" t="str">
        <f aca="false">INDEX(allweapstat!B$2:B$163,MATCH(A234,allweapstat!A$2:A$163,0),1)</f>
        <v>Radium Rifle</v>
      </c>
      <c r="C234" s="3" t="n">
        <f aca="false">INDEX($G$2:$G$21,MATCH(D234,$H$2:$H$21,0),1)</f>
        <v>2</v>
      </c>
      <c r="D234" s="3" t="s">
        <v>603</v>
      </c>
      <c r="E234" s="3" t="str">
        <f aca="false">_xlfn.CONCAT("('",A234,"','",C234,"'),")</f>
        <v>('120','2'),</v>
      </c>
    </row>
    <row r="235" customFormat="false" ht="13.8" hidden="false" customHeight="false" outlineLevel="0" collapsed="false">
      <c r="A235" s="3" t="n">
        <v>120</v>
      </c>
      <c r="B235" s="3" t="str">
        <f aca="false">INDEX(allweapstat!B$2:B$163,MATCH(A235,allweapstat!A$2:A$163,0),1)</f>
        <v>Radium Rifle</v>
      </c>
      <c r="C235" s="3" t="n">
        <f aca="false">INDEX($G$2:$G$21,MATCH(D235,$H$2:$H$21,0),1)</f>
        <v>3</v>
      </c>
      <c r="D235" s="3" t="s">
        <v>604</v>
      </c>
      <c r="E235" s="3" t="str">
        <f aca="false">_xlfn.CONCAT("('",A235,"','",C235,"'),")</f>
        <v>('120','3'),</v>
      </c>
    </row>
    <row r="236" customFormat="false" ht="13.8" hidden="false" customHeight="false" outlineLevel="0" collapsed="false">
      <c r="A236" s="3" t="n">
        <v>120</v>
      </c>
      <c r="B236" s="3" t="str">
        <f aca="false">INDEX(allweapstat!B$2:B$163,MATCH(A236,allweapstat!A$2:A$163,0),1)</f>
        <v>Radium Rifle</v>
      </c>
      <c r="C236" s="3" t="n">
        <f aca="false">INDEX($G$2:$G$21,MATCH(D236,$H$2:$H$21,0),1)</f>
        <v>5</v>
      </c>
      <c r="D236" s="3" t="s">
        <v>607</v>
      </c>
      <c r="E236" s="3" t="str">
        <f aca="false">_xlfn.CONCAT("('",A236,"','",C236,"'),")</f>
        <v>('120','5'),</v>
      </c>
    </row>
    <row r="237" customFormat="false" ht="13.8" hidden="false" customHeight="false" outlineLevel="0" collapsed="false">
      <c r="A237" s="3" t="n">
        <v>120</v>
      </c>
      <c r="B237" s="3" t="str">
        <f aca="false">INDEX(allweapstat!B$2:B$163,MATCH(A237,allweapstat!A$2:A$163,0),1)</f>
        <v>Radium Rifle</v>
      </c>
      <c r="C237" s="3" t="n">
        <f aca="false">INDEX($G$2:$G$21,MATCH(D237,$H$2:$H$21,0),1)</f>
        <v>6</v>
      </c>
      <c r="D237" s="3" t="s">
        <v>591</v>
      </c>
      <c r="E237" s="3" t="str">
        <f aca="false">_xlfn.CONCAT("('",A237,"','",C237,"'),")</f>
        <v>('120','6'),</v>
      </c>
    </row>
    <row r="238" customFormat="false" ht="13.8" hidden="false" customHeight="false" outlineLevel="0" collapsed="false">
      <c r="A238" s="3" t="n">
        <v>120</v>
      </c>
      <c r="B238" s="3" t="str">
        <f aca="false">INDEX(allweapstat!B$2:B$163,MATCH(A238,allweapstat!A$2:A$163,0),1)</f>
        <v>Radium Rifle</v>
      </c>
      <c r="C238" s="3" t="n">
        <f aca="false">INDEX($G$2:$G$21,MATCH(D238,$H$2:$H$21,0),1)</f>
        <v>7</v>
      </c>
      <c r="D238" s="3" t="s">
        <v>611</v>
      </c>
      <c r="E238" s="3" t="str">
        <f aca="false">_xlfn.CONCAT("('",A238,"','",C238,"'),")</f>
        <v>('120','7'),</v>
      </c>
    </row>
    <row r="239" customFormat="false" ht="13.8" hidden="false" customHeight="false" outlineLevel="0" collapsed="false">
      <c r="A239" s="3" t="n">
        <v>121</v>
      </c>
      <c r="B239" s="3" t="str">
        <f aca="false">INDEX(allweapstat!B$2:B$163,MATCH(A239,allweapstat!A$2:A$163,0),1)</f>
        <v>Sniper Rifle</v>
      </c>
      <c r="C239" s="3" t="n">
        <f aca="false">INDEX($G$2:$G$21,MATCH(D239,$H$2:$H$21,0),1)</f>
        <v>1</v>
      </c>
      <c r="D239" s="3" t="s">
        <v>608</v>
      </c>
      <c r="E239" s="3" t="str">
        <f aca="false">_xlfn.CONCAT("('",A239,"','",C239,"'),")</f>
        <v>('121','1'),</v>
      </c>
    </row>
    <row r="240" customFormat="false" ht="13.8" hidden="false" customHeight="false" outlineLevel="0" collapsed="false">
      <c r="A240" s="3" t="n">
        <v>121</v>
      </c>
      <c r="B240" s="3" t="str">
        <f aca="false">INDEX(allweapstat!B$2:B$163,MATCH(A240,allweapstat!A$2:A$163,0),1)</f>
        <v>Sniper Rifle</v>
      </c>
      <c r="C240" s="3" t="n">
        <f aca="false">INDEX($G$2:$G$21,MATCH(D240,$H$2:$H$21,0),1)</f>
        <v>6</v>
      </c>
      <c r="D240" s="3" t="s">
        <v>591</v>
      </c>
      <c r="E240" s="3" t="str">
        <f aca="false">_xlfn.CONCAT("('",A240,"','",C240,"'),")</f>
        <v>('121','6'),</v>
      </c>
    </row>
    <row r="241" customFormat="false" ht="13.8" hidden="false" customHeight="false" outlineLevel="0" collapsed="false">
      <c r="A241" s="3" t="n">
        <v>121</v>
      </c>
      <c r="B241" s="3" t="str">
        <f aca="false">INDEX(allweapstat!B$2:B$163,MATCH(A241,allweapstat!A$2:A$163,0),1)</f>
        <v>Sniper Rifle</v>
      </c>
      <c r="C241" s="3" t="n">
        <f aca="false">INDEX($G$2:$G$21,MATCH(D241,$H$2:$H$21,0),1)</f>
        <v>7</v>
      </c>
      <c r="D241" s="3" t="s">
        <v>611</v>
      </c>
      <c r="E241" s="3" t="str">
        <f aca="false">_xlfn.CONCAT("('",A241,"','",C241,"'),")</f>
        <v>('121','7'),</v>
      </c>
    </row>
    <row r="242" customFormat="false" ht="13.8" hidden="false" customHeight="false" outlineLevel="0" collapsed="false">
      <c r="A242" s="3" t="n">
        <v>126</v>
      </c>
      <c r="B242" s="3" t="str">
        <f aca="false">INDEX(allweapstat!B$2:B$163,MATCH(A242,allweapstat!A$2:A$163,0),1)</f>
        <v>.50 Cal Machine Gun</v>
      </c>
      <c r="C242" s="3" t="n">
        <f aca="false">INDEX($G$2:$G$21,MATCH(D242,$H$2:$H$21,0),1)</f>
        <v>2</v>
      </c>
      <c r="D242" s="3" t="s">
        <v>603</v>
      </c>
      <c r="E242" s="3" t="str">
        <f aca="false">_xlfn.CONCAT("('",A242,"','",C242,"'),")</f>
        <v>('126','2'),</v>
      </c>
    </row>
    <row r="243" customFormat="false" ht="13.8" hidden="false" customHeight="false" outlineLevel="0" collapsed="false">
      <c r="A243" s="3" t="n">
        <v>127</v>
      </c>
      <c r="B243" s="3" t="str">
        <f aca="false">INDEX(allweapstat!B$2:B$163,MATCH(A243,allweapstat!A$2:A$163,0),1)</f>
        <v>Auto Grenade Launcher</v>
      </c>
      <c r="C243" s="3" t="n">
        <f aca="false">INDEX($G$2:$G$21,MATCH(D243,$H$2:$H$21,0),1)</f>
        <v>2</v>
      </c>
      <c r="D243" s="3" t="s">
        <v>603</v>
      </c>
      <c r="E243" s="3" t="str">
        <f aca="false">_xlfn.CONCAT("('",A243,"','",C243,"'),")</f>
        <v>('127','2'),</v>
      </c>
    </row>
    <row r="244" customFormat="false" ht="13.8" hidden="false" customHeight="false" outlineLevel="0" collapsed="false">
      <c r="A244" s="3" t="n">
        <v>127</v>
      </c>
      <c r="B244" s="3" t="str">
        <f aca="false">INDEX(allweapstat!B$2:B$163,MATCH(A244,allweapstat!A$2:A$163,0),1)</f>
        <v>Auto Grenade Launcher</v>
      </c>
      <c r="C244" s="3" t="n">
        <f aca="false">INDEX($G$2:$G$21,MATCH(D244,$H$2:$H$21,0),1)</f>
        <v>1</v>
      </c>
      <c r="D244" s="3" t="s">
        <v>608</v>
      </c>
      <c r="E244" s="3" t="str">
        <f aca="false">_xlfn.CONCAT("('",A244,"','",C244,"'),")</f>
        <v>('127','1'),</v>
      </c>
    </row>
    <row r="245" customFormat="false" ht="13.8" hidden="false" customHeight="false" outlineLevel="0" collapsed="false">
      <c r="A245" s="3" t="n">
        <v>129</v>
      </c>
      <c r="B245" s="3" t="str">
        <f aca="false">INDEX(allweapstat!B$2:B$163,MATCH(A245,allweapstat!A$2:A$163,0),1)</f>
        <v>Gatling Gun</v>
      </c>
      <c r="C245" s="3" t="n">
        <f aca="false">INDEX($G$2:$G$21,MATCH(D245,$H$2:$H$21,0),1)</f>
        <v>1</v>
      </c>
      <c r="D245" s="3" t="s">
        <v>608</v>
      </c>
      <c r="E245" s="3" t="str">
        <f aca="false">_xlfn.CONCAT("('",A245,"','",C245,"'),")</f>
        <v>('129','1'),</v>
      </c>
    </row>
    <row r="246" customFormat="false" ht="13.8" hidden="false" customHeight="false" outlineLevel="0" collapsed="false">
      <c r="A246" s="3" t="n">
        <v>129</v>
      </c>
      <c r="B246" s="3" t="str">
        <f aca="false">INDEX(allweapstat!B$2:B$163,MATCH(A246,allweapstat!A$2:A$163,0),1)</f>
        <v>Gatling Gun</v>
      </c>
      <c r="C246" s="3" t="n">
        <f aca="false">INDEX($G$2:$G$21,MATCH(D246,$H$2:$H$21,0),1)</f>
        <v>2</v>
      </c>
      <c r="D246" s="3" t="s">
        <v>603</v>
      </c>
      <c r="E246" s="3" t="str">
        <f aca="false">_xlfn.CONCAT("('",A246,"','",C246,"'),")</f>
        <v>('129','2'),</v>
      </c>
    </row>
    <row r="247" customFormat="false" ht="13.8" hidden="false" customHeight="false" outlineLevel="0" collapsed="false">
      <c r="A247" s="3" t="n">
        <v>129</v>
      </c>
      <c r="B247" s="3" t="str">
        <f aca="false">INDEX(allweapstat!B$2:B$163,MATCH(A247,allweapstat!A$2:A$163,0),1)</f>
        <v>Gatling Gun</v>
      </c>
      <c r="C247" s="3" t="n">
        <f aca="false">INDEX($G$2:$G$21,MATCH(D247,$H$2:$H$21,0),1)</f>
        <v>4</v>
      </c>
      <c r="D247" s="3" t="s">
        <v>610</v>
      </c>
      <c r="E247" s="3" t="str">
        <f aca="false">_xlfn.CONCAT("('",A247,"','",C247,"'),")</f>
        <v>('129','4'),</v>
      </c>
    </row>
    <row r="248" customFormat="false" ht="13.8" hidden="false" customHeight="false" outlineLevel="0" collapsed="false">
      <c r="A248" s="3" t="n">
        <v>129</v>
      </c>
      <c r="B248" s="3" t="str">
        <f aca="false">INDEX(allweapstat!B$2:B$163,MATCH(A248,allweapstat!A$2:A$163,0),1)</f>
        <v>Gatling Gun</v>
      </c>
      <c r="C248" s="3" t="n">
        <f aca="false">INDEX($G$2:$G$21,MATCH(D248,$H$2:$H$21,0),1)</f>
        <v>5</v>
      </c>
      <c r="D248" s="3" t="s">
        <v>607</v>
      </c>
      <c r="E248" s="3" t="str">
        <f aca="false">_xlfn.CONCAT("('",A248,"','",C248,"'),")</f>
        <v>('129','5'),</v>
      </c>
    </row>
    <row r="249" customFormat="false" ht="13.8" hidden="false" customHeight="false" outlineLevel="0" collapsed="false">
      <c r="A249" s="3" t="n">
        <v>129</v>
      </c>
      <c r="B249" s="3" t="str">
        <f aca="false">INDEX(allweapstat!B$2:B$163,MATCH(A249,allweapstat!A$2:A$163,0),1)</f>
        <v>Gatling Gun</v>
      </c>
      <c r="C249" s="3" t="n">
        <f aca="false">INDEX($G$2:$G$21,MATCH(D249,$H$2:$H$21,0),1)</f>
        <v>6</v>
      </c>
      <c r="D249" s="3" t="s">
        <v>591</v>
      </c>
      <c r="E249" s="3" t="str">
        <f aca="false">_xlfn.CONCAT("('",A249,"','",C249,"'),")</f>
        <v>('129','6'),</v>
      </c>
    </row>
    <row r="250" customFormat="false" ht="13.8" hidden="false" customHeight="false" outlineLevel="0" collapsed="false">
      <c r="A250" s="3" t="n">
        <v>129</v>
      </c>
      <c r="B250" s="3" t="str">
        <f aca="false">INDEX(allweapstat!B$2:B$163,MATCH(A250,allweapstat!A$2:A$163,0),1)</f>
        <v>Gatling Gun</v>
      </c>
      <c r="C250" s="3" t="n">
        <f aca="false">INDEX($G$2:$G$21,MATCH(D250,$H$2:$H$21,0),1)</f>
        <v>7</v>
      </c>
      <c r="D250" s="3" t="s">
        <v>611</v>
      </c>
      <c r="E250" s="3" t="str">
        <f aca="false">_xlfn.CONCAT("('",A250,"','",C250,"'),")</f>
        <v>('129','7'),</v>
      </c>
    </row>
    <row r="251" customFormat="false" ht="13.8" hidden="false" customHeight="false" outlineLevel="0" collapsed="false">
      <c r="A251" s="3" t="n">
        <v>130</v>
      </c>
      <c r="B251" s="3" t="str">
        <f aca="false">INDEX(allweapstat!B$2:B$163,MATCH(A251,allweapstat!A$2:A$163,0),1)</f>
        <v>Gatling Plasma</v>
      </c>
      <c r="C251" s="3" t="n">
        <f aca="false">INDEX($G$2:$G$21,MATCH(D251,$H$2:$H$21,0),1)</f>
        <v>2</v>
      </c>
      <c r="D251" s="3" t="s">
        <v>603</v>
      </c>
      <c r="E251" s="3" t="str">
        <f aca="false">_xlfn.CONCAT("('",A251,"','",C251,"'),")</f>
        <v>('130','2'),</v>
      </c>
    </row>
    <row r="252" customFormat="false" ht="13.8" hidden="false" customHeight="false" outlineLevel="0" collapsed="false">
      <c r="A252" s="3" t="n">
        <v>130</v>
      </c>
      <c r="B252" s="3" t="str">
        <f aca="false">INDEX(allweapstat!B$2:B$163,MATCH(A252,allweapstat!A$2:A$163,0),1)</f>
        <v>Gatling Plasma</v>
      </c>
      <c r="C252" s="3" t="n">
        <f aca="false">INDEX($G$2:$G$21,MATCH(D252,$H$2:$H$21,0),1)</f>
        <v>4</v>
      </c>
      <c r="D252" s="3" t="s">
        <v>610</v>
      </c>
      <c r="E252" s="3" t="str">
        <f aca="false">_xlfn.CONCAT("('",A252,"','",C252,"'),")</f>
        <v>('130','4'),</v>
      </c>
    </row>
    <row r="253" customFormat="false" ht="13.8" hidden="false" customHeight="false" outlineLevel="0" collapsed="false">
      <c r="A253" s="3" t="n">
        <v>130</v>
      </c>
      <c r="B253" s="3" t="str">
        <f aca="false">INDEX(allweapstat!B$2:B$163,MATCH(A253,allweapstat!A$2:A$163,0),1)</f>
        <v>Gatling Plasma</v>
      </c>
      <c r="C253" s="3" t="n">
        <f aca="false">INDEX($G$2:$G$21,MATCH(D253,$H$2:$H$21,0),1)</f>
        <v>6</v>
      </c>
      <c r="D253" s="3" t="s">
        <v>591</v>
      </c>
      <c r="E253" s="3" t="str">
        <f aca="false">_xlfn.CONCAT("('",A253,"','",C253,"'),")</f>
        <v>('130','6'),</v>
      </c>
    </row>
    <row r="254" customFormat="false" ht="13.8" hidden="false" customHeight="false" outlineLevel="0" collapsed="false">
      <c r="A254" s="3" t="n">
        <v>130</v>
      </c>
      <c r="B254" s="3" t="str">
        <f aca="false">INDEX(allweapstat!B$2:B$163,MATCH(A254,allweapstat!A$2:A$163,0),1)</f>
        <v>Gatling Plasma</v>
      </c>
      <c r="C254" s="3" t="n">
        <f aca="false">INDEX($G$2:$G$21,MATCH(D254,$H$2:$H$21,0),1)</f>
        <v>12</v>
      </c>
      <c r="D254" s="3" t="s">
        <v>612</v>
      </c>
      <c r="E254" s="3" t="str">
        <f aca="false">_xlfn.CONCAT("('",A254,"','",C254,"'),")</f>
        <v>('130','12'),</v>
      </c>
    </row>
    <row r="255" customFormat="false" ht="13.8" hidden="false" customHeight="false" outlineLevel="0" collapsed="false">
      <c r="A255" s="3" t="n">
        <v>131</v>
      </c>
      <c r="B255" s="3" t="str">
        <f aca="false">INDEX(allweapstat!B$2:B$163,MATCH(A255,allweapstat!A$2:A$163,0),1)</f>
        <v>Gauss Minigun</v>
      </c>
      <c r="C255" s="3" t="n">
        <f aca="false">INDEX($G$2:$G$21,MATCH(D255,$H$2:$H$21,0),1)</f>
        <v>2</v>
      </c>
      <c r="D255" s="3" t="s">
        <v>603</v>
      </c>
      <c r="E255" s="3" t="str">
        <f aca="false">_xlfn.CONCAT("('",A255,"','",C255,"'),")</f>
        <v>('131','2'),</v>
      </c>
    </row>
    <row r="256" customFormat="false" ht="13.8" hidden="false" customHeight="false" outlineLevel="0" collapsed="false">
      <c r="A256" s="3" t="n">
        <v>131</v>
      </c>
      <c r="B256" s="3" t="str">
        <f aca="false">INDEX(allweapstat!B$2:B$163,MATCH(A256,allweapstat!A$2:A$163,0),1)</f>
        <v>Gauss Minigun</v>
      </c>
      <c r="C256" s="3" t="n">
        <f aca="false">INDEX($G$2:$G$21,MATCH(D256,$H$2:$H$21,0),1)</f>
        <v>8</v>
      </c>
      <c r="D256" s="3" t="s">
        <v>602</v>
      </c>
      <c r="E256" s="3" t="str">
        <f aca="false">_xlfn.CONCAT("('",A256,"','",C256,"'),")</f>
        <v>('131','8'),</v>
      </c>
    </row>
    <row r="257" customFormat="false" ht="13.8" hidden="false" customHeight="false" outlineLevel="0" collapsed="false">
      <c r="A257" s="3" t="n">
        <v>131</v>
      </c>
      <c r="B257" s="3" t="str">
        <f aca="false">INDEX(allweapstat!B$2:B$163,MATCH(A257,allweapstat!A$2:A$163,0),1)</f>
        <v>Gauss Minigun</v>
      </c>
      <c r="C257" s="3" t="n">
        <f aca="false">INDEX($G$2:$G$21,MATCH(D257,$H$2:$H$21,0),1)</f>
        <v>6</v>
      </c>
      <c r="D257" s="3" t="s">
        <v>591</v>
      </c>
      <c r="E257" s="3" t="str">
        <f aca="false">_xlfn.CONCAT("('",A257,"','",C257,"'),")</f>
        <v>('131','6'),</v>
      </c>
    </row>
    <row r="258" customFormat="false" ht="13.8" hidden="false" customHeight="false" outlineLevel="0" collapsed="false">
      <c r="A258" s="3" t="n">
        <v>132</v>
      </c>
      <c r="B258" s="3" t="str">
        <f aca="false">INDEX(allweapstat!B$2:B$163,MATCH(A258,allweapstat!A$2:A$163,0),1)</f>
        <v>Plasma Caster</v>
      </c>
      <c r="C258" s="3" t="n">
        <f aca="false">INDEX($G$2:$G$21,MATCH(D258,$H$2:$H$21,0),1)</f>
        <v>8</v>
      </c>
      <c r="D258" s="3" t="s">
        <v>602</v>
      </c>
      <c r="E258" s="3" t="str">
        <f aca="false">_xlfn.CONCAT("('",A258,"','",C258,"'),")</f>
        <v>('132','8'),</v>
      </c>
    </row>
    <row r="259" customFormat="false" ht="13.8" hidden="false" customHeight="false" outlineLevel="0" collapsed="false">
      <c r="A259" s="3" t="n">
        <v>132</v>
      </c>
      <c r="B259" s="3" t="str">
        <f aca="false">INDEX(allweapstat!B$2:B$163,MATCH(A259,allweapstat!A$2:A$163,0),1)</f>
        <v>Plasma Caster</v>
      </c>
      <c r="C259" s="3" t="n">
        <f aca="false">INDEX($G$2:$G$21,MATCH(D259,$H$2:$H$21,0),1)</f>
        <v>2</v>
      </c>
      <c r="D259" s="3" t="s">
        <v>603</v>
      </c>
      <c r="E259" s="3" t="str">
        <f aca="false">_xlfn.CONCAT("('",A259,"','",C259,"'),")</f>
        <v>('132','2'),</v>
      </c>
    </row>
    <row r="260" customFormat="false" ht="13.8" hidden="false" customHeight="false" outlineLevel="0" collapsed="false">
      <c r="A260" s="3" t="n">
        <v>134</v>
      </c>
      <c r="B260" s="3" t="str">
        <f aca="false">INDEX(allweapstat!B$2:B$163,MATCH(A260,allweapstat!A$2:A$163,0),1)</f>
        <v>Bow</v>
      </c>
      <c r="C260" s="3" t="n">
        <f aca="false">INDEX($G$2:$G$21,MATCH(D260,$H$2:$H$21,0),1)</f>
        <v>15</v>
      </c>
      <c r="D260" s="3" t="s">
        <v>613</v>
      </c>
      <c r="E260" s="3" t="str">
        <f aca="false">_xlfn.CONCAT("('",A260,"','",C260,"'),")</f>
        <v>('134','15'),</v>
      </c>
    </row>
    <row r="261" customFormat="false" ht="13.8" hidden="false" customHeight="false" outlineLevel="0" collapsed="false">
      <c r="A261" s="3" t="n">
        <v>134</v>
      </c>
      <c r="B261" s="3" t="str">
        <f aca="false">INDEX(allweapstat!B$2:B$163,MATCH(A261,allweapstat!A$2:A$163,0),1)</f>
        <v>Bow</v>
      </c>
      <c r="C261" s="3" t="n">
        <f aca="false">INDEX($G$2:$G$21,MATCH(D261,$H$2:$H$21,0),1)</f>
        <v>6</v>
      </c>
      <c r="D261" s="3" t="s">
        <v>591</v>
      </c>
      <c r="E261" s="3" t="str">
        <f aca="false">_xlfn.CONCAT("('",A261,"','",C261,"'),")</f>
        <v>('134','6'),</v>
      </c>
    </row>
    <row r="262" customFormat="false" ht="13.8" hidden="false" customHeight="false" outlineLevel="0" collapsed="false">
      <c r="A262" s="3" t="n">
        <v>135</v>
      </c>
      <c r="B262" s="3" t="str">
        <f aca="false">INDEX(allweapstat!B$2:B$163,MATCH(A262,allweapstat!A$2:A$163,0),1)</f>
        <v>Crossbow</v>
      </c>
      <c r="C262" s="3" t="n">
        <f aca="false">INDEX($G$2:$G$21,MATCH(D262,$H$2:$H$21,0),1)</f>
        <v>15</v>
      </c>
      <c r="D262" s="3" t="s">
        <v>613</v>
      </c>
      <c r="E262" s="3" t="str">
        <f aca="false">_xlfn.CONCAT("('",A262,"','",C262,"'),")</f>
        <v>('135','15'),</v>
      </c>
    </row>
    <row r="263" customFormat="false" ht="13.8" hidden="false" customHeight="false" outlineLevel="0" collapsed="false">
      <c r="A263" s="3" t="n">
        <v>135</v>
      </c>
      <c r="B263" s="3" t="str">
        <f aca="false">INDEX(allweapstat!B$2:B$163,MATCH(A263,allweapstat!A$2:A$163,0),1)</f>
        <v>Crossbow</v>
      </c>
      <c r="C263" s="3" t="n">
        <f aca="false">INDEX($G$2:$G$21,MATCH(D263,$H$2:$H$21,0),1)</f>
        <v>6</v>
      </c>
      <c r="D263" s="3" t="s">
        <v>591</v>
      </c>
      <c r="E263" s="3" t="str">
        <f aca="false">_xlfn.CONCAT("('",A263,"','",C263,"'),")</f>
        <v>('135','6'),</v>
      </c>
    </row>
    <row r="264" customFormat="false" ht="13.8" hidden="false" customHeight="false" outlineLevel="0" collapsed="false">
      <c r="A264" s="3" t="n">
        <v>136</v>
      </c>
      <c r="B264" s="3" t="str">
        <f aca="false">INDEX(allweapstat!B$2:B$163,MATCH(A264,allweapstat!A$2:A$163,0),1)</f>
        <v>Assaultron Blade</v>
      </c>
      <c r="C264" s="3" t="n">
        <f aca="false">INDEX($G$2:$G$21,MATCH(D264,$H$2:$H$21,0),1)</f>
        <v>13</v>
      </c>
      <c r="D264" s="3" t="s">
        <v>609</v>
      </c>
      <c r="E264" s="3" t="str">
        <f aca="false">_xlfn.CONCAT("('",A264,"','",C264,"'),")</f>
        <v>('136','13'),</v>
      </c>
    </row>
    <row r="265" customFormat="false" ht="13.8" hidden="false" customHeight="false" outlineLevel="0" collapsed="false">
      <c r="A265" s="3" t="n">
        <v>137</v>
      </c>
      <c r="B265" s="3" t="str">
        <f aca="false">INDEX(allweapstat!B$2:B$163,MATCH(A265,allweapstat!A$2:A$163,0),1)</f>
        <v>Auto-Axe</v>
      </c>
      <c r="C265" s="3" t="n">
        <f aca="false">INDEX($G$2:$G$21,MATCH(D265,$H$2:$H$21,0),1)</f>
        <v>13</v>
      </c>
      <c r="D265" s="3" t="s">
        <v>609</v>
      </c>
      <c r="E265" s="3" t="str">
        <f aca="false">_xlfn.CONCAT("('",A265,"','",C265,"'),")</f>
        <v>('137','13'),</v>
      </c>
    </row>
    <row r="266" customFormat="false" ht="13.8" hidden="false" customHeight="false" outlineLevel="0" collapsed="false">
      <c r="A266" s="3" t="n">
        <v>140</v>
      </c>
      <c r="B266" s="3" t="str">
        <f aca="false">INDEX(allweapstat!B$2:B$163,MATCH(A266,allweapstat!A$2:A$163,0),1)</f>
        <v>Chainsaw</v>
      </c>
      <c r="C266" s="3" t="n">
        <f aca="false">INDEX($G$2:$G$21,MATCH(D266,$H$2:$H$21,0),1)</f>
        <v>13</v>
      </c>
      <c r="D266" s="3" t="s">
        <v>609</v>
      </c>
      <c r="E266" s="3" t="str">
        <f aca="false">_xlfn.CONCAT("('",A266,"','",C266,"'),")</f>
        <v>('140','13'),</v>
      </c>
    </row>
    <row r="267" customFormat="false" ht="13.8" hidden="false" customHeight="false" outlineLevel="0" collapsed="false">
      <c r="A267" s="3" t="n">
        <v>159</v>
      </c>
      <c r="B267" s="3" t="str">
        <f aca="false">INDEX(allweapstat!B$2:B$163,MATCH(A267,allweapstat!A$2:A$163,0),1)</f>
        <v>Grappling Gun</v>
      </c>
      <c r="C267" s="3" t="n">
        <f aca="false">INDEX($G$2:$G$21,MATCH(D267,$H$2:$H$21,0),1)</f>
        <v>1</v>
      </c>
      <c r="D267" s="3" t="s">
        <v>608</v>
      </c>
      <c r="E267" s="3" t="str">
        <f aca="false">_xlfn.CONCAT("('",A267,"','",C267,"'),")</f>
        <v>('159','1'),</v>
      </c>
    </row>
    <row r="268" customFormat="false" ht="13.8" hidden="false" customHeight="false" outlineLevel="0" collapsed="false">
      <c r="A268" s="3" t="n">
        <v>159</v>
      </c>
      <c r="B268" s="3" t="str">
        <f aca="false">INDEX(allweapstat!B$2:B$163,MATCH(A268,allweapstat!A$2:A$163,0),1)</f>
        <v>Grappling Gun</v>
      </c>
      <c r="C268" s="3" t="n">
        <f aca="false">INDEX($G$2:$G$21,MATCH(D268,$H$2:$H$21,0),1)</f>
        <v>2</v>
      </c>
      <c r="D268" s="3" t="s">
        <v>603</v>
      </c>
      <c r="E268" s="3" t="str">
        <f aca="false">_xlfn.CONCAT("('",A268,"','",C268,"'),")</f>
        <v>('159','2'),</v>
      </c>
    </row>
    <row r="269" customFormat="false" ht="13.8" hidden="false" customHeight="false" outlineLevel="0" collapsed="false">
      <c r="A269" s="3" t="n">
        <v>160</v>
      </c>
      <c r="B269" s="3" t="str">
        <f aca="false">INDEX(allweapstat!B$2:B$163,MATCH(A269,allweapstat!A$2:A$163,0),1)</f>
        <v>Staff of Atom</v>
      </c>
      <c r="C269" s="3" t="n">
        <f aca="false">INDEX($G$2:$G$21,MATCH(D269,$H$2:$H$21,0),1)</f>
        <v>14</v>
      </c>
      <c r="D269" s="3" t="s">
        <v>614</v>
      </c>
      <c r="E269" s="3" t="str">
        <f aca="false">_xlfn.CONCAT("('",A269,"','",C269,"'),")</f>
        <v>('160','14'),</v>
      </c>
    </row>
    <row r="270" customFormat="false" ht="13.8" hidden="false" customHeight="false" outlineLevel="0" collapsed="false">
      <c r="A270" s="3" t="n">
        <v>161</v>
      </c>
      <c r="B270" s="3" t="str">
        <f aca="false">INDEX(allweapstat!B$2:B$163,MATCH(A270,allweapstat!A$2:A$163,0),1)</f>
        <v>Tear Gas Launcher</v>
      </c>
      <c r="C270" s="3" t="n">
        <f aca="false">INDEX($G$2:$G$21,MATCH(D270,$H$2:$H$21,0),1)</f>
        <v>2</v>
      </c>
      <c r="D270" s="3" t="s">
        <v>603</v>
      </c>
      <c r="E270" s="3" t="str">
        <f aca="false">_xlfn.CONCAT("('",A270,"','",C270,"'),")</f>
        <v>('161','2'),</v>
      </c>
    </row>
    <row r="271" customFormat="false" ht="13.8" hidden="false" customHeight="false" outlineLevel="0" collapsed="false">
      <c r="A271" s="3" t="n">
        <v>161</v>
      </c>
      <c r="B271" s="3" t="str">
        <f aca="false">INDEX(allweapstat!B$2:B$163,MATCH(A271,allweapstat!A$2:A$163,0),1)</f>
        <v>Tear Gas Launcher</v>
      </c>
      <c r="C271" s="3" t="n">
        <f aca="false">INDEX($G$2:$G$21,MATCH(D271,$H$2:$H$21,0),1)</f>
        <v>4</v>
      </c>
      <c r="D271" s="3" t="s">
        <v>610</v>
      </c>
      <c r="E271" s="3" t="str">
        <f aca="false">_xlfn.CONCAT("('",A271,"','",C271,"'),")</f>
        <v>('161','4'),</v>
      </c>
    </row>
    <row r="272" customFormat="false" ht="13.8" hidden="false" customHeight="false" outlineLevel="0" collapsed="false">
      <c r="A272" s="3" t="n">
        <v>161</v>
      </c>
      <c r="B272" s="3" t="str">
        <f aca="false">INDEX(allweapstat!B$2:B$163,MATCH(A272,allweapstat!A$2:A$163,0),1)</f>
        <v>Tear Gas Launcher</v>
      </c>
      <c r="C272" s="3" t="n">
        <f aca="false">INDEX($G$2:$G$21,MATCH(D272,$H$2:$H$21,0),1)</f>
        <v>1</v>
      </c>
      <c r="D272" s="3" t="s">
        <v>608</v>
      </c>
      <c r="E272" s="3" t="str">
        <f aca="false">_xlfn.CONCAT("('",A272,"','",C272,"'),")</f>
        <v>('161','1'),</v>
      </c>
    </row>
    <row r="273" customFormat="false" ht="13.8" hidden="false" customHeight="false" outlineLevel="0" collapsed="false">
      <c r="A273" s="3" t="n">
        <v>161</v>
      </c>
      <c r="B273" s="3" t="str">
        <f aca="false">INDEX(allweapstat!B$2:B$163,MATCH(A273,allweapstat!A$2:A$163,0),1)</f>
        <v>Tear Gas Launcher</v>
      </c>
      <c r="C273" s="3" t="n">
        <f aca="false">INDEX($G$2:$G$21,MATCH(D273,$H$2:$H$21,0),1)</f>
        <v>3</v>
      </c>
      <c r="D273" s="3" t="s">
        <v>604</v>
      </c>
      <c r="E273" s="3" t="str">
        <f aca="false">_xlfn.CONCAT("('",A273,"','",C273,"'),")</f>
        <v>('161','3'),</v>
      </c>
    </row>
  </sheetData>
  <autoFilter ref="A1:E2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P27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8" ySplit="1" topLeftCell="EA31" activePane="bottomRight" state="frozen"/>
      <selection pane="topLeft" activeCell="A1" activeCellId="0" sqref="A1"/>
      <selection pane="topRight" activeCell="EA1" activeCellId="0" sqref="EA1"/>
      <selection pane="bottomLeft" activeCell="A31" activeCellId="0" sqref="A31"/>
      <selection pane="bottomRight" activeCell="EA80" activeCellId="0" sqref="EA80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21.21"/>
    <col collapsed="false" customWidth="true" hidden="false" outlineLevel="0" max="3" min="3" style="3" width="11.3"/>
    <col collapsed="false" customWidth="true" hidden="false" outlineLevel="0" max="4" min="4" style="3" width="8.41"/>
    <col collapsed="false" customWidth="true" hidden="false" outlineLevel="0" max="5" min="5" style="3" width="6.88"/>
    <col collapsed="false" customWidth="true" hidden="false" outlineLevel="0" max="6" min="6" style="3" width="1.51"/>
    <col collapsed="false" customWidth="true" hidden="false" outlineLevel="0" max="7" min="7" style="0" width="4.13"/>
    <col collapsed="false" customWidth="true" hidden="false" outlineLevel="0" max="8" min="8" style="26" width="45.07"/>
    <col collapsed="false" customWidth="true" hidden="true" outlineLevel="0" max="9" min="9" style="0" width="8.94"/>
    <col collapsed="false" customWidth="true" hidden="true" outlineLevel="0" max="10" min="10" style="0" width="11.69"/>
    <col collapsed="false" customWidth="true" hidden="false" outlineLevel="0" max="11" min="11" style="3" width="8.94"/>
    <col collapsed="false" customWidth="true" hidden="false" outlineLevel="0" max="12" min="12" style="0" width="11.69"/>
    <col collapsed="false" customWidth="true" hidden="false" outlineLevel="0" max="13" min="13" style="0" width="9.35"/>
    <col collapsed="false" customWidth="true" hidden="false" outlineLevel="0" max="14" min="14" style="0" width="11.42"/>
    <col collapsed="false" customWidth="true" hidden="false" outlineLevel="0" max="15" min="15" style="0" width="11.97"/>
    <col collapsed="false" customWidth="true" hidden="false" outlineLevel="0" max="16" min="16" style="0" width="10.45"/>
    <col collapsed="false" customWidth="true" hidden="false" outlineLevel="0" max="17" min="17" style="0" width="12.24"/>
    <col collapsed="false" customWidth="true" hidden="false" outlineLevel="0" max="18" min="18" style="0" width="15.83"/>
    <col collapsed="false" customWidth="true" hidden="false" outlineLevel="0" max="19" min="19" style="0" width="15.55"/>
    <col collapsed="false" customWidth="true" hidden="false" outlineLevel="0" max="20" min="20" style="0" width="20.24"/>
    <col collapsed="false" customWidth="true" hidden="false" outlineLevel="0" max="21" min="21" style="0" width="14.31"/>
    <col collapsed="false" customWidth="true" hidden="false" outlineLevel="0" max="22" min="22" style="0" width="8.8"/>
    <col collapsed="false" customWidth="true" hidden="false" outlineLevel="0" max="23" min="23" style="0" width="12.39"/>
    <col collapsed="false" customWidth="true" hidden="false" outlineLevel="0" max="24" min="24" style="0" width="11.69"/>
    <col collapsed="false" customWidth="true" hidden="false" outlineLevel="0" max="25" min="25" style="0" width="8.39"/>
    <col collapsed="false" customWidth="true" hidden="false" outlineLevel="0" max="26" min="26" style="0" width="13.35"/>
    <col collapsed="false" customWidth="true" hidden="false" outlineLevel="0" max="27" min="27" style="0" width="12.24"/>
    <col collapsed="false" customWidth="true" hidden="false" outlineLevel="0" max="28" min="28" style="0" width="9.76"/>
    <col collapsed="false" customWidth="true" hidden="false" outlineLevel="0" max="29" min="29" style="0" width="11.14"/>
    <col collapsed="false" customWidth="true" hidden="false" outlineLevel="0" max="30" min="30" style="0" width="11.83"/>
    <col collapsed="false" customWidth="true" hidden="false" outlineLevel="0" max="31" min="31" style="0" width="7.84"/>
    <col collapsed="false" customWidth="true" hidden="false" outlineLevel="0" max="32" min="32" style="0" width="7.01"/>
    <col collapsed="false" customWidth="true" hidden="false" outlineLevel="0" max="33" min="33" style="0" width="12.24"/>
    <col collapsed="false" customWidth="true" hidden="false" outlineLevel="0" max="34" min="34" style="0" width="16.11"/>
    <col collapsed="false" customWidth="true" hidden="false" outlineLevel="0" max="35" min="35" style="0" width="7.84"/>
    <col collapsed="false" customWidth="true" hidden="false" outlineLevel="0" max="36" min="36" style="0" width="7.97"/>
    <col collapsed="false" customWidth="true" hidden="false" outlineLevel="0" max="37" min="37" style="0" width="15"/>
    <col collapsed="false" customWidth="true" hidden="false" outlineLevel="0" max="38" min="38" style="0" width="14.73"/>
    <col collapsed="false" customWidth="true" hidden="false" outlineLevel="0" max="39" min="39" style="0" width="9.35"/>
    <col collapsed="false" customWidth="true" hidden="false" outlineLevel="0" max="40" min="40" style="0" width="8.11"/>
    <col collapsed="false" customWidth="true" hidden="false" outlineLevel="0" max="41" min="41" style="0" width="16.38"/>
    <col collapsed="false" customWidth="true" hidden="false" outlineLevel="0" max="42" min="42" style="0" width="13.35"/>
    <col collapsed="false" customWidth="true" hidden="false" outlineLevel="0" max="43" min="43" style="0" width="6.59"/>
    <col collapsed="false" customWidth="true" hidden="false" outlineLevel="0" max="44" min="44" style="0" width="12.52"/>
    <col collapsed="false" customWidth="true" hidden="false" outlineLevel="0" max="45" min="45" style="0" width="8.39"/>
    <col collapsed="false" customWidth="true" hidden="false" outlineLevel="0" max="46" min="46" style="0" width="6.73"/>
    <col collapsed="false" customWidth="true" hidden="false" outlineLevel="0" max="47" min="47" style="0" width="11.01"/>
    <col collapsed="false" customWidth="true" hidden="false" outlineLevel="0" max="48" min="48" style="0" width="11.56"/>
    <col collapsed="false" customWidth="true" hidden="false" outlineLevel="0" max="49" min="49" style="0" width="11.42"/>
    <col collapsed="false" customWidth="true" hidden="false" outlineLevel="0" max="50" min="50" style="0" width="19.96"/>
    <col collapsed="false" customWidth="true" hidden="false" outlineLevel="0" max="51" min="51" style="0" width="6.18"/>
    <col collapsed="false" customWidth="true" hidden="false" outlineLevel="0" max="52" min="52" style="0" width="9.21"/>
    <col collapsed="false" customWidth="true" hidden="false" outlineLevel="0" max="53" min="53" style="0" width="11.69"/>
    <col collapsed="false" customWidth="true" hidden="false" outlineLevel="0" max="54" min="54" style="0" width="8.25"/>
    <col collapsed="false" customWidth="true" hidden="false" outlineLevel="0" max="55" min="55" style="0" width="9.9"/>
    <col collapsed="false" customWidth="true" hidden="false" outlineLevel="0" max="56" min="56" style="0" width="6.18"/>
    <col collapsed="false" customWidth="true" hidden="false" outlineLevel="0" max="57" min="57" style="0" width="14.04"/>
    <col collapsed="false" customWidth="true" hidden="false" outlineLevel="0" max="58" min="58" style="0" width="12.52"/>
    <col collapsed="false" customWidth="true" hidden="false" outlineLevel="0" max="59" min="59" style="0" width="8.25"/>
    <col collapsed="false" customWidth="true" hidden="false" outlineLevel="0" max="60" min="60" style="0" width="12.52"/>
    <col collapsed="false" customWidth="true" hidden="false" outlineLevel="0" max="61" min="61" style="0" width="14.45"/>
    <col collapsed="false" customWidth="true" hidden="false" outlineLevel="0" max="62" min="62" style="0" width="11.28"/>
    <col collapsed="false" customWidth="true" hidden="false" outlineLevel="0" max="63" min="63" style="0" width="12.11"/>
    <col collapsed="false" customWidth="true" hidden="false" outlineLevel="0" max="64" min="64" style="0" width="17.76"/>
    <col collapsed="false" customWidth="true" hidden="false" outlineLevel="0" max="65" min="65" style="0" width="8.8"/>
    <col collapsed="false" customWidth="true" hidden="false" outlineLevel="0" max="66" min="66" style="0" width="9.63"/>
    <col collapsed="false" customWidth="true" hidden="false" outlineLevel="0" max="67" min="67" style="0" width="15"/>
    <col collapsed="false" customWidth="true" hidden="false" outlineLevel="0" max="68" min="68" style="0" width="10.04"/>
    <col collapsed="false" customWidth="true" hidden="false" outlineLevel="0" max="69" min="69" style="0" width="6.73"/>
    <col collapsed="false" customWidth="true" hidden="false" outlineLevel="0" max="70" min="70" style="0" width="15.69"/>
    <col collapsed="false" customWidth="true" hidden="false" outlineLevel="0" max="71" min="71" style="0" width="12.52"/>
    <col collapsed="false" customWidth="true" hidden="false" outlineLevel="0" max="72" min="72" style="0" width="14.73"/>
    <col collapsed="false" customWidth="true" hidden="false" outlineLevel="0" max="73" min="73" style="0" width="13.21"/>
    <col collapsed="false" customWidth="true" hidden="false" outlineLevel="0" max="74" min="74" style="0" width="14.73"/>
    <col collapsed="false" customWidth="true" hidden="false" outlineLevel="0" max="75" min="75" style="0" width="13.21"/>
    <col collapsed="false" customWidth="true" hidden="false" outlineLevel="0" max="76" min="76" style="0" width="13.62"/>
    <col collapsed="false" customWidth="true" hidden="false" outlineLevel="0" max="77" min="77" style="0" width="9.35"/>
    <col collapsed="false" customWidth="true" hidden="false" outlineLevel="0" max="78" min="78" style="0" width="10.04"/>
    <col collapsed="false" customWidth="true" hidden="false" outlineLevel="0" max="79" min="79" style="0" width="11.56"/>
    <col collapsed="false" customWidth="true" hidden="false" outlineLevel="0" max="80" min="80" style="0" width="10.04"/>
    <col collapsed="false" customWidth="true" hidden="false" outlineLevel="0" max="81" min="81" style="0" width="13.35"/>
    <col collapsed="false" customWidth="true" hidden="false" outlineLevel="0" max="82" min="82" style="0" width="11.69"/>
    <col collapsed="false" customWidth="true" hidden="false" outlineLevel="0" max="83" min="83" style="0" width="16.66"/>
    <col collapsed="false" customWidth="true" hidden="false" outlineLevel="0" max="84" min="84" style="0" width="7.97"/>
    <col collapsed="false" customWidth="true" hidden="false" outlineLevel="0" max="85" min="85" style="0" width="15.41"/>
    <col collapsed="false" customWidth="true" hidden="false" outlineLevel="0" max="86" min="86" style="0" width="13.35"/>
    <col collapsed="false" customWidth="true" hidden="false" outlineLevel="0" max="87" min="87" style="0" width="19"/>
    <col collapsed="false" customWidth="true" hidden="false" outlineLevel="0" max="88" min="88" style="0" width="9.63"/>
    <col collapsed="false" customWidth="true" hidden="false" outlineLevel="0" max="89" min="89" style="0" width="4.94"/>
    <col collapsed="false" customWidth="true" hidden="false" outlineLevel="0" max="90" min="90" style="0" width="17.07"/>
    <col collapsed="false" customWidth="true" hidden="false" outlineLevel="0" max="91" min="91" style="0" width="6.46"/>
    <col collapsed="false" customWidth="true" hidden="false" outlineLevel="0" max="92" min="92" style="0" width="10.45"/>
    <col collapsed="false" customWidth="true" hidden="false" outlineLevel="0" max="93" min="93" style="0" width="8.25"/>
    <col collapsed="false" customWidth="true" hidden="false" outlineLevel="0" max="94" min="94" style="0" width="6.87"/>
    <col collapsed="false" customWidth="true" hidden="false" outlineLevel="0" max="95" min="95" style="0" width="16.93"/>
    <col collapsed="false" customWidth="true" hidden="false" outlineLevel="0" max="96" min="96" style="0" width="14.45"/>
    <col collapsed="false" customWidth="true" hidden="false" outlineLevel="0" max="97" min="97" style="0" width="16.11"/>
    <col collapsed="false" customWidth="true" hidden="false" outlineLevel="0" max="98" min="98" style="0" width="6.18"/>
    <col collapsed="false" customWidth="true" hidden="false" outlineLevel="0" max="99" min="99" style="0" width="22.86"/>
    <col collapsed="false" customWidth="true" hidden="false" outlineLevel="0" max="100" min="100" style="0" width="20.93"/>
    <col collapsed="false" customWidth="true" hidden="false" outlineLevel="0" max="101" min="101" style="0" width="12.24"/>
    <col collapsed="false" customWidth="true" hidden="false" outlineLevel="0" max="102" min="102" style="0" width="11.14"/>
    <col collapsed="false" customWidth="true" hidden="false" outlineLevel="0" max="103" min="103" style="0" width="11.56"/>
    <col collapsed="false" customWidth="true" hidden="false" outlineLevel="0" max="104" min="104" style="0" width="19.83"/>
    <col collapsed="false" customWidth="true" hidden="false" outlineLevel="0" max="105" min="105" style="0" width="7.14"/>
    <col collapsed="false" customWidth="true" hidden="false" outlineLevel="0" max="106" min="106" style="0" width="10.59"/>
    <col collapsed="false" customWidth="true" hidden="false" outlineLevel="0" max="107" min="107" style="0" width="9.35"/>
    <col collapsed="false" customWidth="true" hidden="false" outlineLevel="0" max="108" min="108" style="0" width="10.18"/>
    <col collapsed="false" customWidth="true" hidden="false" outlineLevel="0" max="109" min="109" style="0" width="8.8"/>
    <col collapsed="false" customWidth="true" hidden="false" outlineLevel="0" max="110" min="110" style="0" width="12.39"/>
    <col collapsed="false" customWidth="true" hidden="false" outlineLevel="0" max="111" min="111" style="0" width="9.21"/>
    <col collapsed="false" customWidth="true" hidden="false" outlineLevel="0" max="112" min="112" style="0" width="5.22"/>
    <col collapsed="false" customWidth="true" hidden="false" outlineLevel="0" max="113" min="113" style="0" width="16.38"/>
    <col collapsed="false" customWidth="true" hidden="false" outlineLevel="0" max="114" min="114" style="0" width="4.53"/>
    <col collapsed="false" customWidth="true" hidden="false" outlineLevel="0" max="115" min="115" style="0" width="8.8"/>
    <col collapsed="false" customWidth="true" hidden="false" outlineLevel="0" max="116" min="116" style="0" width="20.66"/>
    <col collapsed="false" customWidth="true" hidden="false" outlineLevel="0" max="117" min="117" style="0" width="13.35"/>
    <col collapsed="false" customWidth="true" hidden="false" outlineLevel="0" max="118" min="118" style="0" width="12.79"/>
    <col collapsed="false" customWidth="true" hidden="false" outlineLevel="0" max="119" min="119" style="0" width="18.72"/>
    <col collapsed="false" customWidth="true" hidden="false" outlineLevel="0" max="120" min="120" style="0" width="10.59"/>
    <col collapsed="false" customWidth="true" hidden="false" outlineLevel="0" max="121" min="121" style="0" width="15.83"/>
    <col collapsed="false" customWidth="true" hidden="false" outlineLevel="0" max="122" min="122" style="0" width="10.31"/>
    <col collapsed="false" customWidth="true" hidden="false" outlineLevel="0" max="123" min="123" style="0" width="23.27"/>
    <col collapsed="false" customWidth="true" hidden="false" outlineLevel="0" max="124" min="124" style="0" width="17.21"/>
    <col collapsed="false" customWidth="true" hidden="false" outlineLevel="0" max="125" min="125" style="0" width="16.52"/>
    <col collapsed="false" customWidth="true" hidden="false" outlineLevel="0" max="126" min="126" style="0" width="11.14"/>
    <col collapsed="false" customWidth="true" hidden="false" outlineLevel="0" max="127" min="127" style="0" width="14.04"/>
    <col collapsed="false" customWidth="true" hidden="false" outlineLevel="0" max="128" min="128" style="0" width="17.07"/>
    <col collapsed="false" customWidth="true" hidden="false" outlineLevel="0" max="129" min="129" style="0" width="19.68"/>
    <col collapsed="false" customWidth="true" hidden="false" outlineLevel="0" max="130" min="130" style="0" width="11.83"/>
    <col collapsed="false" customWidth="true" hidden="false" outlineLevel="0" max="131" min="131" style="0" width="10.86"/>
    <col collapsed="false" customWidth="true" hidden="false" outlineLevel="0" max="132" min="132" style="0" width="13.21"/>
    <col collapsed="false" customWidth="true" hidden="false" outlineLevel="0" max="133" min="133" style="0" width="16.66"/>
    <col collapsed="false" customWidth="true" hidden="false" outlineLevel="0" max="134" min="134" style="0" width="10.31"/>
    <col collapsed="false" customWidth="true" hidden="false" outlineLevel="0" max="135" min="135" style="0" width="16.79"/>
    <col collapsed="false" customWidth="true" hidden="false" outlineLevel="0" max="136" min="136" style="0" width="18.59"/>
    <col collapsed="false" customWidth="true" hidden="false" outlineLevel="0" max="137" min="137" style="0" width="21.21"/>
    <col collapsed="false" customWidth="true" hidden="false" outlineLevel="0" max="138" min="138" style="0" width="13.21"/>
    <col collapsed="false" customWidth="true" hidden="false" outlineLevel="0" max="139" min="139" style="0" width="11.28"/>
    <col collapsed="false" customWidth="true" hidden="false" outlineLevel="0" max="140" min="140" style="0" width="13.62"/>
    <col collapsed="false" customWidth="true" hidden="false" outlineLevel="0" max="141" min="141" style="0" width="13.48"/>
    <col collapsed="false" customWidth="true" hidden="false" outlineLevel="0" max="142" min="142" style="0" width="12.93"/>
    <col collapsed="false" customWidth="true" hidden="false" outlineLevel="0" max="143" min="143" style="0" width="12.11"/>
    <col collapsed="false" customWidth="true" hidden="false" outlineLevel="0" max="144" min="144" style="0" width="4.8"/>
    <col collapsed="false" customWidth="true" hidden="false" outlineLevel="0" max="145" min="145" style="0" width="9.21"/>
    <col collapsed="false" customWidth="true" hidden="false" outlineLevel="0" max="146" min="146" style="0" width="15.14"/>
    <col collapsed="false" customWidth="true" hidden="false" outlineLevel="0" max="147" min="147" style="0" width="8.94"/>
    <col collapsed="false" customWidth="true" hidden="false" outlineLevel="0" max="148" min="148" style="0" width="10.86"/>
    <col collapsed="false" customWidth="true" hidden="false" outlineLevel="0" max="149" min="149" style="0" width="13.76"/>
    <col collapsed="false" customWidth="true" hidden="false" outlineLevel="0" max="150" min="150" style="0" width="9.21"/>
    <col collapsed="false" customWidth="true" hidden="false" outlineLevel="0" max="151" min="151" style="0" width="12.24"/>
    <col collapsed="false" customWidth="true" hidden="false" outlineLevel="0" max="152" min="152" style="0" width="14.04"/>
    <col collapsed="false" customWidth="true" hidden="false" outlineLevel="0" max="153" min="153" style="0" width="12.24"/>
    <col collapsed="false" customWidth="true" hidden="false" outlineLevel="0" max="154" min="154" style="0" width="19.28"/>
    <col collapsed="false" customWidth="true" hidden="false" outlineLevel="0" max="155" min="155" style="0" width="16.24"/>
    <col collapsed="false" customWidth="true" hidden="false" outlineLevel="0" max="156" min="156" style="0" width="10.31"/>
    <col collapsed="false" customWidth="true" hidden="false" outlineLevel="0" max="157" min="157" style="0" width="9.76"/>
    <col collapsed="false" customWidth="true" hidden="false" outlineLevel="0" max="158" min="158" style="0" width="17.62"/>
    <col collapsed="false" customWidth="true" hidden="false" outlineLevel="0" max="159" min="159" style="0" width="9.48"/>
    <col collapsed="false" customWidth="true" hidden="false" outlineLevel="0" max="160" min="160" style="0" width="9.63"/>
    <col collapsed="false" customWidth="true" hidden="false" outlineLevel="0" max="161" min="161" style="0" width="9.35"/>
    <col collapsed="false" customWidth="true" hidden="false" outlineLevel="0" max="162" min="162" style="0" width="15.69"/>
    <col collapsed="false" customWidth="true" hidden="false" outlineLevel="0" max="163" min="163" style="0" width="10.45"/>
    <col collapsed="false" customWidth="true" hidden="false" outlineLevel="0" max="164" min="164" style="0" width="17.21"/>
    <col collapsed="false" customWidth="true" hidden="false" outlineLevel="0" max="165" min="165" style="0" width="15.69"/>
    <col collapsed="false" customWidth="true" hidden="false" outlineLevel="0" max="166" min="166" style="0" width="13.9"/>
    <col collapsed="false" customWidth="true" hidden="false" outlineLevel="0" max="167" min="167" style="0" width="14.59"/>
    <col collapsed="false" customWidth="true" hidden="false" outlineLevel="0" max="168" min="168" style="0" width="19.96"/>
    <col collapsed="false" customWidth="true" hidden="false" outlineLevel="0" max="169" min="169" style="0" width="13.48"/>
    <col collapsed="false" customWidth="true" hidden="false" outlineLevel="0" max="170" min="170" style="0" width="12.24"/>
    <col collapsed="false" customWidth="true" hidden="false" outlineLevel="0" max="171" min="171" style="0" width="16.66"/>
    <col collapsed="false" customWidth="true" hidden="false" outlineLevel="0" max="172" min="172" style="0" width="19.41"/>
  </cols>
  <sheetData>
    <row r="1" customFormat="false" ht="13.8" hidden="false" customHeight="false" outlineLevel="0" collapsed="false">
      <c r="A1" s="6" t="s">
        <v>0</v>
      </c>
      <c r="B1" s="6" t="s">
        <v>351</v>
      </c>
      <c r="C1" s="6" t="s">
        <v>615</v>
      </c>
      <c r="D1" s="6" t="s">
        <v>616</v>
      </c>
      <c r="G1" s="3" t="s">
        <v>617</v>
      </c>
      <c r="H1" s="27" t="s">
        <v>616</v>
      </c>
      <c r="I1" s="3"/>
      <c r="J1" s="3"/>
      <c r="K1" s="6" t="s">
        <v>363</v>
      </c>
      <c r="L1" s="28" t="s">
        <v>368</v>
      </c>
      <c r="M1" s="28" t="s">
        <v>370</v>
      </c>
      <c r="N1" s="28" t="s">
        <v>373</v>
      </c>
      <c r="O1" s="28" t="s">
        <v>375</v>
      </c>
      <c r="P1" s="28" t="s">
        <v>377</v>
      </c>
      <c r="Q1" s="28" t="s">
        <v>379</v>
      </c>
      <c r="R1" s="28" t="s">
        <v>381</v>
      </c>
      <c r="S1" s="28" t="s">
        <v>383</v>
      </c>
      <c r="T1" s="28" t="s">
        <v>384</v>
      </c>
      <c r="U1" s="28" t="s">
        <v>385</v>
      </c>
      <c r="V1" s="28" t="s">
        <v>386</v>
      </c>
      <c r="W1" s="28" t="s">
        <v>387</v>
      </c>
      <c r="X1" s="28" t="s">
        <v>388</v>
      </c>
      <c r="Y1" s="28" t="s">
        <v>389</v>
      </c>
      <c r="Z1" s="28" t="s">
        <v>390</v>
      </c>
      <c r="AA1" s="28" t="s">
        <v>392</v>
      </c>
      <c r="AB1" s="28" t="s">
        <v>393</v>
      </c>
      <c r="AC1" s="28" t="s">
        <v>394</v>
      </c>
      <c r="AD1" s="28" t="s">
        <v>396</v>
      </c>
      <c r="AE1" s="28" t="s">
        <v>398</v>
      </c>
      <c r="AF1" s="28" t="s">
        <v>399</v>
      </c>
      <c r="AG1" s="28" t="s">
        <v>400</v>
      </c>
      <c r="AH1" s="28" t="s">
        <v>401</v>
      </c>
      <c r="AI1" s="28" t="s">
        <v>402</v>
      </c>
      <c r="AJ1" s="28" t="s">
        <v>403</v>
      </c>
      <c r="AK1" s="28" t="s">
        <v>404</v>
      </c>
      <c r="AL1" s="28" t="s">
        <v>405</v>
      </c>
      <c r="AM1" s="28" t="s">
        <v>407</v>
      </c>
      <c r="AN1" s="28" t="s">
        <v>408</v>
      </c>
      <c r="AO1" s="28" t="s">
        <v>409</v>
      </c>
      <c r="AP1" s="28" t="s">
        <v>410</v>
      </c>
      <c r="AQ1" s="28" t="s">
        <v>411</v>
      </c>
      <c r="AR1" s="28" t="s">
        <v>412</v>
      </c>
      <c r="AS1" s="28" t="s">
        <v>413</v>
      </c>
      <c r="AT1" s="28" t="s">
        <v>414</v>
      </c>
      <c r="AU1" s="28" t="s">
        <v>415</v>
      </c>
      <c r="AV1" s="28" t="s">
        <v>416</v>
      </c>
      <c r="AW1" s="28" t="s">
        <v>417</v>
      </c>
      <c r="AX1" s="28" t="s">
        <v>418</v>
      </c>
      <c r="AY1" s="28" t="s">
        <v>419</v>
      </c>
      <c r="AZ1" s="28" t="s">
        <v>420</v>
      </c>
      <c r="BA1" s="28" t="s">
        <v>421</v>
      </c>
      <c r="BB1" s="28" t="s">
        <v>422</v>
      </c>
      <c r="BC1" s="28" t="s">
        <v>423</v>
      </c>
      <c r="BD1" s="28" t="s">
        <v>424</v>
      </c>
      <c r="BE1" s="28" t="s">
        <v>425</v>
      </c>
      <c r="BF1" s="28" t="s">
        <v>426</v>
      </c>
      <c r="BG1" s="28" t="s">
        <v>427</v>
      </c>
      <c r="BH1" s="28" t="s">
        <v>428</v>
      </c>
      <c r="BI1" s="28" t="s">
        <v>429</v>
      </c>
      <c r="BJ1" s="28" t="s">
        <v>430</v>
      </c>
      <c r="BK1" s="28" t="s">
        <v>431</v>
      </c>
      <c r="BL1" s="28" t="s">
        <v>432</v>
      </c>
      <c r="BM1" s="28" t="s">
        <v>433</v>
      </c>
      <c r="BN1" s="28" t="s">
        <v>434</v>
      </c>
      <c r="BO1" s="28" t="s">
        <v>435</v>
      </c>
      <c r="BP1" s="28" t="s">
        <v>436</v>
      </c>
      <c r="BQ1" s="28" t="s">
        <v>437</v>
      </c>
      <c r="BR1" s="28" t="s">
        <v>438</v>
      </c>
      <c r="BS1" s="28" t="s">
        <v>439</v>
      </c>
      <c r="BT1" s="28" t="s">
        <v>440</v>
      </c>
      <c r="BU1" s="28" t="s">
        <v>441</v>
      </c>
      <c r="BV1" s="28" t="s">
        <v>442</v>
      </c>
      <c r="BW1" s="28" t="s">
        <v>443</v>
      </c>
      <c r="BX1" s="28" t="s">
        <v>444</v>
      </c>
      <c r="BY1" s="28" t="s">
        <v>445</v>
      </c>
      <c r="BZ1" s="28" t="s">
        <v>446</v>
      </c>
      <c r="CA1" s="28" t="s">
        <v>447</v>
      </c>
      <c r="CB1" s="28" t="s">
        <v>448</v>
      </c>
      <c r="CC1" s="28" t="s">
        <v>449</v>
      </c>
      <c r="CD1" s="28" t="s">
        <v>450</v>
      </c>
      <c r="CE1" s="28" t="s">
        <v>451</v>
      </c>
      <c r="CF1" s="28" t="s">
        <v>452</v>
      </c>
      <c r="CG1" s="28" t="s">
        <v>453</v>
      </c>
      <c r="CH1" s="28" t="s">
        <v>454</v>
      </c>
      <c r="CI1" s="28" t="s">
        <v>455</v>
      </c>
      <c r="CJ1" s="28" t="s">
        <v>456</v>
      </c>
      <c r="CK1" s="28" t="s">
        <v>457</v>
      </c>
      <c r="CL1" s="28" t="s">
        <v>458</v>
      </c>
      <c r="CM1" s="28" t="s">
        <v>459</v>
      </c>
      <c r="CN1" s="28" t="s">
        <v>460</v>
      </c>
      <c r="CO1" s="28" t="s">
        <v>461</v>
      </c>
      <c r="CP1" s="28" t="s">
        <v>462</v>
      </c>
      <c r="CQ1" s="28" t="s">
        <v>463</v>
      </c>
      <c r="CR1" s="28" t="s">
        <v>464</v>
      </c>
      <c r="CS1" s="28" t="s">
        <v>465</v>
      </c>
      <c r="CT1" s="28" t="s">
        <v>466</v>
      </c>
      <c r="CU1" s="28" t="s">
        <v>467</v>
      </c>
      <c r="CV1" s="28" t="s">
        <v>468</v>
      </c>
      <c r="CW1" s="28" t="s">
        <v>469</v>
      </c>
      <c r="CX1" s="28" t="s">
        <v>471</v>
      </c>
      <c r="CY1" s="28" t="s">
        <v>472</v>
      </c>
      <c r="CZ1" s="28" t="s">
        <v>474</v>
      </c>
      <c r="DA1" s="28" t="s">
        <v>475</v>
      </c>
      <c r="DB1" s="28" t="s">
        <v>476</v>
      </c>
      <c r="DC1" s="28" t="s">
        <v>477</v>
      </c>
      <c r="DD1" s="28" t="s">
        <v>478</v>
      </c>
      <c r="DE1" s="28" t="s">
        <v>479</v>
      </c>
      <c r="DF1" s="28" t="s">
        <v>480</v>
      </c>
      <c r="DG1" s="28" t="s">
        <v>481</v>
      </c>
      <c r="DH1" s="28" t="s">
        <v>482</v>
      </c>
      <c r="DI1" s="28" t="s">
        <v>483</v>
      </c>
      <c r="DJ1" s="28" t="s">
        <v>484</v>
      </c>
      <c r="DK1" s="28" t="s">
        <v>485</v>
      </c>
      <c r="DL1" s="28" t="s">
        <v>486</v>
      </c>
      <c r="DM1" s="28" t="s">
        <v>487</v>
      </c>
      <c r="DN1" s="28" t="s">
        <v>488</v>
      </c>
      <c r="DO1" s="28" t="s">
        <v>489</v>
      </c>
      <c r="DP1" s="28" t="s">
        <v>490</v>
      </c>
      <c r="DQ1" s="28" t="s">
        <v>491</v>
      </c>
      <c r="DR1" s="28" t="s">
        <v>492</v>
      </c>
      <c r="DS1" s="28" t="s">
        <v>493</v>
      </c>
      <c r="DT1" s="28" t="s">
        <v>494</v>
      </c>
      <c r="DU1" s="28" t="s">
        <v>495</v>
      </c>
      <c r="DV1" s="28" t="s">
        <v>496</v>
      </c>
      <c r="DW1" s="28" t="s">
        <v>497</v>
      </c>
      <c r="DX1" s="28" t="s">
        <v>498</v>
      </c>
      <c r="DY1" s="28" t="s">
        <v>499</v>
      </c>
      <c r="DZ1" s="28" t="s">
        <v>500</v>
      </c>
      <c r="EA1" s="28" t="s">
        <v>501</v>
      </c>
      <c r="EB1" s="28" t="s">
        <v>502</v>
      </c>
      <c r="EC1" s="28" t="s">
        <v>503</v>
      </c>
      <c r="ED1" s="28" t="s">
        <v>504</v>
      </c>
      <c r="EE1" s="28" t="s">
        <v>505</v>
      </c>
      <c r="EF1" s="28" t="s">
        <v>506</v>
      </c>
      <c r="EG1" s="28" t="s">
        <v>507</v>
      </c>
      <c r="EH1" s="28" t="s">
        <v>508</v>
      </c>
      <c r="EI1" s="28" t="s">
        <v>509</v>
      </c>
      <c r="EJ1" s="28" t="s">
        <v>510</v>
      </c>
      <c r="EK1" s="28" t="s">
        <v>511</v>
      </c>
      <c r="EL1" s="28" t="s">
        <v>512</v>
      </c>
      <c r="EM1" s="28" t="s">
        <v>513</v>
      </c>
      <c r="EN1" s="28" t="s">
        <v>514</v>
      </c>
      <c r="EO1" s="28" t="s">
        <v>515</v>
      </c>
      <c r="EP1" s="28" t="s">
        <v>516</v>
      </c>
      <c r="EQ1" s="28" t="s">
        <v>517</v>
      </c>
      <c r="ER1" s="28" t="s">
        <v>518</v>
      </c>
      <c r="ES1" s="28" t="s">
        <v>519</v>
      </c>
      <c r="ET1" s="28" t="s">
        <v>520</v>
      </c>
      <c r="EU1" s="28" t="s">
        <v>521</v>
      </c>
      <c r="EV1" s="28" t="s">
        <v>522</v>
      </c>
      <c r="EW1" s="28" t="s">
        <v>523</v>
      </c>
      <c r="EX1" s="28" t="s">
        <v>524</v>
      </c>
      <c r="EY1" s="28" t="s">
        <v>525</v>
      </c>
      <c r="EZ1" s="28" t="s">
        <v>526</v>
      </c>
      <c r="FA1" s="28" t="s">
        <v>527</v>
      </c>
      <c r="FB1" s="28" t="s">
        <v>528</v>
      </c>
      <c r="FC1" s="28" t="s">
        <v>529</v>
      </c>
      <c r="FD1" s="28" t="s">
        <v>530</v>
      </c>
      <c r="FE1" s="28" t="s">
        <v>531</v>
      </c>
      <c r="FF1" s="28" t="s">
        <v>532</v>
      </c>
      <c r="FG1" s="28" t="s">
        <v>533</v>
      </c>
      <c r="FH1" s="28" t="s">
        <v>534</v>
      </c>
      <c r="FI1" s="28" t="s">
        <v>535</v>
      </c>
      <c r="FJ1" s="28" t="s">
        <v>536</v>
      </c>
      <c r="FK1" s="28" t="s">
        <v>537</v>
      </c>
      <c r="FL1" s="28" t="s">
        <v>538</v>
      </c>
      <c r="FM1" s="28" t="s">
        <v>539</v>
      </c>
      <c r="FN1" s="28" t="s">
        <v>540</v>
      </c>
      <c r="FO1" s="28" t="s">
        <v>541</v>
      </c>
      <c r="FP1" s="28" t="s">
        <v>542</v>
      </c>
    </row>
    <row r="2" customFormat="false" ht="14.9" hidden="false" customHeight="false" outlineLevel="0" collapsed="false">
      <c r="A2" s="3" t="n">
        <v>1</v>
      </c>
      <c r="B2" s="3" t="str">
        <f aca="false">INDEX(allweapstat!B$2:B$163,MATCH(A2,allweapstat!A$2:A$163,0),1)</f>
        <v>.44 Pistol</v>
      </c>
      <c r="C2" s="3" t="e">
        <f aca="false">INDEX($G$2:$G$234,MATCH(D2,$H$2:$H$234,0),1)</f>
        <v>#N/A</v>
      </c>
      <c r="D2" s="3" t="s">
        <v>587</v>
      </c>
      <c r="E2" s="3" t="e">
        <f aca="false">_xlfn.CONCAT("('",A2,"','",C2,"'),")</f>
        <v>#N/A</v>
      </c>
      <c r="G2" s="3" t="n">
        <v>1</v>
      </c>
      <c r="H2" s="27" t="s">
        <v>618</v>
      </c>
      <c r="I2" s="2" t="s">
        <v>618</v>
      </c>
      <c r="J2" s="3" t="s">
        <v>587</v>
      </c>
      <c r="K2" s="6" t="s">
        <v>564</v>
      </c>
      <c r="L2" s="28" t="s">
        <v>564</v>
      </c>
      <c r="M2" s="28"/>
      <c r="N2" s="28" t="s">
        <v>564</v>
      </c>
      <c r="O2" s="28" t="s">
        <v>564</v>
      </c>
      <c r="P2" s="28"/>
      <c r="Q2" s="28" t="s">
        <v>564</v>
      </c>
      <c r="R2" s="28" t="s">
        <v>564</v>
      </c>
      <c r="S2" s="28" t="s">
        <v>564</v>
      </c>
      <c r="T2" s="28" t="s">
        <v>564</v>
      </c>
      <c r="U2" s="28" t="s">
        <v>564</v>
      </c>
      <c r="V2" s="28" t="s">
        <v>564</v>
      </c>
      <c r="W2" s="28" t="s">
        <v>564</v>
      </c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 t="s">
        <v>564</v>
      </c>
      <c r="CD2" s="28" t="s">
        <v>564</v>
      </c>
      <c r="CE2" s="28"/>
      <c r="CF2" s="28"/>
      <c r="CG2" s="28" t="s">
        <v>564</v>
      </c>
      <c r="CH2" s="28" t="s">
        <v>564</v>
      </c>
      <c r="CI2" s="28" t="s">
        <v>564</v>
      </c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 t="s">
        <v>564</v>
      </c>
      <c r="DN2" s="28" t="s">
        <v>564</v>
      </c>
      <c r="DO2" s="28"/>
      <c r="DP2" s="28" t="s">
        <v>564</v>
      </c>
      <c r="DQ2" s="28" t="s">
        <v>564</v>
      </c>
      <c r="DR2" s="28" t="s">
        <v>564</v>
      </c>
      <c r="DS2" s="28"/>
      <c r="DT2" s="28"/>
      <c r="DU2" s="28"/>
      <c r="DV2" s="28"/>
      <c r="DW2" s="28"/>
      <c r="DX2" s="28" t="s">
        <v>564</v>
      </c>
      <c r="DY2" s="28" t="s">
        <v>564</v>
      </c>
      <c r="DZ2" s="28" t="s">
        <v>564</v>
      </c>
      <c r="EA2" s="28" t="s">
        <v>564</v>
      </c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</row>
    <row r="3" customFormat="false" ht="14.9" hidden="false" customHeight="false" outlineLevel="0" collapsed="false">
      <c r="A3" s="3" t="n">
        <v>1</v>
      </c>
      <c r="B3" s="3" t="str">
        <f aca="false">INDEX(allweapstat!B$2:B$163,MATCH(A3,allweapstat!A$2:A$163,0),1)</f>
        <v>.44 Pistol</v>
      </c>
      <c r="C3" s="3" t="e">
        <f aca="false">INDEX($G$2:$G$21,MATCH(D3,$H$2:$H$21,0),1)</f>
        <v>#N/A</v>
      </c>
      <c r="D3" s="3" t="s">
        <v>588</v>
      </c>
      <c r="E3" s="3" t="e">
        <f aca="false">_xlfn.CONCAT("('",A3,"','",C3,"'),")</f>
        <v>#N/A</v>
      </c>
      <c r="G3" s="3" t="n">
        <v>2</v>
      </c>
      <c r="H3" s="27" t="s">
        <v>619</v>
      </c>
      <c r="I3" s="2" t="s">
        <v>619</v>
      </c>
      <c r="J3" s="3" t="s">
        <v>587</v>
      </c>
      <c r="K3" s="6" t="s">
        <v>564</v>
      </c>
      <c r="L3" s="28" t="s">
        <v>564</v>
      </c>
      <c r="M3" s="28"/>
      <c r="N3" s="28" t="s">
        <v>564</v>
      </c>
      <c r="O3" s="28" t="s">
        <v>564</v>
      </c>
      <c r="P3" s="28"/>
      <c r="Q3" s="28" t="s">
        <v>564</v>
      </c>
      <c r="R3" s="28" t="s">
        <v>564</v>
      </c>
      <c r="S3" s="28" t="s">
        <v>564</v>
      </c>
      <c r="T3" s="28" t="s">
        <v>564</v>
      </c>
      <c r="U3" s="28" t="s">
        <v>564</v>
      </c>
      <c r="V3" s="28"/>
      <c r="W3" s="28" t="s">
        <v>564</v>
      </c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 t="s">
        <v>564</v>
      </c>
      <c r="CD3" s="28" t="s">
        <v>564</v>
      </c>
      <c r="CE3" s="28"/>
      <c r="CF3" s="28"/>
      <c r="CG3" s="28" t="s">
        <v>564</v>
      </c>
      <c r="CH3" s="28" t="s">
        <v>564</v>
      </c>
      <c r="CI3" s="28" t="s">
        <v>564</v>
      </c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 t="s">
        <v>564</v>
      </c>
      <c r="DN3" s="28" t="s">
        <v>564</v>
      </c>
      <c r="DO3" s="28"/>
      <c r="DP3" s="28"/>
      <c r="DQ3" s="28" t="s">
        <v>564</v>
      </c>
      <c r="DR3" s="28" t="s">
        <v>564</v>
      </c>
      <c r="DS3" s="28"/>
      <c r="DT3" s="28"/>
      <c r="DU3" s="28"/>
      <c r="DV3" s="28"/>
      <c r="DW3" s="28"/>
      <c r="DX3" s="28" t="s">
        <v>564</v>
      </c>
      <c r="DY3" s="28" t="s">
        <v>564</v>
      </c>
      <c r="DZ3" s="28" t="s">
        <v>564</v>
      </c>
      <c r="EA3" s="28" t="s">
        <v>564</v>
      </c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</row>
    <row r="4" customFormat="false" ht="14.9" hidden="false" customHeight="false" outlineLevel="0" collapsed="false">
      <c r="A4" s="3" t="n">
        <v>1</v>
      </c>
      <c r="B4" s="3" t="str">
        <f aca="false">INDEX(allweapstat!B$2:B$163,MATCH(A4,allweapstat!A$2:A$163,0),1)</f>
        <v>.44 Pistol</v>
      </c>
      <c r="C4" s="3" t="e">
        <f aca="false">INDEX($G$2:$G$21,MATCH(D4,$H$2:$H$21,0),1)</f>
        <v>#N/A</v>
      </c>
      <c r="D4" s="3" t="s">
        <v>589</v>
      </c>
      <c r="E4" s="3" t="e">
        <f aca="false">_xlfn.CONCAT("('",A4,"','",C4,"'),")</f>
        <v>#N/A</v>
      </c>
      <c r="G4" s="3" t="n">
        <v>3</v>
      </c>
      <c r="H4" s="27" t="s">
        <v>620</v>
      </c>
      <c r="I4" s="2" t="s">
        <v>620</v>
      </c>
      <c r="J4" s="3" t="s">
        <v>587</v>
      </c>
      <c r="K4" s="6" t="s">
        <v>564</v>
      </c>
      <c r="L4" s="28" t="s">
        <v>564</v>
      </c>
      <c r="M4" s="28"/>
      <c r="N4" s="28" t="s">
        <v>564</v>
      </c>
      <c r="O4" s="28" t="s">
        <v>564</v>
      </c>
      <c r="P4" s="28"/>
      <c r="Q4" s="28"/>
      <c r="R4" s="28"/>
      <c r="S4" s="28" t="s">
        <v>564</v>
      </c>
      <c r="T4" s="28" t="s">
        <v>564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 t="s">
        <v>564</v>
      </c>
      <c r="CD4" s="28" t="s">
        <v>564</v>
      </c>
      <c r="CE4" s="28"/>
      <c r="CF4" s="28"/>
      <c r="CG4" s="28" t="s">
        <v>564</v>
      </c>
      <c r="CH4" s="28" t="s">
        <v>564</v>
      </c>
      <c r="CI4" s="28" t="s">
        <v>564</v>
      </c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 t="s">
        <v>564</v>
      </c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 t="s">
        <v>564</v>
      </c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</row>
    <row r="5" customFormat="false" ht="14.9" hidden="false" customHeight="false" outlineLevel="0" collapsed="false">
      <c r="A5" s="3" t="n">
        <v>1</v>
      </c>
      <c r="B5" s="3" t="str">
        <f aca="false">INDEX(allweapstat!B$2:B$163,MATCH(A5,allweapstat!A$2:A$163,0),1)</f>
        <v>.44 Pistol</v>
      </c>
      <c r="C5" s="3" t="e">
        <f aca="false">INDEX($G$2:$G$21,MATCH(D5,$H$2:$H$21,0),1)</f>
        <v>#N/A</v>
      </c>
      <c r="D5" s="3" t="s">
        <v>591</v>
      </c>
      <c r="E5" s="3" t="e">
        <f aca="false">_xlfn.CONCAT("('",A5,"','",C5,"'),")</f>
        <v>#N/A</v>
      </c>
      <c r="G5" s="3" t="n">
        <v>4</v>
      </c>
      <c r="H5" s="27" t="s">
        <v>621</v>
      </c>
      <c r="I5" s="2" t="s">
        <v>621</v>
      </c>
      <c r="J5" s="3" t="s">
        <v>587</v>
      </c>
      <c r="K5" s="6"/>
      <c r="L5" s="28" t="s">
        <v>564</v>
      </c>
      <c r="M5" s="28"/>
      <c r="N5" s="28" t="s">
        <v>564</v>
      </c>
      <c r="O5" s="28" t="s">
        <v>564</v>
      </c>
      <c r="P5" s="28"/>
      <c r="Q5" s="28" t="s">
        <v>564</v>
      </c>
      <c r="R5" s="28"/>
      <c r="S5" s="28" t="s">
        <v>564</v>
      </c>
      <c r="T5" s="28"/>
      <c r="U5" s="28" t="s">
        <v>564</v>
      </c>
      <c r="V5" s="28" t="s">
        <v>564</v>
      </c>
      <c r="W5" s="28" t="s">
        <v>564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 t="s">
        <v>564</v>
      </c>
      <c r="CH5" s="28"/>
      <c r="CI5" s="28" t="s">
        <v>564</v>
      </c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 t="s">
        <v>564</v>
      </c>
      <c r="DN5" s="28"/>
      <c r="DO5" s="28"/>
      <c r="DP5" s="28" t="s">
        <v>564</v>
      </c>
      <c r="DQ5" s="28"/>
      <c r="DR5" s="28"/>
      <c r="DS5" s="28"/>
      <c r="DT5" s="28"/>
      <c r="DU5" s="28"/>
      <c r="DV5" s="28"/>
      <c r="DW5" s="28"/>
      <c r="DX5" s="28" t="s">
        <v>564</v>
      </c>
      <c r="DY5" s="28" t="s">
        <v>564</v>
      </c>
      <c r="DZ5" s="28" t="s">
        <v>564</v>
      </c>
      <c r="EA5" s="28" t="s">
        <v>564</v>
      </c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</row>
    <row r="6" customFormat="false" ht="14.9" hidden="false" customHeight="false" outlineLevel="0" collapsed="false">
      <c r="A6" s="3" t="n">
        <v>2</v>
      </c>
      <c r="B6" s="3" t="str">
        <f aca="false">INDEX(allweapstat!B$2:B$163,MATCH(A6,allweapstat!A$2:A$163,0),1)</f>
        <v>10mm Pistol</v>
      </c>
      <c r="C6" s="3" t="e">
        <f aca="false">INDEX($G$2:$G$21,MATCH(D6,$H$2:$H$21,0),1)</f>
        <v>#N/A</v>
      </c>
      <c r="D6" s="3" t="s">
        <v>587</v>
      </c>
      <c r="E6" s="3" t="e">
        <f aca="false">_xlfn.CONCAT("('",A6,"','",C6,"'),")</f>
        <v>#N/A</v>
      </c>
      <c r="G6" s="3" t="n">
        <v>5</v>
      </c>
      <c r="H6" s="27" t="s">
        <v>622</v>
      </c>
      <c r="I6" s="2" t="s">
        <v>623</v>
      </c>
      <c r="J6" s="3" t="s">
        <v>587</v>
      </c>
      <c r="K6" s="6"/>
      <c r="L6" s="28" t="s">
        <v>564</v>
      </c>
      <c r="M6" s="28"/>
      <c r="N6" s="28" t="s">
        <v>564</v>
      </c>
      <c r="O6" s="28" t="s">
        <v>564</v>
      </c>
      <c r="P6" s="28"/>
      <c r="Q6" s="28"/>
      <c r="R6" s="28"/>
      <c r="S6" s="28" t="s">
        <v>564</v>
      </c>
      <c r="T6" s="28"/>
      <c r="U6" s="28"/>
      <c r="V6" s="28" t="s">
        <v>564</v>
      </c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 t="s">
        <v>564</v>
      </c>
      <c r="DQ6" s="28"/>
      <c r="DR6" s="28"/>
      <c r="DS6" s="28"/>
      <c r="DT6" s="28"/>
      <c r="DU6" s="28"/>
      <c r="DV6" s="28"/>
      <c r="DW6" s="28"/>
      <c r="DX6" s="28"/>
      <c r="DY6" s="28"/>
      <c r="DZ6" s="28" t="s">
        <v>564</v>
      </c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</row>
    <row r="7" customFormat="false" ht="14.9" hidden="false" customHeight="false" outlineLevel="0" collapsed="false">
      <c r="A7" s="3" t="n">
        <v>2</v>
      </c>
      <c r="B7" s="3" t="str">
        <f aca="false">INDEX(allweapstat!B$2:B$163,MATCH(A7,allweapstat!A$2:A$163,0),1)</f>
        <v>10mm Pistol</v>
      </c>
      <c r="C7" s="3" t="e">
        <f aca="false">INDEX($G$2:$G$21,MATCH(D7,$H$2:$H$21,0),1)</f>
        <v>#N/A</v>
      </c>
      <c r="D7" s="3" t="s">
        <v>588</v>
      </c>
      <c r="E7" s="3" t="e">
        <f aca="false">_xlfn.CONCAT("('",A7,"','",C7,"'),")</f>
        <v>#N/A</v>
      </c>
      <c r="G7" s="3" t="n">
        <v>6</v>
      </c>
      <c r="H7" s="27" t="s">
        <v>624</v>
      </c>
      <c r="I7" s="2" t="s">
        <v>624</v>
      </c>
      <c r="J7" s="3" t="s">
        <v>587</v>
      </c>
      <c r="K7" s="6"/>
      <c r="L7" s="28" t="s">
        <v>564</v>
      </c>
      <c r="M7" s="28"/>
      <c r="N7" s="28" t="s">
        <v>564</v>
      </c>
      <c r="O7" s="28" t="s">
        <v>564</v>
      </c>
      <c r="P7" s="28"/>
      <c r="Q7" s="28" t="s">
        <v>564</v>
      </c>
      <c r="R7" s="28" t="s">
        <v>564</v>
      </c>
      <c r="S7" s="28" t="s">
        <v>564</v>
      </c>
      <c r="T7" s="28" t="s">
        <v>564</v>
      </c>
      <c r="U7" s="28"/>
      <c r="V7" s="28" t="s">
        <v>564</v>
      </c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 t="s">
        <v>564</v>
      </c>
      <c r="CE7" s="28" t="s">
        <v>564</v>
      </c>
      <c r="CF7" s="28" t="s">
        <v>564</v>
      </c>
      <c r="CG7" s="28"/>
      <c r="CH7" s="28" t="s">
        <v>564</v>
      </c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 t="s">
        <v>564</v>
      </c>
      <c r="DM7" s="28" t="s">
        <v>564</v>
      </c>
      <c r="DN7" s="28"/>
      <c r="DO7" s="28" t="s">
        <v>564</v>
      </c>
      <c r="DP7" s="28" t="s">
        <v>564</v>
      </c>
      <c r="DQ7" s="28" t="s">
        <v>564</v>
      </c>
      <c r="DR7" s="28" t="s">
        <v>564</v>
      </c>
      <c r="DS7" s="28"/>
      <c r="DT7" s="28"/>
      <c r="DU7" s="28"/>
      <c r="DV7" s="28"/>
      <c r="DW7" s="28"/>
      <c r="DX7" s="28"/>
      <c r="DY7" s="28" t="s">
        <v>564</v>
      </c>
      <c r="DZ7" s="28" t="s">
        <v>564</v>
      </c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</row>
    <row r="8" customFormat="false" ht="14.9" hidden="false" customHeight="false" outlineLevel="0" collapsed="false">
      <c r="A8" s="3" t="n">
        <v>2</v>
      </c>
      <c r="B8" s="3" t="str">
        <f aca="false">INDEX(allweapstat!B$2:B$163,MATCH(A8,allweapstat!A$2:A$163,0),1)</f>
        <v>10mm Pistol</v>
      </c>
      <c r="C8" s="3" t="e">
        <f aca="false">INDEX($G$2:$G$21,MATCH(D8,$H$2:$H$21,0),1)</f>
        <v>#N/A</v>
      </c>
      <c r="D8" s="3" t="s">
        <v>589</v>
      </c>
      <c r="E8" s="3" t="e">
        <f aca="false">_xlfn.CONCAT("('",A8,"','",C8,"'),")</f>
        <v>#N/A</v>
      </c>
      <c r="G8" s="3" t="n">
        <v>7</v>
      </c>
      <c r="H8" s="27" t="s">
        <v>625</v>
      </c>
      <c r="I8" s="2" t="s">
        <v>24</v>
      </c>
      <c r="J8" s="3" t="s">
        <v>587</v>
      </c>
      <c r="K8" s="6"/>
      <c r="L8" s="28"/>
      <c r="M8" s="28"/>
      <c r="N8" s="28"/>
      <c r="O8" s="28" t="s">
        <v>564</v>
      </c>
      <c r="P8" s="28"/>
      <c r="Q8" s="28" t="s">
        <v>564</v>
      </c>
      <c r="R8" s="28"/>
      <c r="S8" s="28"/>
      <c r="T8" s="28"/>
      <c r="U8" s="28" t="s">
        <v>564</v>
      </c>
      <c r="V8" s="28"/>
      <c r="W8" s="28" t="s">
        <v>564</v>
      </c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 t="s">
        <v>564</v>
      </c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</row>
    <row r="9" customFormat="false" ht="14.9" hidden="false" customHeight="false" outlineLevel="0" collapsed="false">
      <c r="A9" s="3" t="n">
        <v>2</v>
      </c>
      <c r="B9" s="3" t="str">
        <f aca="false">INDEX(allweapstat!B$2:B$163,MATCH(A9,allweapstat!A$2:A$163,0),1)</f>
        <v>10mm Pistol</v>
      </c>
      <c r="C9" s="3" t="e">
        <f aca="false">INDEX($G$2:$G$21,MATCH(D9,$H$2:$H$21,0),1)</f>
        <v>#N/A</v>
      </c>
      <c r="D9" s="3" t="s">
        <v>592</v>
      </c>
      <c r="E9" s="3" t="e">
        <f aca="false">_xlfn.CONCAT("('",A9,"','",C9,"'),")</f>
        <v>#N/A</v>
      </c>
      <c r="G9" s="3" t="n">
        <v>8</v>
      </c>
      <c r="H9" s="27" t="s">
        <v>626</v>
      </c>
      <c r="I9" s="2" t="s">
        <v>46</v>
      </c>
      <c r="J9" s="3" t="s">
        <v>587</v>
      </c>
      <c r="K9" s="6"/>
      <c r="L9" s="28"/>
      <c r="M9" s="28"/>
      <c r="N9" s="28"/>
      <c r="O9" s="28" t="s">
        <v>564</v>
      </c>
      <c r="P9" s="28"/>
      <c r="Q9" s="28"/>
      <c r="R9" s="28"/>
      <c r="S9" s="28"/>
      <c r="T9" s="28"/>
      <c r="U9" s="28"/>
      <c r="V9" s="28"/>
      <c r="W9" s="28" t="s">
        <v>564</v>
      </c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 t="s">
        <v>564</v>
      </c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</row>
    <row r="10" customFormat="false" ht="14.9" hidden="false" customHeight="false" outlineLevel="0" collapsed="false">
      <c r="A10" s="3" t="n">
        <v>2</v>
      </c>
      <c r="B10" s="3" t="str">
        <f aca="false">INDEX(allweapstat!B$2:B$163,MATCH(A10,allweapstat!A$2:A$163,0),1)</f>
        <v>10mm Pistol</v>
      </c>
      <c r="C10" s="3" t="e">
        <f aca="false">INDEX($G$2:$G$21,MATCH(D10,$H$2:$H$21,0),1)</f>
        <v>#N/A</v>
      </c>
      <c r="D10" s="3" t="s">
        <v>591</v>
      </c>
      <c r="E10" s="3" t="e">
        <f aca="false">_xlfn.CONCAT("('",A10,"','",C10,"'),")</f>
        <v>#N/A</v>
      </c>
      <c r="G10" s="3" t="n">
        <v>9</v>
      </c>
      <c r="H10" s="27" t="s">
        <v>627</v>
      </c>
      <c r="I10" s="2" t="s">
        <v>68</v>
      </c>
      <c r="J10" s="3" t="s">
        <v>587</v>
      </c>
      <c r="K10" s="6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 t="s">
        <v>564</v>
      </c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</row>
    <row r="11" customFormat="false" ht="14.9" hidden="false" customHeight="false" outlineLevel="0" collapsed="false">
      <c r="A11" s="3" t="n">
        <v>2</v>
      </c>
      <c r="B11" s="3" t="str">
        <f aca="false">INDEX(allweapstat!B$2:B$163,MATCH(A11,allweapstat!A$2:A$163,0),1)</f>
        <v>10mm Pistol</v>
      </c>
      <c r="C11" s="3" t="e">
        <f aca="false">INDEX($G$2:$G$21,MATCH(D11,$H$2:$H$21,0),1)</f>
        <v>#N/A</v>
      </c>
      <c r="D11" s="3" t="s">
        <v>594</v>
      </c>
      <c r="E11" s="3" t="e">
        <f aca="false">_xlfn.CONCAT("('",A11,"','",C11,"'),")</f>
        <v>#N/A</v>
      </c>
      <c r="G11" s="3" t="n">
        <v>10</v>
      </c>
      <c r="H11" s="27" t="s">
        <v>628</v>
      </c>
      <c r="I11" s="2" t="s">
        <v>67</v>
      </c>
      <c r="J11" s="3" t="s">
        <v>587</v>
      </c>
      <c r="K11" s="6"/>
      <c r="L11" s="28"/>
      <c r="M11" s="28"/>
      <c r="N11" s="28"/>
      <c r="O11" s="28"/>
      <c r="P11" s="28"/>
      <c r="Q11" s="28" t="s">
        <v>564</v>
      </c>
      <c r="R11" s="28"/>
      <c r="S11" s="28"/>
      <c r="T11" s="28"/>
      <c r="U11" s="28" t="s">
        <v>564</v>
      </c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</row>
    <row r="12" customFormat="false" ht="14.9" hidden="false" customHeight="false" outlineLevel="0" collapsed="false">
      <c r="A12" s="3" t="n">
        <v>4</v>
      </c>
      <c r="B12" s="3" t="str">
        <f aca="false">INDEX(allweapstat!B$2:B$163,MATCH(A12,allweapstat!A$2:A$163,0),1)</f>
        <v>Assault Rifle</v>
      </c>
      <c r="C12" s="3" t="e">
        <f aca="false">INDEX($G$2:$G$21,MATCH(D12,$H$2:$H$21,0),1)</f>
        <v>#N/A</v>
      </c>
      <c r="D12" s="3" t="s">
        <v>587</v>
      </c>
      <c r="E12" s="3" t="e">
        <f aca="false">_xlfn.CONCAT("('",A12,"','",C12,"'),")</f>
        <v>#N/A</v>
      </c>
      <c r="G12" s="3" t="n">
        <v>11</v>
      </c>
      <c r="H12" s="27" t="s">
        <v>629</v>
      </c>
      <c r="I12" s="2" t="s">
        <v>622</v>
      </c>
      <c r="J12" s="3" t="s">
        <v>587</v>
      </c>
      <c r="K12" s="6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 t="s">
        <v>564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</row>
    <row r="13" customFormat="false" ht="14.9" hidden="false" customHeight="false" outlineLevel="0" collapsed="false">
      <c r="A13" s="3" t="n">
        <v>4</v>
      </c>
      <c r="B13" s="3" t="str">
        <f aca="false">INDEX(allweapstat!B$2:B$163,MATCH(A13,allweapstat!A$2:A$163,0),1)</f>
        <v>Assault Rifle</v>
      </c>
      <c r="C13" s="3" t="e">
        <f aca="false">INDEX($G$2:$G$21,MATCH(D13,$H$2:$H$21,0),1)</f>
        <v>#N/A</v>
      </c>
      <c r="D13" s="3" t="s">
        <v>588</v>
      </c>
      <c r="E13" s="3" t="e">
        <f aca="false">_xlfn.CONCAT("('",A13,"','",C13,"'),")</f>
        <v>#N/A</v>
      </c>
      <c r="G13" s="3" t="n">
        <v>12</v>
      </c>
      <c r="H13" s="27" t="s">
        <v>630</v>
      </c>
      <c r="I13" s="2" t="s">
        <v>57</v>
      </c>
      <c r="J13" s="3" t="s">
        <v>587</v>
      </c>
      <c r="K13" s="6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 t="s">
        <v>564</v>
      </c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</row>
    <row r="14" customFormat="false" ht="14.9" hidden="false" customHeight="false" outlineLevel="0" collapsed="false">
      <c r="A14" s="3" t="n">
        <v>4</v>
      </c>
      <c r="B14" s="3" t="str">
        <f aca="false">INDEX(allweapstat!B$2:B$163,MATCH(A14,allweapstat!A$2:A$163,0),1)</f>
        <v>Assault Rifle</v>
      </c>
      <c r="C14" s="3" t="e">
        <f aca="false">INDEX($G$2:$G$21,MATCH(D14,$H$2:$H$21,0),1)</f>
        <v>#N/A</v>
      </c>
      <c r="D14" s="3" t="s">
        <v>590</v>
      </c>
      <c r="E14" s="3" t="e">
        <f aca="false">_xlfn.CONCAT("('",A14,"','",C14,"'),")</f>
        <v>#N/A</v>
      </c>
      <c r="G14" s="3" t="n">
        <v>13</v>
      </c>
      <c r="H14" s="27" t="s">
        <v>631</v>
      </c>
      <c r="I14" s="2" t="s">
        <v>114</v>
      </c>
      <c r="J14" s="3" t="s">
        <v>587</v>
      </c>
      <c r="K14" s="6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 t="s">
        <v>564</v>
      </c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</row>
    <row r="15" customFormat="false" ht="14.9" hidden="false" customHeight="false" outlineLevel="0" collapsed="false">
      <c r="A15" s="3" t="n">
        <v>4</v>
      </c>
      <c r="B15" s="3" t="str">
        <f aca="false">INDEX(allweapstat!B$2:B$163,MATCH(A15,allweapstat!A$2:A$163,0),1)</f>
        <v>Assault Rifle</v>
      </c>
      <c r="C15" s="3" t="e">
        <f aca="false">INDEX($G$2:$G$21,MATCH(D15,$H$2:$H$21,0),1)</f>
        <v>#N/A</v>
      </c>
      <c r="D15" s="3" t="s">
        <v>592</v>
      </c>
      <c r="E15" s="3" t="e">
        <f aca="false">_xlfn.CONCAT("('",A15,"','",C15,"'),")</f>
        <v>#N/A</v>
      </c>
      <c r="G15" s="3" t="n">
        <v>14</v>
      </c>
      <c r="H15" s="27" t="s">
        <v>632</v>
      </c>
      <c r="I15" s="2" t="s">
        <v>633</v>
      </c>
      <c r="J15" s="3" t="s">
        <v>587</v>
      </c>
      <c r="K15" s="6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</row>
    <row r="16" customFormat="false" ht="14.9" hidden="false" customHeight="false" outlineLevel="0" collapsed="false">
      <c r="A16" s="3" t="n">
        <v>4</v>
      </c>
      <c r="B16" s="3" t="str">
        <f aca="false">INDEX(allweapstat!B$2:B$163,MATCH(A16,allweapstat!A$2:A$163,0),1)</f>
        <v>Assault Rifle</v>
      </c>
      <c r="C16" s="3" t="e">
        <f aca="false">INDEX($G$2:$G$21,MATCH(D16,$H$2:$H$21,0),1)</f>
        <v>#N/A</v>
      </c>
      <c r="D16" s="3" t="s">
        <v>591</v>
      </c>
      <c r="E16" s="3" t="e">
        <f aca="false">_xlfn.CONCAT("('",A16,"','",C16,"'),")</f>
        <v>#N/A</v>
      </c>
      <c r="G16" s="0" t="n">
        <v>74</v>
      </c>
      <c r="H16" s="27" t="s">
        <v>634</v>
      </c>
      <c r="I16" s="2" t="s">
        <v>635</v>
      </c>
      <c r="J16" s="3" t="s">
        <v>595</v>
      </c>
      <c r="K16" s="6"/>
      <c r="L16" s="28"/>
      <c r="M16" s="28"/>
      <c r="N16" s="28"/>
      <c r="O16" s="28"/>
      <c r="P16" s="28" t="s">
        <v>564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 t="s">
        <v>564</v>
      </c>
      <c r="DW16" s="28" t="s">
        <v>564</v>
      </c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</row>
    <row r="17" customFormat="false" ht="14.9" hidden="false" customHeight="false" outlineLevel="0" collapsed="false">
      <c r="A17" s="3" t="n">
        <v>4</v>
      </c>
      <c r="B17" s="3" t="str">
        <f aca="false">INDEX(allweapstat!B$2:B$163,MATCH(A17,allweapstat!A$2:A$163,0),1)</f>
        <v>Assault Rifle</v>
      </c>
      <c r="C17" s="3" t="e">
        <f aca="false">INDEX($G$2:$G$21,MATCH(D17,$H$2:$H$21,0),1)</f>
        <v>#N/A</v>
      </c>
      <c r="D17" s="3" t="s">
        <v>594</v>
      </c>
      <c r="E17" s="3" t="e">
        <f aca="false">_xlfn.CONCAT("('",A17,"','",C17,"'),")</f>
        <v>#N/A</v>
      </c>
      <c r="G17" s="0" t="n">
        <v>75</v>
      </c>
      <c r="H17" s="27" t="s">
        <v>636</v>
      </c>
      <c r="I17" s="2" t="s">
        <v>637</v>
      </c>
      <c r="J17" s="3" t="s">
        <v>595</v>
      </c>
      <c r="K17" s="6"/>
      <c r="L17" s="28"/>
      <c r="M17" s="28"/>
      <c r="N17" s="28"/>
      <c r="O17" s="28"/>
      <c r="P17" s="28" t="s">
        <v>564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 t="s">
        <v>564</v>
      </c>
      <c r="DW17" s="28" t="s">
        <v>564</v>
      </c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</row>
    <row r="18" customFormat="false" ht="14.9" hidden="false" customHeight="false" outlineLevel="0" collapsed="false">
      <c r="A18" s="3" t="n">
        <v>5</v>
      </c>
      <c r="B18" s="3" t="str">
        <f aca="false">INDEX(allweapstat!B$2:B$163,MATCH(A18,allweapstat!A$2:A$163,0),1)</f>
        <v>Combat Rifle</v>
      </c>
      <c r="C18" s="3" t="e">
        <f aca="false">INDEX($G$2:$G$21,MATCH(D18,$H$2:$H$21,0),1)</f>
        <v>#N/A</v>
      </c>
      <c r="D18" s="3" t="s">
        <v>587</v>
      </c>
      <c r="E18" s="3" t="e">
        <f aca="false">_xlfn.CONCAT("('",A18,"','",C18,"'),")</f>
        <v>#N/A</v>
      </c>
      <c r="G18" s="0" t="n">
        <v>76</v>
      </c>
      <c r="H18" s="27" t="s">
        <v>638</v>
      </c>
      <c r="I18" s="2" t="s">
        <v>77</v>
      </c>
      <c r="J18" s="3" t="s">
        <v>595</v>
      </c>
      <c r="K18" s="6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 t="s">
        <v>564</v>
      </c>
      <c r="AA18" s="28"/>
      <c r="AB18" s="28" t="s">
        <v>564</v>
      </c>
      <c r="AC18" s="28" t="s">
        <v>564</v>
      </c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</row>
    <row r="19" customFormat="false" ht="14.9" hidden="false" customHeight="false" outlineLevel="0" collapsed="false">
      <c r="A19" s="3" t="n">
        <v>5</v>
      </c>
      <c r="B19" s="3" t="str">
        <f aca="false">INDEX(allweapstat!B$2:B$163,MATCH(A19,allweapstat!A$2:A$163,0),1)</f>
        <v>Combat Rifle</v>
      </c>
      <c r="C19" s="3" t="e">
        <f aca="false">INDEX($G$2:$G$21,MATCH(D19,$H$2:$H$21,0),1)</f>
        <v>#N/A</v>
      </c>
      <c r="D19" s="3" t="s">
        <v>588</v>
      </c>
      <c r="E19" s="3" t="e">
        <f aca="false">_xlfn.CONCAT("('",A19,"','",C19,"'),")</f>
        <v>#N/A</v>
      </c>
      <c r="G19" s="0" t="n">
        <v>77</v>
      </c>
      <c r="H19" s="27" t="s">
        <v>639</v>
      </c>
      <c r="I19" s="2" t="s">
        <v>77</v>
      </c>
      <c r="J19" s="3" t="s">
        <v>595</v>
      </c>
      <c r="K19" s="6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 t="s">
        <v>564</v>
      </c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</row>
    <row r="20" customFormat="false" ht="14.9" hidden="false" customHeight="false" outlineLevel="0" collapsed="false">
      <c r="A20" s="3" t="n">
        <v>5</v>
      </c>
      <c r="B20" s="3" t="str">
        <f aca="false">INDEX(allweapstat!B$2:B$163,MATCH(A20,allweapstat!A$2:A$163,0),1)</f>
        <v>Combat Rifle</v>
      </c>
      <c r="C20" s="3" t="e">
        <f aca="false">INDEX($G$2:$G$21,MATCH(D20,$H$2:$H$21,0),1)</f>
        <v>#N/A</v>
      </c>
      <c r="D20" s="3" t="s">
        <v>590</v>
      </c>
      <c r="E20" s="3" t="e">
        <f aca="false">_xlfn.CONCAT("('",A20,"','",C20,"'),")</f>
        <v>#N/A</v>
      </c>
      <c r="G20" s="0" t="n">
        <v>78</v>
      </c>
      <c r="H20" s="27" t="s">
        <v>640</v>
      </c>
      <c r="I20" s="2" t="s">
        <v>641</v>
      </c>
      <c r="J20" s="3" t="s">
        <v>595</v>
      </c>
      <c r="K20" s="6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 t="s">
        <v>564</v>
      </c>
      <c r="AA20" s="28"/>
      <c r="AB20" s="28" t="s">
        <v>564</v>
      </c>
      <c r="AC20" s="28" t="s">
        <v>564</v>
      </c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 t="s">
        <v>564</v>
      </c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</row>
    <row r="21" customFormat="false" ht="14.9" hidden="false" customHeight="false" outlineLevel="0" collapsed="false">
      <c r="A21" s="3" t="n">
        <v>5</v>
      </c>
      <c r="B21" s="3" t="str">
        <f aca="false">INDEX(allweapstat!B$2:B$163,MATCH(A21,allweapstat!A$2:A$163,0),1)</f>
        <v>Combat Rifle</v>
      </c>
      <c r="C21" s="3" t="e">
        <f aca="false">INDEX($G$2:$G$21,MATCH(D21,$H$2:$H$21,0),1)</f>
        <v>#N/A</v>
      </c>
      <c r="D21" s="3" t="s">
        <v>592</v>
      </c>
      <c r="E21" s="3" t="e">
        <f aca="false">_xlfn.CONCAT("('",A21,"','",C21,"'),")</f>
        <v>#N/A</v>
      </c>
      <c r="G21" s="0" t="n">
        <v>79</v>
      </c>
      <c r="H21" s="27" t="s">
        <v>642</v>
      </c>
      <c r="I21" s="2" t="s">
        <v>641</v>
      </c>
      <c r="J21" s="3" t="s">
        <v>595</v>
      </c>
      <c r="K21" s="6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 t="s">
        <v>564</v>
      </c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</row>
    <row r="22" customFormat="false" ht="14.9" hidden="false" customHeight="false" outlineLevel="0" collapsed="false">
      <c r="A22" s="3" t="n">
        <v>5</v>
      </c>
      <c r="B22" s="3" t="str">
        <f aca="false">INDEX(allweapstat!B$2:B$163,MATCH(A22,allweapstat!A$2:A$163,0),1)</f>
        <v>Combat Rifle</v>
      </c>
      <c r="C22" s="3" t="e">
        <f aca="false">INDEX($G$2:$G$21,MATCH(D22,$H$2:$H$21,0),1)</f>
        <v>#N/A</v>
      </c>
      <c r="D22" s="3" t="s">
        <v>591</v>
      </c>
      <c r="E22" s="3" t="e">
        <f aca="false">_xlfn.CONCAT("('",A22,"','",C22,"'),")</f>
        <v>#N/A</v>
      </c>
      <c r="G22" s="0" t="n">
        <v>80</v>
      </c>
      <c r="H22" s="27" t="s">
        <v>643</v>
      </c>
      <c r="I22" s="2" t="s">
        <v>644</v>
      </c>
      <c r="J22" s="3" t="s">
        <v>595</v>
      </c>
      <c r="K22" s="6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 t="s">
        <v>564</v>
      </c>
      <c r="AA22" s="28"/>
      <c r="AB22" s="28" t="s">
        <v>564</v>
      </c>
      <c r="AC22" s="28" t="s">
        <v>564</v>
      </c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</row>
    <row r="23" customFormat="false" ht="14.9" hidden="false" customHeight="false" outlineLevel="0" collapsed="false">
      <c r="A23" s="3" t="n">
        <v>5</v>
      </c>
      <c r="B23" s="3" t="str">
        <f aca="false">INDEX(allweapstat!B$2:B$163,MATCH(A23,allweapstat!A$2:A$163,0),1)</f>
        <v>Combat Rifle</v>
      </c>
      <c r="C23" s="3" t="e">
        <f aca="false">INDEX($G$2:$G$21,MATCH(D23,$H$2:$H$21,0),1)</f>
        <v>#N/A</v>
      </c>
      <c r="D23" s="3" t="s">
        <v>594</v>
      </c>
      <c r="E23" s="3" t="e">
        <f aca="false">_xlfn.CONCAT("('",A23,"','",C23,"'),")</f>
        <v>#N/A</v>
      </c>
      <c r="G23" s="0" t="n">
        <v>81</v>
      </c>
      <c r="H23" s="27" t="s">
        <v>645</v>
      </c>
      <c r="I23" s="2" t="s">
        <v>644</v>
      </c>
      <c r="J23" s="3" t="s">
        <v>595</v>
      </c>
      <c r="K23" s="6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 t="s">
        <v>564</v>
      </c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</row>
    <row r="24" customFormat="false" ht="14.9" hidden="false" customHeight="false" outlineLevel="0" collapsed="false">
      <c r="A24" s="3" t="n">
        <v>6</v>
      </c>
      <c r="B24" s="3" t="str">
        <f aca="false">INDEX(allweapstat!B$2:B$163,MATCH(A24,allweapstat!A$2:A$163,0),1)</f>
        <v>Gauss Rifle</v>
      </c>
      <c r="C24" s="3" t="e">
        <f aca="false">INDEX($G$2:$G$21,MATCH(D24,$H$2:$H$21,0),1)</f>
        <v>#N/A</v>
      </c>
      <c r="D24" s="3" t="s">
        <v>588</v>
      </c>
      <c r="E24" s="3" t="e">
        <f aca="false">_xlfn.CONCAT("('",A24,"','",C24,"'),")</f>
        <v>#N/A</v>
      </c>
      <c r="G24" s="0" t="n">
        <v>82</v>
      </c>
      <c r="H24" s="27" t="s">
        <v>646</v>
      </c>
      <c r="I24" s="2" t="s">
        <v>647</v>
      </c>
      <c r="J24" s="3" t="s">
        <v>595</v>
      </c>
      <c r="K24" s="6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 t="s">
        <v>564</v>
      </c>
      <c r="AA24" s="28"/>
      <c r="AB24" s="28" t="s">
        <v>564</v>
      </c>
      <c r="AC24" s="28" t="s">
        <v>564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</row>
    <row r="25" customFormat="false" ht="14.9" hidden="false" customHeight="false" outlineLevel="0" collapsed="false">
      <c r="A25" s="3" t="n">
        <v>6</v>
      </c>
      <c r="B25" s="3" t="str">
        <f aca="false">INDEX(allweapstat!B$2:B$163,MATCH(A25,allweapstat!A$2:A$163,0),1)</f>
        <v>Gauss Rifle</v>
      </c>
      <c r="C25" s="3" t="e">
        <f aca="false">INDEX($G$2:$G$21,MATCH(D25,$H$2:$H$21,0),1)</f>
        <v>#N/A</v>
      </c>
      <c r="D25" s="3" t="s">
        <v>590</v>
      </c>
      <c r="E25" s="3" t="e">
        <f aca="false">_xlfn.CONCAT("('",A25,"','",C25,"'),")</f>
        <v>#N/A</v>
      </c>
      <c r="G25" s="0" t="n">
        <v>83</v>
      </c>
      <c r="H25" s="27" t="s">
        <v>648</v>
      </c>
      <c r="I25" s="2" t="s">
        <v>647</v>
      </c>
      <c r="J25" s="3" t="s">
        <v>595</v>
      </c>
      <c r="K25" s="6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 t="s">
        <v>564</v>
      </c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</row>
    <row r="26" customFormat="false" ht="14.9" hidden="false" customHeight="false" outlineLevel="0" collapsed="false">
      <c r="A26" s="3" t="n">
        <v>6</v>
      </c>
      <c r="B26" s="3" t="str">
        <f aca="false">INDEX(allweapstat!B$2:B$163,MATCH(A26,allweapstat!A$2:A$163,0),1)</f>
        <v>Gauss Rifle</v>
      </c>
      <c r="C26" s="3" t="e">
        <f aca="false">INDEX($G$2:$G$21,MATCH(D26,$H$2:$H$21,0),1)</f>
        <v>#N/A</v>
      </c>
      <c r="D26" s="3" t="s">
        <v>592</v>
      </c>
      <c r="E26" s="3" t="e">
        <f aca="false">_xlfn.CONCAT("('",A26,"','",C26,"'),")</f>
        <v>#N/A</v>
      </c>
      <c r="G26" s="0" t="n">
        <v>84</v>
      </c>
      <c r="H26" s="27" t="s">
        <v>649</v>
      </c>
      <c r="I26" s="2" t="s">
        <v>650</v>
      </c>
      <c r="J26" s="3" t="s">
        <v>595</v>
      </c>
      <c r="K26" s="6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 t="s">
        <v>564</v>
      </c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</row>
    <row r="27" customFormat="false" ht="14.9" hidden="false" customHeight="false" outlineLevel="0" collapsed="false">
      <c r="A27" s="3" t="n">
        <v>6</v>
      </c>
      <c r="B27" s="3" t="str">
        <f aca="false">INDEX(allweapstat!B$2:B$163,MATCH(A27,allweapstat!A$2:A$163,0),1)</f>
        <v>Gauss Rifle</v>
      </c>
      <c r="C27" s="3" t="e">
        <f aca="false">INDEX($G$2:$G$21,MATCH(D27,$H$2:$H$21,0),1)</f>
        <v>#N/A</v>
      </c>
      <c r="D27" s="3" t="s">
        <v>591</v>
      </c>
      <c r="E27" s="3" t="e">
        <f aca="false">_xlfn.CONCAT("('",A27,"','",C27,"'),")</f>
        <v>#N/A</v>
      </c>
      <c r="G27" s="0" t="n">
        <v>85</v>
      </c>
      <c r="H27" s="27" t="s">
        <v>651</v>
      </c>
      <c r="I27" s="2" t="s">
        <v>652</v>
      </c>
      <c r="J27" s="3" t="s">
        <v>595</v>
      </c>
      <c r="K27" s="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 t="s">
        <v>564</v>
      </c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</row>
    <row r="28" customFormat="false" ht="14.9" hidden="false" customHeight="false" outlineLevel="0" collapsed="false">
      <c r="A28" s="3" t="n">
        <v>6</v>
      </c>
      <c r="B28" s="3" t="str">
        <f aca="false">INDEX(allweapstat!B$2:B$163,MATCH(A28,allweapstat!A$2:A$163,0),1)</f>
        <v>Gauss Rifle</v>
      </c>
      <c r="C28" s="3" t="e">
        <f aca="false">INDEX($G$2:$G$21,MATCH(D28,$H$2:$H$21,0),1)</f>
        <v>#N/A</v>
      </c>
      <c r="D28" s="3" t="s">
        <v>594</v>
      </c>
      <c r="E28" s="3" t="e">
        <f aca="false">_xlfn.CONCAT("('",A28,"','",C28,"'),")</f>
        <v>#N/A</v>
      </c>
      <c r="G28" s="0" t="n">
        <v>86</v>
      </c>
      <c r="H28" s="27" t="s">
        <v>653</v>
      </c>
      <c r="I28" s="2" t="s">
        <v>654</v>
      </c>
      <c r="J28" s="3" t="s">
        <v>595</v>
      </c>
      <c r="K28" s="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 t="s">
        <v>564</v>
      </c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</row>
    <row r="29" customFormat="false" ht="14.9" hidden="false" customHeight="false" outlineLevel="0" collapsed="false">
      <c r="A29" s="3" t="n">
        <v>7</v>
      </c>
      <c r="B29" s="3" t="str">
        <f aca="false">INDEX(allweapstat!B$2:B$163,MATCH(A29,allweapstat!A$2:A$163,0),1)</f>
        <v>Hunting Rifle</v>
      </c>
      <c r="C29" s="3" t="e">
        <f aca="false">INDEX($G$2:$G$21,MATCH(D29,$H$2:$H$21,0),1)</f>
        <v>#N/A</v>
      </c>
      <c r="D29" s="3" t="s">
        <v>587</v>
      </c>
      <c r="E29" s="3" t="e">
        <f aca="false">_xlfn.CONCAT("('",A29,"','",C29,"'),")</f>
        <v>#N/A</v>
      </c>
      <c r="G29" s="0" t="n">
        <v>87</v>
      </c>
      <c r="H29" s="27" t="s">
        <v>655</v>
      </c>
      <c r="I29" s="2" t="s">
        <v>656</v>
      </c>
      <c r="J29" s="3" t="s">
        <v>595</v>
      </c>
      <c r="K29" s="6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 t="s">
        <v>564</v>
      </c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</row>
    <row r="30" customFormat="false" ht="14.9" hidden="false" customHeight="false" outlineLevel="0" collapsed="false">
      <c r="A30" s="3" t="n">
        <v>7</v>
      </c>
      <c r="B30" s="3" t="str">
        <f aca="false">INDEX(allweapstat!B$2:B$163,MATCH(A30,allweapstat!A$2:A$163,0),1)</f>
        <v>Hunting Rifle</v>
      </c>
      <c r="C30" s="3" t="e">
        <f aca="false">INDEX($G$2:$G$21,MATCH(D30,$H$2:$H$21,0),1)</f>
        <v>#N/A</v>
      </c>
      <c r="D30" s="3" t="s">
        <v>588</v>
      </c>
      <c r="E30" s="3" t="e">
        <f aca="false">_xlfn.CONCAT("('",A30,"','",C30,"'),")</f>
        <v>#N/A</v>
      </c>
      <c r="G30" s="3" t="n">
        <v>15</v>
      </c>
      <c r="H30" s="27" t="s">
        <v>657</v>
      </c>
      <c r="I30" s="2" t="s">
        <v>658</v>
      </c>
      <c r="J30" s="3" t="s">
        <v>588</v>
      </c>
      <c r="K30" s="6" t="s">
        <v>564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</row>
    <row r="31" customFormat="false" ht="14.9" hidden="false" customHeight="false" outlineLevel="0" collapsed="false">
      <c r="A31" s="3" t="n">
        <v>7</v>
      </c>
      <c r="B31" s="3" t="str">
        <f aca="false">INDEX(allweapstat!B$2:B$163,MATCH(A31,allweapstat!A$2:A$163,0),1)</f>
        <v>Hunting Rifle</v>
      </c>
      <c r="C31" s="3" t="e">
        <f aca="false">INDEX($G$2:$G$21,MATCH(D31,$H$2:$H$21,0),1)</f>
        <v>#N/A</v>
      </c>
      <c r="D31" s="3" t="s">
        <v>590</v>
      </c>
      <c r="E31" s="3" t="e">
        <f aca="false">_xlfn.CONCAT("('",A31,"','",C31,"'),")</f>
        <v>#N/A</v>
      </c>
      <c r="G31" s="3" t="n">
        <v>16</v>
      </c>
      <c r="H31" s="27" t="s">
        <v>659</v>
      </c>
      <c r="I31" s="2" t="s">
        <v>660</v>
      </c>
      <c r="J31" s="3" t="s">
        <v>588</v>
      </c>
      <c r="K31" s="6" t="s">
        <v>564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</row>
    <row r="32" customFormat="false" ht="14.9" hidden="false" customHeight="false" outlineLevel="0" collapsed="false">
      <c r="A32" s="3" t="n">
        <v>7</v>
      </c>
      <c r="B32" s="3" t="str">
        <f aca="false">INDEX(allweapstat!B$2:B$163,MATCH(A32,allweapstat!A$2:A$163,0),1)</f>
        <v>Hunting Rifle</v>
      </c>
      <c r="C32" s="3" t="e">
        <f aca="false">INDEX($G$2:$G$21,MATCH(D32,$H$2:$H$21,0),1)</f>
        <v>#N/A</v>
      </c>
      <c r="D32" s="3" t="s">
        <v>592</v>
      </c>
      <c r="E32" s="3" t="e">
        <f aca="false">_xlfn.CONCAT("('",A32,"','",C32,"'),")</f>
        <v>#N/A</v>
      </c>
      <c r="G32" s="0" t="n">
        <v>17</v>
      </c>
      <c r="H32" s="27" t="s">
        <v>661</v>
      </c>
      <c r="I32" s="2" t="s">
        <v>662</v>
      </c>
      <c r="J32" s="3" t="s">
        <v>588</v>
      </c>
      <c r="K32" s="6"/>
      <c r="L32" s="28" t="s">
        <v>564</v>
      </c>
      <c r="M32" s="28"/>
      <c r="N32" s="28" t="s">
        <v>564</v>
      </c>
      <c r="O32" s="28" t="s">
        <v>564</v>
      </c>
      <c r="P32" s="28"/>
      <c r="Q32" s="28" t="s">
        <v>564</v>
      </c>
      <c r="R32" s="28"/>
      <c r="S32" s="28" t="s">
        <v>564</v>
      </c>
      <c r="T32" s="28" t="s">
        <v>564</v>
      </c>
      <c r="U32" s="28" t="s">
        <v>564</v>
      </c>
      <c r="V32" s="28" t="s">
        <v>564</v>
      </c>
      <c r="W32" s="28" t="s">
        <v>564</v>
      </c>
      <c r="X32" s="28" t="s">
        <v>564</v>
      </c>
      <c r="Y32" s="28" t="s">
        <v>564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 t="s">
        <v>564</v>
      </c>
      <c r="CD32" s="28" t="s">
        <v>564</v>
      </c>
      <c r="CE32" s="28"/>
      <c r="CF32" s="28"/>
      <c r="CG32" s="28" t="s">
        <v>564</v>
      </c>
      <c r="CH32" s="28" t="s">
        <v>564</v>
      </c>
      <c r="CI32" s="28" t="s">
        <v>564</v>
      </c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 t="s">
        <v>564</v>
      </c>
      <c r="DM32" s="28" t="s">
        <v>564</v>
      </c>
      <c r="DN32" s="28"/>
      <c r="DO32" s="28" t="s">
        <v>564</v>
      </c>
      <c r="DP32" s="28"/>
      <c r="DQ32" s="28"/>
      <c r="DR32" s="28" t="s">
        <v>564</v>
      </c>
      <c r="DS32" s="28"/>
      <c r="DT32" s="28"/>
      <c r="DU32" s="28"/>
      <c r="DV32" s="28"/>
      <c r="DW32" s="28"/>
      <c r="DX32" s="28" t="s">
        <v>564</v>
      </c>
      <c r="DY32" s="28" t="s">
        <v>564</v>
      </c>
      <c r="DZ32" s="28" t="s">
        <v>564</v>
      </c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</row>
    <row r="33" customFormat="false" ht="14.9" hidden="false" customHeight="false" outlineLevel="0" collapsed="false">
      <c r="A33" s="3" t="n">
        <v>7</v>
      </c>
      <c r="B33" s="3" t="str">
        <f aca="false">INDEX(allweapstat!B$2:B$163,MATCH(A33,allweapstat!A$2:A$163,0),1)</f>
        <v>Hunting Rifle</v>
      </c>
      <c r="C33" s="3" t="e">
        <f aca="false">INDEX($G$2:$G$21,MATCH(D33,$H$2:$H$21,0),1)</f>
        <v>#N/A</v>
      </c>
      <c r="D33" s="3" t="s">
        <v>591</v>
      </c>
      <c r="E33" s="3" t="e">
        <f aca="false">_xlfn.CONCAT("('",A33,"','",C33,"'),")</f>
        <v>#N/A</v>
      </c>
      <c r="G33" s="3" t="n">
        <v>18</v>
      </c>
      <c r="H33" s="27" t="s">
        <v>663</v>
      </c>
      <c r="I33" s="2" t="s">
        <v>662</v>
      </c>
      <c r="J33" s="3" t="s">
        <v>588</v>
      </c>
      <c r="K33" s="6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 t="s">
        <v>564</v>
      </c>
      <c r="AA33" s="28" t="s">
        <v>564</v>
      </c>
      <c r="AB33" s="28" t="s">
        <v>564</v>
      </c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</row>
    <row r="34" customFormat="false" ht="14.9" hidden="false" customHeight="false" outlineLevel="0" collapsed="false">
      <c r="A34" s="3" t="n">
        <v>7</v>
      </c>
      <c r="B34" s="3" t="str">
        <f aca="false">INDEX(allweapstat!B$2:B$163,MATCH(A34,allweapstat!A$2:A$163,0),1)</f>
        <v>Hunting Rifle</v>
      </c>
      <c r="C34" s="3" t="e">
        <f aca="false">INDEX($G$2:$G$21,MATCH(D34,$H$2:$H$21,0),1)</f>
        <v>#N/A</v>
      </c>
      <c r="D34" s="3" t="s">
        <v>594</v>
      </c>
      <c r="E34" s="3" t="e">
        <f aca="false">_xlfn.CONCAT("('",A34,"','",C34,"'),")</f>
        <v>#N/A</v>
      </c>
      <c r="G34" s="0" t="n">
        <v>19</v>
      </c>
      <c r="H34" s="27" t="s">
        <v>664</v>
      </c>
      <c r="I34" s="2" t="s">
        <v>662</v>
      </c>
      <c r="J34" s="3" t="s">
        <v>588</v>
      </c>
      <c r="K34" s="6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 t="s">
        <v>564</v>
      </c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</row>
    <row r="35" customFormat="false" ht="14.9" hidden="false" customHeight="false" outlineLevel="0" collapsed="false">
      <c r="A35" s="3" t="n">
        <v>8</v>
      </c>
      <c r="B35" s="3" t="str">
        <f aca="false">INDEX(allweapstat!B$2:B$163,MATCH(A35,allweapstat!A$2:A$163,0),1)</f>
        <v>Submachine Gun</v>
      </c>
      <c r="C35" s="3" t="e">
        <f aca="false">INDEX($G$2:$G$21,MATCH(D35,$H$2:$H$21,0),1)</f>
        <v>#N/A</v>
      </c>
      <c r="D35" s="3" t="s">
        <v>587</v>
      </c>
      <c r="E35" s="3" t="e">
        <f aca="false">_xlfn.CONCAT("('",A35,"','",C35,"'),")</f>
        <v>#N/A</v>
      </c>
      <c r="G35" s="3" t="n">
        <v>20</v>
      </c>
      <c r="H35" s="27" t="s">
        <v>665</v>
      </c>
      <c r="I35" s="2" t="s">
        <v>662</v>
      </c>
      <c r="J35" s="3" t="s">
        <v>588</v>
      </c>
      <c r="K35" s="6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 t="s">
        <v>564</v>
      </c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</row>
    <row r="36" customFormat="false" ht="14.9" hidden="false" customHeight="false" outlineLevel="0" collapsed="false">
      <c r="A36" s="3" t="n">
        <v>8</v>
      </c>
      <c r="B36" s="3" t="str">
        <f aca="false">INDEX(allweapstat!B$2:B$163,MATCH(A36,allweapstat!A$2:A$163,0),1)</f>
        <v>Submachine Gun</v>
      </c>
      <c r="C36" s="3" t="e">
        <f aca="false">INDEX($G$2:$G$21,MATCH(D36,$H$2:$H$21,0),1)</f>
        <v>#N/A</v>
      </c>
      <c r="D36" s="3" t="s">
        <v>588</v>
      </c>
      <c r="E36" s="3" t="e">
        <f aca="false">_xlfn.CONCAT("('",A36,"','",C36,"'),")</f>
        <v>#N/A</v>
      </c>
      <c r="G36" s="0" t="n">
        <v>21</v>
      </c>
      <c r="H36" s="27" t="s">
        <v>666</v>
      </c>
      <c r="I36" s="2" t="s">
        <v>666</v>
      </c>
      <c r="J36" s="3" t="s">
        <v>588</v>
      </c>
      <c r="K36" s="6"/>
      <c r="L36" s="28" t="s">
        <v>564</v>
      </c>
      <c r="M36" s="28"/>
      <c r="N36" s="28" t="s">
        <v>564</v>
      </c>
      <c r="O36" s="28" t="s">
        <v>564</v>
      </c>
      <c r="P36" s="28"/>
      <c r="Q36" s="28" t="s">
        <v>564</v>
      </c>
      <c r="R36" s="28"/>
      <c r="S36" s="28" t="s">
        <v>564</v>
      </c>
      <c r="T36" s="28"/>
      <c r="U36" s="28" t="s">
        <v>564</v>
      </c>
      <c r="V36" s="28" t="s">
        <v>564</v>
      </c>
      <c r="W36" s="28" t="s">
        <v>564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 t="s">
        <v>564</v>
      </c>
      <c r="CD36" s="28" t="s">
        <v>564</v>
      </c>
      <c r="CE36" s="28"/>
      <c r="CF36" s="28"/>
      <c r="CG36" s="28" t="s">
        <v>564</v>
      </c>
      <c r="CH36" s="28" t="s">
        <v>564</v>
      </c>
      <c r="CI36" s="28"/>
      <c r="CJ36" s="28"/>
      <c r="CK36" s="28" t="s">
        <v>564</v>
      </c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 t="s">
        <v>564</v>
      </c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 t="s">
        <v>564</v>
      </c>
      <c r="DY36" s="28" t="s">
        <v>564</v>
      </c>
      <c r="DZ36" s="28" t="s">
        <v>564</v>
      </c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</row>
    <row r="37" customFormat="false" ht="14.9" hidden="false" customHeight="false" outlineLevel="0" collapsed="false">
      <c r="A37" s="3" t="n">
        <v>8</v>
      </c>
      <c r="B37" s="3" t="str">
        <f aca="false">INDEX(allweapstat!B$2:B$163,MATCH(A37,allweapstat!A$2:A$163,0),1)</f>
        <v>Submachine Gun</v>
      </c>
      <c r="C37" s="3" t="e">
        <f aca="false">INDEX($G$2:$G$21,MATCH(D37,$H$2:$H$21,0),1)</f>
        <v>#N/A</v>
      </c>
      <c r="D37" s="3" t="s">
        <v>590</v>
      </c>
      <c r="E37" s="3" t="e">
        <f aca="false">_xlfn.CONCAT("('",A37,"','",C37,"'),")</f>
        <v>#N/A</v>
      </c>
      <c r="G37" s="0" t="n">
        <v>22</v>
      </c>
      <c r="H37" s="27" t="s">
        <v>667</v>
      </c>
      <c r="I37" s="2" t="s">
        <v>667</v>
      </c>
      <c r="J37" s="3" t="s">
        <v>588</v>
      </c>
      <c r="K37" s="6"/>
      <c r="L37" s="28"/>
      <c r="M37" s="28"/>
      <c r="N37" s="28" t="s">
        <v>564</v>
      </c>
      <c r="O37" s="28" t="s">
        <v>564</v>
      </c>
      <c r="P37" s="28"/>
      <c r="Q37" s="28" t="s">
        <v>564</v>
      </c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 t="s">
        <v>564</v>
      </c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 t="s">
        <v>564</v>
      </c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</row>
    <row r="38" customFormat="false" ht="14.9" hidden="false" customHeight="false" outlineLevel="0" collapsed="false">
      <c r="A38" s="3" t="n">
        <v>8</v>
      </c>
      <c r="B38" s="3" t="str">
        <f aca="false">INDEX(allweapstat!B$2:B$163,MATCH(A38,allweapstat!A$2:A$163,0),1)</f>
        <v>Submachine Gun</v>
      </c>
      <c r="C38" s="3" t="e">
        <f aca="false">INDEX($G$2:$G$21,MATCH(D38,$H$2:$H$21,0),1)</f>
        <v>#N/A</v>
      </c>
      <c r="D38" s="3" t="s">
        <v>592</v>
      </c>
      <c r="E38" s="3" t="e">
        <f aca="false">_xlfn.CONCAT("('",A38,"','",C38,"'),")</f>
        <v>#N/A</v>
      </c>
      <c r="G38" s="0" t="n">
        <v>23</v>
      </c>
      <c r="H38" s="27" t="s">
        <v>668</v>
      </c>
      <c r="I38" s="2" t="s">
        <v>669</v>
      </c>
      <c r="J38" s="3" t="s">
        <v>588</v>
      </c>
      <c r="K38" s="6"/>
      <c r="L38" s="28"/>
      <c r="M38" s="28"/>
      <c r="N38" s="28"/>
      <c r="O38" s="28"/>
      <c r="P38" s="28"/>
      <c r="Q38" s="28"/>
      <c r="R38" s="28" t="s">
        <v>564</v>
      </c>
      <c r="S38" s="28"/>
      <c r="T38" s="28" t="s">
        <v>564</v>
      </c>
      <c r="U38" s="28" t="s">
        <v>564</v>
      </c>
      <c r="V38" s="28"/>
      <c r="W38" s="28"/>
      <c r="X38" s="28"/>
      <c r="Y38" s="28" t="s">
        <v>564</v>
      </c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 t="s">
        <v>564</v>
      </c>
      <c r="CH38" s="28"/>
      <c r="CI38" s="28" t="s">
        <v>564</v>
      </c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</row>
    <row r="39" customFormat="false" ht="14.9" hidden="false" customHeight="false" outlineLevel="0" collapsed="false">
      <c r="A39" s="3" t="n">
        <v>8</v>
      </c>
      <c r="B39" s="3" t="str">
        <f aca="false">INDEX(allweapstat!B$2:B$163,MATCH(A39,allweapstat!A$2:A$163,0),1)</f>
        <v>Submachine Gun</v>
      </c>
      <c r="C39" s="3" t="e">
        <f aca="false">INDEX($G$2:$G$21,MATCH(D39,$H$2:$H$21,0),1)</f>
        <v>#N/A</v>
      </c>
      <c r="D39" s="3" t="s">
        <v>591</v>
      </c>
      <c r="E39" s="3" t="e">
        <f aca="false">_xlfn.CONCAT("('",A39,"','",C39,"'),")</f>
        <v>#N/A</v>
      </c>
      <c r="G39" s="0" t="n">
        <v>24</v>
      </c>
      <c r="H39" s="27" t="s">
        <v>670</v>
      </c>
      <c r="I39" s="2" t="s">
        <v>670</v>
      </c>
      <c r="J39" s="3" t="s">
        <v>588</v>
      </c>
      <c r="K39" s="6"/>
      <c r="L39" s="28"/>
      <c r="M39" s="28"/>
      <c r="N39" s="28"/>
      <c r="O39" s="28"/>
      <c r="P39" s="28" t="s">
        <v>564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 t="s">
        <v>564</v>
      </c>
      <c r="DW39" s="28" t="s">
        <v>564</v>
      </c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</row>
    <row r="40" customFormat="false" ht="14.9" hidden="false" customHeight="false" outlineLevel="0" collapsed="false">
      <c r="A40" s="3" t="n">
        <v>8</v>
      </c>
      <c r="B40" s="3" t="str">
        <f aca="false">INDEX(allweapstat!B$2:B$163,MATCH(A40,allweapstat!A$2:A$163,0),1)</f>
        <v>Submachine Gun</v>
      </c>
      <c r="C40" s="3" t="e">
        <f aca="false">INDEX($G$2:$G$21,MATCH(D40,$H$2:$H$21,0),1)</f>
        <v>#N/A</v>
      </c>
      <c r="D40" s="3" t="s">
        <v>594</v>
      </c>
      <c r="E40" s="3" t="e">
        <f aca="false">_xlfn.CONCAT("('",A40,"','",C40,"'),")</f>
        <v>#N/A</v>
      </c>
      <c r="G40" s="0" t="n">
        <v>25</v>
      </c>
      <c r="H40" s="27" t="s">
        <v>671</v>
      </c>
      <c r="I40" s="2" t="s">
        <v>671</v>
      </c>
      <c r="J40" s="3" t="s">
        <v>588</v>
      </c>
      <c r="K40" s="6"/>
      <c r="L40" s="28"/>
      <c r="M40" s="28"/>
      <c r="N40" s="28"/>
      <c r="O40" s="28"/>
      <c r="P40" s="28"/>
      <c r="Q40" s="28"/>
      <c r="R40" s="28"/>
      <c r="S40" s="28"/>
      <c r="T40" s="28"/>
      <c r="U40" s="28" t="s">
        <v>564</v>
      </c>
      <c r="V40" s="28" t="s">
        <v>564</v>
      </c>
      <c r="W40" s="28" t="s">
        <v>564</v>
      </c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</row>
    <row r="41" customFormat="false" ht="14.9" hidden="false" customHeight="false" outlineLevel="0" collapsed="false">
      <c r="A41" s="3" t="n">
        <v>9</v>
      </c>
      <c r="B41" s="3" t="str">
        <f aca="false">INDEX(allweapstat!B$2:B$163,MATCH(A41,allweapstat!A$2:A$163,0),1)</f>
        <v>Combat Shotgun</v>
      </c>
      <c r="C41" s="3" t="e">
        <f aca="false">INDEX($G$2:$G$21,MATCH(D41,$H$2:$H$21,0),1)</f>
        <v>#N/A</v>
      </c>
      <c r="D41" s="3" t="s">
        <v>587</v>
      </c>
      <c r="E41" s="3" t="e">
        <f aca="false">_xlfn.CONCAT("('",A41,"','",C41,"'),")</f>
        <v>#N/A</v>
      </c>
      <c r="G41" s="0" t="n">
        <v>26</v>
      </c>
      <c r="H41" s="27" t="s">
        <v>672</v>
      </c>
      <c r="I41" s="2" t="s">
        <v>32</v>
      </c>
      <c r="J41" s="3" t="s">
        <v>588</v>
      </c>
      <c r="K41" s="6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 t="s">
        <v>564</v>
      </c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</row>
    <row r="42" customFormat="false" ht="14.9" hidden="false" customHeight="false" outlineLevel="0" collapsed="false">
      <c r="A42" s="3" t="n">
        <v>9</v>
      </c>
      <c r="B42" s="3" t="str">
        <f aca="false">INDEX(allweapstat!B$2:B$163,MATCH(A42,allweapstat!A$2:A$163,0),1)</f>
        <v>Combat Shotgun</v>
      </c>
      <c r="C42" s="3" t="e">
        <f aca="false">INDEX($G$2:$G$21,MATCH(D42,$H$2:$H$21,0),1)</f>
        <v>#N/A</v>
      </c>
      <c r="D42" s="3" t="s">
        <v>588</v>
      </c>
      <c r="E42" s="3" t="e">
        <f aca="false">_xlfn.CONCAT("('",A42,"','",C42,"'),")</f>
        <v>#N/A</v>
      </c>
      <c r="G42" s="0" t="n">
        <v>27</v>
      </c>
      <c r="H42" s="27" t="s">
        <v>673</v>
      </c>
      <c r="I42" s="2" t="s">
        <v>674</v>
      </c>
      <c r="J42" s="3" t="s">
        <v>588</v>
      </c>
      <c r="K42" s="6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564</v>
      </c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</row>
    <row r="43" customFormat="false" ht="14.9" hidden="false" customHeight="false" outlineLevel="0" collapsed="false">
      <c r="A43" s="3" t="n">
        <v>9</v>
      </c>
      <c r="B43" s="3" t="str">
        <f aca="false">INDEX(allweapstat!B$2:B$163,MATCH(A43,allweapstat!A$2:A$163,0),1)</f>
        <v>Combat Shotgun</v>
      </c>
      <c r="C43" s="3" t="e">
        <f aca="false">INDEX($G$2:$G$21,MATCH(D43,$H$2:$H$21,0),1)</f>
        <v>#N/A</v>
      </c>
      <c r="D43" s="3" t="s">
        <v>590</v>
      </c>
      <c r="E43" s="3" t="e">
        <f aca="false">_xlfn.CONCAT("('",A43,"','",C43,"'),")</f>
        <v>#N/A</v>
      </c>
      <c r="G43" s="0" t="n">
        <v>28</v>
      </c>
      <c r="H43" s="27" t="s">
        <v>622</v>
      </c>
      <c r="I43" s="2" t="s">
        <v>622</v>
      </c>
      <c r="J43" s="3" t="s">
        <v>588</v>
      </c>
      <c r="K43" s="6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 t="s">
        <v>564</v>
      </c>
      <c r="AA43" s="28"/>
      <c r="AB43" s="28" t="s">
        <v>564</v>
      </c>
      <c r="AC43" s="28" t="s">
        <v>564</v>
      </c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</row>
    <row r="44" customFormat="false" ht="14.9" hidden="false" customHeight="false" outlineLevel="0" collapsed="false">
      <c r="A44" s="3" t="n">
        <v>9</v>
      </c>
      <c r="B44" s="3" t="str">
        <f aca="false">INDEX(allweapstat!B$2:B$163,MATCH(A44,allweapstat!A$2:A$163,0),1)</f>
        <v>Combat Shotgun</v>
      </c>
      <c r="C44" s="3" t="e">
        <f aca="false">INDEX($G$2:$G$21,MATCH(D44,$H$2:$H$21,0),1)</f>
        <v>#N/A</v>
      </c>
      <c r="D44" s="3" t="s">
        <v>592</v>
      </c>
      <c r="E44" s="3" t="e">
        <f aca="false">_xlfn.CONCAT("('",A44,"','",C44,"'),")</f>
        <v>#N/A</v>
      </c>
      <c r="G44" s="0" t="n">
        <v>29</v>
      </c>
      <c r="H44" s="27" t="s">
        <v>675</v>
      </c>
      <c r="I44" s="2" t="s">
        <v>32</v>
      </c>
      <c r="J44" s="3" t="s">
        <v>588</v>
      </c>
      <c r="K44" s="6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 t="s">
        <v>564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</row>
    <row r="45" customFormat="false" ht="14.9" hidden="false" customHeight="false" outlineLevel="0" collapsed="false">
      <c r="A45" s="3" t="n">
        <v>9</v>
      </c>
      <c r="B45" s="3" t="str">
        <f aca="false">INDEX(allweapstat!B$2:B$163,MATCH(A45,allweapstat!A$2:A$163,0),1)</f>
        <v>Combat Shotgun</v>
      </c>
      <c r="C45" s="3" t="e">
        <f aca="false">INDEX($G$2:$G$21,MATCH(D45,$H$2:$H$21,0),1)</f>
        <v>#N/A</v>
      </c>
      <c r="D45" s="3" t="s">
        <v>591</v>
      </c>
      <c r="E45" s="3" t="e">
        <f aca="false">_xlfn.CONCAT("('",A45,"','",C45,"'),")</f>
        <v>#N/A</v>
      </c>
      <c r="G45" s="0" t="n">
        <v>30</v>
      </c>
      <c r="H45" s="27" t="s">
        <v>676</v>
      </c>
      <c r="I45" s="2" t="s">
        <v>676</v>
      </c>
      <c r="J45" s="3" t="s">
        <v>588</v>
      </c>
      <c r="K45" s="6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 t="s">
        <v>564</v>
      </c>
      <c r="AA45" s="28"/>
      <c r="AB45" s="28" t="s">
        <v>564</v>
      </c>
      <c r="AC45" s="28" t="s">
        <v>564</v>
      </c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</row>
    <row r="46" customFormat="false" ht="14.9" hidden="false" customHeight="false" outlineLevel="0" collapsed="false">
      <c r="A46" s="3" t="n">
        <v>9</v>
      </c>
      <c r="B46" s="3" t="str">
        <f aca="false">INDEX(allweapstat!B$2:B$163,MATCH(A46,allweapstat!A$2:A$163,0),1)</f>
        <v>Combat Shotgun</v>
      </c>
      <c r="C46" s="3" t="e">
        <f aca="false">INDEX($G$2:$G$21,MATCH(D46,$H$2:$H$21,0),1)</f>
        <v>#N/A</v>
      </c>
      <c r="D46" s="3" t="s">
        <v>594</v>
      </c>
      <c r="E46" s="3" t="e">
        <f aca="false">_xlfn.CONCAT("('",A46,"','",C46,"'),")</f>
        <v>#N/A</v>
      </c>
      <c r="G46" s="0" t="n">
        <v>31</v>
      </c>
      <c r="H46" s="27" t="s">
        <v>677</v>
      </c>
      <c r="I46" s="2" t="s">
        <v>677</v>
      </c>
      <c r="J46" s="3" t="s">
        <v>588</v>
      </c>
      <c r="K46" s="6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 t="s">
        <v>564</v>
      </c>
      <c r="AC46" s="28" t="s">
        <v>564</v>
      </c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</row>
    <row r="47" customFormat="false" ht="14.9" hidden="false" customHeight="false" outlineLevel="0" collapsed="false">
      <c r="A47" s="3" t="n">
        <v>10</v>
      </c>
      <c r="B47" s="3" t="str">
        <f aca="false">INDEX(allweapstat!B$2:B$163,MATCH(A47,allweapstat!A$2:A$163,0),1)</f>
        <v>Double-Barrel Shotgun</v>
      </c>
      <c r="C47" s="3" t="e">
        <f aca="false">INDEX($G$2:$G$21,MATCH(D47,$H$2:$H$21,0),1)</f>
        <v>#N/A</v>
      </c>
      <c r="D47" s="3" t="s">
        <v>587</v>
      </c>
      <c r="E47" s="3" t="e">
        <f aca="false">_xlfn.CONCAT("('",A47,"','",C47,"'),")</f>
        <v>#N/A</v>
      </c>
      <c r="G47" s="0" t="n">
        <v>32</v>
      </c>
      <c r="H47" s="27" t="s">
        <v>399</v>
      </c>
      <c r="I47" s="2" t="s">
        <v>678</v>
      </c>
      <c r="J47" s="3" t="s">
        <v>588</v>
      </c>
      <c r="K47" s="6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 t="s">
        <v>564</v>
      </c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</row>
    <row r="48" customFormat="false" ht="14.9" hidden="false" customHeight="false" outlineLevel="0" collapsed="false">
      <c r="A48" s="3" t="n">
        <v>10</v>
      </c>
      <c r="B48" s="3" t="str">
        <f aca="false">INDEX(allweapstat!B$2:B$163,MATCH(A48,allweapstat!A$2:A$163,0),1)</f>
        <v>Double-Barrel Shotgun</v>
      </c>
      <c r="C48" s="3" t="e">
        <f aca="false">INDEX($G$2:$G$21,MATCH(D48,$H$2:$H$21,0),1)</f>
        <v>#N/A</v>
      </c>
      <c r="D48" s="3" t="s">
        <v>588</v>
      </c>
      <c r="E48" s="3" t="e">
        <f aca="false">_xlfn.CONCAT("('",A48,"','",C48,"'),")</f>
        <v>#N/A</v>
      </c>
      <c r="G48" s="0" t="n">
        <v>33</v>
      </c>
      <c r="H48" s="27" t="s">
        <v>679</v>
      </c>
      <c r="I48" s="2" t="s">
        <v>679</v>
      </c>
      <c r="J48" s="3" t="s">
        <v>588</v>
      </c>
      <c r="K48" s="6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 t="s">
        <v>564</v>
      </c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</row>
    <row r="49" customFormat="false" ht="14.9" hidden="false" customHeight="false" outlineLevel="0" collapsed="false">
      <c r="A49" s="3" t="n">
        <v>10</v>
      </c>
      <c r="B49" s="3" t="str">
        <f aca="false">INDEX(allweapstat!B$2:B$163,MATCH(A49,allweapstat!A$2:A$163,0),1)</f>
        <v>Double-Barrel Shotgun</v>
      </c>
      <c r="C49" s="3" t="e">
        <f aca="false">INDEX($G$2:$G$21,MATCH(D49,$H$2:$H$21,0),1)</f>
        <v>#N/A</v>
      </c>
      <c r="D49" s="3" t="s">
        <v>590</v>
      </c>
      <c r="E49" s="3" t="e">
        <f aca="false">_xlfn.CONCAT("('",A49,"','",C49,"'),")</f>
        <v>#N/A</v>
      </c>
      <c r="G49" s="0" t="n">
        <v>34</v>
      </c>
      <c r="H49" s="27" t="s">
        <v>680</v>
      </c>
      <c r="I49" s="2" t="s">
        <v>681</v>
      </c>
      <c r="J49" s="3" t="s">
        <v>588</v>
      </c>
      <c r="K49" s="6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 t="s">
        <v>564</v>
      </c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 t="s">
        <v>564</v>
      </c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</row>
    <row r="50" customFormat="false" ht="14.9" hidden="false" customHeight="false" outlineLevel="0" collapsed="false">
      <c r="A50" s="3" t="n">
        <v>10</v>
      </c>
      <c r="B50" s="3" t="str">
        <f aca="false">INDEX(allweapstat!B$2:B$163,MATCH(A50,allweapstat!A$2:A$163,0),1)</f>
        <v>Double-Barrel Shotgun</v>
      </c>
      <c r="C50" s="3" t="e">
        <f aca="false">INDEX($G$2:$G$21,MATCH(D50,$H$2:$H$21,0),1)</f>
        <v>#N/A</v>
      </c>
      <c r="D50" s="3" t="s">
        <v>591</v>
      </c>
      <c r="E50" s="3" t="e">
        <f aca="false">_xlfn.CONCAT("('",A50,"','",C50,"'),")</f>
        <v>#N/A</v>
      </c>
      <c r="G50" s="0" t="n">
        <v>35</v>
      </c>
      <c r="H50" s="27" t="s">
        <v>682</v>
      </c>
      <c r="I50" s="2" t="s">
        <v>683</v>
      </c>
      <c r="J50" s="3" t="s">
        <v>588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 t="s">
        <v>564</v>
      </c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 t="s">
        <v>564</v>
      </c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</row>
    <row r="51" customFormat="false" ht="14.9" hidden="false" customHeight="false" outlineLevel="0" collapsed="false">
      <c r="A51" s="3" t="n">
        <v>10</v>
      </c>
      <c r="B51" s="3" t="str">
        <f aca="false">INDEX(allweapstat!B$2:B$163,MATCH(A51,allweapstat!A$2:A$163,0),1)</f>
        <v>Double-Barrel Shotgun</v>
      </c>
      <c r="C51" s="3" t="e">
        <f aca="false">INDEX($G$2:$G$21,MATCH(D51,$H$2:$H$21,0),1)</f>
        <v>#N/A</v>
      </c>
      <c r="D51" s="3" t="s">
        <v>594</v>
      </c>
      <c r="E51" s="3" t="e">
        <f aca="false">_xlfn.CONCAT("('",A51,"','",C51,"'),")</f>
        <v>#N/A</v>
      </c>
      <c r="G51" s="0" t="n">
        <v>36</v>
      </c>
      <c r="H51" s="27" t="s">
        <v>684</v>
      </c>
      <c r="I51" s="2" t="s">
        <v>685</v>
      </c>
      <c r="J51" s="3" t="s">
        <v>588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 t="s">
        <v>564</v>
      </c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</row>
    <row r="52" customFormat="false" ht="14.9" hidden="false" customHeight="false" outlineLevel="0" collapsed="false">
      <c r="A52" s="3" t="n">
        <v>11</v>
      </c>
      <c r="B52" s="3" t="str">
        <f aca="false">INDEX(allweapstat!B$2:B$163,MATCH(A52,allweapstat!A$2:A$163,0),1)</f>
        <v>Pipe Bolt-Action</v>
      </c>
      <c r="C52" s="3" t="e">
        <f aca="false">INDEX($G$2:$G$21,MATCH(D52,$H$2:$H$21,0),1)</f>
        <v>#N/A</v>
      </c>
      <c r="D52" s="3" t="s">
        <v>587</v>
      </c>
      <c r="E52" s="3" t="e">
        <f aca="false">_xlfn.CONCAT("('",A52,"','",C52,"'),")</f>
        <v>#N/A</v>
      </c>
      <c r="G52" s="0" t="n">
        <v>37</v>
      </c>
      <c r="H52" s="27" t="s">
        <v>686</v>
      </c>
      <c r="I52" s="2" t="s">
        <v>687</v>
      </c>
      <c r="J52" s="3" t="s">
        <v>588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 t="s">
        <v>564</v>
      </c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</row>
    <row r="53" customFormat="false" ht="14.9" hidden="false" customHeight="false" outlineLevel="0" collapsed="false">
      <c r="A53" s="3" t="n">
        <v>11</v>
      </c>
      <c r="B53" s="3" t="str">
        <f aca="false">INDEX(allweapstat!B$2:B$163,MATCH(A53,allweapstat!A$2:A$163,0),1)</f>
        <v>Pipe Bolt-Action</v>
      </c>
      <c r="C53" s="3" t="e">
        <f aca="false">INDEX($G$2:$G$21,MATCH(D53,$H$2:$H$21,0),1)</f>
        <v>#N/A</v>
      </c>
      <c r="D53" s="3" t="s">
        <v>588</v>
      </c>
      <c r="E53" s="3" t="e">
        <f aca="false">_xlfn.CONCAT("('",A53,"','",C53,"'),")</f>
        <v>#N/A</v>
      </c>
      <c r="G53" s="0" t="n">
        <v>41</v>
      </c>
      <c r="H53" s="27" t="s">
        <v>688</v>
      </c>
      <c r="I53" s="2" t="s">
        <v>689</v>
      </c>
      <c r="J53" s="3" t="s">
        <v>589</v>
      </c>
      <c r="K53" s="6" t="s">
        <v>564</v>
      </c>
      <c r="L53" s="28" t="s">
        <v>564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 t="s">
        <v>564</v>
      </c>
      <c r="CD53" s="28" t="s">
        <v>564</v>
      </c>
      <c r="CE53" s="28"/>
      <c r="CF53" s="28"/>
      <c r="CG53" s="28" t="s">
        <v>564</v>
      </c>
      <c r="CH53" s="28" t="s">
        <v>564</v>
      </c>
      <c r="CI53" s="28" t="s">
        <v>564</v>
      </c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 t="s">
        <v>564</v>
      </c>
      <c r="DN53" s="28"/>
      <c r="DO53" s="28"/>
      <c r="DP53" s="28" t="s">
        <v>564</v>
      </c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</row>
    <row r="54" customFormat="false" ht="14.9" hidden="false" customHeight="false" outlineLevel="0" collapsed="false">
      <c r="A54" s="3" t="n">
        <v>11</v>
      </c>
      <c r="B54" s="3" t="str">
        <f aca="false">INDEX(allweapstat!B$2:B$163,MATCH(A54,allweapstat!A$2:A$163,0),1)</f>
        <v>Pipe Bolt-Action</v>
      </c>
      <c r="C54" s="3" t="e">
        <f aca="false">INDEX($G$2:$G$21,MATCH(D54,$H$2:$H$21,0),1)</f>
        <v>#N/A</v>
      </c>
      <c r="D54" s="3" t="s">
        <v>590</v>
      </c>
      <c r="E54" s="3" t="e">
        <f aca="false">_xlfn.CONCAT("('",A54,"','",C54,"'),")</f>
        <v>#N/A</v>
      </c>
      <c r="G54" s="0" t="n">
        <v>42</v>
      </c>
      <c r="H54" s="27" t="s">
        <v>690</v>
      </c>
      <c r="I54" s="2" t="s">
        <v>690</v>
      </c>
      <c r="J54" s="3" t="s">
        <v>589</v>
      </c>
      <c r="K54" s="6"/>
      <c r="L54" s="28" t="s">
        <v>564</v>
      </c>
      <c r="M54" s="28"/>
      <c r="N54" s="28"/>
      <c r="O54" s="28"/>
      <c r="P54" s="28"/>
      <c r="Q54" s="28"/>
      <c r="R54" s="28"/>
      <c r="S54" s="28"/>
      <c r="T54" s="28"/>
      <c r="U54" s="28" t="s">
        <v>564</v>
      </c>
      <c r="V54" s="28" t="s">
        <v>564</v>
      </c>
      <c r="W54" s="28" t="s">
        <v>564</v>
      </c>
      <c r="X54" s="28"/>
      <c r="Y54" s="28"/>
      <c r="Z54" s="28"/>
      <c r="AA54" s="28"/>
      <c r="AB54" s="28" t="s">
        <v>564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 t="s">
        <v>564</v>
      </c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 t="s">
        <v>564</v>
      </c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</row>
    <row r="55" customFormat="false" ht="14.9" hidden="false" customHeight="false" outlineLevel="0" collapsed="false">
      <c r="A55" s="3" t="n">
        <v>11</v>
      </c>
      <c r="B55" s="3" t="str">
        <f aca="false">INDEX(allweapstat!B$2:B$163,MATCH(A55,allweapstat!A$2:A$163,0),1)</f>
        <v>Pipe Bolt-Action</v>
      </c>
      <c r="C55" s="3" t="e">
        <f aca="false">INDEX($G$2:$G$21,MATCH(D55,$H$2:$H$21,0),1)</f>
        <v>#N/A</v>
      </c>
      <c r="D55" s="3" t="s">
        <v>589</v>
      </c>
      <c r="E55" s="3" t="e">
        <f aca="false">_xlfn.CONCAT("('",A55,"','",C55,"'),")</f>
        <v>#N/A</v>
      </c>
      <c r="G55" s="0" t="n">
        <v>43</v>
      </c>
      <c r="H55" s="27" t="s">
        <v>691</v>
      </c>
      <c r="I55" s="2" t="s">
        <v>32</v>
      </c>
      <c r="J55" s="3" t="s">
        <v>590</v>
      </c>
      <c r="K55" s="6"/>
      <c r="L55" s="28"/>
      <c r="M55" s="28"/>
      <c r="N55" s="28" t="s">
        <v>564</v>
      </c>
      <c r="O55" s="28" t="s">
        <v>564</v>
      </c>
      <c r="P55" s="28"/>
      <c r="Q55" s="28" t="s">
        <v>564</v>
      </c>
      <c r="R55" s="28" t="s">
        <v>564</v>
      </c>
      <c r="S55" s="28" t="s">
        <v>564</v>
      </c>
      <c r="T55" s="28" t="s">
        <v>564</v>
      </c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 t="s">
        <v>564</v>
      </c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 t="s">
        <v>564</v>
      </c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 t="s">
        <v>564</v>
      </c>
      <c r="DO55" s="28"/>
      <c r="DP55" s="28"/>
      <c r="DQ55" s="28"/>
      <c r="DR55" s="28"/>
      <c r="DS55" s="28"/>
      <c r="DT55" s="28"/>
      <c r="DU55" s="28"/>
      <c r="DV55" s="28"/>
      <c r="DW55" s="28"/>
      <c r="DX55" s="28" t="s">
        <v>564</v>
      </c>
      <c r="DY55" s="28" t="s">
        <v>564</v>
      </c>
      <c r="DZ55" s="28" t="s">
        <v>564</v>
      </c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</row>
    <row r="56" customFormat="false" ht="14.9" hidden="false" customHeight="false" outlineLevel="0" collapsed="false">
      <c r="A56" s="3" t="n">
        <v>11</v>
      </c>
      <c r="B56" s="3" t="str">
        <f aca="false">INDEX(allweapstat!B$2:B$163,MATCH(A56,allweapstat!A$2:A$163,0),1)</f>
        <v>Pipe Bolt-Action</v>
      </c>
      <c r="C56" s="3" t="e">
        <f aca="false">INDEX($G$2:$G$21,MATCH(D56,$H$2:$H$21,0),1)</f>
        <v>#N/A</v>
      </c>
      <c r="D56" s="3" t="s">
        <v>591</v>
      </c>
      <c r="E56" s="3" t="e">
        <f aca="false">_xlfn.CONCAT("('",A56,"','",C56,"'),")</f>
        <v>#N/A</v>
      </c>
      <c r="G56" s="0" t="n">
        <v>44</v>
      </c>
      <c r="H56" s="27" t="s">
        <v>692</v>
      </c>
      <c r="I56" s="2" t="s">
        <v>32</v>
      </c>
      <c r="J56" s="3" t="s">
        <v>590</v>
      </c>
      <c r="K56" s="6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 t="s">
        <v>564</v>
      </c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</row>
    <row r="57" customFormat="false" ht="14.9" hidden="false" customHeight="false" outlineLevel="0" collapsed="false">
      <c r="A57" s="3" t="n">
        <v>11</v>
      </c>
      <c r="B57" s="3" t="str">
        <f aca="false">INDEX(allweapstat!B$2:B$163,MATCH(A57,allweapstat!A$2:A$163,0),1)</f>
        <v>Pipe Bolt-Action</v>
      </c>
      <c r="C57" s="3" t="e">
        <f aca="false">INDEX($G$2:$G$21,MATCH(D57,$H$2:$H$21,0),1)</f>
        <v>#N/A</v>
      </c>
      <c r="D57" s="3" t="s">
        <v>594</v>
      </c>
      <c r="E57" s="3" t="e">
        <f aca="false">_xlfn.CONCAT("('",A57,"','",C57,"'),")</f>
        <v>#N/A</v>
      </c>
      <c r="G57" s="0" t="n">
        <v>45</v>
      </c>
      <c r="H57" s="27" t="s">
        <v>693</v>
      </c>
      <c r="I57" s="2" t="s">
        <v>693</v>
      </c>
      <c r="J57" s="3" t="s">
        <v>590</v>
      </c>
      <c r="K57" s="6"/>
      <c r="L57" s="28"/>
      <c r="M57" s="28"/>
      <c r="N57" s="28" t="s">
        <v>564</v>
      </c>
      <c r="O57" s="28" t="s">
        <v>564</v>
      </c>
      <c r="P57" s="28"/>
      <c r="Q57" s="28" t="s">
        <v>564</v>
      </c>
      <c r="R57" s="28"/>
      <c r="S57" s="28" t="s">
        <v>564</v>
      </c>
      <c r="T57" s="28"/>
      <c r="U57" s="28" t="s">
        <v>564</v>
      </c>
      <c r="V57" s="28" t="s">
        <v>564</v>
      </c>
      <c r="W57" s="28" t="s">
        <v>564</v>
      </c>
      <c r="X57" s="28"/>
      <c r="Y57" s="28" t="s">
        <v>564</v>
      </c>
      <c r="Z57" s="28"/>
      <c r="AA57" s="28"/>
      <c r="AB57" s="28" t="s">
        <v>564</v>
      </c>
      <c r="AC57" s="28" t="s">
        <v>564</v>
      </c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 t="s">
        <v>564</v>
      </c>
      <c r="CH57" s="28"/>
      <c r="CI57" s="28" t="s">
        <v>564</v>
      </c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 t="s">
        <v>564</v>
      </c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</row>
    <row r="58" customFormat="false" ht="14.9" hidden="false" customHeight="false" outlineLevel="0" collapsed="false">
      <c r="A58" s="3" t="n">
        <v>12</v>
      </c>
      <c r="B58" s="3" t="str">
        <f aca="false">INDEX(allweapstat!B$2:B$163,MATCH(A58,allweapstat!A$2:A$163,0),1)</f>
        <v>Pipe Gun</v>
      </c>
      <c r="C58" s="3" t="e">
        <f aca="false">INDEX($G$2:$G$21,MATCH(D58,$H$2:$H$21,0),1)</f>
        <v>#N/A</v>
      </c>
      <c r="D58" s="3" t="s">
        <v>587</v>
      </c>
      <c r="E58" s="3" t="e">
        <f aca="false">_xlfn.CONCAT("('",A58,"','",C58,"'),")</f>
        <v>#N/A</v>
      </c>
      <c r="G58" s="0" t="n">
        <v>46</v>
      </c>
      <c r="H58" s="27" t="s">
        <v>694</v>
      </c>
      <c r="I58" s="2" t="s">
        <v>695</v>
      </c>
      <c r="J58" s="3" t="s">
        <v>590</v>
      </c>
      <c r="K58" s="6"/>
      <c r="L58" s="28"/>
      <c r="M58" s="28"/>
      <c r="N58" s="28" t="s">
        <v>564</v>
      </c>
      <c r="O58" s="28" t="s">
        <v>564</v>
      </c>
      <c r="P58" s="28" t="s">
        <v>564</v>
      </c>
      <c r="Q58" s="28"/>
      <c r="R58" s="28" t="s">
        <v>564</v>
      </c>
      <c r="S58" s="28" t="s">
        <v>564</v>
      </c>
      <c r="T58" s="28"/>
      <c r="U58" s="28" t="s">
        <v>564</v>
      </c>
      <c r="V58" s="28" t="s">
        <v>564</v>
      </c>
      <c r="W58" s="28" t="s">
        <v>564</v>
      </c>
      <c r="X58" s="28" t="s">
        <v>564</v>
      </c>
      <c r="Y58" s="28" t="s">
        <v>564</v>
      </c>
      <c r="Z58" s="28"/>
      <c r="AA58" s="28"/>
      <c r="AB58" s="28" t="s">
        <v>564</v>
      </c>
      <c r="AC58" s="28" t="s">
        <v>564</v>
      </c>
      <c r="AD58" s="28"/>
      <c r="AE58" s="28"/>
      <c r="AF58" s="28"/>
      <c r="AG58" s="28"/>
      <c r="AH58" s="28"/>
      <c r="AI58" s="28" t="s">
        <v>564</v>
      </c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 t="s">
        <v>564</v>
      </c>
      <c r="DO58" s="28"/>
      <c r="DP58" s="28"/>
      <c r="DQ58" s="28"/>
      <c r="DR58" s="28"/>
      <c r="DS58" s="28"/>
      <c r="DT58" s="28"/>
      <c r="DU58" s="28"/>
      <c r="DV58" s="28"/>
      <c r="DW58" s="28"/>
      <c r="DX58" s="28" t="s">
        <v>564</v>
      </c>
      <c r="DY58" s="28" t="s">
        <v>564</v>
      </c>
      <c r="DZ58" s="28" t="s">
        <v>564</v>
      </c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</row>
    <row r="59" customFormat="false" ht="14.9" hidden="false" customHeight="false" outlineLevel="0" collapsed="false">
      <c r="A59" s="3" t="n">
        <v>12</v>
      </c>
      <c r="B59" s="3" t="str">
        <f aca="false">INDEX(allweapstat!B$2:B$163,MATCH(A59,allweapstat!A$2:A$163,0),1)</f>
        <v>Pipe Gun</v>
      </c>
      <c r="C59" s="3" t="e">
        <f aca="false">INDEX($G$2:$G$21,MATCH(D59,$H$2:$H$21,0),1)</f>
        <v>#N/A</v>
      </c>
      <c r="D59" s="3" t="s">
        <v>588</v>
      </c>
      <c r="E59" s="3" t="e">
        <f aca="false">_xlfn.CONCAT("('",A59,"','",C59,"'),")</f>
        <v>#N/A</v>
      </c>
      <c r="G59" s="0" t="n">
        <v>47</v>
      </c>
      <c r="H59" s="27" t="s">
        <v>696</v>
      </c>
      <c r="I59" s="2" t="s">
        <v>695</v>
      </c>
      <c r="J59" s="3" t="s">
        <v>590</v>
      </c>
      <c r="K59" s="6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 t="s">
        <v>564</v>
      </c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</row>
    <row r="60" customFormat="false" ht="14.9" hidden="false" customHeight="false" outlineLevel="0" collapsed="false">
      <c r="A60" s="3" t="n">
        <v>12</v>
      </c>
      <c r="B60" s="3" t="str">
        <f aca="false">INDEX(allweapstat!B$2:B$163,MATCH(A60,allweapstat!A$2:A$163,0),1)</f>
        <v>Pipe Gun</v>
      </c>
      <c r="C60" s="3" t="e">
        <f aca="false">INDEX($G$2:$G$21,MATCH(D60,$H$2:$H$21,0),1)</f>
        <v>#N/A</v>
      </c>
      <c r="D60" s="3" t="s">
        <v>590</v>
      </c>
      <c r="E60" s="3" t="e">
        <f aca="false">_xlfn.CONCAT("('",A60,"','",C60,"'),")</f>
        <v>#N/A</v>
      </c>
      <c r="G60" s="0" t="n">
        <v>48</v>
      </c>
      <c r="H60" s="27" t="s">
        <v>697</v>
      </c>
      <c r="I60" s="2" t="s">
        <v>32</v>
      </c>
      <c r="J60" s="3" t="s">
        <v>590</v>
      </c>
      <c r="K60" s="6"/>
      <c r="L60" s="28"/>
      <c r="M60" s="28"/>
      <c r="N60" s="28"/>
      <c r="O60" s="28"/>
      <c r="P60" s="28"/>
      <c r="Q60" s="28"/>
      <c r="R60" s="28"/>
      <c r="S60" s="28"/>
      <c r="T60" s="28"/>
      <c r="U60" s="28" t="s">
        <v>564</v>
      </c>
      <c r="V60" s="28" t="s">
        <v>564</v>
      </c>
      <c r="W60" s="28" t="s">
        <v>564</v>
      </c>
      <c r="X60" s="28"/>
      <c r="Y60" s="28"/>
      <c r="Z60" s="28" t="s">
        <v>564</v>
      </c>
      <c r="AA60" s="28"/>
      <c r="AB60" s="28" t="s">
        <v>564</v>
      </c>
      <c r="AC60" s="28" t="s">
        <v>564</v>
      </c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</row>
    <row r="61" customFormat="false" ht="14.9" hidden="false" customHeight="false" outlineLevel="0" collapsed="false">
      <c r="A61" s="3" t="n">
        <v>12</v>
      </c>
      <c r="B61" s="3" t="str">
        <f aca="false">INDEX(allweapstat!B$2:B$163,MATCH(A61,allweapstat!A$2:A$163,0),1)</f>
        <v>Pipe Gun</v>
      </c>
      <c r="C61" s="3" t="e">
        <f aca="false">INDEX($G$2:$G$21,MATCH(D61,$H$2:$H$21,0),1)</f>
        <v>#N/A</v>
      </c>
      <c r="D61" s="3" t="s">
        <v>589</v>
      </c>
      <c r="E61" s="3" t="e">
        <f aca="false">_xlfn.CONCAT("('",A61,"','",C61,"'),")</f>
        <v>#N/A</v>
      </c>
      <c r="G61" s="0" t="n">
        <v>38</v>
      </c>
      <c r="H61" s="27" t="s">
        <v>698</v>
      </c>
      <c r="I61" s="2" t="s">
        <v>635</v>
      </c>
      <c r="J61" s="3" t="s">
        <v>592</v>
      </c>
      <c r="K61" s="6"/>
      <c r="L61" s="28" t="s">
        <v>564</v>
      </c>
      <c r="M61" s="28"/>
      <c r="N61" s="28" t="s">
        <v>564</v>
      </c>
      <c r="O61" s="28" t="s">
        <v>564</v>
      </c>
      <c r="P61" s="28"/>
      <c r="Q61" s="28" t="s">
        <v>564</v>
      </c>
      <c r="R61" s="28" t="s">
        <v>564</v>
      </c>
      <c r="S61" s="28" t="s">
        <v>564</v>
      </c>
      <c r="T61" s="28"/>
      <c r="U61" s="28"/>
      <c r="V61" s="28" t="s">
        <v>564</v>
      </c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 t="s">
        <v>564</v>
      </c>
      <c r="DM61" s="28" t="s">
        <v>564</v>
      </c>
      <c r="DN61" s="28" t="s">
        <v>564</v>
      </c>
      <c r="DO61" s="28" t="s">
        <v>564</v>
      </c>
      <c r="DP61" s="28" t="s">
        <v>564</v>
      </c>
      <c r="DQ61" s="28" t="s">
        <v>564</v>
      </c>
      <c r="DR61" s="28"/>
      <c r="DS61" s="28"/>
      <c r="DT61" s="28"/>
      <c r="DU61" s="28"/>
      <c r="DV61" s="28"/>
      <c r="DW61" s="28"/>
      <c r="DX61" s="28" t="s">
        <v>564</v>
      </c>
      <c r="DY61" s="28"/>
      <c r="DZ61" s="28" t="s">
        <v>564</v>
      </c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</row>
    <row r="62" customFormat="false" ht="14.9" hidden="false" customHeight="false" outlineLevel="0" collapsed="false">
      <c r="A62" s="3" t="n">
        <v>12</v>
      </c>
      <c r="B62" s="3" t="str">
        <f aca="false">INDEX(allweapstat!B$2:B$163,MATCH(A62,allweapstat!A$2:A$163,0),1)</f>
        <v>Pipe Gun</v>
      </c>
      <c r="C62" s="3" t="e">
        <f aca="false">INDEX($G$2:$G$21,MATCH(D62,$H$2:$H$21,0),1)</f>
        <v>#N/A</v>
      </c>
      <c r="D62" s="3" t="s">
        <v>592</v>
      </c>
      <c r="E62" s="3" t="e">
        <f aca="false">_xlfn.CONCAT("('",A62,"','",C62,"'),")</f>
        <v>#N/A</v>
      </c>
      <c r="G62" s="0" t="n">
        <v>39</v>
      </c>
      <c r="H62" s="27" t="s">
        <v>699</v>
      </c>
      <c r="I62" s="2" t="s">
        <v>700</v>
      </c>
      <c r="J62" s="3" t="s">
        <v>592</v>
      </c>
      <c r="K62" s="6"/>
      <c r="L62" s="28" t="s">
        <v>564</v>
      </c>
      <c r="M62" s="28"/>
      <c r="N62" s="28" t="s">
        <v>564</v>
      </c>
      <c r="O62" s="28" t="s">
        <v>564</v>
      </c>
      <c r="P62" s="28"/>
      <c r="Q62" s="28" t="s">
        <v>564</v>
      </c>
      <c r="R62" s="28" t="s">
        <v>564</v>
      </c>
      <c r="S62" s="28" t="s">
        <v>564</v>
      </c>
      <c r="T62" s="28"/>
      <c r="U62" s="28"/>
      <c r="V62" s="28" t="s">
        <v>564</v>
      </c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 t="s">
        <v>564</v>
      </c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 t="s">
        <v>564</v>
      </c>
      <c r="DY62" s="28"/>
      <c r="DZ62" s="28" t="s">
        <v>564</v>
      </c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</row>
    <row r="63" customFormat="false" ht="14.9" hidden="false" customHeight="false" outlineLevel="0" collapsed="false">
      <c r="A63" s="3" t="n">
        <v>12</v>
      </c>
      <c r="B63" s="3" t="str">
        <f aca="false">INDEX(allweapstat!B$2:B$163,MATCH(A63,allweapstat!A$2:A$163,0),1)</f>
        <v>Pipe Gun</v>
      </c>
      <c r="C63" s="3" t="e">
        <f aca="false">INDEX($G$2:$G$21,MATCH(D63,$H$2:$H$21,0),1)</f>
        <v>#N/A</v>
      </c>
      <c r="D63" s="3" t="s">
        <v>591</v>
      </c>
      <c r="E63" s="3" t="e">
        <f aca="false">_xlfn.CONCAT("('",A63,"','",C63,"'),")</f>
        <v>#N/A</v>
      </c>
      <c r="G63" s="0" t="n">
        <v>40</v>
      </c>
      <c r="H63" s="27" t="s">
        <v>701</v>
      </c>
      <c r="I63" s="2" t="s">
        <v>702</v>
      </c>
      <c r="J63" s="3" t="s">
        <v>592</v>
      </c>
      <c r="K63" s="6"/>
      <c r="L63" s="28" t="s">
        <v>564</v>
      </c>
      <c r="M63" s="28"/>
      <c r="N63" s="28" t="s">
        <v>564</v>
      </c>
      <c r="O63" s="28" t="s">
        <v>564</v>
      </c>
      <c r="P63" s="28"/>
      <c r="Q63" s="28" t="s">
        <v>564</v>
      </c>
      <c r="R63" s="28" t="s">
        <v>564</v>
      </c>
      <c r="S63" s="28" t="s">
        <v>564</v>
      </c>
      <c r="T63" s="28"/>
      <c r="U63" s="28"/>
      <c r="V63" s="28" t="s">
        <v>564</v>
      </c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 t="s">
        <v>564</v>
      </c>
      <c r="DY63" s="28"/>
      <c r="DZ63" s="28" t="s">
        <v>564</v>
      </c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</row>
    <row r="64" customFormat="false" ht="14.9" hidden="false" customHeight="false" outlineLevel="0" collapsed="false">
      <c r="A64" s="3" t="n">
        <v>12</v>
      </c>
      <c r="B64" s="3" t="str">
        <f aca="false">INDEX(allweapstat!B$2:B$163,MATCH(A64,allweapstat!A$2:A$163,0),1)</f>
        <v>Pipe Gun</v>
      </c>
      <c r="C64" s="3" t="e">
        <f aca="false">INDEX($G$2:$G$21,MATCH(D64,$H$2:$H$21,0),1)</f>
        <v>#N/A</v>
      </c>
      <c r="D64" s="3" t="s">
        <v>594</v>
      </c>
      <c r="E64" s="3" t="e">
        <f aca="false">_xlfn.CONCAT("('",A64,"','",C64,"'),")</f>
        <v>#N/A</v>
      </c>
      <c r="G64" s="0" t="n">
        <v>49</v>
      </c>
      <c r="H64" s="27" t="s">
        <v>703</v>
      </c>
      <c r="I64" s="2" t="s">
        <v>704</v>
      </c>
      <c r="J64" s="3" t="s">
        <v>593</v>
      </c>
      <c r="K64" s="6" t="s">
        <v>564</v>
      </c>
      <c r="L64" s="28" t="s">
        <v>564</v>
      </c>
      <c r="M64" s="28"/>
      <c r="N64" s="28" t="s">
        <v>564</v>
      </c>
      <c r="O64" s="28" t="s">
        <v>564</v>
      </c>
      <c r="P64" s="28" t="s">
        <v>564</v>
      </c>
      <c r="Q64" s="28" t="s">
        <v>564</v>
      </c>
      <c r="R64" s="28" t="s">
        <v>564</v>
      </c>
      <c r="S64" s="28" t="s">
        <v>564</v>
      </c>
      <c r="T64" s="28" t="s">
        <v>564</v>
      </c>
      <c r="U64" s="28" t="s">
        <v>564</v>
      </c>
      <c r="V64" s="28" t="s">
        <v>564</v>
      </c>
      <c r="W64" s="28" t="s">
        <v>564</v>
      </c>
      <c r="X64" s="28" t="s">
        <v>564</v>
      </c>
      <c r="Y64" s="28" t="s">
        <v>564</v>
      </c>
      <c r="Z64" s="28" t="s">
        <v>564</v>
      </c>
      <c r="AA64" s="28" t="s">
        <v>564</v>
      </c>
      <c r="AB64" s="28" t="s">
        <v>564</v>
      </c>
      <c r="AC64" s="28" t="s">
        <v>564</v>
      </c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 t="s">
        <v>564</v>
      </c>
      <c r="CD64" s="28" t="s">
        <v>564</v>
      </c>
      <c r="CE64" s="28" t="s">
        <v>564</v>
      </c>
      <c r="CF64" s="28" t="s">
        <v>564</v>
      </c>
      <c r="CG64" s="28" t="s">
        <v>564</v>
      </c>
      <c r="CH64" s="28" t="s">
        <v>564</v>
      </c>
      <c r="CI64" s="28" t="s">
        <v>564</v>
      </c>
      <c r="CJ64" s="28" t="s">
        <v>564</v>
      </c>
      <c r="CK64" s="28" t="s">
        <v>564</v>
      </c>
      <c r="CL64" s="28"/>
      <c r="CM64" s="28" t="s">
        <v>564</v>
      </c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 t="s">
        <v>564</v>
      </c>
      <c r="DF64" s="28"/>
      <c r="DG64" s="28"/>
      <c r="DH64" s="28"/>
      <c r="DI64" s="28"/>
      <c r="DJ64" s="28"/>
      <c r="DK64" s="28"/>
      <c r="DL64" s="28"/>
      <c r="DM64" s="28" t="s">
        <v>564</v>
      </c>
      <c r="DN64" s="28" t="s">
        <v>564</v>
      </c>
      <c r="DO64" s="28"/>
      <c r="DP64" s="28" t="s">
        <v>564</v>
      </c>
      <c r="DQ64" s="28" t="s">
        <v>564</v>
      </c>
      <c r="DR64" s="28" t="s">
        <v>564</v>
      </c>
      <c r="DS64" s="28"/>
      <c r="DT64" s="28"/>
      <c r="DU64" s="28"/>
      <c r="DV64" s="28" t="s">
        <v>564</v>
      </c>
      <c r="DW64" s="28"/>
      <c r="DX64" s="28" t="s">
        <v>564</v>
      </c>
      <c r="DY64" s="28" t="s">
        <v>564</v>
      </c>
      <c r="DZ64" s="28" t="s">
        <v>564</v>
      </c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</row>
    <row r="65" customFormat="false" ht="14.9" hidden="false" customHeight="false" outlineLevel="0" collapsed="false">
      <c r="A65" s="3" t="n">
        <v>13</v>
      </c>
      <c r="B65" s="3" t="str">
        <f aca="false">INDEX(allweapstat!B$2:B$163,MATCH(A65,allweapstat!A$2:A$163,0),1)</f>
        <v>Pipe Revolver</v>
      </c>
      <c r="C65" s="3" t="e">
        <f aca="false">INDEX($G$2:$G$21,MATCH(D65,$H$2:$H$21,0),1)</f>
        <v>#N/A</v>
      </c>
      <c r="D65" s="3" t="s">
        <v>587</v>
      </c>
      <c r="E65" s="3" t="e">
        <f aca="false">_xlfn.CONCAT("('",A65,"','",C65,"'),")</f>
        <v>#N/A</v>
      </c>
      <c r="G65" s="0" t="n">
        <v>50</v>
      </c>
      <c r="H65" s="27" t="s">
        <v>705</v>
      </c>
      <c r="I65" s="2" t="s">
        <v>704</v>
      </c>
      <c r="J65" s="3" t="s">
        <v>593</v>
      </c>
      <c r="K65" s="6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 t="s">
        <v>564</v>
      </c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</row>
    <row r="66" customFormat="false" ht="14.9" hidden="false" customHeight="false" outlineLevel="0" collapsed="false">
      <c r="A66" s="3" t="n">
        <v>13</v>
      </c>
      <c r="B66" s="3" t="str">
        <f aca="false">INDEX(allweapstat!B$2:B$163,MATCH(A66,allweapstat!A$2:A$163,0),1)</f>
        <v>Pipe Revolver</v>
      </c>
      <c r="C66" s="3" t="e">
        <f aca="false">INDEX($G$2:$G$21,MATCH(D66,$H$2:$H$21,0),1)</f>
        <v>#N/A</v>
      </c>
      <c r="D66" s="3" t="s">
        <v>588</v>
      </c>
      <c r="E66" s="3" t="e">
        <f aca="false">_xlfn.CONCAT("('",A66,"','",C66,"'),")</f>
        <v>#N/A</v>
      </c>
      <c r="G66" s="0" t="n">
        <v>51</v>
      </c>
      <c r="H66" s="27" t="s">
        <v>706</v>
      </c>
      <c r="I66" s="2" t="s">
        <v>707</v>
      </c>
      <c r="J66" s="3" t="s">
        <v>593</v>
      </c>
      <c r="K66" s="6" t="s">
        <v>564</v>
      </c>
      <c r="L66" s="28"/>
      <c r="M66" s="28"/>
      <c r="N66" s="28" t="s">
        <v>564</v>
      </c>
      <c r="O66" s="28" t="s">
        <v>564</v>
      </c>
      <c r="P66" s="28" t="s">
        <v>564</v>
      </c>
      <c r="Q66" s="28" t="s">
        <v>564</v>
      </c>
      <c r="R66" s="28"/>
      <c r="S66" s="28" t="s">
        <v>564</v>
      </c>
      <c r="T66" s="28"/>
      <c r="U66" s="28" t="s">
        <v>564</v>
      </c>
      <c r="V66" s="28" t="s">
        <v>564</v>
      </c>
      <c r="W66" s="28" t="s">
        <v>564</v>
      </c>
      <c r="X66" s="28" t="s">
        <v>564</v>
      </c>
      <c r="Y66" s="28" t="s">
        <v>564</v>
      </c>
      <c r="Z66" s="28" t="s">
        <v>564</v>
      </c>
      <c r="AA66" s="28" t="s">
        <v>564</v>
      </c>
      <c r="AB66" s="28" t="s">
        <v>564</v>
      </c>
      <c r="AC66" s="28" t="s">
        <v>564</v>
      </c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 t="s">
        <v>564</v>
      </c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 t="s">
        <v>564</v>
      </c>
      <c r="DQ66" s="28" t="s">
        <v>564</v>
      </c>
      <c r="DR66" s="28" t="s">
        <v>564</v>
      </c>
      <c r="DS66" s="28"/>
      <c r="DT66" s="28"/>
      <c r="DU66" s="28"/>
      <c r="DV66" s="28"/>
      <c r="DW66" s="28"/>
      <c r="DX66" s="28"/>
      <c r="DY66" s="28"/>
      <c r="DZ66" s="28" t="s">
        <v>564</v>
      </c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</row>
    <row r="67" customFormat="false" ht="14.9" hidden="false" customHeight="false" outlineLevel="0" collapsed="false">
      <c r="A67" s="3" t="n">
        <v>13</v>
      </c>
      <c r="B67" s="3" t="str">
        <f aca="false">INDEX(allweapstat!B$2:B$163,MATCH(A67,allweapstat!A$2:A$163,0),1)</f>
        <v>Pipe Revolver</v>
      </c>
      <c r="C67" s="3" t="e">
        <f aca="false">INDEX($G$2:$G$21,MATCH(D67,$H$2:$H$21,0),1)</f>
        <v>#N/A</v>
      </c>
      <c r="D67" s="3" t="s">
        <v>590</v>
      </c>
      <c r="E67" s="3" t="e">
        <f aca="false">_xlfn.CONCAT("('",A67,"','",C67,"'),")</f>
        <v>#N/A</v>
      </c>
      <c r="G67" s="0" t="n">
        <v>52</v>
      </c>
      <c r="H67" s="27" t="s">
        <v>708</v>
      </c>
      <c r="I67" s="2" t="s">
        <v>707</v>
      </c>
      <c r="J67" s="3" t="s">
        <v>593</v>
      </c>
      <c r="K67" s="6"/>
      <c r="L67" s="28"/>
      <c r="M67" s="28"/>
      <c r="N67" s="28" t="s">
        <v>564</v>
      </c>
      <c r="O67" s="28" t="s">
        <v>564</v>
      </c>
      <c r="P67" s="28" t="s">
        <v>564</v>
      </c>
      <c r="Q67" s="28" t="s">
        <v>564</v>
      </c>
      <c r="R67" s="28"/>
      <c r="S67" s="28" t="s">
        <v>564</v>
      </c>
      <c r="T67" s="28"/>
      <c r="U67" s="28" t="s">
        <v>564</v>
      </c>
      <c r="V67" s="28" t="s">
        <v>564</v>
      </c>
      <c r="W67" s="28" t="s">
        <v>564</v>
      </c>
      <c r="X67" s="28" t="s">
        <v>564</v>
      </c>
      <c r="Y67" s="28" t="s">
        <v>564</v>
      </c>
      <c r="Z67" s="28" t="s">
        <v>564</v>
      </c>
      <c r="AA67" s="28" t="s">
        <v>564</v>
      </c>
      <c r="AB67" s="28" t="s">
        <v>564</v>
      </c>
      <c r="AC67" s="28" t="s">
        <v>564</v>
      </c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 t="s">
        <v>564</v>
      </c>
      <c r="DR67" s="28"/>
      <c r="DS67" s="28"/>
      <c r="DT67" s="28"/>
      <c r="DU67" s="28"/>
      <c r="DV67" s="28"/>
      <c r="DW67" s="28"/>
      <c r="DX67" s="28"/>
      <c r="DY67" s="28"/>
      <c r="DZ67" s="28" t="s">
        <v>564</v>
      </c>
      <c r="EA67" s="28" t="s">
        <v>564</v>
      </c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</row>
    <row r="68" customFormat="false" ht="14.9" hidden="false" customHeight="false" outlineLevel="0" collapsed="false">
      <c r="A68" s="3" t="n">
        <v>13</v>
      </c>
      <c r="B68" s="3" t="str">
        <f aca="false">INDEX(allweapstat!B$2:B$163,MATCH(A68,allweapstat!A$2:A$163,0),1)</f>
        <v>Pipe Revolver</v>
      </c>
      <c r="C68" s="3" t="e">
        <f aca="false">INDEX($G$2:$G$21,MATCH(D68,$H$2:$H$21,0),1)</f>
        <v>#N/A</v>
      </c>
      <c r="D68" s="3" t="s">
        <v>589</v>
      </c>
      <c r="E68" s="3" t="e">
        <f aca="false">_xlfn.CONCAT("('",A68,"','",C68,"'),")</f>
        <v>#N/A</v>
      </c>
      <c r="G68" s="0" t="n">
        <v>53</v>
      </c>
      <c r="H68" s="27" t="s">
        <v>709</v>
      </c>
      <c r="I68" s="2" t="s">
        <v>571</v>
      </c>
      <c r="J68" s="3" t="s">
        <v>593</v>
      </c>
      <c r="K68" s="6"/>
      <c r="L68" s="28"/>
      <c r="M68" s="28"/>
      <c r="N68" s="28" t="s">
        <v>564</v>
      </c>
      <c r="O68" s="28" t="s">
        <v>564</v>
      </c>
      <c r="P68" s="28" t="s">
        <v>564</v>
      </c>
      <c r="Q68" s="28" t="s">
        <v>564</v>
      </c>
      <c r="R68" s="28"/>
      <c r="S68" s="28" t="s">
        <v>564</v>
      </c>
      <c r="T68" s="28"/>
      <c r="U68" s="28" t="s">
        <v>564</v>
      </c>
      <c r="V68" s="28" t="s">
        <v>564</v>
      </c>
      <c r="W68" s="28" t="s">
        <v>564</v>
      </c>
      <c r="X68" s="28" t="s">
        <v>564</v>
      </c>
      <c r="Y68" s="28" t="s">
        <v>564</v>
      </c>
      <c r="Z68" s="28" t="s">
        <v>564</v>
      </c>
      <c r="AA68" s="28" t="s">
        <v>564</v>
      </c>
      <c r="AB68" s="28" t="s">
        <v>564</v>
      </c>
      <c r="AC68" s="28" t="s">
        <v>564</v>
      </c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 t="s">
        <v>564</v>
      </c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 t="s">
        <v>564</v>
      </c>
      <c r="DR68" s="28"/>
      <c r="DS68" s="28"/>
      <c r="DT68" s="28"/>
      <c r="DU68" s="28"/>
      <c r="DV68" s="28"/>
      <c r="DW68" s="28"/>
      <c r="DX68" s="28"/>
      <c r="DY68" s="28"/>
      <c r="DZ68" s="28" t="s">
        <v>564</v>
      </c>
      <c r="EA68" s="28" t="s">
        <v>564</v>
      </c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</row>
    <row r="69" customFormat="false" ht="14.9" hidden="false" customHeight="false" outlineLevel="0" collapsed="false">
      <c r="A69" s="3" t="n">
        <v>13</v>
      </c>
      <c r="B69" s="3" t="str">
        <f aca="false">INDEX(allweapstat!B$2:B$163,MATCH(A69,allweapstat!A$2:A$163,0),1)</f>
        <v>Pipe Revolver</v>
      </c>
      <c r="C69" s="3" t="e">
        <f aca="false">INDEX($G$2:$G$21,MATCH(D69,$H$2:$H$21,0),1)</f>
        <v>#N/A</v>
      </c>
      <c r="D69" s="3" t="s">
        <v>591</v>
      </c>
      <c r="E69" s="3" t="e">
        <f aca="false">_xlfn.CONCAT("('",A69,"','",C69,"'),")</f>
        <v>#N/A</v>
      </c>
      <c r="G69" s="0" t="n">
        <v>54</v>
      </c>
      <c r="H69" s="27" t="s">
        <v>710</v>
      </c>
      <c r="I69" s="2" t="s">
        <v>571</v>
      </c>
      <c r="J69" s="3" t="s">
        <v>593</v>
      </c>
      <c r="K69" s="6"/>
      <c r="L69" s="28"/>
      <c r="M69" s="28"/>
      <c r="N69" s="28" t="s">
        <v>564</v>
      </c>
      <c r="O69" s="28" t="s">
        <v>564</v>
      </c>
      <c r="P69" s="28" t="s">
        <v>564</v>
      </c>
      <c r="Q69" s="28" t="s">
        <v>564</v>
      </c>
      <c r="R69" s="28"/>
      <c r="S69" s="28" t="s">
        <v>564</v>
      </c>
      <c r="T69" s="28"/>
      <c r="U69" s="28" t="s">
        <v>564</v>
      </c>
      <c r="V69" s="28" t="s">
        <v>564</v>
      </c>
      <c r="W69" s="28" t="s">
        <v>564</v>
      </c>
      <c r="X69" s="28" t="s">
        <v>564</v>
      </c>
      <c r="Y69" s="28" t="s">
        <v>564</v>
      </c>
      <c r="Z69" s="28" t="s">
        <v>564</v>
      </c>
      <c r="AA69" s="28" t="s">
        <v>564</v>
      </c>
      <c r="AB69" s="28" t="s">
        <v>564</v>
      </c>
      <c r="AC69" s="28" t="s">
        <v>564</v>
      </c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 t="s">
        <v>564</v>
      </c>
      <c r="DR69" s="28"/>
      <c r="DS69" s="28"/>
      <c r="DT69" s="28"/>
      <c r="DU69" s="28"/>
      <c r="DV69" s="28"/>
      <c r="DW69" s="28"/>
      <c r="DX69" s="28"/>
      <c r="DY69" s="28"/>
      <c r="DZ69" s="28" t="s">
        <v>564</v>
      </c>
      <c r="EA69" s="28" t="s">
        <v>564</v>
      </c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</row>
    <row r="70" customFormat="false" ht="14.9" hidden="false" customHeight="false" outlineLevel="0" collapsed="false">
      <c r="A70" s="3" t="n">
        <v>13</v>
      </c>
      <c r="B70" s="3" t="str">
        <f aca="false">INDEX(allweapstat!B$2:B$163,MATCH(A70,allweapstat!A$2:A$163,0),1)</f>
        <v>Pipe Revolver</v>
      </c>
      <c r="C70" s="3" t="e">
        <f aca="false">INDEX($G$2:$G$21,MATCH(D70,$H$2:$H$21,0),1)</f>
        <v>#N/A</v>
      </c>
      <c r="D70" s="3" t="s">
        <v>594</v>
      </c>
      <c r="E70" s="3" t="e">
        <f aca="false">_xlfn.CONCAT("('",A70,"','",C70,"'),")</f>
        <v>#N/A</v>
      </c>
      <c r="G70" s="0" t="n">
        <v>55</v>
      </c>
      <c r="H70" s="27" t="s">
        <v>573</v>
      </c>
      <c r="I70" s="2" t="s">
        <v>573</v>
      </c>
      <c r="J70" s="3" t="s">
        <v>593</v>
      </c>
      <c r="K70" s="6" t="s">
        <v>564</v>
      </c>
      <c r="L70" s="28" t="s">
        <v>564</v>
      </c>
      <c r="M70" s="28"/>
      <c r="N70" s="28" t="s">
        <v>564</v>
      </c>
      <c r="O70" s="28" t="s">
        <v>564</v>
      </c>
      <c r="P70" s="28" t="s">
        <v>564</v>
      </c>
      <c r="Q70" s="28" t="s">
        <v>564</v>
      </c>
      <c r="R70" s="28"/>
      <c r="S70" s="28" t="s">
        <v>564</v>
      </c>
      <c r="T70" s="28"/>
      <c r="U70" s="28" t="s">
        <v>564</v>
      </c>
      <c r="V70" s="28" t="s">
        <v>564</v>
      </c>
      <c r="W70" s="28" t="s">
        <v>564</v>
      </c>
      <c r="X70" s="28" t="s">
        <v>564</v>
      </c>
      <c r="Y70" s="28" t="s">
        <v>564</v>
      </c>
      <c r="Z70" s="28" t="s">
        <v>564</v>
      </c>
      <c r="AA70" s="28" t="s">
        <v>564</v>
      </c>
      <c r="AB70" s="28" t="s">
        <v>564</v>
      </c>
      <c r="AC70" s="28" t="s">
        <v>564</v>
      </c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 t="s">
        <v>564</v>
      </c>
      <c r="CE70" s="28" t="s">
        <v>564</v>
      </c>
      <c r="CF70" s="28"/>
      <c r="CG70" s="28"/>
      <c r="CH70" s="28"/>
      <c r="CI70" s="28"/>
      <c r="CJ70" s="28" t="s">
        <v>564</v>
      </c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 t="s">
        <v>564</v>
      </c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</row>
    <row r="71" customFormat="false" ht="14.9" hidden="false" customHeight="false" outlineLevel="0" collapsed="false">
      <c r="A71" s="3" t="n">
        <v>14</v>
      </c>
      <c r="B71" s="3" t="str">
        <f aca="false">INDEX(allweapstat!B$2:B$163,MATCH(A71,allweapstat!A$2:A$163,0),1)</f>
        <v>Railway Rifle</v>
      </c>
      <c r="C71" s="3" t="e">
        <f aca="false">INDEX($G$2:$G$21,MATCH(D71,$H$2:$H$21,0),1)</f>
        <v>#N/A</v>
      </c>
      <c r="D71" s="3" t="s">
        <v>587</v>
      </c>
      <c r="E71" s="3" t="e">
        <f aca="false">_xlfn.CONCAT("('",A71,"','",C71,"'),")</f>
        <v>#N/A</v>
      </c>
      <c r="G71" s="0" t="n">
        <v>56</v>
      </c>
      <c r="H71" s="27" t="s">
        <v>711</v>
      </c>
      <c r="I71" s="2" t="s">
        <v>704</v>
      </c>
      <c r="J71" s="3" t="s">
        <v>593</v>
      </c>
      <c r="K71" s="6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 t="s">
        <v>564</v>
      </c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</row>
    <row r="72" customFormat="false" ht="14.9" hidden="false" customHeight="false" outlineLevel="0" collapsed="false">
      <c r="A72" s="3" t="n">
        <v>14</v>
      </c>
      <c r="B72" s="3" t="str">
        <f aca="false">INDEX(allweapstat!B$2:B$163,MATCH(A72,allweapstat!A$2:A$163,0),1)</f>
        <v>Railway Rifle</v>
      </c>
      <c r="C72" s="3" t="e">
        <f aca="false">INDEX($G$2:$G$21,MATCH(D72,$H$2:$H$21,0),1)</f>
        <v>#N/A</v>
      </c>
      <c r="D72" s="3" t="s">
        <v>588</v>
      </c>
      <c r="E72" s="3" t="e">
        <f aca="false">_xlfn.CONCAT("('",A72,"','",C72,"'),")</f>
        <v>#N/A</v>
      </c>
      <c r="G72" s="0" t="n">
        <v>57</v>
      </c>
      <c r="H72" s="27" t="s">
        <v>712</v>
      </c>
      <c r="I72" s="2" t="s">
        <v>704</v>
      </c>
      <c r="J72" s="3" t="s">
        <v>593</v>
      </c>
      <c r="K72" s="6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 t="s">
        <v>564</v>
      </c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</row>
    <row r="73" customFormat="false" ht="14.9" hidden="false" customHeight="false" outlineLevel="0" collapsed="false">
      <c r="A73" s="3" t="n">
        <v>14</v>
      </c>
      <c r="B73" s="3" t="str">
        <f aca="false">INDEX(allweapstat!B$2:B$163,MATCH(A73,allweapstat!A$2:A$163,0),1)</f>
        <v>Railway Rifle</v>
      </c>
      <c r="C73" s="3" t="e">
        <f aca="false">INDEX($G$2:$G$21,MATCH(D73,$H$2:$H$21,0),1)</f>
        <v>#N/A</v>
      </c>
      <c r="D73" s="3" t="s">
        <v>590</v>
      </c>
      <c r="E73" s="3" t="e">
        <f aca="false">_xlfn.CONCAT("('",A73,"','",C73,"'),")</f>
        <v>#N/A</v>
      </c>
      <c r="G73" s="0" t="n">
        <v>58</v>
      </c>
      <c r="H73" s="27" t="s">
        <v>713</v>
      </c>
      <c r="I73" s="2" t="s">
        <v>707</v>
      </c>
      <c r="J73" s="3" t="s">
        <v>593</v>
      </c>
      <c r="K73" s="6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 t="s">
        <v>564</v>
      </c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</row>
    <row r="74" customFormat="false" ht="14.9" hidden="false" customHeight="false" outlineLevel="0" collapsed="false">
      <c r="A74" s="3" t="n">
        <v>14</v>
      </c>
      <c r="B74" s="3" t="str">
        <f aca="false">INDEX(allweapstat!B$2:B$163,MATCH(A74,allweapstat!A$2:A$163,0),1)</f>
        <v>Railway Rifle</v>
      </c>
      <c r="C74" s="3" t="e">
        <f aca="false">INDEX($G$2:$G$21,MATCH(D74,$H$2:$H$21,0),1)</f>
        <v>#N/A</v>
      </c>
      <c r="D74" s="3" t="s">
        <v>591</v>
      </c>
      <c r="E74" s="3" t="e">
        <f aca="false">_xlfn.CONCAT("('",A74,"','",C74,"'),")</f>
        <v>#N/A</v>
      </c>
      <c r="G74" s="0" t="n">
        <v>59</v>
      </c>
      <c r="H74" s="27" t="s">
        <v>571</v>
      </c>
      <c r="I74" s="2" t="s">
        <v>571</v>
      </c>
      <c r="J74" s="3" t="s">
        <v>593</v>
      </c>
      <c r="K74" s="6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 t="s">
        <v>564</v>
      </c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</row>
    <row r="75" customFormat="false" ht="14.9" hidden="false" customHeight="false" outlineLevel="0" collapsed="false">
      <c r="A75" s="3" t="n">
        <v>14</v>
      </c>
      <c r="B75" s="3" t="str">
        <f aca="false">INDEX(allweapstat!B$2:B$163,MATCH(A75,allweapstat!A$2:A$163,0),1)</f>
        <v>Railway Rifle</v>
      </c>
      <c r="C75" s="3" t="e">
        <f aca="false">INDEX($G$2:$G$21,MATCH(D75,$H$2:$H$21,0),1)</f>
        <v>#N/A</v>
      </c>
      <c r="D75" s="3" t="s">
        <v>594</v>
      </c>
      <c r="E75" s="3" t="e">
        <f aca="false">_xlfn.CONCAT("('",A75,"','",C75,"'),")</f>
        <v>#N/A</v>
      </c>
      <c r="G75" s="0" t="n">
        <v>60</v>
      </c>
      <c r="H75" s="27" t="s">
        <v>714</v>
      </c>
      <c r="I75" s="2" t="s">
        <v>715</v>
      </c>
      <c r="J75" s="3" t="s">
        <v>593</v>
      </c>
      <c r="K75" s="6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 t="s">
        <v>564</v>
      </c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</row>
    <row r="76" customFormat="false" ht="14.9" hidden="false" customHeight="false" outlineLevel="0" collapsed="false">
      <c r="A76" s="3" t="n">
        <v>15</v>
      </c>
      <c r="B76" s="3" t="str">
        <f aca="false">INDEX(allweapstat!B$2:B$163,MATCH(A76,allweapstat!A$2:A$163,0),1)</f>
        <v>Syringer</v>
      </c>
      <c r="C76" s="3" t="e">
        <f aca="false">INDEX($G$2:$G$21,MATCH(D76,$H$2:$H$21,0),1)</f>
        <v>#N/A</v>
      </c>
      <c r="D76" s="3" t="s">
        <v>588</v>
      </c>
      <c r="E76" s="3" t="e">
        <f aca="false">_xlfn.CONCAT("('",A76,"','",C76,"'),")</f>
        <v>#N/A</v>
      </c>
      <c r="G76" s="0" t="n">
        <v>61</v>
      </c>
      <c r="H76" s="27" t="s">
        <v>408</v>
      </c>
      <c r="I76" s="2" t="s">
        <v>716</v>
      </c>
      <c r="J76" s="3" t="s">
        <v>594</v>
      </c>
      <c r="K76" s="6"/>
      <c r="L76" s="28"/>
      <c r="M76" s="28"/>
      <c r="N76" s="28"/>
      <c r="O76" s="28" t="s">
        <v>564</v>
      </c>
      <c r="P76" s="28"/>
      <c r="Q76" s="28" t="s">
        <v>564</v>
      </c>
      <c r="R76" s="28"/>
      <c r="S76" s="28" t="s">
        <v>564</v>
      </c>
      <c r="T76" s="28"/>
      <c r="U76" s="28" t="s">
        <v>564</v>
      </c>
      <c r="V76" s="28" t="s">
        <v>564</v>
      </c>
      <c r="W76" s="28" t="s">
        <v>564</v>
      </c>
      <c r="X76" s="28" t="s">
        <v>564</v>
      </c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 t="s">
        <v>564</v>
      </c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 t="s">
        <v>564</v>
      </c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 t="s">
        <v>564</v>
      </c>
      <c r="DS76" s="28"/>
      <c r="DT76" s="28"/>
      <c r="DU76" s="28" t="s">
        <v>564</v>
      </c>
      <c r="DV76" s="28"/>
      <c r="DW76" s="28"/>
      <c r="DX76" s="28"/>
      <c r="DY76" s="28" t="s">
        <v>564</v>
      </c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</row>
    <row r="77" customFormat="false" ht="14.9" hidden="false" customHeight="false" outlineLevel="0" collapsed="false">
      <c r="A77" s="3" t="n">
        <v>15</v>
      </c>
      <c r="B77" s="3" t="str">
        <f aca="false">INDEX(allweapstat!B$2:B$163,MATCH(A77,allweapstat!A$2:A$163,0),1)</f>
        <v>Syringer</v>
      </c>
      <c r="C77" s="3" t="e">
        <f aca="false">INDEX($G$2:$G$21,MATCH(D77,$H$2:$H$21,0),1)</f>
        <v>#N/A</v>
      </c>
      <c r="D77" s="3" t="s">
        <v>590</v>
      </c>
      <c r="E77" s="3" t="e">
        <f aca="false">_xlfn.CONCAT("('",A77,"','",C77,"'),")</f>
        <v>#N/A</v>
      </c>
      <c r="G77" s="0" t="n">
        <v>62</v>
      </c>
      <c r="H77" s="27" t="s">
        <v>717</v>
      </c>
      <c r="I77" s="2" t="s">
        <v>718</v>
      </c>
      <c r="J77" s="3" t="s">
        <v>594</v>
      </c>
      <c r="K77" s="6"/>
      <c r="L77" s="28" t="s">
        <v>564</v>
      </c>
      <c r="M77" s="28"/>
      <c r="N77" s="28" t="s">
        <v>564</v>
      </c>
      <c r="O77" s="28" t="s">
        <v>564</v>
      </c>
      <c r="P77" s="28"/>
      <c r="Q77" s="28"/>
      <c r="R77" s="28" t="s">
        <v>564</v>
      </c>
      <c r="S77" s="28" t="s">
        <v>564</v>
      </c>
      <c r="T77" s="28"/>
      <c r="U77" s="28" t="s">
        <v>564</v>
      </c>
      <c r="V77" s="28" t="s">
        <v>564</v>
      </c>
      <c r="W77" s="28" t="s">
        <v>564</v>
      </c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 t="s">
        <v>564</v>
      </c>
      <c r="DY77" s="28" t="s">
        <v>564</v>
      </c>
      <c r="DZ77" s="28" t="s">
        <v>564</v>
      </c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</row>
    <row r="78" customFormat="false" ht="14.9" hidden="false" customHeight="false" outlineLevel="0" collapsed="false">
      <c r="A78" s="3" t="n">
        <v>15</v>
      </c>
      <c r="B78" s="3" t="str">
        <f aca="false">INDEX(allweapstat!B$2:B$163,MATCH(A78,allweapstat!A$2:A$163,0),1)</f>
        <v>Syringer</v>
      </c>
      <c r="C78" s="3" t="e">
        <f aca="false">INDEX($G$2:$G$21,MATCH(D78,$H$2:$H$21,0),1)</f>
        <v>#N/A</v>
      </c>
      <c r="D78" s="3" t="s">
        <v>591</v>
      </c>
      <c r="E78" s="3" t="e">
        <f aca="false">_xlfn.CONCAT("('",A78,"','",C78,"'),")</f>
        <v>#N/A</v>
      </c>
      <c r="G78" s="0" t="n">
        <v>63</v>
      </c>
      <c r="H78" s="27" t="s">
        <v>719</v>
      </c>
      <c r="I78" s="2" t="s">
        <v>720</v>
      </c>
      <c r="J78" s="3" t="s">
        <v>594</v>
      </c>
      <c r="K78" s="6"/>
      <c r="L78" s="28"/>
      <c r="M78" s="28"/>
      <c r="N78" s="28"/>
      <c r="O78" s="28"/>
      <c r="P78" s="28"/>
      <c r="Q78" s="28"/>
      <c r="R78" s="28" t="s">
        <v>564</v>
      </c>
      <c r="S78" s="28" t="s">
        <v>564</v>
      </c>
      <c r="T78" s="28" t="s">
        <v>564</v>
      </c>
      <c r="U78" s="28" t="s">
        <v>564</v>
      </c>
      <c r="V78" s="28" t="s">
        <v>564</v>
      </c>
      <c r="W78" s="28" t="s">
        <v>564</v>
      </c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 t="s">
        <v>564</v>
      </c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 t="s">
        <v>564</v>
      </c>
      <c r="DY78" s="28" t="s">
        <v>564</v>
      </c>
      <c r="DZ78" s="28" t="s">
        <v>564</v>
      </c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</row>
    <row r="79" customFormat="false" ht="14.9" hidden="false" customHeight="false" outlineLevel="0" collapsed="false">
      <c r="A79" s="3" t="n">
        <v>71</v>
      </c>
      <c r="B79" s="3" t="str">
        <f aca="false">INDEX(allweapstat!B$2:B$163,MATCH(A79,allweapstat!A$2:A$163,0),1)</f>
        <v>5.56mm Pistol</v>
      </c>
      <c r="C79" s="3" t="e">
        <f aca="false">INDEX($G$2:$G$21,MATCH(D79,$H$2:$H$21,0),1)</f>
        <v>#N/A</v>
      </c>
      <c r="D79" s="3" t="s">
        <v>587</v>
      </c>
      <c r="E79" s="3" t="e">
        <f aca="false">_xlfn.CONCAT("('",A79,"','",C79,"'),")</f>
        <v>#N/A</v>
      </c>
      <c r="G79" s="0" t="n">
        <v>64</v>
      </c>
      <c r="H79" s="27" t="s">
        <v>721</v>
      </c>
      <c r="I79" s="2" t="s">
        <v>722</v>
      </c>
      <c r="J79" s="3" t="s">
        <v>594</v>
      </c>
      <c r="K79" s="6"/>
      <c r="L79" s="28" t="s">
        <v>564</v>
      </c>
      <c r="M79" s="28"/>
      <c r="N79" s="28" t="s">
        <v>564</v>
      </c>
      <c r="O79" s="28" t="s">
        <v>564</v>
      </c>
      <c r="P79" s="28" t="s">
        <v>564</v>
      </c>
      <c r="Q79" s="28" t="s">
        <v>564</v>
      </c>
      <c r="R79" s="28" t="s">
        <v>564</v>
      </c>
      <c r="S79" s="28" t="s">
        <v>564</v>
      </c>
      <c r="T79" s="28"/>
      <c r="U79" s="28" t="s">
        <v>564</v>
      </c>
      <c r="V79" s="28" t="s">
        <v>564</v>
      </c>
      <c r="W79" s="28" t="s">
        <v>564</v>
      </c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 t="s">
        <v>564</v>
      </c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 t="s">
        <v>564</v>
      </c>
      <c r="DN79" s="28" t="s">
        <v>564</v>
      </c>
      <c r="DO79" s="28"/>
      <c r="DP79" s="28" t="s">
        <v>564</v>
      </c>
      <c r="DQ79" s="28" t="s">
        <v>564</v>
      </c>
      <c r="DR79" s="28"/>
      <c r="DS79" s="28"/>
      <c r="DT79" s="28"/>
      <c r="DU79" s="28"/>
      <c r="DV79" s="28"/>
      <c r="DW79" s="28"/>
      <c r="DX79" s="28"/>
      <c r="DY79" s="28" t="s">
        <v>564</v>
      </c>
      <c r="DZ79" s="28" t="s">
        <v>564</v>
      </c>
      <c r="EA79" s="28" t="s">
        <v>564</v>
      </c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</row>
    <row r="80" customFormat="false" ht="14.9" hidden="false" customHeight="false" outlineLevel="0" collapsed="false">
      <c r="A80" s="3" t="n">
        <v>71</v>
      </c>
      <c r="B80" s="3" t="str">
        <f aca="false">INDEX(allweapstat!B$2:B$163,MATCH(A80,allweapstat!A$2:A$163,0),1)</f>
        <v>5.56mm Pistol</v>
      </c>
      <c r="C80" s="3" t="e">
        <f aca="false">INDEX($G$2:$G$21,MATCH(D80,$H$2:$H$21,0),1)</f>
        <v>#N/A</v>
      </c>
      <c r="D80" s="3" t="s">
        <v>588</v>
      </c>
      <c r="E80" s="3" t="e">
        <f aca="false">_xlfn.CONCAT("('",A80,"','",C80,"'),")</f>
        <v>#N/A</v>
      </c>
      <c r="G80" s="0" t="n">
        <v>65</v>
      </c>
      <c r="H80" s="27" t="s">
        <v>723</v>
      </c>
      <c r="I80" s="2" t="s">
        <v>724</v>
      </c>
      <c r="J80" s="3" t="s">
        <v>594</v>
      </c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 t="s">
        <v>564</v>
      </c>
      <c r="AA80" s="28" t="s">
        <v>564</v>
      </c>
      <c r="AB80" s="28" t="s">
        <v>564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</row>
    <row r="81" customFormat="false" ht="14.9" hidden="false" customHeight="false" outlineLevel="0" collapsed="false">
      <c r="A81" s="3" t="n">
        <v>71</v>
      </c>
      <c r="B81" s="3" t="str">
        <f aca="false">INDEX(allweapstat!B$2:B$163,MATCH(A81,allweapstat!A$2:A$163,0),1)</f>
        <v>5.56mm Pistol</v>
      </c>
      <c r="C81" s="3" t="e">
        <f aca="false">INDEX($G$2:$G$21,MATCH(D81,$H$2:$H$21,0),1)</f>
        <v>#N/A</v>
      </c>
      <c r="D81" s="3" t="s">
        <v>589</v>
      </c>
      <c r="E81" s="3" t="e">
        <f aca="false">_xlfn.CONCAT("('",A81,"','",C81,"'),")</f>
        <v>#N/A</v>
      </c>
      <c r="G81" s="0" t="n">
        <v>66</v>
      </c>
      <c r="H81" s="27" t="s">
        <v>725</v>
      </c>
      <c r="I81" s="2" t="s">
        <v>726</v>
      </c>
      <c r="J81" s="3" t="s">
        <v>594</v>
      </c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 t="s">
        <v>564</v>
      </c>
      <c r="AA81" s="28" t="s">
        <v>564</v>
      </c>
      <c r="AB81" s="28" t="s">
        <v>564</v>
      </c>
      <c r="AC81" s="28"/>
      <c r="AD81" s="28"/>
      <c r="AE81" s="28"/>
      <c r="AF81" s="28"/>
      <c r="AG81" s="28" t="s">
        <v>564</v>
      </c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</row>
    <row r="82" customFormat="false" ht="14.9" hidden="false" customHeight="false" outlineLevel="0" collapsed="false">
      <c r="A82" s="3" t="n">
        <v>71</v>
      </c>
      <c r="B82" s="3" t="str">
        <f aca="false">INDEX(allweapstat!B$2:B$163,MATCH(A82,allweapstat!A$2:A$163,0),1)</f>
        <v>5.56mm Pistol</v>
      </c>
      <c r="C82" s="3" t="e">
        <f aca="false">INDEX($G$2:$G$21,MATCH(D82,$H$2:$H$21,0),1)</f>
        <v>#N/A</v>
      </c>
      <c r="D82" s="3" t="s">
        <v>591</v>
      </c>
      <c r="E82" s="3" t="e">
        <f aca="false">_xlfn.CONCAT("('",A82,"','",C82,"'),")</f>
        <v>#N/A</v>
      </c>
      <c r="G82" s="0" t="n">
        <v>67</v>
      </c>
      <c r="H82" s="27" t="s">
        <v>727</v>
      </c>
      <c r="I82" s="2" t="s">
        <v>715</v>
      </c>
      <c r="J82" s="3" t="s">
        <v>594</v>
      </c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 t="s">
        <v>564</v>
      </c>
      <c r="AA82" s="28" t="s">
        <v>564</v>
      </c>
      <c r="AB82" s="28" t="s">
        <v>564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</row>
    <row r="83" customFormat="false" ht="14.9" hidden="false" customHeight="false" outlineLevel="0" collapsed="false">
      <c r="A83" s="3" t="n">
        <v>72</v>
      </c>
      <c r="B83" s="3" t="str">
        <f aca="false">INDEX(allweapstat!B$2:B$163,MATCH(A83,allweapstat!A$2:A$163,0),1)</f>
        <v>14mm Pistol</v>
      </c>
      <c r="C83" s="3" t="e">
        <f aca="false">INDEX($G$2:$G$21,MATCH(D83,$H$2:$H$21,0),1)</f>
        <v>#N/A</v>
      </c>
      <c r="D83" s="3" t="s">
        <v>587</v>
      </c>
      <c r="E83" s="3" t="e">
        <f aca="false">_xlfn.CONCAT("('",A83,"','",C83,"'),")</f>
        <v>#N/A</v>
      </c>
      <c r="G83" s="0" t="n">
        <v>68</v>
      </c>
      <c r="H83" s="27" t="s">
        <v>728</v>
      </c>
      <c r="I83" s="2" t="s">
        <v>729</v>
      </c>
      <c r="J83" s="3" t="s">
        <v>594</v>
      </c>
      <c r="K83" s="6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 t="s">
        <v>564</v>
      </c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</row>
    <row r="84" customFormat="false" ht="14.9" hidden="false" customHeight="false" outlineLevel="0" collapsed="false">
      <c r="A84" s="3" t="n">
        <v>72</v>
      </c>
      <c r="B84" s="3" t="str">
        <f aca="false">INDEX(allweapstat!B$2:B$163,MATCH(A84,allweapstat!A$2:A$163,0),1)</f>
        <v>14mm Pistol</v>
      </c>
      <c r="C84" s="3" t="e">
        <f aca="false">INDEX($G$2:$G$21,MATCH(D84,$H$2:$H$21,0),1)</f>
        <v>#N/A</v>
      </c>
      <c r="D84" s="3" t="s">
        <v>588</v>
      </c>
      <c r="E84" s="3" t="e">
        <f aca="false">_xlfn.CONCAT("('",A84,"','",C84,"'),")</f>
        <v>#N/A</v>
      </c>
      <c r="G84" s="0" t="n">
        <v>69</v>
      </c>
      <c r="H84" s="27" t="s">
        <v>730</v>
      </c>
      <c r="I84" s="2" t="s">
        <v>622</v>
      </c>
      <c r="J84" s="3" t="s">
        <v>594</v>
      </c>
      <c r="K84" s="6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 t="s">
        <v>564</v>
      </c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</row>
    <row r="85" customFormat="false" ht="14.9" hidden="false" customHeight="false" outlineLevel="0" collapsed="false">
      <c r="A85" s="3" t="n">
        <v>72</v>
      </c>
      <c r="B85" s="3" t="str">
        <f aca="false">INDEX(allweapstat!B$2:B$163,MATCH(A85,allweapstat!A$2:A$163,0),1)</f>
        <v>14mm Pistol</v>
      </c>
      <c r="C85" s="3" t="e">
        <f aca="false">INDEX($G$2:$G$21,MATCH(D85,$H$2:$H$21,0),1)</f>
        <v>#N/A</v>
      </c>
      <c r="D85" s="3" t="s">
        <v>589</v>
      </c>
      <c r="E85" s="3" t="e">
        <f aca="false">_xlfn.CONCAT("('",A85,"','",C85,"'),")</f>
        <v>#N/A</v>
      </c>
      <c r="G85" s="0" t="n">
        <v>70</v>
      </c>
      <c r="H85" s="27" t="s">
        <v>731</v>
      </c>
      <c r="I85" s="2" t="s">
        <v>729</v>
      </c>
      <c r="J85" s="3" t="s">
        <v>594</v>
      </c>
      <c r="K85" s="6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 t="s">
        <v>564</v>
      </c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</row>
    <row r="86" customFormat="false" ht="14.9" hidden="false" customHeight="false" outlineLevel="0" collapsed="false">
      <c r="A86" s="3" t="n">
        <v>72</v>
      </c>
      <c r="B86" s="3" t="str">
        <f aca="false">INDEX(allweapstat!B$2:B$163,MATCH(A86,allweapstat!A$2:A$163,0),1)</f>
        <v>14mm Pistol</v>
      </c>
      <c r="C86" s="3" t="e">
        <f aca="false">INDEX($G$2:$G$21,MATCH(D86,$H$2:$H$21,0),1)</f>
        <v>#N/A</v>
      </c>
      <c r="D86" s="3" t="s">
        <v>591</v>
      </c>
      <c r="E86" s="3" t="e">
        <f aca="false">_xlfn.CONCAT("('",A86,"','",C86,"'),")</f>
        <v>#N/A</v>
      </c>
      <c r="G86" s="0" t="n">
        <v>71</v>
      </c>
      <c r="H86" s="27" t="s">
        <v>732</v>
      </c>
      <c r="I86" s="2" t="s">
        <v>733</v>
      </c>
      <c r="J86" s="3" t="s">
        <v>594</v>
      </c>
      <c r="K86" s="6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 t="s">
        <v>564</v>
      </c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</row>
    <row r="87" customFormat="false" ht="14.9" hidden="false" customHeight="false" outlineLevel="0" collapsed="false">
      <c r="A87" s="3" t="n">
        <v>73</v>
      </c>
      <c r="B87" s="3" t="str">
        <f aca="false">INDEX(allweapstat!B$2:B$163,MATCH(A87,allweapstat!A$2:A$163,0),1)</f>
        <v>Red Ryder BB Gun</v>
      </c>
      <c r="C87" s="3" t="e">
        <f aca="false">INDEX($G$2:$G$21,MATCH(D87,$H$2:$H$21,0),1)</f>
        <v>#N/A</v>
      </c>
      <c r="D87" s="3" t="s">
        <v>587</v>
      </c>
      <c r="E87" s="3" t="e">
        <f aca="false">_xlfn.CONCAT("('",A87,"','",C87,"'),")</f>
        <v>#N/A</v>
      </c>
      <c r="G87" s="0" t="n">
        <v>72</v>
      </c>
      <c r="H87" s="27" t="s">
        <v>734</v>
      </c>
      <c r="I87" s="2" t="s">
        <v>735</v>
      </c>
      <c r="J87" s="3" t="s">
        <v>594</v>
      </c>
      <c r="K87" s="6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 t="s">
        <v>564</v>
      </c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</row>
    <row r="88" customFormat="false" ht="14.9" hidden="false" customHeight="false" outlineLevel="0" collapsed="false">
      <c r="A88" s="3" t="n">
        <v>73</v>
      </c>
      <c r="B88" s="3" t="str">
        <f aca="false">INDEX(allweapstat!B$2:B$163,MATCH(A88,allweapstat!A$2:A$163,0),1)</f>
        <v>Red Ryder BB Gun</v>
      </c>
      <c r="C88" s="3" t="e">
        <f aca="false">INDEX($G$2:$G$21,MATCH(D88,$H$2:$H$21,0),1)</f>
        <v>#N/A</v>
      </c>
      <c r="D88" s="3" t="s">
        <v>591</v>
      </c>
      <c r="E88" s="3" t="e">
        <f aca="false">_xlfn.CONCAT("('",A88,"','",C88,"'),")</f>
        <v>#N/A</v>
      </c>
      <c r="G88" s="0" t="n">
        <v>73</v>
      </c>
      <c r="H88" s="27" t="s">
        <v>736</v>
      </c>
      <c r="I88" s="2" t="s">
        <v>720</v>
      </c>
      <c r="J88" s="3" t="s">
        <v>594</v>
      </c>
      <c r="K88" s="6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 t="s">
        <v>564</v>
      </c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</row>
    <row r="89" customFormat="false" ht="14.9" hidden="false" customHeight="false" outlineLevel="0" collapsed="false">
      <c r="A89" s="3" t="n">
        <v>74</v>
      </c>
      <c r="B89" s="3" t="str">
        <f aca="false">INDEX(allweapstat!B$2:B$163,MATCH(A89,allweapstat!A$2:A$163,0),1)</f>
        <v>Zip Gun</v>
      </c>
      <c r="C89" s="3" t="e">
        <f aca="false">INDEX($G$2:$G$21,MATCH(D89,$H$2:$H$21,0),1)</f>
        <v>#N/A</v>
      </c>
      <c r="D89" s="3" t="s">
        <v>587</v>
      </c>
      <c r="E89" s="3" t="e">
        <f aca="false">_xlfn.CONCAT("('",A89,"','",C89,"'),")</f>
        <v>#N/A</v>
      </c>
      <c r="G89" s="0" t="n">
        <v>88</v>
      </c>
      <c r="H89" s="27" t="s">
        <v>737</v>
      </c>
      <c r="I89" s="2" t="s">
        <v>662</v>
      </c>
      <c r="J89" s="3" t="s">
        <v>596</v>
      </c>
      <c r="K89" s="6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 t="s">
        <v>564</v>
      </c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</row>
    <row r="90" customFormat="false" ht="14.9" hidden="false" customHeight="false" outlineLevel="0" collapsed="false">
      <c r="A90" s="3" t="n">
        <v>74</v>
      </c>
      <c r="B90" s="3" t="str">
        <f aca="false">INDEX(allweapstat!B$2:B$163,MATCH(A90,allweapstat!A$2:A$163,0),1)</f>
        <v>Zip Gun</v>
      </c>
      <c r="C90" s="3" t="e">
        <f aca="false">INDEX($G$2:$G$21,MATCH(D90,$H$2:$H$21,0),1)</f>
        <v>#N/A</v>
      </c>
      <c r="D90" s="3" t="s">
        <v>591</v>
      </c>
      <c r="E90" s="3" t="e">
        <f aca="false">_xlfn.CONCAT("('",A90,"','",C90,"'),")</f>
        <v>#N/A</v>
      </c>
      <c r="G90" s="0" t="n">
        <v>89</v>
      </c>
      <c r="H90" s="27" t="s">
        <v>738</v>
      </c>
      <c r="I90" s="2" t="s">
        <v>739</v>
      </c>
      <c r="J90" s="3" t="s">
        <v>86</v>
      </c>
      <c r="K90" s="6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 t="s">
        <v>564</v>
      </c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</row>
    <row r="91" customFormat="false" ht="14.9" hidden="false" customHeight="false" outlineLevel="0" collapsed="false">
      <c r="A91" s="3" t="n">
        <v>75</v>
      </c>
      <c r="B91" s="3" t="str">
        <f aca="false">INDEX(allweapstat!B$2:B$163,MATCH(A91,allweapstat!A$2:A$163,0),1)</f>
        <v>Lever-action Rifle</v>
      </c>
      <c r="C91" s="3" t="e">
        <f aca="false">INDEX($G$2:$G$21,MATCH(D91,$H$2:$H$21,0),1)</f>
        <v>#N/A</v>
      </c>
      <c r="D91" s="3" t="s">
        <v>587</v>
      </c>
      <c r="E91" s="3" t="e">
        <f aca="false">_xlfn.CONCAT("('",A91,"','",C91,"'),")</f>
        <v>#N/A</v>
      </c>
      <c r="G91" s="0" t="n">
        <v>90</v>
      </c>
      <c r="H91" s="27" t="s">
        <v>740</v>
      </c>
      <c r="I91" s="2" t="s">
        <v>635</v>
      </c>
      <c r="J91" s="3" t="s">
        <v>597</v>
      </c>
      <c r="K91" s="6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 t="s">
        <v>564</v>
      </c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</row>
    <row r="92" customFormat="false" ht="14.9" hidden="false" customHeight="false" outlineLevel="0" collapsed="false">
      <c r="A92" s="3" t="n">
        <v>75</v>
      </c>
      <c r="B92" s="3" t="str">
        <f aca="false">INDEX(allweapstat!B$2:B$163,MATCH(A92,allweapstat!A$2:A$163,0),1)</f>
        <v>Lever-action Rifle</v>
      </c>
      <c r="C92" s="3" t="e">
        <f aca="false">INDEX($G$2:$G$21,MATCH(D92,$H$2:$H$21,0),1)</f>
        <v>#N/A</v>
      </c>
      <c r="D92" s="3" t="s">
        <v>588</v>
      </c>
      <c r="E92" s="3" t="e">
        <f aca="false">_xlfn.CONCAT("('",A92,"','",C92,"'),")</f>
        <v>#N/A</v>
      </c>
      <c r="G92" s="0" t="n">
        <v>91</v>
      </c>
      <c r="H92" s="27" t="s">
        <v>741</v>
      </c>
      <c r="I92" s="2" t="s">
        <v>637</v>
      </c>
      <c r="J92" s="3" t="s">
        <v>597</v>
      </c>
      <c r="K92" s="6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 t="s">
        <v>564</v>
      </c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</row>
    <row r="93" customFormat="false" ht="14.9" hidden="false" customHeight="false" outlineLevel="0" collapsed="false">
      <c r="A93" s="3" t="n">
        <v>75</v>
      </c>
      <c r="B93" s="3" t="str">
        <f aca="false">INDEX(allweapstat!B$2:B$163,MATCH(A93,allweapstat!A$2:A$163,0),1)</f>
        <v>Lever-action Rifle</v>
      </c>
      <c r="C93" s="3" t="e">
        <f aca="false">INDEX($G$2:$G$21,MATCH(D93,$H$2:$H$21,0),1)</f>
        <v>#N/A</v>
      </c>
      <c r="D93" s="3" t="s">
        <v>590</v>
      </c>
      <c r="E93" s="3" t="e">
        <f aca="false">_xlfn.CONCAT("('",A93,"','",C93,"'),")</f>
        <v>#N/A</v>
      </c>
      <c r="G93" s="0" t="n">
        <v>92</v>
      </c>
      <c r="H93" s="27" t="s">
        <v>742</v>
      </c>
      <c r="I93" s="2" t="s">
        <v>743</v>
      </c>
      <c r="J93" s="3" t="s">
        <v>598</v>
      </c>
      <c r="K93" s="6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 t="s">
        <v>564</v>
      </c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</row>
    <row r="94" customFormat="false" ht="14.9" hidden="false" customHeight="false" outlineLevel="0" collapsed="false">
      <c r="A94" s="3" t="n">
        <v>75</v>
      </c>
      <c r="B94" s="3" t="str">
        <f aca="false">INDEX(allweapstat!B$2:B$163,MATCH(A94,allweapstat!A$2:A$163,0),1)</f>
        <v>Lever-action Rifle</v>
      </c>
      <c r="C94" s="3" t="e">
        <f aca="false">INDEX($G$2:$G$21,MATCH(D94,$H$2:$H$21,0),1)</f>
        <v>#N/A</v>
      </c>
      <c r="D94" s="3" t="s">
        <v>591</v>
      </c>
      <c r="E94" s="3" t="e">
        <f aca="false">_xlfn.CONCAT("('",A94,"','",C94,"'),")</f>
        <v>#N/A</v>
      </c>
      <c r="G94" s="0" t="n">
        <v>93</v>
      </c>
      <c r="H94" s="27" t="s">
        <v>744</v>
      </c>
      <c r="I94" s="2" t="s">
        <v>745</v>
      </c>
      <c r="J94" s="3" t="s">
        <v>598</v>
      </c>
      <c r="K94" s="6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 t="s">
        <v>564</v>
      </c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</row>
    <row r="95" customFormat="false" ht="14.9" hidden="false" customHeight="false" outlineLevel="0" collapsed="false">
      <c r="A95" s="3" t="n">
        <v>76</v>
      </c>
      <c r="B95" s="3" t="str">
        <f aca="false">INDEX(allweapstat!B$2:B$163,MATCH(A95,allweapstat!A$2:A$163,0),1)</f>
        <v>.45 Auto Pistol</v>
      </c>
      <c r="C95" s="3" t="e">
        <f aca="false">INDEX($G$2:$G$21,MATCH(D95,$H$2:$H$21,0),1)</f>
        <v>#N/A</v>
      </c>
      <c r="D95" s="3" t="s">
        <v>587</v>
      </c>
      <c r="E95" s="3" t="e">
        <f aca="false">_xlfn.CONCAT("('",A95,"','",C95,"'),")</f>
        <v>#N/A</v>
      </c>
      <c r="G95" s="0" t="n">
        <v>94</v>
      </c>
      <c r="H95" s="27" t="s">
        <v>746</v>
      </c>
      <c r="I95" s="2" t="s">
        <v>726</v>
      </c>
      <c r="J95" s="3" t="s">
        <v>598</v>
      </c>
      <c r="K95" s="6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</row>
    <row r="96" customFormat="false" ht="14.9" hidden="false" customHeight="false" outlineLevel="0" collapsed="false">
      <c r="A96" s="3" t="n">
        <v>76</v>
      </c>
      <c r="B96" s="3" t="str">
        <f aca="false">INDEX(allweapstat!B$2:B$163,MATCH(A96,allweapstat!A$2:A$163,0),1)</f>
        <v>.45 Auto Pistol</v>
      </c>
      <c r="C96" s="3" t="e">
        <f aca="false">INDEX($G$2:$G$21,MATCH(D96,$H$2:$H$21,0),1)</f>
        <v>#N/A</v>
      </c>
      <c r="D96" s="3" t="s">
        <v>588</v>
      </c>
      <c r="E96" s="3" t="e">
        <f aca="false">_xlfn.CONCAT("('",A96,"','",C96,"'),")</f>
        <v>#N/A</v>
      </c>
      <c r="G96" s="0" t="n">
        <v>95</v>
      </c>
      <c r="H96" s="27" t="s">
        <v>747</v>
      </c>
      <c r="I96" s="2" t="s">
        <v>748</v>
      </c>
      <c r="J96" s="3" t="s">
        <v>599</v>
      </c>
      <c r="K96" s="6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 t="s">
        <v>564</v>
      </c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</row>
    <row r="97" customFormat="false" ht="14.9" hidden="false" customHeight="false" outlineLevel="0" collapsed="false">
      <c r="A97" s="3" t="n">
        <v>76</v>
      </c>
      <c r="B97" s="3" t="str">
        <f aca="false">INDEX(allweapstat!B$2:B$163,MATCH(A97,allweapstat!A$2:A$163,0),1)</f>
        <v>.45 Auto Pistol</v>
      </c>
      <c r="C97" s="3" t="e">
        <f aca="false">INDEX($G$2:$G$21,MATCH(D97,$H$2:$H$21,0),1)</f>
        <v>#N/A</v>
      </c>
      <c r="D97" s="3" t="s">
        <v>589</v>
      </c>
      <c r="E97" s="3" t="e">
        <f aca="false">_xlfn.CONCAT("('",A97,"','",C97,"'),")</f>
        <v>#N/A</v>
      </c>
      <c r="G97" s="0" t="n">
        <v>96</v>
      </c>
      <c r="H97" s="27" t="s">
        <v>749</v>
      </c>
      <c r="I97" s="2" t="s">
        <v>748</v>
      </c>
      <c r="J97" s="3" t="s">
        <v>599</v>
      </c>
      <c r="K97" s="6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 t="s">
        <v>564</v>
      </c>
      <c r="AO97" s="28"/>
      <c r="AP97" s="28" t="s">
        <v>564</v>
      </c>
      <c r="AQ97" s="28"/>
      <c r="AR97" s="28" t="s">
        <v>564</v>
      </c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</row>
    <row r="98" customFormat="false" ht="14.9" hidden="false" customHeight="false" outlineLevel="0" collapsed="false">
      <c r="A98" s="3" t="n">
        <v>76</v>
      </c>
      <c r="B98" s="3" t="str">
        <f aca="false">INDEX(allweapstat!B$2:B$163,MATCH(A98,allweapstat!A$2:A$163,0),1)</f>
        <v>.45 Auto Pistol</v>
      </c>
      <c r="C98" s="3" t="e">
        <f aca="false">INDEX($G$2:$G$21,MATCH(D98,$H$2:$H$21,0),1)</f>
        <v>#N/A</v>
      </c>
      <c r="D98" s="3" t="s">
        <v>591</v>
      </c>
      <c r="E98" s="3" t="e">
        <f aca="false">_xlfn.CONCAT("('",A98,"','",C98,"'),")</f>
        <v>#N/A</v>
      </c>
      <c r="G98" s="0" t="n">
        <v>97</v>
      </c>
      <c r="H98" s="27" t="s">
        <v>750</v>
      </c>
      <c r="I98" s="2" t="s">
        <v>748</v>
      </c>
      <c r="J98" s="3" t="s">
        <v>599</v>
      </c>
      <c r="K98" s="6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 t="s">
        <v>564</v>
      </c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</row>
    <row r="99" customFormat="false" ht="14.9" hidden="false" customHeight="false" outlineLevel="0" collapsed="false">
      <c r="A99" s="3" t="n">
        <v>76</v>
      </c>
      <c r="B99" s="3" t="str">
        <f aca="false">INDEX(allweapstat!B$2:B$163,MATCH(A99,allweapstat!A$2:A$163,0),1)</f>
        <v>.45 Auto Pistol</v>
      </c>
      <c r="C99" s="3" t="e">
        <f aca="false">INDEX($G$2:$G$21,MATCH(D99,$H$2:$H$21,0),1)</f>
        <v>#N/A</v>
      </c>
      <c r="D99" s="3" t="s">
        <v>594</v>
      </c>
      <c r="E99" s="3" t="e">
        <f aca="false">_xlfn.CONCAT("('",A99,"','",C99,"'),")</f>
        <v>#N/A</v>
      </c>
      <c r="G99" s="0" t="n">
        <v>98</v>
      </c>
      <c r="H99" s="27" t="s">
        <v>751</v>
      </c>
      <c r="I99" s="2" t="s">
        <v>748</v>
      </c>
      <c r="J99" s="3" t="s">
        <v>599</v>
      </c>
      <c r="K99" s="6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 t="s">
        <v>564</v>
      </c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</row>
    <row r="100" customFormat="false" ht="14.9" hidden="false" customHeight="false" outlineLevel="0" collapsed="false">
      <c r="A100" s="3" t="n">
        <v>77</v>
      </c>
      <c r="B100" s="3" t="str">
        <f aca="false">INDEX(allweapstat!B$2:B$163,MATCH(A100,allweapstat!A$2:A$163,0),1)</f>
        <v>Lever-action Shotgun</v>
      </c>
      <c r="C100" s="3" t="e">
        <f aca="false">INDEX($G$2:$G$21,MATCH(D100,$H$2:$H$21,0),1)</f>
        <v>#N/A</v>
      </c>
      <c r="D100" s="3" t="s">
        <v>587</v>
      </c>
      <c r="E100" s="3" t="e">
        <f aca="false">_xlfn.CONCAT("('",A100,"','",C100,"'),")</f>
        <v>#N/A</v>
      </c>
      <c r="G100" s="0" t="n">
        <v>99</v>
      </c>
      <c r="H100" s="27" t="s">
        <v>729</v>
      </c>
      <c r="I100" s="2" t="s">
        <v>729</v>
      </c>
      <c r="J100" s="3" t="s">
        <v>599</v>
      </c>
      <c r="K100" s="6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 t="s">
        <v>564</v>
      </c>
      <c r="AO100" s="28"/>
      <c r="AP100" s="28" t="s">
        <v>564</v>
      </c>
      <c r="AQ100" s="28" t="s">
        <v>564</v>
      </c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</row>
    <row r="101" customFormat="false" ht="14.9" hidden="false" customHeight="false" outlineLevel="0" collapsed="false">
      <c r="A101" s="3" t="n">
        <v>77</v>
      </c>
      <c r="B101" s="3" t="str">
        <f aca="false">INDEX(allweapstat!B$2:B$163,MATCH(A101,allweapstat!A$2:A$163,0),1)</f>
        <v>Lever-action Shotgun</v>
      </c>
      <c r="C101" s="3" t="e">
        <f aca="false">INDEX($G$2:$G$21,MATCH(D101,$H$2:$H$21,0),1)</f>
        <v>#N/A</v>
      </c>
      <c r="D101" s="3" t="s">
        <v>588</v>
      </c>
      <c r="E101" s="3" t="e">
        <f aca="false">_xlfn.CONCAT("('",A101,"','",C101,"'),")</f>
        <v>#N/A</v>
      </c>
      <c r="G101" s="0" t="n">
        <v>100</v>
      </c>
      <c r="H101" s="27" t="s">
        <v>752</v>
      </c>
      <c r="I101" s="2" t="s">
        <v>752</v>
      </c>
      <c r="J101" s="3" t="s">
        <v>599</v>
      </c>
      <c r="K101" s="6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 t="s">
        <v>564</v>
      </c>
      <c r="AO101" s="28"/>
      <c r="AP101" s="28" t="s">
        <v>564</v>
      </c>
      <c r="AQ101" s="28" t="s">
        <v>564</v>
      </c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  <c r="FM101" s="28"/>
      <c r="FN101" s="28"/>
      <c r="FO101" s="28"/>
      <c r="FP101" s="28"/>
    </row>
    <row r="102" customFormat="false" ht="14.9" hidden="false" customHeight="false" outlineLevel="0" collapsed="false">
      <c r="A102" s="3" t="n">
        <v>77</v>
      </c>
      <c r="B102" s="3" t="str">
        <f aca="false">INDEX(allweapstat!B$2:B$163,MATCH(A102,allweapstat!A$2:A$163,0),1)</f>
        <v>Lever-action Shotgun</v>
      </c>
      <c r="C102" s="3" t="e">
        <f aca="false">INDEX($G$2:$G$21,MATCH(D102,$H$2:$H$21,0),1)</f>
        <v>#N/A</v>
      </c>
      <c r="D102" s="3" t="s">
        <v>590</v>
      </c>
      <c r="E102" s="3" t="e">
        <f aca="false">_xlfn.CONCAT("('",A102,"','",C102,"'),")</f>
        <v>#N/A</v>
      </c>
      <c r="G102" s="0" t="n">
        <v>101</v>
      </c>
      <c r="H102" s="27" t="s">
        <v>753</v>
      </c>
      <c r="I102" s="2" t="s">
        <v>754</v>
      </c>
      <c r="J102" s="3" t="s">
        <v>599</v>
      </c>
      <c r="K102" s="6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 t="s">
        <v>564</v>
      </c>
      <c r="AO102" s="28"/>
      <c r="AP102" s="28" t="s">
        <v>564</v>
      </c>
      <c r="AQ102" s="28" t="s">
        <v>564</v>
      </c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</row>
    <row r="103" customFormat="false" ht="14.9" hidden="false" customHeight="false" outlineLevel="0" collapsed="false">
      <c r="A103" s="3" t="n">
        <v>77</v>
      </c>
      <c r="B103" s="3" t="str">
        <f aca="false">INDEX(allweapstat!B$2:B$163,MATCH(A103,allweapstat!A$2:A$163,0),1)</f>
        <v>Lever-action Shotgun</v>
      </c>
      <c r="C103" s="3" t="e">
        <f aca="false">INDEX($G$2:$G$21,MATCH(D103,$H$2:$H$21,0),1)</f>
        <v>#N/A</v>
      </c>
      <c r="D103" s="3" t="s">
        <v>591</v>
      </c>
      <c r="E103" s="3" t="e">
        <f aca="false">_xlfn.CONCAT("('",A103,"','",C103,"'),")</f>
        <v>#N/A</v>
      </c>
      <c r="G103" s="0" t="n">
        <v>102</v>
      </c>
      <c r="H103" s="27" t="s">
        <v>755</v>
      </c>
      <c r="I103" s="2" t="s">
        <v>755</v>
      </c>
      <c r="J103" s="3" t="s">
        <v>599</v>
      </c>
      <c r="K103" s="6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 t="s">
        <v>564</v>
      </c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</row>
    <row r="104" customFormat="false" ht="14.9" hidden="false" customHeight="false" outlineLevel="0" collapsed="false">
      <c r="A104" s="3" t="n">
        <v>16</v>
      </c>
      <c r="B104" s="3" t="str">
        <f aca="false">INDEX(allweapstat!B$2:B$163,MATCH(A104,allweapstat!A$2:A$163,0),1)</f>
        <v>Institute Laser</v>
      </c>
      <c r="C104" s="3" t="e">
        <f aca="false">INDEX($G$2:$G$21,MATCH(D104,$H$2:$H$21,0),1)</f>
        <v>#N/A</v>
      </c>
      <c r="D104" s="3" t="s">
        <v>602</v>
      </c>
      <c r="E104" s="3" t="e">
        <f aca="false">_xlfn.CONCAT("('",A104,"','",C104,"'),")</f>
        <v>#N/A</v>
      </c>
      <c r="G104" s="0" t="n">
        <v>103</v>
      </c>
      <c r="H104" s="27" t="s">
        <v>756</v>
      </c>
      <c r="I104" s="2" t="s">
        <v>756</v>
      </c>
      <c r="J104" s="3" t="s">
        <v>599</v>
      </c>
      <c r="K104" s="6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 t="s">
        <v>564</v>
      </c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</row>
    <row r="105" customFormat="false" ht="14.9" hidden="false" customHeight="false" outlineLevel="0" collapsed="false">
      <c r="A105" s="3" t="n">
        <v>16</v>
      </c>
      <c r="B105" s="3" t="str">
        <f aca="false">INDEX(allweapstat!B$2:B$163,MATCH(A105,allweapstat!A$2:A$163,0),1)</f>
        <v>Institute Laser</v>
      </c>
      <c r="C105" s="3" t="e">
        <f aca="false">INDEX($G$2:$G$21,MATCH(D105,$H$2:$H$21,0),1)</f>
        <v>#N/A</v>
      </c>
      <c r="D105" s="3" t="s">
        <v>588</v>
      </c>
      <c r="E105" s="3" t="e">
        <f aca="false">_xlfn.CONCAT("('",A105,"','",C105,"'),")</f>
        <v>#N/A</v>
      </c>
      <c r="G105" s="0" t="n">
        <v>104</v>
      </c>
      <c r="H105" s="27" t="s">
        <v>757</v>
      </c>
      <c r="I105" s="2" t="s">
        <v>757</v>
      </c>
      <c r="J105" s="3" t="s">
        <v>599</v>
      </c>
      <c r="K105" s="6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 t="s">
        <v>564</v>
      </c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  <c r="FM105" s="28"/>
      <c r="FN105" s="28"/>
      <c r="FO105" s="28"/>
      <c r="FP105" s="28"/>
    </row>
    <row r="106" customFormat="false" ht="14.9" hidden="false" customHeight="false" outlineLevel="0" collapsed="false">
      <c r="A106" s="3" t="n">
        <v>16</v>
      </c>
      <c r="B106" s="3" t="str">
        <f aca="false">INDEX(allweapstat!B$2:B$163,MATCH(A106,allweapstat!A$2:A$163,0),1)</f>
        <v>Institute Laser</v>
      </c>
      <c r="C106" s="3" t="e">
        <f aca="false">INDEX($G$2:$G$21,MATCH(D106,$H$2:$H$21,0),1)</f>
        <v>#N/A</v>
      </c>
      <c r="D106" s="3" t="s">
        <v>590</v>
      </c>
      <c r="E106" s="3" t="e">
        <f aca="false">_xlfn.CONCAT("('",A106,"','",C106,"'),")</f>
        <v>#N/A</v>
      </c>
      <c r="G106" s="0" t="n">
        <v>105</v>
      </c>
      <c r="H106" s="27" t="s">
        <v>758</v>
      </c>
      <c r="I106" s="2" t="s">
        <v>759</v>
      </c>
      <c r="J106" s="3" t="s">
        <v>599</v>
      </c>
      <c r="K106" s="6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 t="s">
        <v>564</v>
      </c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  <c r="FM106" s="28"/>
      <c r="FN106" s="28"/>
      <c r="FO106" s="28"/>
      <c r="FP106" s="28"/>
    </row>
    <row r="107" customFormat="false" ht="14.9" hidden="false" customHeight="false" outlineLevel="0" collapsed="false">
      <c r="A107" s="3" t="n">
        <v>16</v>
      </c>
      <c r="B107" s="3" t="str">
        <f aca="false">INDEX(allweapstat!B$2:B$163,MATCH(A107,allweapstat!A$2:A$163,0),1)</f>
        <v>Institute Laser</v>
      </c>
      <c r="C107" s="3" t="e">
        <f aca="false">INDEX($G$2:$G$21,MATCH(D107,$H$2:$H$21,0),1)</f>
        <v>#N/A</v>
      </c>
      <c r="D107" s="3" t="s">
        <v>591</v>
      </c>
      <c r="E107" s="3" t="e">
        <f aca="false">_xlfn.CONCAT("('",A107,"','",C107,"'),")</f>
        <v>#N/A</v>
      </c>
      <c r="G107" s="0" t="n">
        <v>106</v>
      </c>
      <c r="H107" s="27" t="s">
        <v>760</v>
      </c>
      <c r="I107" s="2" t="s">
        <v>698</v>
      </c>
      <c r="J107" s="3" t="s">
        <v>599</v>
      </c>
      <c r="K107" s="6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 t="s">
        <v>564</v>
      </c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</row>
    <row r="108" customFormat="false" ht="14.9" hidden="false" customHeight="false" outlineLevel="0" collapsed="false">
      <c r="A108" s="3" t="n">
        <v>16</v>
      </c>
      <c r="B108" s="3" t="str">
        <f aca="false">INDEX(allweapstat!B$2:B$163,MATCH(A108,allweapstat!A$2:A$163,0),1)</f>
        <v>Institute Laser</v>
      </c>
      <c r="C108" s="3" t="e">
        <f aca="false">INDEX($G$2:$G$21,MATCH(D108,$H$2:$H$21,0),1)</f>
        <v>#N/A</v>
      </c>
      <c r="D108" s="3" t="s">
        <v>594</v>
      </c>
      <c r="E108" s="3" t="e">
        <f aca="false">_xlfn.CONCAT("('",A108,"','",C108,"'),")</f>
        <v>#N/A</v>
      </c>
      <c r="G108" s="0" t="n">
        <v>107</v>
      </c>
      <c r="H108" s="27" t="s">
        <v>761</v>
      </c>
      <c r="I108" s="2" t="s">
        <v>762</v>
      </c>
      <c r="J108" s="3" t="s">
        <v>600</v>
      </c>
      <c r="K108" s="6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 t="s">
        <v>564</v>
      </c>
      <c r="AX108" s="28" t="s">
        <v>564</v>
      </c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</row>
    <row r="109" customFormat="false" ht="14.9" hidden="false" customHeight="false" outlineLevel="0" collapsed="false">
      <c r="A109" s="3" t="n">
        <v>17</v>
      </c>
      <c r="B109" s="3" t="str">
        <f aca="false">INDEX(allweapstat!B$2:B$163,MATCH(A109,allweapstat!A$2:A$163,0),1)</f>
        <v>Laser Musket</v>
      </c>
      <c r="C109" s="3" t="e">
        <f aca="false">INDEX($G$2:$G$21,MATCH(D109,$H$2:$H$21,0),1)</f>
        <v>#N/A</v>
      </c>
      <c r="D109" s="3" t="s">
        <v>602</v>
      </c>
      <c r="E109" s="3" t="e">
        <f aca="false">_xlfn.CONCAT("('",A109,"','",C109,"'),")</f>
        <v>#N/A</v>
      </c>
      <c r="G109" s="0" t="n">
        <v>108</v>
      </c>
      <c r="H109" s="27" t="s">
        <v>763</v>
      </c>
      <c r="I109" s="2" t="s">
        <v>762</v>
      </c>
      <c r="J109" s="3" t="s">
        <v>600</v>
      </c>
      <c r="K109" s="6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 t="s">
        <v>564</v>
      </c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</row>
    <row r="110" customFormat="false" ht="14.9" hidden="false" customHeight="false" outlineLevel="0" collapsed="false">
      <c r="A110" s="3" t="n">
        <v>17</v>
      </c>
      <c r="B110" s="3" t="str">
        <f aca="false">INDEX(allweapstat!B$2:B$163,MATCH(A110,allweapstat!A$2:A$163,0),1)</f>
        <v>Laser Musket</v>
      </c>
      <c r="C110" s="3" t="e">
        <f aca="false">INDEX($G$2:$G$21,MATCH(D110,$H$2:$H$21,0),1)</f>
        <v>#N/A</v>
      </c>
      <c r="D110" s="3" t="s">
        <v>588</v>
      </c>
      <c r="E110" s="3" t="e">
        <f aca="false">_xlfn.CONCAT("('",A110,"','",C110,"'),")</f>
        <v>#N/A</v>
      </c>
      <c r="G110" s="0" t="n">
        <v>109</v>
      </c>
      <c r="H110" s="27" t="s">
        <v>764</v>
      </c>
      <c r="I110" s="2" t="s">
        <v>762</v>
      </c>
      <c r="J110" s="3" t="s">
        <v>600</v>
      </c>
      <c r="K110" s="6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 t="s">
        <v>564</v>
      </c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</row>
    <row r="111" customFormat="false" ht="14.9" hidden="false" customHeight="false" outlineLevel="0" collapsed="false">
      <c r="A111" s="3" t="n">
        <v>17</v>
      </c>
      <c r="B111" s="3" t="str">
        <f aca="false">INDEX(allweapstat!B$2:B$163,MATCH(A111,allweapstat!A$2:A$163,0),1)</f>
        <v>Laser Musket</v>
      </c>
      <c r="C111" s="3" t="e">
        <f aca="false">INDEX($G$2:$G$21,MATCH(D111,$H$2:$H$21,0),1)</f>
        <v>#N/A</v>
      </c>
      <c r="D111" s="3" t="s">
        <v>590</v>
      </c>
      <c r="E111" s="3" t="e">
        <f aca="false">_xlfn.CONCAT("('",A111,"','",C111,"'),")</f>
        <v>#N/A</v>
      </c>
      <c r="G111" s="0" t="n">
        <v>110</v>
      </c>
      <c r="H111" s="27" t="s">
        <v>765</v>
      </c>
      <c r="I111" s="2" t="s">
        <v>766</v>
      </c>
      <c r="J111" s="3" t="s">
        <v>600</v>
      </c>
      <c r="K111" s="6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 t="s">
        <v>564</v>
      </c>
      <c r="AX111" s="28" t="s">
        <v>564</v>
      </c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</row>
    <row r="112" customFormat="false" ht="14.9" hidden="false" customHeight="false" outlineLevel="0" collapsed="false">
      <c r="A112" s="3" t="n">
        <v>17</v>
      </c>
      <c r="B112" s="3" t="str">
        <f aca="false">INDEX(allweapstat!B$2:B$163,MATCH(A112,allweapstat!A$2:A$163,0),1)</f>
        <v>Laser Musket</v>
      </c>
      <c r="C112" s="3" t="e">
        <f aca="false">INDEX($G$2:$G$21,MATCH(D112,$H$2:$H$21,0),1)</f>
        <v>#N/A</v>
      </c>
      <c r="D112" s="3" t="s">
        <v>591</v>
      </c>
      <c r="E112" s="3" t="e">
        <f aca="false">_xlfn.CONCAT("('",A112,"','",C112,"'),")</f>
        <v>#N/A</v>
      </c>
      <c r="G112" s="0" t="n">
        <v>111</v>
      </c>
      <c r="H112" s="27" t="s">
        <v>767</v>
      </c>
      <c r="I112" s="2" t="s">
        <v>766</v>
      </c>
      <c r="J112" s="3" t="s">
        <v>600</v>
      </c>
      <c r="K112" s="6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 t="s">
        <v>564</v>
      </c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</row>
    <row r="113" customFormat="false" ht="14.9" hidden="false" customHeight="false" outlineLevel="0" collapsed="false">
      <c r="A113" s="3" t="n">
        <v>17</v>
      </c>
      <c r="B113" s="3" t="str">
        <f aca="false">INDEX(allweapstat!B$2:B$163,MATCH(A113,allweapstat!A$2:A$163,0),1)</f>
        <v>Laser Musket</v>
      </c>
      <c r="C113" s="3" t="e">
        <f aca="false">INDEX($G$2:$G$21,MATCH(D113,$H$2:$H$21,0),1)</f>
        <v>#N/A</v>
      </c>
      <c r="D113" s="3" t="s">
        <v>594</v>
      </c>
      <c r="E113" s="3" t="e">
        <f aca="false">_xlfn.CONCAT("('",A113,"','",C113,"'),")</f>
        <v>#N/A</v>
      </c>
      <c r="G113" s="0" t="n">
        <v>112</v>
      </c>
      <c r="H113" s="27" t="s">
        <v>768</v>
      </c>
      <c r="I113" s="2" t="s">
        <v>766</v>
      </c>
      <c r="J113" s="3" t="s">
        <v>600</v>
      </c>
      <c r="K113" s="6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 t="s">
        <v>564</v>
      </c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</row>
    <row r="114" customFormat="false" ht="14.9" hidden="false" customHeight="false" outlineLevel="0" collapsed="false">
      <c r="A114" s="3" t="n">
        <v>18</v>
      </c>
      <c r="B114" s="3" t="str">
        <f aca="false">INDEX(allweapstat!B$2:B$163,MATCH(A114,allweapstat!A$2:A$163,0),1)</f>
        <v>Laser Gun</v>
      </c>
      <c r="C114" s="3" t="e">
        <f aca="false">INDEX($G$2:$G$21,MATCH(D114,$H$2:$H$21,0),1)</f>
        <v>#N/A</v>
      </c>
      <c r="D114" s="3" t="s">
        <v>602</v>
      </c>
      <c r="E114" s="3" t="e">
        <f aca="false">_xlfn.CONCAT("('",A114,"','",C114,"'),")</f>
        <v>#N/A</v>
      </c>
      <c r="G114" s="0" t="n">
        <v>113</v>
      </c>
      <c r="H114" s="27" t="s">
        <v>769</v>
      </c>
      <c r="I114" s="2" t="s">
        <v>766</v>
      </c>
      <c r="J114" s="3" t="s">
        <v>600</v>
      </c>
      <c r="K114" s="6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 t="s">
        <v>564</v>
      </c>
      <c r="BD114" s="28"/>
      <c r="BE114" s="28"/>
      <c r="BF114" s="28"/>
      <c r="BG114" s="28"/>
      <c r="BH114" s="28" t="s">
        <v>564</v>
      </c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</row>
    <row r="115" customFormat="false" ht="14.9" hidden="false" customHeight="false" outlineLevel="0" collapsed="false">
      <c r="A115" s="3" t="n">
        <v>18</v>
      </c>
      <c r="B115" s="3" t="str">
        <f aca="false">INDEX(allweapstat!B$2:B$163,MATCH(A115,allweapstat!A$2:A$163,0),1)</f>
        <v>Laser Gun</v>
      </c>
      <c r="C115" s="3" t="e">
        <f aca="false">INDEX($G$2:$G$21,MATCH(D115,$H$2:$H$21,0),1)</f>
        <v>#N/A</v>
      </c>
      <c r="D115" s="3" t="s">
        <v>588</v>
      </c>
      <c r="E115" s="3" t="e">
        <f aca="false">_xlfn.CONCAT("('",A115,"','",C115,"'),")</f>
        <v>#N/A</v>
      </c>
      <c r="G115" s="0" t="n">
        <v>114</v>
      </c>
      <c r="H115" s="27" t="s">
        <v>770</v>
      </c>
      <c r="I115" s="2" t="s">
        <v>766</v>
      </c>
      <c r="J115" s="3" t="s">
        <v>600</v>
      </c>
      <c r="K115" s="6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 t="s">
        <v>564</v>
      </c>
      <c r="BL115" s="28"/>
      <c r="BM115" s="28" t="s">
        <v>564</v>
      </c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</row>
    <row r="116" customFormat="false" ht="14.9" hidden="false" customHeight="false" outlineLevel="0" collapsed="false">
      <c r="A116" s="3" t="n">
        <v>18</v>
      </c>
      <c r="B116" s="3" t="str">
        <f aca="false">INDEX(allweapstat!B$2:B$163,MATCH(A116,allweapstat!A$2:A$163,0),1)</f>
        <v>Laser Gun</v>
      </c>
      <c r="C116" s="3" t="e">
        <f aca="false">INDEX($G$2:$G$21,MATCH(D116,$H$2:$H$21,0),1)</f>
        <v>#N/A</v>
      </c>
      <c r="D116" s="3" t="s">
        <v>590</v>
      </c>
      <c r="E116" s="3" t="e">
        <f aca="false">_xlfn.CONCAT("('",A116,"','",C116,"'),")</f>
        <v>#N/A</v>
      </c>
      <c r="G116" s="0" t="n">
        <v>115</v>
      </c>
      <c r="H116" s="27" t="s">
        <v>771</v>
      </c>
      <c r="I116" s="2" t="s">
        <v>772</v>
      </c>
      <c r="J116" s="3" t="s">
        <v>600</v>
      </c>
      <c r="K116" s="6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 t="s">
        <v>564</v>
      </c>
      <c r="AX116" s="28" t="s">
        <v>564</v>
      </c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</row>
    <row r="117" customFormat="false" ht="14.9" hidden="false" customHeight="false" outlineLevel="0" collapsed="false">
      <c r="A117" s="3" t="n">
        <v>18</v>
      </c>
      <c r="B117" s="3" t="str">
        <f aca="false">INDEX(allweapstat!B$2:B$163,MATCH(A117,allweapstat!A$2:A$163,0),1)</f>
        <v>Laser Gun</v>
      </c>
      <c r="C117" s="3" t="e">
        <f aca="false">INDEX($G$2:$G$21,MATCH(D117,$H$2:$H$21,0),1)</f>
        <v>#N/A</v>
      </c>
      <c r="D117" s="3" t="s">
        <v>589</v>
      </c>
      <c r="E117" s="3" t="e">
        <f aca="false">_xlfn.CONCAT("('",A117,"','",C117,"'),")</f>
        <v>#N/A</v>
      </c>
      <c r="G117" s="0" t="n">
        <v>116</v>
      </c>
      <c r="H117" s="27" t="s">
        <v>773</v>
      </c>
      <c r="I117" s="2" t="s">
        <v>772</v>
      </c>
      <c r="J117" s="3" t="s">
        <v>600</v>
      </c>
      <c r="K117" s="6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 t="s">
        <v>564</v>
      </c>
      <c r="BC117" s="28" t="s">
        <v>564</v>
      </c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</row>
    <row r="118" customFormat="false" ht="14.9" hidden="false" customHeight="false" outlineLevel="0" collapsed="false">
      <c r="A118" s="3" t="n">
        <v>18</v>
      </c>
      <c r="B118" s="3" t="str">
        <f aca="false">INDEX(allweapstat!B$2:B$163,MATCH(A118,allweapstat!A$2:A$163,0),1)</f>
        <v>Laser Gun</v>
      </c>
      <c r="C118" s="3" t="e">
        <f aca="false">INDEX($G$2:$G$21,MATCH(D118,$H$2:$H$21,0),1)</f>
        <v>#N/A</v>
      </c>
      <c r="D118" s="3" t="s">
        <v>591</v>
      </c>
      <c r="E118" s="3" t="e">
        <f aca="false">_xlfn.CONCAT("('",A118,"','",C118,"'),")</f>
        <v>#N/A</v>
      </c>
      <c r="G118" s="0" t="n">
        <v>117</v>
      </c>
      <c r="H118" s="27" t="s">
        <v>774</v>
      </c>
      <c r="I118" s="2" t="s">
        <v>772</v>
      </c>
      <c r="J118" s="3" t="s">
        <v>600</v>
      </c>
      <c r="K118" s="6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</row>
    <row r="119" customFormat="false" ht="14.9" hidden="false" customHeight="false" outlineLevel="0" collapsed="false">
      <c r="A119" s="3" t="n">
        <v>18</v>
      </c>
      <c r="B119" s="3" t="str">
        <f aca="false">INDEX(allweapstat!B$2:B$163,MATCH(A119,allweapstat!A$2:A$163,0),1)</f>
        <v>Laser Gun</v>
      </c>
      <c r="C119" s="3" t="e">
        <f aca="false">INDEX($G$2:$G$21,MATCH(D119,$H$2:$H$21,0),1)</f>
        <v>#N/A</v>
      </c>
      <c r="D119" s="3" t="s">
        <v>594</v>
      </c>
      <c r="E119" s="3" t="e">
        <f aca="false">_xlfn.CONCAT("('",A119,"','",C119,"'),")</f>
        <v>#N/A</v>
      </c>
      <c r="G119" s="0" t="n">
        <v>118</v>
      </c>
      <c r="H119" s="27" t="s">
        <v>775</v>
      </c>
      <c r="I119" s="2" t="s">
        <v>776</v>
      </c>
      <c r="J119" s="3" t="s">
        <v>600</v>
      </c>
      <c r="K119" s="6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 t="s">
        <v>564</v>
      </c>
      <c r="AX119" s="28" t="s">
        <v>564</v>
      </c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</row>
    <row r="120" customFormat="false" ht="14.9" hidden="false" customHeight="false" outlineLevel="0" collapsed="false">
      <c r="A120" s="3" t="n">
        <v>19</v>
      </c>
      <c r="B120" s="3" t="str">
        <f aca="false">INDEX(allweapstat!B$2:B$163,MATCH(A120,allweapstat!A$2:A$163,0),1)</f>
        <v>Plasma Gun</v>
      </c>
      <c r="C120" s="3" t="e">
        <f aca="false">INDEX($G$2:$G$21,MATCH(D120,$H$2:$H$21,0),1)</f>
        <v>#N/A</v>
      </c>
      <c r="D120" s="3" t="s">
        <v>602</v>
      </c>
      <c r="E120" s="3" t="e">
        <f aca="false">_xlfn.CONCAT("('",A120,"','",C120,"'),")</f>
        <v>#N/A</v>
      </c>
      <c r="G120" s="0" t="n">
        <v>119</v>
      </c>
      <c r="H120" s="27" t="s">
        <v>777</v>
      </c>
      <c r="I120" s="2" t="s">
        <v>778</v>
      </c>
      <c r="J120" s="3" t="s">
        <v>600</v>
      </c>
      <c r="K120" s="6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 t="s">
        <v>564</v>
      </c>
      <c r="AX120" s="28" t="s">
        <v>564</v>
      </c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</row>
    <row r="121" customFormat="false" ht="14.9" hidden="false" customHeight="false" outlineLevel="0" collapsed="false">
      <c r="A121" s="3" t="n">
        <v>19</v>
      </c>
      <c r="B121" s="3" t="str">
        <f aca="false">INDEX(allweapstat!B$2:B$163,MATCH(A121,allweapstat!A$2:A$163,0),1)</f>
        <v>Plasma Gun</v>
      </c>
      <c r="C121" s="3" t="e">
        <f aca="false">INDEX($G$2:$G$21,MATCH(D121,$H$2:$H$21,0),1)</f>
        <v>#N/A</v>
      </c>
      <c r="D121" s="3" t="s">
        <v>588</v>
      </c>
      <c r="E121" s="3" t="e">
        <f aca="false">_xlfn.CONCAT("('",A121,"','",C121,"'),")</f>
        <v>#N/A</v>
      </c>
      <c r="G121" s="0" t="n">
        <v>120</v>
      </c>
      <c r="H121" s="27" t="s">
        <v>779</v>
      </c>
      <c r="I121" s="2" t="s">
        <v>778</v>
      </c>
      <c r="J121" s="3" t="s">
        <v>600</v>
      </c>
      <c r="K121" s="6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 t="s">
        <v>564</v>
      </c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</row>
    <row r="122" customFormat="false" ht="14.9" hidden="false" customHeight="false" outlineLevel="0" collapsed="false">
      <c r="A122" s="3" t="n">
        <v>19</v>
      </c>
      <c r="B122" s="3" t="str">
        <f aca="false">INDEX(allweapstat!B$2:B$163,MATCH(A122,allweapstat!A$2:A$163,0),1)</f>
        <v>Plasma Gun</v>
      </c>
      <c r="C122" s="3" t="e">
        <f aca="false">INDEX($G$2:$G$21,MATCH(D122,$H$2:$H$21,0),1)</f>
        <v>#N/A</v>
      </c>
      <c r="D122" s="3" t="s">
        <v>589</v>
      </c>
      <c r="E122" s="3" t="e">
        <f aca="false">_xlfn.CONCAT("('",A122,"','",C122,"'),")</f>
        <v>#N/A</v>
      </c>
      <c r="G122" s="0" t="n">
        <v>121</v>
      </c>
      <c r="H122" s="27" t="s">
        <v>780</v>
      </c>
      <c r="I122" s="2" t="s">
        <v>778</v>
      </c>
      <c r="J122" s="3" t="s">
        <v>600</v>
      </c>
      <c r="K122" s="6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 t="s">
        <v>564</v>
      </c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 t="s">
        <v>564</v>
      </c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</row>
    <row r="123" customFormat="false" ht="14.9" hidden="false" customHeight="false" outlineLevel="0" collapsed="false">
      <c r="A123" s="3" t="n">
        <v>19</v>
      </c>
      <c r="B123" s="3" t="str">
        <f aca="false">INDEX(allweapstat!B$2:B$163,MATCH(A123,allweapstat!A$2:A$163,0),1)</f>
        <v>Plasma Gun</v>
      </c>
      <c r="C123" s="3" t="e">
        <f aca="false">INDEX($G$2:$G$21,MATCH(D123,$H$2:$H$21,0),1)</f>
        <v>#N/A</v>
      </c>
      <c r="D123" s="3" t="s">
        <v>591</v>
      </c>
      <c r="E123" s="3" t="e">
        <f aca="false">_xlfn.CONCAT("('",A123,"','",C123,"'),")</f>
        <v>#N/A</v>
      </c>
      <c r="G123" s="0" t="n">
        <v>122</v>
      </c>
      <c r="H123" s="27" t="s">
        <v>781</v>
      </c>
      <c r="I123" s="2" t="s">
        <v>778</v>
      </c>
      <c r="J123" s="3" t="s">
        <v>600</v>
      </c>
      <c r="K123" s="6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</row>
    <row r="124" customFormat="false" ht="14.9" hidden="false" customHeight="false" outlineLevel="0" collapsed="false">
      <c r="A124" s="3" t="n">
        <v>20</v>
      </c>
      <c r="B124" s="3" t="str">
        <f aca="false">INDEX(allweapstat!B$2:B$163,MATCH(A124,allweapstat!A$2:A$163,0),1)</f>
        <v>Gamma Gun</v>
      </c>
      <c r="C124" s="3" t="e">
        <f aca="false">INDEX($G$2:$G$21,MATCH(D124,$H$2:$H$21,0),1)</f>
        <v>#N/A</v>
      </c>
      <c r="D124" s="3" t="s">
        <v>588</v>
      </c>
      <c r="E124" s="3" t="e">
        <f aca="false">_xlfn.CONCAT("('",A124,"','",C124,"'),")</f>
        <v>#N/A</v>
      </c>
      <c r="G124" s="0" t="n">
        <v>123</v>
      </c>
      <c r="H124" s="27" t="s">
        <v>782</v>
      </c>
      <c r="I124" s="2" t="s">
        <v>783</v>
      </c>
      <c r="J124" s="3" t="s">
        <v>600</v>
      </c>
      <c r="K124" s="6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 t="s">
        <v>564</v>
      </c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</row>
    <row r="125" customFormat="false" ht="14.9" hidden="false" customHeight="false" outlineLevel="0" collapsed="false">
      <c r="A125" s="3" t="n">
        <v>20</v>
      </c>
      <c r="B125" s="3" t="str">
        <f aca="false">INDEX(allweapstat!B$2:B$163,MATCH(A125,allweapstat!A$2:A$163,0),1)</f>
        <v>Gamma Gun</v>
      </c>
      <c r="C125" s="3" t="e">
        <f aca="false">INDEX($G$2:$G$21,MATCH(D125,$H$2:$H$21,0),1)</f>
        <v>#N/A</v>
      </c>
      <c r="D125" s="3" t="s">
        <v>594</v>
      </c>
      <c r="E125" s="3" t="e">
        <f aca="false">_xlfn.CONCAT("('",A125,"','",C125,"'),")</f>
        <v>#N/A</v>
      </c>
      <c r="G125" s="0" t="n">
        <v>124</v>
      </c>
      <c r="H125" s="27" t="s">
        <v>784</v>
      </c>
      <c r="I125" s="2" t="s">
        <v>783</v>
      </c>
      <c r="J125" s="3" t="s">
        <v>600</v>
      </c>
      <c r="K125" s="6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 t="s">
        <v>564</v>
      </c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</row>
    <row r="126" customFormat="false" ht="14.9" hidden="false" customHeight="false" outlineLevel="0" collapsed="false">
      <c r="A126" s="3" t="n">
        <v>78</v>
      </c>
      <c r="B126" s="3" t="str">
        <f aca="false">INDEX(allweapstat!B$2:B$163,MATCH(A126,allweapstat!A$2:A$163,0),1)</f>
        <v>Pulse Gun</v>
      </c>
      <c r="C126" s="3" t="e">
        <f aca="false">INDEX($G$2:$G$21,MATCH(D126,$H$2:$H$21,0),1)</f>
        <v>#N/A</v>
      </c>
      <c r="D126" s="3" t="s">
        <v>602</v>
      </c>
      <c r="E126" s="3" t="e">
        <f aca="false">_xlfn.CONCAT("('",A126,"','",C126,"'),")</f>
        <v>#N/A</v>
      </c>
      <c r="G126" s="0" t="n">
        <v>125</v>
      </c>
      <c r="H126" s="27" t="s">
        <v>785</v>
      </c>
      <c r="I126" s="2" t="s">
        <v>783</v>
      </c>
      <c r="J126" s="3" t="s">
        <v>600</v>
      </c>
      <c r="K126" s="6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 t="s">
        <v>564</v>
      </c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</row>
    <row r="127" customFormat="false" ht="14.9" hidden="false" customHeight="false" outlineLevel="0" collapsed="false">
      <c r="A127" s="3" t="n">
        <v>78</v>
      </c>
      <c r="B127" s="3" t="str">
        <f aca="false">INDEX(allweapstat!B$2:B$163,MATCH(A127,allweapstat!A$2:A$163,0),1)</f>
        <v>Pulse Gun</v>
      </c>
      <c r="C127" s="3" t="e">
        <f aca="false">INDEX($G$2:$G$21,MATCH(D127,$H$2:$H$21,0),1)</f>
        <v>#N/A</v>
      </c>
      <c r="D127" s="3" t="s">
        <v>591</v>
      </c>
      <c r="E127" s="3" t="e">
        <f aca="false">_xlfn.CONCAT("('",A127,"','",C127,"'),")</f>
        <v>#N/A</v>
      </c>
      <c r="G127" s="0" t="n">
        <v>126</v>
      </c>
      <c r="H127" s="27" t="s">
        <v>786</v>
      </c>
      <c r="I127" s="2" t="s">
        <v>783</v>
      </c>
      <c r="J127" s="3" t="s">
        <v>600</v>
      </c>
      <c r="K127" s="6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 t="s">
        <v>564</v>
      </c>
      <c r="BL127" s="28"/>
      <c r="BM127" s="28" t="s">
        <v>564</v>
      </c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</row>
    <row r="128" customFormat="false" ht="14.9" hidden="false" customHeight="false" outlineLevel="0" collapsed="false">
      <c r="A128" s="3" t="n">
        <v>21</v>
      </c>
      <c r="B128" s="3" t="str">
        <f aca="false">INDEX(allweapstat!B$2:B$163,MATCH(A128,allweapstat!A$2:A$163,0),1)</f>
        <v>Fat Man</v>
      </c>
      <c r="C128" s="3" t="e">
        <f aca="false">INDEX($G$2:$G$21,MATCH(D128,$H$2:$H$21,0),1)</f>
        <v>#N/A</v>
      </c>
      <c r="D128" s="3" t="s">
        <v>588</v>
      </c>
      <c r="E128" s="3" t="e">
        <f aca="false">_xlfn.CONCAT("('",A128,"','",C128,"'),")</f>
        <v>#N/A</v>
      </c>
      <c r="G128" s="0" t="n">
        <v>127</v>
      </c>
      <c r="H128" s="27" t="s">
        <v>787</v>
      </c>
      <c r="I128" s="2" t="s">
        <v>783</v>
      </c>
      <c r="J128" s="3" t="s">
        <v>600</v>
      </c>
      <c r="K128" s="6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 t="s">
        <v>564</v>
      </c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</row>
    <row r="129" customFormat="false" ht="14.9" hidden="false" customHeight="false" outlineLevel="0" collapsed="false">
      <c r="A129" s="3" t="n">
        <v>21</v>
      </c>
      <c r="B129" s="3" t="str">
        <f aca="false">INDEX(allweapstat!B$2:B$163,MATCH(A129,allweapstat!A$2:A$163,0),1)</f>
        <v>Fat Man</v>
      </c>
      <c r="C129" s="3" t="e">
        <f aca="false">INDEX($G$2:$G$21,MATCH(D129,$H$2:$H$21,0),1)</f>
        <v>#N/A</v>
      </c>
      <c r="D129" s="3" t="s">
        <v>591</v>
      </c>
      <c r="E129" s="3" t="e">
        <f aca="false">_xlfn.CONCAT("('",A129,"','",C129,"'),")</f>
        <v>#N/A</v>
      </c>
      <c r="G129" s="0" t="n">
        <v>128</v>
      </c>
      <c r="H129" s="27" t="s">
        <v>788</v>
      </c>
      <c r="I129" s="2" t="s">
        <v>789</v>
      </c>
      <c r="J129" s="3" t="s">
        <v>600</v>
      </c>
      <c r="K129" s="6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 t="s">
        <v>564</v>
      </c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</row>
    <row r="130" customFormat="false" ht="14.9" hidden="false" customHeight="false" outlineLevel="0" collapsed="false">
      <c r="A130" s="3" t="n">
        <v>21</v>
      </c>
      <c r="B130" s="3" t="str">
        <f aca="false">INDEX(allweapstat!B$2:B$163,MATCH(A130,allweapstat!A$2:A$163,0),1)</f>
        <v>Fat Man</v>
      </c>
      <c r="C130" s="3" t="e">
        <f aca="false">INDEX($G$2:$G$21,MATCH(D130,$H$2:$H$21,0),1)</f>
        <v>#N/A</v>
      </c>
      <c r="D130" s="3" t="s">
        <v>594</v>
      </c>
      <c r="E130" s="3" t="e">
        <f aca="false">_xlfn.CONCAT("('",A130,"','",C130,"'),")</f>
        <v>#N/A</v>
      </c>
      <c r="G130" s="0" t="n">
        <v>129</v>
      </c>
      <c r="H130" s="27" t="s">
        <v>790</v>
      </c>
      <c r="I130" s="2" t="s">
        <v>791</v>
      </c>
      <c r="J130" s="3" t="s">
        <v>600</v>
      </c>
      <c r="K130" s="6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 t="s">
        <v>564</v>
      </c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</row>
    <row r="131" customFormat="false" ht="14.9" hidden="false" customHeight="false" outlineLevel="0" collapsed="false">
      <c r="A131" s="3" t="n">
        <v>22</v>
      </c>
      <c r="B131" s="3" t="str">
        <f aca="false">INDEX(allweapstat!B$2:B$163,MATCH(A131,allweapstat!A$2:A$163,0),1)</f>
        <v>Flamer</v>
      </c>
      <c r="C131" s="3" t="e">
        <f aca="false">INDEX($G$2:$G$21,MATCH(D131,$H$2:$H$21,0),1)</f>
        <v>#N/A</v>
      </c>
      <c r="D131" s="3" t="s">
        <v>588</v>
      </c>
      <c r="E131" s="3" t="e">
        <f aca="false">_xlfn.CONCAT("('",A131,"','",C131,"'),")</f>
        <v>#N/A</v>
      </c>
      <c r="G131" s="0" t="n">
        <v>130</v>
      </c>
      <c r="H131" s="27" t="s">
        <v>792</v>
      </c>
      <c r="I131" s="2" t="s">
        <v>789</v>
      </c>
      <c r="J131" s="3" t="s">
        <v>600</v>
      </c>
      <c r="K131" s="6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 t="s">
        <v>564</v>
      </c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 t="s">
        <v>564</v>
      </c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</row>
    <row r="132" customFormat="false" ht="14.9" hidden="false" customHeight="false" outlineLevel="0" collapsed="false">
      <c r="A132" s="3" t="n">
        <v>22</v>
      </c>
      <c r="B132" s="3" t="str">
        <f aca="false">INDEX(allweapstat!B$2:B$163,MATCH(A132,allweapstat!A$2:A$163,0),1)</f>
        <v>Flamer</v>
      </c>
      <c r="C132" s="3" t="e">
        <f aca="false">INDEX($G$2:$G$21,MATCH(D132,$H$2:$H$21,0),1)</f>
        <v>#N/A</v>
      </c>
      <c r="D132" s="3" t="s">
        <v>591</v>
      </c>
      <c r="E132" s="3" t="e">
        <f aca="false">_xlfn.CONCAT("('",A132,"','",C132,"'),")</f>
        <v>#N/A</v>
      </c>
      <c r="G132" s="0" t="n">
        <v>131</v>
      </c>
      <c r="H132" s="27" t="s">
        <v>793</v>
      </c>
      <c r="I132" s="2" t="s">
        <v>793</v>
      </c>
      <c r="J132" s="3" t="s">
        <v>600</v>
      </c>
      <c r="K132" s="6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 t="s">
        <v>564</v>
      </c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</row>
    <row r="133" customFormat="false" ht="14.9" hidden="false" customHeight="false" outlineLevel="0" collapsed="false">
      <c r="A133" s="3" t="n">
        <v>22</v>
      </c>
      <c r="B133" s="3" t="str">
        <f aca="false">INDEX(allweapstat!B$2:B$163,MATCH(A133,allweapstat!A$2:A$163,0),1)</f>
        <v>Flamer</v>
      </c>
      <c r="C133" s="3" t="e">
        <f aca="false">INDEX($G$2:$G$21,MATCH(D133,$H$2:$H$21,0),1)</f>
        <v>#N/A</v>
      </c>
      <c r="D133" s="3" t="s">
        <v>594</v>
      </c>
      <c r="E133" s="3" t="e">
        <f aca="false">_xlfn.CONCAT("('",A133,"','",C133,"'),")</f>
        <v>#N/A</v>
      </c>
      <c r="G133" s="0" t="n">
        <v>132</v>
      </c>
      <c r="H133" s="27" t="s">
        <v>794</v>
      </c>
      <c r="I133" s="2" t="s">
        <v>789</v>
      </c>
      <c r="J133" s="3" t="s">
        <v>600</v>
      </c>
      <c r="K133" s="6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 t="s">
        <v>564</v>
      </c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</row>
    <row r="134" customFormat="false" ht="14.9" hidden="false" customHeight="false" outlineLevel="0" collapsed="false">
      <c r="A134" s="3" t="n">
        <v>23</v>
      </c>
      <c r="B134" s="3" t="str">
        <f aca="false">INDEX(allweapstat!B$2:B$163,MATCH(A134,allweapstat!A$2:A$163,0),1)</f>
        <v>Gatling Laser</v>
      </c>
      <c r="C134" s="3" t="e">
        <f aca="false">INDEX($G$2:$G$21,MATCH(D134,$H$2:$H$21,0),1)</f>
        <v>#N/A</v>
      </c>
      <c r="D134" s="3" t="s">
        <v>588</v>
      </c>
      <c r="E134" s="3" t="e">
        <f aca="false">_xlfn.CONCAT("('",A134,"','",C134,"'),")</f>
        <v>#N/A</v>
      </c>
      <c r="G134" s="0" t="n">
        <v>133</v>
      </c>
      <c r="H134" s="27" t="s">
        <v>729</v>
      </c>
      <c r="I134" s="2" t="s">
        <v>795</v>
      </c>
      <c r="J134" s="3" t="s">
        <v>600</v>
      </c>
      <c r="K134" s="6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 t="s">
        <v>564</v>
      </c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</row>
    <row r="135" customFormat="false" ht="14.9" hidden="false" customHeight="false" outlineLevel="0" collapsed="false">
      <c r="A135" s="3" t="n">
        <v>23</v>
      </c>
      <c r="B135" s="3" t="str">
        <f aca="false">INDEX(allweapstat!B$2:B$163,MATCH(A135,allweapstat!A$2:A$163,0),1)</f>
        <v>Gatling Laser</v>
      </c>
      <c r="C135" s="3" t="e">
        <f aca="false">INDEX($G$2:$G$21,MATCH(D135,$H$2:$H$21,0),1)</f>
        <v>#N/A</v>
      </c>
      <c r="D135" s="3" t="s">
        <v>591</v>
      </c>
      <c r="E135" s="3" t="e">
        <f aca="false">_xlfn.CONCAT("('",A135,"','",C135,"'),")</f>
        <v>#N/A</v>
      </c>
      <c r="G135" s="0" t="n">
        <v>134</v>
      </c>
      <c r="H135" s="27" t="s">
        <v>796</v>
      </c>
      <c r="I135" s="2" t="s">
        <v>754</v>
      </c>
      <c r="J135" s="3" t="s">
        <v>600</v>
      </c>
      <c r="K135" s="6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 t="s">
        <v>564</v>
      </c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</row>
    <row r="136" customFormat="false" ht="14.9" hidden="false" customHeight="false" outlineLevel="0" collapsed="false">
      <c r="A136" s="3" t="n">
        <v>23</v>
      </c>
      <c r="B136" s="3" t="str">
        <f aca="false">INDEX(allweapstat!B$2:B$163,MATCH(A136,allweapstat!A$2:A$163,0),1)</f>
        <v>Gatling Laser</v>
      </c>
      <c r="C136" s="3" t="e">
        <f aca="false">INDEX($G$2:$G$21,MATCH(D136,$H$2:$H$21,0),1)</f>
        <v>#N/A</v>
      </c>
      <c r="D136" s="3" t="s">
        <v>594</v>
      </c>
      <c r="E136" s="3" t="e">
        <f aca="false">_xlfn.CONCAT("('",A136,"','",C136,"'),")</f>
        <v>#N/A</v>
      </c>
      <c r="G136" s="0" t="n">
        <v>135</v>
      </c>
      <c r="H136" s="27" t="s">
        <v>797</v>
      </c>
      <c r="I136" s="2" t="s">
        <v>754</v>
      </c>
      <c r="J136" s="3" t="s">
        <v>600</v>
      </c>
      <c r="K136" s="6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 t="s">
        <v>564</v>
      </c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</row>
    <row r="137" customFormat="false" ht="14.9" hidden="false" customHeight="false" outlineLevel="0" collapsed="false">
      <c r="A137" s="3" t="n">
        <v>24</v>
      </c>
      <c r="B137" s="3" t="str">
        <f aca="false">INDEX(allweapstat!B$2:B$163,MATCH(A137,allweapstat!A$2:A$163,0),1)</f>
        <v>Heavy Incinerator</v>
      </c>
      <c r="C137" s="3" t="e">
        <f aca="false">INDEX($G$2:$G$21,MATCH(D137,$H$2:$H$21,0),1)</f>
        <v>#N/A</v>
      </c>
      <c r="D137" s="3" t="s">
        <v>588</v>
      </c>
      <c r="E137" s="3" t="e">
        <f aca="false">_xlfn.CONCAT("('",A137,"','",C137,"'),")</f>
        <v>#N/A</v>
      </c>
      <c r="G137" s="0" t="n">
        <v>136</v>
      </c>
      <c r="H137" s="27" t="s">
        <v>798</v>
      </c>
      <c r="I137" s="2" t="s">
        <v>799</v>
      </c>
      <c r="J137" s="3" t="s">
        <v>600</v>
      </c>
      <c r="K137" s="6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 t="s">
        <v>564</v>
      </c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</row>
    <row r="138" customFormat="false" ht="14.9" hidden="false" customHeight="false" outlineLevel="0" collapsed="false">
      <c r="A138" s="3" t="n">
        <v>24</v>
      </c>
      <c r="B138" s="3" t="str">
        <f aca="false">INDEX(allweapstat!B$2:B$163,MATCH(A138,allweapstat!A$2:A$163,0),1)</f>
        <v>Heavy Incinerator</v>
      </c>
      <c r="C138" s="3" t="e">
        <f aca="false">INDEX($G$2:$G$21,MATCH(D138,$H$2:$H$21,0),1)</f>
        <v>#N/A</v>
      </c>
      <c r="D138" s="3" t="s">
        <v>591</v>
      </c>
      <c r="E138" s="3" t="e">
        <f aca="false">_xlfn.CONCAT("('",A138,"','",C138,"'),")</f>
        <v>#N/A</v>
      </c>
      <c r="G138" s="0" t="n">
        <v>137</v>
      </c>
      <c r="H138" s="27" t="s">
        <v>800</v>
      </c>
      <c r="I138" s="2" t="s">
        <v>799</v>
      </c>
      <c r="J138" s="3" t="s">
        <v>600</v>
      </c>
      <c r="K138" s="6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 t="s">
        <v>564</v>
      </c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</row>
    <row r="139" customFormat="false" ht="14.9" hidden="false" customHeight="false" outlineLevel="0" collapsed="false">
      <c r="A139" s="3" t="n">
        <v>24</v>
      </c>
      <c r="B139" s="3" t="str">
        <f aca="false">INDEX(allweapstat!B$2:B$163,MATCH(A139,allweapstat!A$2:A$163,0),1)</f>
        <v>Heavy Incinerator</v>
      </c>
      <c r="C139" s="3" t="e">
        <f aca="false">INDEX($G$2:$G$21,MATCH(D139,$H$2:$H$21,0),1)</f>
        <v>#N/A</v>
      </c>
      <c r="D139" s="3" t="s">
        <v>594</v>
      </c>
      <c r="E139" s="3" t="e">
        <f aca="false">_xlfn.CONCAT("('",A139,"','",C139,"'),")</f>
        <v>#N/A</v>
      </c>
      <c r="G139" s="0" t="n">
        <v>138</v>
      </c>
      <c r="H139" s="27" t="s">
        <v>801</v>
      </c>
      <c r="I139" s="2" t="s">
        <v>802</v>
      </c>
      <c r="J139" s="3" t="s">
        <v>600</v>
      </c>
      <c r="K139" s="6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 t="s">
        <v>564</v>
      </c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</row>
    <row r="140" customFormat="false" ht="14.9" hidden="false" customHeight="false" outlineLevel="0" collapsed="false">
      <c r="A140" s="3" t="n">
        <v>25</v>
      </c>
      <c r="B140" s="3" t="str">
        <f aca="false">INDEX(allweapstat!B$2:B$163,MATCH(A140,allweapstat!A$2:A$163,0),1)</f>
        <v>Junk Jet</v>
      </c>
      <c r="C140" s="3" t="e">
        <f aca="false">INDEX($G$2:$G$21,MATCH(D140,$H$2:$H$21,0),1)</f>
        <v>#N/A</v>
      </c>
      <c r="D140" s="3" t="s">
        <v>588</v>
      </c>
      <c r="E140" s="3" t="e">
        <f aca="false">_xlfn.CONCAT("('",A140,"','",C140,"'),")</f>
        <v>#N/A</v>
      </c>
      <c r="G140" s="0" t="n">
        <v>139</v>
      </c>
      <c r="H140" s="27" t="s">
        <v>143</v>
      </c>
      <c r="I140" s="2" t="s">
        <v>143</v>
      </c>
      <c r="J140" s="3" t="s">
        <v>600</v>
      </c>
      <c r="K140" s="6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 t="s">
        <v>564</v>
      </c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  <c r="FM140" s="28"/>
      <c r="FN140" s="28"/>
      <c r="FO140" s="28"/>
      <c r="FP140" s="28"/>
    </row>
    <row r="141" customFormat="false" ht="14.9" hidden="false" customHeight="false" outlineLevel="0" collapsed="false">
      <c r="A141" s="3" t="n">
        <v>25</v>
      </c>
      <c r="B141" s="3" t="str">
        <f aca="false">INDEX(allweapstat!B$2:B$163,MATCH(A141,allweapstat!A$2:A$163,0),1)</f>
        <v>Junk Jet</v>
      </c>
      <c r="C141" s="3" t="e">
        <f aca="false">INDEX($G$2:$G$21,MATCH(D141,$H$2:$H$21,0),1)</f>
        <v>#N/A</v>
      </c>
      <c r="D141" s="3" t="s">
        <v>591</v>
      </c>
      <c r="E141" s="3" t="e">
        <f aca="false">_xlfn.CONCAT("('",A141,"','",C141,"'),")</f>
        <v>#N/A</v>
      </c>
      <c r="G141" s="0" t="n">
        <v>140</v>
      </c>
      <c r="H141" s="27" t="s">
        <v>803</v>
      </c>
      <c r="I141" s="2" t="s">
        <v>662</v>
      </c>
      <c r="J141" s="3" t="s">
        <v>588</v>
      </c>
      <c r="K141" s="6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 t="s">
        <v>564</v>
      </c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 t="s">
        <v>564</v>
      </c>
      <c r="CW141" s="28"/>
      <c r="CX141" s="28"/>
      <c r="CY141" s="28"/>
      <c r="CZ141" s="28"/>
      <c r="DA141" s="28"/>
      <c r="DB141" s="28"/>
      <c r="DC141" s="28"/>
      <c r="DD141" s="28" t="s">
        <v>564</v>
      </c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</row>
    <row r="142" customFormat="false" ht="14.9" hidden="false" customHeight="false" outlineLevel="0" collapsed="false">
      <c r="A142" s="3" t="n">
        <v>25</v>
      </c>
      <c r="B142" s="3" t="str">
        <f aca="false">INDEX(allweapstat!B$2:B$163,MATCH(A142,allweapstat!A$2:A$163,0),1)</f>
        <v>Junk Jet</v>
      </c>
      <c r="C142" s="3" t="e">
        <f aca="false">INDEX($G$2:$G$21,MATCH(D142,$H$2:$H$21,0),1)</f>
        <v>#N/A</v>
      </c>
      <c r="D142" s="3" t="s">
        <v>594</v>
      </c>
      <c r="E142" s="3" t="e">
        <f aca="false">_xlfn.CONCAT("('",A142,"','",C142,"'),")</f>
        <v>#N/A</v>
      </c>
      <c r="G142" s="0" t="n">
        <v>141</v>
      </c>
      <c r="H142" s="27" t="s">
        <v>804</v>
      </c>
      <c r="I142" s="2" t="s">
        <v>804</v>
      </c>
      <c r="J142" s="3" t="s">
        <v>86</v>
      </c>
      <c r="K142" s="6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 t="s">
        <v>564</v>
      </c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</row>
    <row r="143" customFormat="false" ht="14.9" hidden="false" customHeight="false" outlineLevel="0" collapsed="false">
      <c r="A143" s="3" t="n">
        <v>79</v>
      </c>
      <c r="B143" s="3" t="str">
        <f aca="false">INDEX(allweapstat!B$2:B$163,MATCH(A143,allweapstat!A$2:A$163,0),1)</f>
        <v>M60</v>
      </c>
      <c r="C143" s="3" t="e">
        <f aca="false">INDEX($G$2:$G$21,MATCH(D143,$H$2:$H$21,0),1)</f>
        <v>#N/A</v>
      </c>
      <c r="D143" s="3" t="s">
        <v>588</v>
      </c>
      <c r="E143" s="3" t="e">
        <f aca="false">_xlfn.CONCAT("('",A143,"','",C143,"'),")</f>
        <v>#N/A</v>
      </c>
      <c r="G143" s="0" t="n">
        <v>142</v>
      </c>
      <c r="H143" s="27" t="s">
        <v>805</v>
      </c>
      <c r="I143" s="2" t="s">
        <v>635</v>
      </c>
      <c r="J143" s="3" t="s">
        <v>597</v>
      </c>
      <c r="K143" s="6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 t="s">
        <v>564</v>
      </c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</row>
    <row r="144" customFormat="false" ht="14.9" hidden="false" customHeight="false" outlineLevel="0" collapsed="false">
      <c r="A144" s="3" t="n">
        <v>79</v>
      </c>
      <c r="B144" s="3" t="str">
        <f aca="false">INDEX(allweapstat!B$2:B$163,MATCH(A144,allweapstat!A$2:A$163,0),1)</f>
        <v>M60</v>
      </c>
      <c r="C144" s="3" t="e">
        <f aca="false">INDEX($G$2:$G$21,MATCH(D144,$H$2:$H$21,0),1)</f>
        <v>#N/A</v>
      </c>
      <c r="D144" s="3" t="s">
        <v>591</v>
      </c>
      <c r="E144" s="3" t="e">
        <f aca="false">_xlfn.CONCAT("('",A144,"','",C144,"'),")</f>
        <v>#N/A</v>
      </c>
      <c r="G144" s="0" t="n">
        <v>143</v>
      </c>
      <c r="H144" s="27" t="s">
        <v>806</v>
      </c>
      <c r="I144" s="2" t="s">
        <v>637</v>
      </c>
      <c r="J144" s="3" t="s">
        <v>597</v>
      </c>
      <c r="K144" s="6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 t="s">
        <v>564</v>
      </c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</row>
    <row r="145" customFormat="false" ht="14.9" hidden="false" customHeight="false" outlineLevel="0" collapsed="false">
      <c r="A145" s="3" t="n">
        <v>79</v>
      </c>
      <c r="B145" s="3" t="str">
        <f aca="false">INDEX(allweapstat!B$2:B$163,MATCH(A145,allweapstat!A$2:A$163,0),1)</f>
        <v>M60</v>
      </c>
      <c r="C145" s="3" t="e">
        <f aca="false">INDEX($G$2:$G$21,MATCH(D145,$H$2:$H$21,0),1)</f>
        <v>#N/A</v>
      </c>
      <c r="D145" s="3" t="s">
        <v>594</v>
      </c>
      <c r="E145" s="3" t="e">
        <f aca="false">_xlfn.CONCAT("('",A145,"','",C145,"'),")</f>
        <v>#N/A</v>
      </c>
      <c r="G145" s="0" t="n">
        <v>144</v>
      </c>
      <c r="H145" s="27" t="s">
        <v>807</v>
      </c>
      <c r="I145" s="2" t="s">
        <v>808</v>
      </c>
      <c r="J145" s="3" t="s">
        <v>592</v>
      </c>
      <c r="K145" s="6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 t="s">
        <v>564</v>
      </c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</row>
    <row r="146" customFormat="false" ht="14.9" hidden="false" customHeight="false" outlineLevel="0" collapsed="false">
      <c r="A146" s="3" t="n">
        <v>81</v>
      </c>
      <c r="B146" s="3" t="str">
        <f aca="false">INDEX(allweapstat!B$2:B$163,MATCH(A146,allweapstat!A$2:A$163,0),1)</f>
        <v>SMMG</v>
      </c>
      <c r="C146" s="3" t="e">
        <f aca="false">INDEX($G$2:$G$21,MATCH(D146,$H$2:$H$21,0),1)</f>
        <v>#N/A</v>
      </c>
      <c r="D146" s="3" t="s">
        <v>588</v>
      </c>
      <c r="E146" s="3" t="e">
        <f aca="false">_xlfn.CONCAT("('",A146,"','",C146,"'),")</f>
        <v>#N/A</v>
      </c>
      <c r="G146" s="0" t="n">
        <v>145</v>
      </c>
      <c r="H146" s="27" t="s">
        <v>809</v>
      </c>
      <c r="I146" s="2" t="s">
        <v>810</v>
      </c>
      <c r="J146" s="3" t="s">
        <v>595</v>
      </c>
      <c r="K146" s="6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 t="s">
        <v>564</v>
      </c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</row>
    <row r="147" customFormat="false" ht="14.9" hidden="false" customHeight="false" outlineLevel="0" collapsed="false">
      <c r="A147" s="3" t="n">
        <v>81</v>
      </c>
      <c r="B147" s="3" t="str">
        <f aca="false">INDEX(allweapstat!B$2:B$163,MATCH(A147,allweapstat!A$2:A$163,0),1)</f>
        <v>SMMG</v>
      </c>
      <c r="C147" s="3" t="e">
        <f aca="false">INDEX($G$2:$G$21,MATCH(D147,$H$2:$H$21,0),1)</f>
        <v>#N/A</v>
      </c>
      <c r="D147" s="3" t="s">
        <v>591</v>
      </c>
      <c r="E147" s="3" t="e">
        <f aca="false">_xlfn.CONCAT("('",A147,"','",C147,"'),")</f>
        <v>#N/A</v>
      </c>
      <c r="G147" s="0" t="n">
        <v>146</v>
      </c>
      <c r="H147" s="27" t="s">
        <v>811</v>
      </c>
      <c r="I147" s="2" t="s">
        <v>812</v>
      </c>
      <c r="J147" s="3" t="s">
        <v>595</v>
      </c>
      <c r="K147" s="6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 t="s">
        <v>564</v>
      </c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</row>
    <row r="148" customFormat="false" ht="14.9" hidden="false" customHeight="false" outlineLevel="0" collapsed="false">
      <c r="A148" s="3" t="n">
        <v>30</v>
      </c>
      <c r="B148" s="3" t="str">
        <f aca="false">INDEX(allweapstat!B$2:B$163,MATCH(A148,allweapstat!A$2:A$163,0),1)</f>
        <v>Bayonet</v>
      </c>
      <c r="C148" s="3" t="e">
        <f aca="false">INDEX($G$2:$G$21,MATCH(D148,$H$2:$H$21,0),1)</f>
        <v>#N/A</v>
      </c>
      <c r="D148" s="3" t="s">
        <v>599</v>
      </c>
      <c r="E148" s="3" t="e">
        <f aca="false">_xlfn.CONCAT("('",A148,"','",C148,"'),")</f>
        <v>#N/A</v>
      </c>
      <c r="G148" s="0" t="n">
        <v>147</v>
      </c>
      <c r="H148" s="27" t="s">
        <v>813</v>
      </c>
      <c r="I148" s="2" t="s">
        <v>814</v>
      </c>
      <c r="J148" s="3" t="s">
        <v>595</v>
      </c>
      <c r="K148" s="6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 t="s">
        <v>564</v>
      </c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</row>
    <row r="149" customFormat="false" ht="14.9" hidden="false" customHeight="false" outlineLevel="0" collapsed="false">
      <c r="A149" s="3" t="n">
        <v>32</v>
      </c>
      <c r="B149" s="3" t="str">
        <f aca="false">INDEX(allweapstat!B$2:B$163,MATCH(A149,allweapstat!A$2:A$163,0),1)</f>
        <v>Large Bayonet</v>
      </c>
      <c r="C149" s="3" t="e">
        <f aca="false">INDEX($G$2:$G$21,MATCH(D149,$H$2:$H$21,0),1)</f>
        <v>#N/A</v>
      </c>
      <c r="D149" s="3" t="s">
        <v>599</v>
      </c>
      <c r="E149" s="3" t="e">
        <f aca="false">_xlfn.CONCAT("('",A149,"','",C149,"'),")</f>
        <v>#N/A</v>
      </c>
      <c r="G149" s="0" t="n">
        <v>148</v>
      </c>
      <c r="H149" s="27" t="s">
        <v>815</v>
      </c>
      <c r="I149" s="2" t="s">
        <v>816</v>
      </c>
      <c r="J149" s="3" t="s">
        <v>595</v>
      </c>
      <c r="K149" s="6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 t="s">
        <v>564</v>
      </c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</row>
    <row r="150" customFormat="false" ht="14.9" hidden="false" customHeight="false" outlineLevel="0" collapsed="false">
      <c r="A150" s="3" t="n">
        <v>33</v>
      </c>
      <c r="B150" s="3" t="str">
        <f aca="false">INDEX(allweapstat!B$2:B$163,MATCH(A150,allweapstat!A$2:A$163,0),1)</f>
        <v>Sword</v>
      </c>
      <c r="C150" s="3" t="e">
        <f aca="false">INDEX($G$2:$G$21,MATCH(D150,$H$2:$H$21,0),1)</f>
        <v>#N/A</v>
      </c>
      <c r="D150" s="3" t="s">
        <v>599</v>
      </c>
      <c r="E150" s="3" t="e">
        <f aca="false">_xlfn.CONCAT("('",A150,"','",C150,"'),")</f>
        <v>#N/A</v>
      </c>
      <c r="G150" s="0" t="n">
        <v>149</v>
      </c>
      <c r="H150" s="27" t="s">
        <v>817</v>
      </c>
      <c r="I150" s="2" t="s">
        <v>818</v>
      </c>
      <c r="J150" s="3" t="s">
        <v>588</v>
      </c>
      <c r="K150" s="6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 t="s">
        <v>564</v>
      </c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</row>
    <row r="151" customFormat="false" ht="14.9" hidden="false" customHeight="false" outlineLevel="0" collapsed="false">
      <c r="A151" s="3" t="n">
        <v>34</v>
      </c>
      <c r="B151" s="3" t="str">
        <f aca="false">INDEX(allweapstat!B$2:B$163,MATCH(A151,allweapstat!A$2:A$163,0),1)</f>
        <v>Combat Knife</v>
      </c>
      <c r="C151" s="3" t="e">
        <f aca="false">INDEX($G$2:$G$21,MATCH(D151,$H$2:$H$21,0),1)</f>
        <v>#N/A</v>
      </c>
      <c r="D151" s="3" t="s">
        <v>599</v>
      </c>
      <c r="E151" s="3" t="e">
        <f aca="false">_xlfn.CONCAT("('",A151,"','",C151,"'),")</f>
        <v>#N/A</v>
      </c>
      <c r="G151" s="0" t="n">
        <v>150</v>
      </c>
      <c r="H151" s="27" t="s">
        <v>819</v>
      </c>
      <c r="I151" s="2" t="s">
        <v>820</v>
      </c>
      <c r="J151" s="3" t="s">
        <v>587</v>
      </c>
      <c r="K151" s="6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 t="s">
        <v>564</v>
      </c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</row>
    <row r="152" customFormat="false" ht="14.9" hidden="false" customHeight="false" outlineLevel="0" collapsed="false">
      <c r="A152" s="3" t="n">
        <v>35</v>
      </c>
      <c r="B152" s="3" t="str">
        <f aca="false">INDEX(allweapstat!B$2:B$163,MATCH(A152,allweapstat!A$2:A$163,0),1)</f>
        <v>Machete</v>
      </c>
      <c r="C152" s="3" t="e">
        <f aca="false">INDEX($G$2:$G$21,MATCH(D152,$H$2:$H$21,0),1)</f>
        <v>#N/A</v>
      </c>
      <c r="D152" s="3" t="s">
        <v>599</v>
      </c>
      <c r="E152" s="3" t="e">
        <f aca="false">_xlfn.CONCAT("('",A152,"','",C152,"'),")</f>
        <v>#N/A</v>
      </c>
      <c r="G152" s="0" t="n">
        <v>151</v>
      </c>
      <c r="H152" s="27" t="s">
        <v>821</v>
      </c>
      <c r="I152" s="2" t="s">
        <v>808</v>
      </c>
      <c r="J152" s="3" t="s">
        <v>587</v>
      </c>
      <c r="K152" s="6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 t="s">
        <v>564</v>
      </c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</row>
    <row r="153" customFormat="false" ht="14.9" hidden="false" customHeight="false" outlineLevel="0" collapsed="false">
      <c r="A153" s="3" t="n">
        <v>36</v>
      </c>
      <c r="B153" s="3" t="str">
        <f aca="false">INDEX(allweapstat!B$2:B$163,MATCH(A153,allweapstat!A$2:A$163,0),1)</f>
        <v>Ripper</v>
      </c>
      <c r="C153" s="3" t="e">
        <f aca="false">INDEX($G$2:$G$21,MATCH(D153,$H$2:$H$21,0),1)</f>
        <v>#N/A</v>
      </c>
      <c r="D153" s="3" t="s">
        <v>599</v>
      </c>
      <c r="E153" s="3" t="e">
        <f aca="false">_xlfn.CONCAT("('",A153,"','",C153,"'),")</f>
        <v>#N/A</v>
      </c>
      <c r="G153" s="0" t="n">
        <v>152</v>
      </c>
      <c r="H153" s="27" t="s">
        <v>822</v>
      </c>
      <c r="I153" s="2" t="s">
        <v>823</v>
      </c>
      <c r="J153" s="3" t="s">
        <v>588</v>
      </c>
      <c r="K153" s="6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 t="s">
        <v>564</v>
      </c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  <c r="FM153" s="28"/>
      <c r="FN153" s="28"/>
      <c r="FO153" s="28"/>
      <c r="FP153" s="28"/>
    </row>
    <row r="154" customFormat="false" ht="14.9" hidden="false" customHeight="false" outlineLevel="0" collapsed="false">
      <c r="A154" s="3" t="n">
        <v>37</v>
      </c>
      <c r="B154" s="3" t="str">
        <f aca="false">INDEX(allweapstat!B$2:B$163,MATCH(A154,allweapstat!A$2:A$163,0),1)</f>
        <v>Shishkebab</v>
      </c>
      <c r="C154" s="3" t="e">
        <f aca="false">INDEX($G$2:$G$21,MATCH(D154,$H$2:$H$21,0),1)</f>
        <v>#N/A</v>
      </c>
      <c r="D154" s="3" t="s">
        <v>599</v>
      </c>
      <c r="E154" s="3" t="e">
        <f aca="false">_xlfn.CONCAT("('",A154,"','",C154,"'),")</f>
        <v>#N/A</v>
      </c>
      <c r="G154" s="0" t="n">
        <v>153</v>
      </c>
      <c r="H154" s="27" t="s">
        <v>824</v>
      </c>
      <c r="I154" s="2" t="s">
        <v>808</v>
      </c>
      <c r="J154" s="3" t="s">
        <v>592</v>
      </c>
      <c r="K154" s="6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 t="s">
        <v>564</v>
      </c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  <c r="FM154" s="28"/>
      <c r="FN154" s="28"/>
      <c r="FO154" s="28"/>
      <c r="FP154" s="28"/>
    </row>
    <row r="155" customFormat="false" ht="14.9" hidden="false" customHeight="false" outlineLevel="0" collapsed="false">
      <c r="A155" s="3" t="n">
        <v>38</v>
      </c>
      <c r="B155" s="3" t="str">
        <f aca="false">INDEX(allweapstat!B$2:B$163,MATCH(A155,allweapstat!A$2:A$163,0),1)</f>
        <v>Switchblade</v>
      </c>
      <c r="C155" s="3" t="e">
        <f aca="false">INDEX($G$2:$G$21,MATCH(D155,$H$2:$H$21,0),1)</f>
        <v>#N/A</v>
      </c>
      <c r="D155" s="3" t="s">
        <v>599</v>
      </c>
      <c r="E155" s="3" t="e">
        <f aca="false">_xlfn.CONCAT("('",A155,"','",C155,"'),")</f>
        <v>#N/A</v>
      </c>
      <c r="G155" s="0" t="n">
        <v>154</v>
      </c>
      <c r="H155" s="27" t="s">
        <v>825</v>
      </c>
      <c r="I155" s="2" t="s">
        <v>762</v>
      </c>
      <c r="J155" s="3" t="s">
        <v>592</v>
      </c>
      <c r="K155" s="6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 t="s">
        <v>564</v>
      </c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</row>
    <row r="156" customFormat="false" ht="14.9" hidden="false" customHeight="false" outlineLevel="0" collapsed="false">
      <c r="A156" s="3" t="n">
        <v>39</v>
      </c>
      <c r="B156" s="3" t="str">
        <f aca="false">INDEX(allweapstat!B$2:B$163,MATCH(A156,allweapstat!A$2:A$163,0),1)</f>
        <v>Baseball Bat</v>
      </c>
      <c r="C156" s="3" t="e">
        <f aca="false">INDEX($G$2:$G$21,MATCH(D156,$H$2:$H$21,0),1)</f>
        <v>#N/A</v>
      </c>
      <c r="D156" s="3" t="s">
        <v>600</v>
      </c>
      <c r="E156" s="3" t="e">
        <f aca="false">_xlfn.CONCAT("('",A156,"','",C156,"'),")</f>
        <v>#N/A</v>
      </c>
      <c r="G156" s="0" t="n">
        <v>155</v>
      </c>
      <c r="H156" s="27" t="s">
        <v>826</v>
      </c>
      <c r="I156" s="2" t="s">
        <v>827</v>
      </c>
      <c r="J156" s="3" t="s">
        <v>592</v>
      </c>
      <c r="K156" s="6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 t="s">
        <v>564</v>
      </c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  <c r="FM156" s="28"/>
      <c r="FN156" s="28"/>
      <c r="FO156" s="28"/>
      <c r="FP156" s="28"/>
    </row>
    <row r="157" customFormat="false" ht="14.9" hidden="false" customHeight="false" outlineLevel="0" collapsed="false">
      <c r="A157" s="3" t="n">
        <v>40</v>
      </c>
      <c r="B157" s="3" t="str">
        <f aca="false">INDEX(allweapstat!B$2:B$163,MATCH(A157,allweapstat!A$2:A$163,0),1)</f>
        <v>AluminumBaseball Bat</v>
      </c>
      <c r="C157" s="3" t="e">
        <f aca="false">INDEX($G$2:$G$21,MATCH(D157,$H$2:$H$21,0),1)</f>
        <v>#N/A</v>
      </c>
      <c r="D157" s="3" t="s">
        <v>600</v>
      </c>
      <c r="E157" s="3" t="e">
        <f aca="false">_xlfn.CONCAT("('",A157,"','",C157,"'),")</f>
        <v>#N/A</v>
      </c>
      <c r="G157" s="0" t="n">
        <v>156</v>
      </c>
      <c r="H157" s="27" t="s">
        <v>828</v>
      </c>
      <c r="I157" s="2" t="s">
        <v>695</v>
      </c>
      <c r="J157" s="3" t="s">
        <v>590</v>
      </c>
      <c r="K157" s="6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 t="s">
        <v>564</v>
      </c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</row>
    <row r="158" customFormat="false" ht="14.9" hidden="false" customHeight="false" outlineLevel="0" collapsed="false">
      <c r="A158" s="3" t="n">
        <v>41</v>
      </c>
      <c r="B158" s="3" t="str">
        <f aca="false">INDEX(allweapstat!B$2:B$163,MATCH(A158,allweapstat!A$2:A$163,0),1)</f>
        <v>Board</v>
      </c>
      <c r="C158" s="3" t="e">
        <f aca="false">INDEX($G$2:$G$21,MATCH(D158,$H$2:$H$21,0),1)</f>
        <v>#N/A</v>
      </c>
      <c r="D158" s="3" t="s">
        <v>600</v>
      </c>
      <c r="E158" s="3" t="e">
        <f aca="false">_xlfn.CONCAT("('",A158,"','",C158,"'),")</f>
        <v>#N/A</v>
      </c>
      <c r="G158" s="0" t="n">
        <v>157</v>
      </c>
      <c r="H158" s="27" t="s">
        <v>829</v>
      </c>
      <c r="I158" s="2" t="s">
        <v>704</v>
      </c>
      <c r="J158" s="3" t="s">
        <v>593</v>
      </c>
      <c r="K158" s="6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 t="s">
        <v>564</v>
      </c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</row>
    <row r="159" customFormat="false" ht="14.9" hidden="false" customHeight="false" outlineLevel="0" collapsed="false">
      <c r="A159" s="3" t="n">
        <v>42</v>
      </c>
      <c r="B159" s="3" t="str">
        <f aca="false">INDEX(allweapstat!B$2:B$163,MATCH(A159,allweapstat!A$2:A$163,0),1)</f>
        <v>Lead Pipe</v>
      </c>
      <c r="C159" s="3" t="e">
        <f aca="false">INDEX($G$2:$G$21,MATCH(D159,$H$2:$H$21,0),1)</f>
        <v>#N/A</v>
      </c>
      <c r="D159" s="3" t="s">
        <v>600</v>
      </c>
      <c r="E159" s="3" t="e">
        <f aca="false">_xlfn.CONCAT("('",A159,"','",C159,"'),")</f>
        <v>#N/A</v>
      </c>
      <c r="G159" s="0" t="n">
        <v>158</v>
      </c>
      <c r="H159" s="27" t="s">
        <v>830</v>
      </c>
      <c r="I159" s="2" t="s">
        <v>707</v>
      </c>
      <c r="J159" s="3" t="s">
        <v>593</v>
      </c>
      <c r="K159" s="6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 t="s">
        <v>564</v>
      </c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</row>
    <row r="160" customFormat="false" ht="14.9" hidden="false" customHeight="false" outlineLevel="0" collapsed="false">
      <c r="A160" s="3" t="n">
        <v>43</v>
      </c>
      <c r="B160" s="3" t="str">
        <f aca="false">INDEX(allweapstat!B$2:B$163,MATCH(A160,allweapstat!A$2:A$163,0),1)</f>
        <v>Pipe Wrench</v>
      </c>
      <c r="C160" s="3" t="e">
        <f aca="false">INDEX($G$2:$G$21,MATCH(D160,$H$2:$H$21,0),1)</f>
        <v>#N/A</v>
      </c>
      <c r="D160" s="3" t="s">
        <v>600</v>
      </c>
      <c r="E160" s="3" t="e">
        <f aca="false">_xlfn.CONCAT("('",A160,"','",C160,"'),")</f>
        <v>#N/A</v>
      </c>
      <c r="G160" s="0" t="n">
        <v>159</v>
      </c>
      <c r="H160" s="27" t="s">
        <v>831</v>
      </c>
      <c r="I160" s="2" t="s">
        <v>28</v>
      </c>
      <c r="J160" s="3" t="s">
        <v>587</v>
      </c>
      <c r="K160" s="6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 t="s">
        <v>564</v>
      </c>
      <c r="DN160" s="28" t="s">
        <v>564</v>
      </c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</row>
    <row r="161" customFormat="false" ht="14.9" hidden="false" customHeight="false" outlineLevel="0" collapsed="false">
      <c r="A161" s="3" t="n">
        <v>44</v>
      </c>
      <c r="B161" s="3" t="str">
        <f aca="false">INDEX(allweapstat!B$2:B$163,MATCH(A161,allweapstat!A$2:A$163,0),1)</f>
        <v>Pool cue</v>
      </c>
      <c r="C161" s="3" t="e">
        <f aca="false">INDEX($G$2:$G$21,MATCH(D161,$H$2:$H$21,0),1)</f>
        <v>#N/A</v>
      </c>
      <c r="D161" s="3" t="s">
        <v>600</v>
      </c>
      <c r="E161" s="3" t="e">
        <f aca="false">_xlfn.CONCAT("('",A161,"','",C161,"'),")</f>
        <v>#N/A</v>
      </c>
      <c r="G161" s="0" t="n">
        <v>160</v>
      </c>
      <c r="H161" s="27" t="s">
        <v>832</v>
      </c>
      <c r="I161" s="2" t="s">
        <v>833</v>
      </c>
      <c r="J161" s="3" t="s">
        <v>587</v>
      </c>
      <c r="K161" s="6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</row>
    <row r="162" customFormat="false" ht="14.9" hidden="false" customHeight="false" outlineLevel="0" collapsed="false">
      <c r="A162" s="3" t="n">
        <v>45</v>
      </c>
      <c r="B162" s="3" t="str">
        <f aca="false">INDEX(allweapstat!B$2:B$163,MATCH(A162,allweapstat!A$2:A$163,0),1)</f>
        <v>Rolling Pin</v>
      </c>
      <c r="C162" s="3" t="e">
        <f aca="false">INDEX($G$2:$G$21,MATCH(D162,$H$2:$H$21,0),1)</f>
        <v>#N/A</v>
      </c>
      <c r="D162" s="3" t="s">
        <v>600</v>
      </c>
      <c r="E162" s="3" t="e">
        <f aca="false">_xlfn.CONCAT("('",A162,"','",C162,"'),")</f>
        <v>#N/A</v>
      </c>
      <c r="G162" s="0" t="n">
        <v>161</v>
      </c>
      <c r="H162" s="27" t="s">
        <v>834</v>
      </c>
      <c r="I162" s="2" t="s">
        <v>835</v>
      </c>
      <c r="J162" s="3" t="s">
        <v>587</v>
      </c>
      <c r="K162" s="6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 t="s">
        <v>564</v>
      </c>
      <c r="DQ162" s="28"/>
      <c r="DR162" s="28"/>
      <c r="DS162" s="28"/>
      <c r="DT162" s="28"/>
      <c r="DU162" s="28"/>
      <c r="DV162" s="28"/>
      <c r="DW162" s="28"/>
      <c r="DX162" s="28"/>
      <c r="DY162" s="28"/>
      <c r="DZ162" s="28" t="s">
        <v>564</v>
      </c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</row>
    <row r="163" customFormat="false" ht="14.9" hidden="false" customHeight="false" outlineLevel="0" collapsed="false">
      <c r="A163" s="3" t="n">
        <v>46</v>
      </c>
      <c r="B163" s="3" t="str">
        <f aca="false">INDEX(allweapstat!B$2:B$163,MATCH(A163,allweapstat!A$2:A$163,0),1)</f>
        <v>Baton</v>
      </c>
      <c r="C163" s="3" t="e">
        <f aca="false">INDEX($G$2:$G$21,MATCH(D163,$H$2:$H$21,0),1)</f>
        <v>#N/A</v>
      </c>
      <c r="D163" s="3" t="s">
        <v>600</v>
      </c>
      <c r="E163" s="3" t="e">
        <f aca="false">_xlfn.CONCAT("('",A163,"','",C163,"'),")</f>
        <v>#N/A</v>
      </c>
      <c r="G163" s="0" t="n">
        <v>162</v>
      </c>
      <c r="H163" s="27" t="s">
        <v>836</v>
      </c>
      <c r="I163" s="2" t="s">
        <v>837</v>
      </c>
      <c r="J163" s="3" t="s">
        <v>587</v>
      </c>
      <c r="K163" s="6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 t="s">
        <v>564</v>
      </c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</row>
    <row r="164" customFormat="false" ht="14.9" hidden="false" customHeight="false" outlineLevel="0" collapsed="false">
      <c r="A164" s="3" t="n">
        <v>47</v>
      </c>
      <c r="B164" s="3" t="str">
        <f aca="false">INDEX(allweapstat!B$2:B$163,MATCH(A164,allweapstat!A$2:A$163,0),1)</f>
        <v>Sledgehammer</v>
      </c>
      <c r="C164" s="3" t="e">
        <f aca="false">INDEX($G$2:$G$21,MATCH(D164,$H$2:$H$21,0),1)</f>
        <v>#N/A</v>
      </c>
      <c r="D164" s="3" t="s">
        <v>600</v>
      </c>
      <c r="E164" s="3" t="e">
        <f aca="false">_xlfn.CONCAT("('",A164,"','",C164,"'),")</f>
        <v>#N/A</v>
      </c>
      <c r="G164" s="0" t="n">
        <v>163</v>
      </c>
      <c r="H164" s="27" t="s">
        <v>838</v>
      </c>
      <c r="I164" s="2" t="s">
        <v>838</v>
      </c>
      <c r="J164" s="3" t="s">
        <v>587</v>
      </c>
      <c r="K164" s="6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 t="s">
        <v>564</v>
      </c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 t="s">
        <v>564</v>
      </c>
      <c r="DY164" s="28" t="s">
        <v>564</v>
      </c>
      <c r="DZ164" s="28" t="s">
        <v>564</v>
      </c>
      <c r="EA164" s="28" t="s">
        <v>564</v>
      </c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  <c r="FM164" s="28"/>
      <c r="FN164" s="28"/>
      <c r="FO164" s="28"/>
      <c r="FP164" s="28"/>
    </row>
    <row r="165" customFormat="false" ht="14.9" hidden="false" customHeight="false" outlineLevel="0" collapsed="false">
      <c r="A165" s="3" t="n">
        <v>48</v>
      </c>
      <c r="B165" s="3" t="str">
        <f aca="false">INDEX(allweapstat!B$2:B$163,MATCH(A165,allweapstat!A$2:A$163,0),1)</f>
        <v>Super Sledge</v>
      </c>
      <c r="C165" s="3" t="e">
        <f aca="false">INDEX($G$2:$G$21,MATCH(D165,$H$2:$H$21,0),1)</f>
        <v>#N/A</v>
      </c>
      <c r="D165" s="3" t="s">
        <v>600</v>
      </c>
      <c r="E165" s="3" t="e">
        <f aca="false">_xlfn.CONCAT("('",A165,"','",C165,"'),")</f>
        <v>#N/A</v>
      </c>
      <c r="G165" s="0" t="n">
        <v>164</v>
      </c>
      <c r="H165" s="27" t="s">
        <v>839</v>
      </c>
      <c r="I165" s="2" t="s">
        <v>840</v>
      </c>
      <c r="J165" s="3" t="s">
        <v>587</v>
      </c>
      <c r="K165" s="6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</row>
    <row r="166" customFormat="false" ht="14.9" hidden="false" customHeight="false" outlineLevel="0" collapsed="false">
      <c r="A166" s="3" t="n">
        <v>49</v>
      </c>
      <c r="B166" s="3" t="str">
        <f aca="false">INDEX(allweapstat!B$2:B$163,MATCH(A166,allweapstat!A$2:A$163,0),1)</f>
        <v>Tire Iron</v>
      </c>
      <c r="C166" s="3" t="e">
        <f aca="false">INDEX($G$2:$G$21,MATCH(D166,$H$2:$H$21,0),1)</f>
        <v>#N/A</v>
      </c>
      <c r="D166" s="3" t="s">
        <v>600</v>
      </c>
      <c r="E166" s="3" t="e">
        <f aca="false">_xlfn.CONCAT("('",A166,"','",C166,"'),")</f>
        <v>#N/A</v>
      </c>
      <c r="G166" s="0" t="n">
        <v>165</v>
      </c>
      <c r="H166" s="27" t="s">
        <v>841</v>
      </c>
      <c r="I166" s="2" t="s">
        <v>842</v>
      </c>
      <c r="J166" s="3" t="s">
        <v>587</v>
      </c>
      <c r="K166" s="6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</row>
    <row r="167" customFormat="false" ht="14.9" hidden="false" customHeight="false" outlineLevel="0" collapsed="false">
      <c r="A167" s="3" t="n">
        <v>50</v>
      </c>
      <c r="B167" s="3" t="str">
        <f aca="false">INDEX(allweapstat!B$2:B$163,MATCH(A167,allweapstat!A$2:A$163,0),1)</f>
        <v>Walking Cane</v>
      </c>
      <c r="C167" s="3" t="e">
        <f aca="false">INDEX($G$2:$G$21,MATCH(D167,$H$2:$H$21,0),1)</f>
        <v>#N/A</v>
      </c>
      <c r="D167" s="3" t="s">
        <v>600</v>
      </c>
      <c r="E167" s="3" t="e">
        <f aca="false">_xlfn.CONCAT("('",A167,"','",C167,"'),")</f>
        <v>#N/A</v>
      </c>
      <c r="G167" s="0" t="n">
        <v>166</v>
      </c>
      <c r="H167" s="27" t="s">
        <v>843</v>
      </c>
      <c r="I167" s="2" t="s">
        <v>135</v>
      </c>
      <c r="J167" s="3" t="s">
        <v>587</v>
      </c>
      <c r="K167" s="6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</row>
    <row r="168" customFormat="false" ht="14.9" hidden="false" customHeight="false" outlineLevel="0" collapsed="false">
      <c r="A168" s="3" t="n">
        <v>82</v>
      </c>
      <c r="B168" s="3" t="str">
        <f aca="false">INDEX(allweapstat!B$2:B$163,MATCH(A168,allweapstat!A$2:A$163,0),1)</f>
        <v>Cattle Prod</v>
      </c>
      <c r="C168" s="3" t="e">
        <f aca="false">INDEX($G$2:$G$21,MATCH(D168,$H$2:$H$21,0),1)</f>
        <v>#N/A</v>
      </c>
      <c r="D168" s="3" t="s">
        <v>600</v>
      </c>
      <c r="E168" s="3" t="e">
        <f aca="false">_xlfn.CONCAT("('",A168,"','",C168,"'),")</f>
        <v>#N/A</v>
      </c>
      <c r="G168" s="0" t="n">
        <v>167</v>
      </c>
      <c r="H168" s="27" t="s">
        <v>844</v>
      </c>
      <c r="I168" s="2" t="s">
        <v>845</v>
      </c>
      <c r="J168" s="3" t="s">
        <v>595</v>
      </c>
      <c r="K168" s="6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  <c r="FM168" s="28"/>
      <c r="FN168" s="28"/>
      <c r="FO168" s="28"/>
      <c r="FP168" s="28"/>
    </row>
    <row r="169" customFormat="false" ht="14.9" hidden="false" customHeight="false" outlineLevel="0" collapsed="false">
      <c r="A169" s="3" t="n">
        <v>83</v>
      </c>
      <c r="B169" s="3" t="str">
        <f aca="false">INDEX(allweapstat!B$2:B$163,MATCH(A169,allweapstat!A$2:A$163,0),1)</f>
        <v>Crowbar</v>
      </c>
      <c r="C169" s="3" t="e">
        <f aca="false">INDEX($G$2:$G$21,MATCH(D169,$H$2:$H$21,0),1)</f>
        <v>#N/A</v>
      </c>
      <c r="D169" s="3" t="s">
        <v>600</v>
      </c>
      <c r="E169" s="3" t="e">
        <f aca="false">_xlfn.CONCAT("('",A169,"','",C169,"'),")</f>
        <v>#N/A</v>
      </c>
      <c r="G169" s="0" t="n">
        <v>168</v>
      </c>
      <c r="H169" s="27" t="s">
        <v>846</v>
      </c>
      <c r="I169" s="2" t="s">
        <v>845</v>
      </c>
      <c r="J169" s="3" t="s">
        <v>595</v>
      </c>
      <c r="K169" s="6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</row>
    <row r="170" customFormat="false" ht="14.9" hidden="false" customHeight="false" outlineLevel="0" collapsed="false">
      <c r="A170" s="3" t="n">
        <v>84</v>
      </c>
      <c r="B170" s="3" t="str">
        <f aca="false">INDEX(allweapstat!B$2:B$163,MATCH(A170,allweapstat!A$2:A$163,0),1)</f>
        <v>Shovel</v>
      </c>
      <c r="C170" s="3" t="e">
        <f aca="false">INDEX($G$2:$G$21,MATCH(D170,$H$2:$H$21,0),1)</f>
        <v>#N/A</v>
      </c>
      <c r="D170" s="3" t="s">
        <v>600</v>
      </c>
      <c r="E170" s="3" t="e">
        <f aca="false">_xlfn.CONCAT("('",A170,"','",C170,"'),")</f>
        <v>#N/A</v>
      </c>
      <c r="G170" s="0" t="n">
        <v>169</v>
      </c>
      <c r="H170" s="27" t="s">
        <v>847</v>
      </c>
      <c r="I170" s="2" t="s">
        <v>848</v>
      </c>
      <c r="J170" s="3" t="s">
        <v>595</v>
      </c>
      <c r="K170" s="6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</row>
    <row r="171" customFormat="false" ht="14.9" hidden="false" customHeight="false" outlineLevel="0" collapsed="false">
      <c r="A171" s="3" t="n">
        <v>90</v>
      </c>
      <c r="B171" s="3" t="str">
        <f aca="false">INDEX(allweapstat!B$2:B$163,MATCH(A171,allweapstat!A$2:A$163,0),1)</f>
        <v>M79 Grenade Launcher</v>
      </c>
      <c r="C171" s="3" t="e">
        <f aca="false">INDEX($G$2:$G$21,MATCH(D171,$H$2:$H$21,0),1)</f>
        <v>#N/A</v>
      </c>
      <c r="D171" s="3" t="s">
        <v>603</v>
      </c>
      <c r="E171" s="3" t="e">
        <f aca="false">_xlfn.CONCAT("('",A171,"','",C171,"'),")</f>
        <v>#N/A</v>
      </c>
      <c r="G171" s="0" t="n">
        <v>170</v>
      </c>
      <c r="H171" s="27" t="s">
        <v>849</v>
      </c>
      <c r="I171" s="2" t="s">
        <v>848</v>
      </c>
      <c r="J171" s="3" t="s">
        <v>595</v>
      </c>
      <c r="K171" s="6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</row>
    <row r="172" customFormat="false" ht="14.9" hidden="false" customHeight="false" outlineLevel="0" collapsed="false">
      <c r="A172" s="3" t="n">
        <v>90</v>
      </c>
      <c r="B172" s="3" t="str">
        <f aca="false">INDEX(allweapstat!B$2:B$163,MATCH(A172,allweapstat!A$2:A$163,0),1)</f>
        <v>M79 Grenade Launcher</v>
      </c>
      <c r="C172" s="3" t="e">
        <f aca="false">INDEX($G$2:$G$21,MATCH(D172,$H$2:$H$21,0),1)</f>
        <v>#N/A</v>
      </c>
      <c r="D172" s="3" t="s">
        <v>604</v>
      </c>
      <c r="E172" s="3" t="e">
        <f aca="false">_xlfn.CONCAT("('",A172,"','",C172,"'),")</f>
        <v>#N/A</v>
      </c>
      <c r="G172" s="0" t="n">
        <v>171</v>
      </c>
      <c r="H172" s="27" t="s">
        <v>850</v>
      </c>
      <c r="I172" s="2" t="s">
        <v>851</v>
      </c>
      <c r="J172" s="3" t="s">
        <v>595</v>
      </c>
      <c r="K172" s="6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</row>
    <row r="173" customFormat="false" ht="14.9" hidden="false" customHeight="false" outlineLevel="0" collapsed="false">
      <c r="A173" s="3" t="n">
        <v>92</v>
      </c>
      <c r="B173" s="3" t="str">
        <f aca="false">INDEX(allweapstat!B$2:B$163,MATCH(A173,allweapstat!A$2:A$163,0),1)</f>
        <v>Acid Soaker</v>
      </c>
      <c r="C173" s="3" t="e">
        <f aca="false">INDEX($G$2:$G$21,MATCH(D173,$H$2:$H$21,0),1)</f>
        <v>#N/A</v>
      </c>
      <c r="D173" s="3" t="s">
        <v>605</v>
      </c>
      <c r="E173" s="3" t="e">
        <f aca="false">_xlfn.CONCAT("('",A173,"','",C173,"'),")</f>
        <v>#N/A</v>
      </c>
      <c r="G173" s="0" t="n">
        <v>172</v>
      </c>
      <c r="H173" s="27" t="s">
        <v>852</v>
      </c>
      <c r="I173" s="2" t="s">
        <v>851</v>
      </c>
      <c r="J173" s="3" t="s">
        <v>595</v>
      </c>
      <c r="K173" s="6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  <c r="FM173" s="28"/>
      <c r="FN173" s="28"/>
      <c r="FO173" s="28"/>
      <c r="FP173" s="28"/>
    </row>
    <row r="174" customFormat="false" ht="14.9" hidden="false" customHeight="false" outlineLevel="0" collapsed="false">
      <c r="A174" s="3" t="n">
        <v>92</v>
      </c>
      <c r="B174" s="3" t="str">
        <f aca="false">INDEX(allweapstat!B$2:B$163,MATCH(A174,allweapstat!A$2:A$163,0),1)</f>
        <v>Acid Soaker</v>
      </c>
      <c r="C174" s="3" t="e">
        <f aca="false">INDEX($G$2:$G$21,MATCH(D174,$H$2:$H$21,0),1)</f>
        <v>#N/A</v>
      </c>
      <c r="D174" s="3" t="s">
        <v>606</v>
      </c>
      <c r="E174" s="3" t="e">
        <f aca="false">_xlfn.CONCAT("('",A174,"','",C174,"'),")</f>
        <v>#N/A</v>
      </c>
      <c r="G174" s="0" t="n">
        <v>173</v>
      </c>
      <c r="H174" s="27" t="s">
        <v>853</v>
      </c>
      <c r="I174" s="2" t="s">
        <v>854</v>
      </c>
      <c r="J174" s="3" t="s">
        <v>595</v>
      </c>
      <c r="K174" s="6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</row>
    <row r="175" customFormat="false" ht="14.9" hidden="false" customHeight="false" outlineLevel="0" collapsed="false">
      <c r="A175" s="3" t="n">
        <v>93</v>
      </c>
      <c r="B175" s="3" t="str">
        <f aca="false">INDEX(allweapstat!B$2:B$163,MATCH(A175,allweapstat!A$2:A$163,0),1)</f>
        <v>Alien Blaster</v>
      </c>
      <c r="C175" s="3" t="e">
        <f aca="false">INDEX($G$2:$G$21,MATCH(D175,$H$2:$H$21,0),1)</f>
        <v>#N/A</v>
      </c>
      <c r="D175" s="3" t="s">
        <v>607</v>
      </c>
      <c r="E175" s="3" t="e">
        <f aca="false">_xlfn.CONCAT("('",A175,"','",C175,"'),")</f>
        <v>#N/A</v>
      </c>
      <c r="G175" s="0" t="n">
        <v>174</v>
      </c>
      <c r="H175" s="27" t="s">
        <v>855</v>
      </c>
      <c r="I175" s="2" t="s">
        <v>854</v>
      </c>
      <c r="J175" s="3" t="s">
        <v>595</v>
      </c>
      <c r="K175" s="6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</row>
    <row r="176" customFormat="false" ht="14.9" hidden="false" customHeight="false" outlineLevel="0" collapsed="false">
      <c r="A176" s="3" t="n">
        <v>94</v>
      </c>
      <c r="B176" s="3" t="str">
        <f aca="false">INDEX(allweapstat!B$2:B$163,MATCH(A176,allweapstat!A$2:A$163,0),1)</f>
        <v>Assaultron Head Laser</v>
      </c>
      <c r="C176" s="3" t="e">
        <f aca="false">INDEX($G$2:$G$21,MATCH(D176,$H$2:$H$21,0),1)</f>
        <v>#N/A</v>
      </c>
      <c r="D176" s="3" t="s">
        <v>602</v>
      </c>
      <c r="E176" s="3" t="e">
        <f aca="false">_xlfn.CONCAT("('",A176,"','",C176,"'),")</f>
        <v>#N/A</v>
      </c>
      <c r="G176" s="0" t="n">
        <v>175</v>
      </c>
      <c r="H176" s="27" t="s">
        <v>856</v>
      </c>
      <c r="I176" s="2" t="s">
        <v>143</v>
      </c>
      <c r="J176" s="3" t="s">
        <v>595</v>
      </c>
      <c r="K176" s="6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  <c r="FM176" s="28"/>
      <c r="FN176" s="28"/>
      <c r="FO176" s="28"/>
      <c r="FP176" s="28"/>
    </row>
    <row r="177" customFormat="false" ht="14.9" hidden="false" customHeight="false" outlineLevel="0" collapsed="false">
      <c r="A177" s="3" t="n">
        <v>98</v>
      </c>
      <c r="B177" s="3" t="str">
        <f aca="false">INDEX(allweapstat!B$2:B$163,MATCH(A177,allweapstat!A$2:A$163,0),1)</f>
        <v>Broadsider</v>
      </c>
      <c r="C177" s="3" t="e">
        <f aca="false">INDEX($G$2:$G$21,MATCH(D177,$H$2:$H$21,0),1)</f>
        <v>#N/A</v>
      </c>
      <c r="D177" s="3" t="s">
        <v>603</v>
      </c>
      <c r="E177" s="3" t="e">
        <f aca="false">_xlfn.CONCAT("('",A177,"','",C177,"'),")</f>
        <v>#N/A</v>
      </c>
      <c r="G177" s="0" t="n">
        <v>176</v>
      </c>
      <c r="H177" s="27" t="s">
        <v>857</v>
      </c>
      <c r="I177" s="2" t="s">
        <v>143</v>
      </c>
      <c r="J177" s="3" t="s">
        <v>595</v>
      </c>
      <c r="K177" s="6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  <c r="FM177" s="28"/>
      <c r="FN177" s="28"/>
      <c r="FO177" s="28"/>
      <c r="FP177" s="28"/>
    </row>
    <row r="178" customFormat="false" ht="14.9" hidden="false" customHeight="false" outlineLevel="0" collapsed="false">
      <c r="A178" s="3" t="n">
        <v>98</v>
      </c>
      <c r="B178" s="3" t="str">
        <f aca="false">INDEX(allweapstat!B$2:B$163,MATCH(A178,allweapstat!A$2:A$163,0),1)</f>
        <v>Broadsider</v>
      </c>
      <c r="C178" s="3" t="e">
        <f aca="false">INDEX($G$2:$G$21,MATCH(D178,$H$2:$H$21,0),1)</f>
        <v>#N/A</v>
      </c>
      <c r="D178" s="3" t="s">
        <v>608</v>
      </c>
      <c r="E178" s="3" t="e">
        <f aca="false">_xlfn.CONCAT("('",A178,"','",C178,"'),")</f>
        <v>#N/A</v>
      </c>
      <c r="G178" s="0" t="n">
        <v>177</v>
      </c>
      <c r="H178" s="27" t="s">
        <v>858</v>
      </c>
      <c r="I178" s="2" t="s">
        <v>858</v>
      </c>
      <c r="J178" s="3" t="s">
        <v>588</v>
      </c>
      <c r="K178" s="6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</row>
    <row r="179" customFormat="false" ht="14.9" hidden="false" customHeight="false" outlineLevel="0" collapsed="false">
      <c r="A179" s="3" t="n">
        <v>99</v>
      </c>
      <c r="B179" s="3" t="str">
        <f aca="false">INDEX(allweapstat!B$2:B$163,MATCH(A179,allweapstat!A$2:A$163,0),1)</f>
        <v>Cryolator</v>
      </c>
      <c r="C179" s="3" t="e">
        <f aca="false">INDEX($G$2:$G$21,MATCH(D179,$H$2:$H$21,0),1)</f>
        <v>#N/A</v>
      </c>
      <c r="D179" s="3" t="s">
        <v>603</v>
      </c>
      <c r="E179" s="3" t="e">
        <f aca="false">_xlfn.CONCAT("('",A179,"','",C179,"'),")</f>
        <v>#N/A</v>
      </c>
      <c r="G179" s="0" t="n">
        <v>178</v>
      </c>
      <c r="H179" s="27" t="s">
        <v>859</v>
      </c>
      <c r="I179" s="2" t="s">
        <v>860</v>
      </c>
      <c r="J179" s="3" t="s">
        <v>588</v>
      </c>
      <c r="K179" s="6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  <c r="FM179" s="28"/>
      <c r="FN179" s="28"/>
      <c r="FO179" s="28"/>
      <c r="FP179" s="28"/>
    </row>
    <row r="180" customFormat="false" ht="14.9" hidden="false" customHeight="false" outlineLevel="0" collapsed="false">
      <c r="A180" s="3" t="n">
        <v>99</v>
      </c>
      <c r="B180" s="3" t="str">
        <f aca="false">INDEX(allweapstat!B$2:B$163,MATCH(A180,allweapstat!A$2:A$163,0),1)</f>
        <v>Cryolator</v>
      </c>
      <c r="C180" s="3" t="e">
        <f aca="false">INDEX($G$2:$G$21,MATCH(D180,$H$2:$H$21,0),1)</f>
        <v>#N/A</v>
      </c>
      <c r="D180" s="3" t="s">
        <v>607</v>
      </c>
      <c r="E180" s="3" t="e">
        <f aca="false">_xlfn.CONCAT("('",A180,"','",C180,"'),")</f>
        <v>#N/A</v>
      </c>
      <c r="G180" s="0" t="n">
        <v>179</v>
      </c>
      <c r="H180" s="27" t="s">
        <v>861</v>
      </c>
      <c r="I180" s="2" t="s">
        <v>862</v>
      </c>
      <c r="J180" s="3" t="s">
        <v>588</v>
      </c>
      <c r="K180" s="6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  <c r="FM180" s="28"/>
      <c r="FN180" s="28"/>
      <c r="FO180" s="28"/>
      <c r="FP180" s="28"/>
    </row>
    <row r="181" customFormat="false" ht="14.9" hidden="false" customHeight="false" outlineLevel="0" collapsed="false">
      <c r="A181" s="3" t="n">
        <v>99</v>
      </c>
      <c r="B181" s="3" t="str">
        <f aca="false">INDEX(allweapstat!B$2:B$163,MATCH(A181,allweapstat!A$2:A$163,0),1)</f>
        <v>Cryolator</v>
      </c>
      <c r="C181" s="3" t="e">
        <f aca="false">INDEX($G$2:$G$21,MATCH(D181,$H$2:$H$21,0),1)</f>
        <v>#N/A</v>
      </c>
      <c r="D181" s="3" t="s">
        <v>604</v>
      </c>
      <c r="E181" s="3" t="e">
        <f aca="false">_xlfn.CONCAT("('",A181,"','",C181,"'),")</f>
        <v>#N/A</v>
      </c>
      <c r="G181" s="0" t="n">
        <v>180</v>
      </c>
      <c r="H181" s="27" t="s">
        <v>863</v>
      </c>
      <c r="I181" s="2" t="s">
        <v>864</v>
      </c>
      <c r="J181" s="3" t="s">
        <v>588</v>
      </c>
      <c r="K181" s="6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  <c r="FM181" s="28"/>
      <c r="FN181" s="28"/>
      <c r="FO181" s="28"/>
      <c r="FP181" s="28"/>
    </row>
    <row r="182" customFormat="false" ht="14.9" hidden="false" customHeight="false" outlineLevel="0" collapsed="false">
      <c r="A182" s="3" t="n">
        <v>99</v>
      </c>
      <c r="B182" s="3" t="str">
        <f aca="false">INDEX(allweapstat!B$2:B$163,MATCH(A182,allweapstat!A$2:A$163,0),1)</f>
        <v>Cryolator</v>
      </c>
      <c r="C182" s="3" t="e">
        <f aca="false">INDEX($G$2:$G$21,MATCH(D182,$H$2:$H$21,0),1)</f>
        <v>#N/A</v>
      </c>
      <c r="D182" s="3" t="s">
        <v>591</v>
      </c>
      <c r="E182" s="3" t="e">
        <f aca="false">_xlfn.CONCAT("('",A182,"','",C182,"'),")</f>
        <v>#N/A</v>
      </c>
      <c r="G182" s="0" t="n">
        <v>181</v>
      </c>
      <c r="H182" s="27" t="s">
        <v>865</v>
      </c>
      <c r="I182" s="2" t="s">
        <v>866</v>
      </c>
      <c r="J182" s="3" t="s">
        <v>594</v>
      </c>
      <c r="K182" s="6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  <c r="FM182" s="28"/>
      <c r="FN182" s="28"/>
      <c r="FO182" s="28"/>
      <c r="FP182" s="28"/>
    </row>
    <row r="183" customFormat="false" ht="14.9" hidden="false" customHeight="false" outlineLevel="0" collapsed="false">
      <c r="A183" s="3" t="n">
        <v>100</v>
      </c>
      <c r="B183" s="3" t="str">
        <f aca="false">INDEX(allweapstat!B$2:B$163,MATCH(A183,allweapstat!A$2:A$163,0),1)</f>
        <v>Harpoon Gun</v>
      </c>
      <c r="C183" s="3" t="e">
        <f aca="false">INDEX($G$2:$G$21,MATCH(D183,$H$2:$H$21,0),1)</f>
        <v>#N/A</v>
      </c>
      <c r="D183" s="3" t="s">
        <v>607</v>
      </c>
      <c r="E183" s="3" t="e">
        <f aca="false">_xlfn.CONCAT("('",A183,"','",C183,"'),")</f>
        <v>#N/A</v>
      </c>
      <c r="G183" s="0" t="n">
        <v>182</v>
      </c>
      <c r="H183" s="27" t="s">
        <v>867</v>
      </c>
      <c r="I183" s="2" t="s">
        <v>868</v>
      </c>
      <c r="J183" s="3" t="s">
        <v>594</v>
      </c>
      <c r="K183" s="6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  <c r="FM183" s="28"/>
      <c r="FN183" s="28"/>
      <c r="FO183" s="28"/>
      <c r="FP183" s="28"/>
    </row>
    <row r="184" customFormat="false" ht="14.9" hidden="false" customHeight="false" outlineLevel="0" collapsed="false">
      <c r="A184" s="3" t="n">
        <v>100</v>
      </c>
      <c r="B184" s="3" t="str">
        <f aca="false">INDEX(allweapstat!B$2:B$163,MATCH(A184,allweapstat!A$2:A$163,0),1)</f>
        <v>Harpoon Gun</v>
      </c>
      <c r="C184" s="3" t="e">
        <f aca="false">INDEX($G$2:$G$21,MATCH(D184,$H$2:$H$21,0),1)</f>
        <v>#N/A</v>
      </c>
      <c r="D184" s="3" t="s">
        <v>604</v>
      </c>
      <c r="E184" s="3" t="e">
        <f aca="false">_xlfn.CONCAT("('",A184,"','",C184,"'),")</f>
        <v>#N/A</v>
      </c>
      <c r="G184" s="0" t="n">
        <v>183</v>
      </c>
      <c r="H184" s="27" t="s">
        <v>869</v>
      </c>
      <c r="I184" s="2" t="s">
        <v>870</v>
      </c>
      <c r="J184" s="3" t="s">
        <v>594</v>
      </c>
      <c r="K184" s="6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  <c r="FM184" s="28"/>
      <c r="FN184" s="28"/>
      <c r="FO184" s="28"/>
      <c r="FP184" s="28"/>
    </row>
    <row r="185" customFormat="false" ht="14.9" hidden="false" customHeight="false" outlineLevel="0" collapsed="false">
      <c r="A185" s="3" t="n">
        <v>102</v>
      </c>
      <c r="B185" s="3" t="str">
        <f aca="false">INDEX(allweapstat!B$2:B$163,MATCH(A185,allweapstat!A$2:A$163,0),1)</f>
        <v>Claw</v>
      </c>
      <c r="C185" s="3" t="e">
        <f aca="false">INDEX($G$2:$G$21,MATCH(D185,$H$2:$H$21,0),1)</f>
        <v>#N/A</v>
      </c>
      <c r="D185" s="3" t="s">
        <v>609</v>
      </c>
      <c r="E185" s="3" t="e">
        <f aca="false">_xlfn.CONCAT("('",A185,"','",C185,"'),")</f>
        <v>#N/A</v>
      </c>
      <c r="G185" s="0" t="n">
        <v>184</v>
      </c>
      <c r="H185" s="27" t="s">
        <v>789</v>
      </c>
      <c r="I185" s="2" t="s">
        <v>32</v>
      </c>
      <c r="J185" s="3" t="s">
        <v>588</v>
      </c>
      <c r="K185" s="6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  <c r="FM185" s="28"/>
      <c r="FN185" s="28"/>
      <c r="FO185" s="28"/>
      <c r="FP185" s="28"/>
    </row>
    <row r="186" customFormat="false" ht="14.9" hidden="false" customHeight="false" outlineLevel="0" collapsed="false">
      <c r="A186" s="3" t="n">
        <v>106</v>
      </c>
      <c r="B186" s="3" t="str">
        <f aca="false">INDEX(allweapstat!B$2:B$163,MATCH(A186,allweapstat!A$2:A$163,0),1)</f>
        <v>.357 Magnum Revolver</v>
      </c>
      <c r="C186" s="3" t="e">
        <f aca="false">INDEX($G$2:$G$21,MATCH(D186,$H$2:$H$21,0),1)</f>
        <v>#N/A</v>
      </c>
      <c r="D186" s="3" t="s">
        <v>608</v>
      </c>
      <c r="E186" s="3" t="e">
        <f aca="false">_xlfn.CONCAT("('",A186,"','",C186,"'),")</f>
        <v>#N/A</v>
      </c>
      <c r="G186" s="0" t="n">
        <v>185</v>
      </c>
      <c r="H186" s="27" t="s">
        <v>871</v>
      </c>
      <c r="I186" s="2" t="s">
        <v>662</v>
      </c>
      <c r="J186" s="3" t="s">
        <v>588</v>
      </c>
      <c r="K186" s="6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  <c r="FM186" s="28"/>
      <c r="FN186" s="28"/>
      <c r="FO186" s="28"/>
      <c r="FP186" s="28"/>
    </row>
    <row r="187" customFormat="false" ht="14.9" hidden="false" customHeight="false" outlineLevel="0" collapsed="false">
      <c r="A187" s="3" t="n">
        <v>106</v>
      </c>
      <c r="B187" s="3" t="str">
        <f aca="false">INDEX(allweapstat!B$2:B$163,MATCH(A187,allweapstat!A$2:A$163,0),1)</f>
        <v>.357 Magnum Revolver</v>
      </c>
      <c r="C187" s="3" t="e">
        <f aca="false">INDEX($G$2:$G$21,MATCH(D187,$H$2:$H$21,0),1)</f>
        <v>#N/A</v>
      </c>
      <c r="D187" s="3" t="s">
        <v>603</v>
      </c>
      <c r="E187" s="3" t="e">
        <f aca="false">_xlfn.CONCAT("('",A187,"','",C187,"'),")</f>
        <v>#N/A</v>
      </c>
      <c r="G187" s="0" t="n">
        <v>186</v>
      </c>
      <c r="H187" s="27" t="s">
        <v>160</v>
      </c>
      <c r="I187" s="2" t="s">
        <v>117</v>
      </c>
      <c r="J187" s="3" t="s">
        <v>587</v>
      </c>
      <c r="K187" s="6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  <c r="FM187" s="28"/>
      <c r="FN187" s="28"/>
      <c r="FO187" s="28"/>
      <c r="FP187" s="28"/>
    </row>
    <row r="188" customFormat="false" ht="14.9" hidden="false" customHeight="false" outlineLevel="0" collapsed="false">
      <c r="A188" s="3" t="n">
        <v>106</v>
      </c>
      <c r="B188" s="3" t="str">
        <f aca="false">INDEX(allweapstat!B$2:B$163,MATCH(A188,allweapstat!A$2:A$163,0),1)</f>
        <v>.357 Magnum Revolver</v>
      </c>
      <c r="C188" s="3" t="e">
        <f aca="false">INDEX($G$2:$G$21,MATCH(D188,$H$2:$H$21,0),1)</f>
        <v>#N/A</v>
      </c>
      <c r="D188" s="3" t="s">
        <v>607</v>
      </c>
      <c r="E188" s="3" t="e">
        <f aca="false">_xlfn.CONCAT("('",A188,"','",C188,"'),")</f>
        <v>#N/A</v>
      </c>
      <c r="G188" s="0" t="n">
        <v>187</v>
      </c>
      <c r="H188" s="27" t="s">
        <v>872</v>
      </c>
      <c r="I188" s="2" t="s">
        <v>32</v>
      </c>
      <c r="J188" s="3" t="s">
        <v>587</v>
      </c>
      <c r="K188" s="6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  <c r="FM188" s="28"/>
      <c r="FN188" s="28"/>
      <c r="FO188" s="28"/>
      <c r="FP188" s="28"/>
    </row>
    <row r="189" customFormat="false" ht="14.9" hidden="false" customHeight="false" outlineLevel="0" collapsed="false">
      <c r="A189" s="3" t="n">
        <v>107</v>
      </c>
      <c r="B189" s="3" t="str">
        <f aca="false">INDEX(allweapstat!B$2:B$163,MATCH(A189,allweapstat!A$2:A$163,0),1)</f>
        <v>12.7mm Pistol</v>
      </c>
      <c r="C189" s="3" t="e">
        <f aca="false">INDEX($G$2:$G$21,MATCH(D189,$H$2:$H$21,0),1)</f>
        <v>#N/A</v>
      </c>
      <c r="D189" s="3" t="s">
        <v>608</v>
      </c>
      <c r="E189" s="3" t="e">
        <f aca="false">_xlfn.CONCAT("('",A189,"','",C189,"'),")</f>
        <v>#N/A</v>
      </c>
      <c r="G189" s="0" t="n">
        <v>188</v>
      </c>
      <c r="H189" s="27" t="s">
        <v>873</v>
      </c>
      <c r="I189" s="2" t="s">
        <v>662</v>
      </c>
      <c r="J189" s="3" t="s">
        <v>588</v>
      </c>
      <c r="K189" s="6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  <c r="FM189" s="28"/>
      <c r="FN189" s="28"/>
      <c r="FO189" s="28"/>
      <c r="FP189" s="28"/>
    </row>
    <row r="190" customFormat="false" ht="14.9" hidden="false" customHeight="false" outlineLevel="0" collapsed="false">
      <c r="A190" s="3" t="n">
        <v>107</v>
      </c>
      <c r="B190" s="3" t="str">
        <f aca="false">INDEX(allweapstat!B$2:B$163,MATCH(A190,allweapstat!A$2:A$163,0),1)</f>
        <v>12.7mm Pistol</v>
      </c>
      <c r="C190" s="3" t="e">
        <f aca="false">INDEX($G$2:$G$21,MATCH(D190,$H$2:$H$21,0),1)</f>
        <v>#N/A</v>
      </c>
      <c r="D190" s="3" t="s">
        <v>603</v>
      </c>
      <c r="E190" s="3" t="e">
        <f aca="false">_xlfn.CONCAT("('",A190,"','",C190,"'),")</f>
        <v>#N/A</v>
      </c>
      <c r="G190" s="0" t="n">
        <v>189</v>
      </c>
      <c r="H190" s="27" t="s">
        <v>874</v>
      </c>
      <c r="I190" s="2" t="s">
        <v>875</v>
      </c>
      <c r="J190" s="3" t="s">
        <v>589</v>
      </c>
      <c r="K190" s="6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  <c r="FM190" s="28"/>
      <c r="FN190" s="28"/>
      <c r="FO190" s="28"/>
      <c r="FP190" s="28"/>
    </row>
    <row r="191" customFormat="false" ht="14.9" hidden="false" customHeight="false" outlineLevel="0" collapsed="false">
      <c r="A191" s="3" t="n">
        <v>107</v>
      </c>
      <c r="B191" s="3" t="str">
        <f aca="false">INDEX(allweapstat!B$2:B$163,MATCH(A191,allweapstat!A$2:A$163,0),1)</f>
        <v>12.7mm Pistol</v>
      </c>
      <c r="C191" s="3" t="e">
        <f aca="false">INDEX($G$2:$G$21,MATCH(D191,$H$2:$H$21,0),1)</f>
        <v>#N/A</v>
      </c>
      <c r="D191" s="3" t="s">
        <v>610</v>
      </c>
      <c r="E191" s="3" t="e">
        <f aca="false">_xlfn.CONCAT("('",A191,"','",C191,"'),")</f>
        <v>#N/A</v>
      </c>
      <c r="G191" s="0" t="n">
        <v>190</v>
      </c>
      <c r="H191" s="27" t="s">
        <v>876</v>
      </c>
      <c r="I191" s="2" t="s">
        <v>32</v>
      </c>
      <c r="J191" s="3" t="s">
        <v>592</v>
      </c>
      <c r="K191" s="6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  <c r="FM191" s="28"/>
      <c r="FN191" s="28"/>
      <c r="FO191" s="28"/>
      <c r="FP191" s="28"/>
    </row>
    <row r="192" customFormat="false" ht="14.9" hidden="false" customHeight="false" outlineLevel="0" collapsed="false">
      <c r="A192" s="3" t="n">
        <v>107</v>
      </c>
      <c r="B192" s="3" t="str">
        <f aca="false">INDEX(allweapstat!B$2:B$163,MATCH(A192,allweapstat!A$2:A$163,0),1)</f>
        <v>12.7mm Pistol</v>
      </c>
      <c r="C192" s="3" t="e">
        <f aca="false">INDEX($G$2:$G$21,MATCH(D192,$H$2:$H$21,0),1)</f>
        <v>#N/A</v>
      </c>
      <c r="D192" s="3" t="s">
        <v>607</v>
      </c>
      <c r="E192" s="3" t="e">
        <f aca="false">_xlfn.CONCAT("('",A192,"','",C192,"'),")</f>
        <v>#N/A</v>
      </c>
      <c r="G192" s="0" t="n">
        <v>191</v>
      </c>
      <c r="H192" s="27" t="s">
        <v>877</v>
      </c>
      <c r="I192" s="2" t="s">
        <v>878</v>
      </c>
      <c r="J192" s="3" t="s">
        <v>593</v>
      </c>
      <c r="K192" s="6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  <c r="FM192" s="28"/>
      <c r="FN192" s="28"/>
      <c r="FO192" s="28"/>
      <c r="FP192" s="28"/>
    </row>
    <row r="193" customFormat="false" ht="14.9" hidden="false" customHeight="false" outlineLevel="0" collapsed="false">
      <c r="A193" s="3" t="n">
        <v>107</v>
      </c>
      <c r="B193" s="3" t="str">
        <f aca="false">INDEX(allweapstat!B$2:B$163,MATCH(A193,allweapstat!A$2:A$163,0),1)</f>
        <v>12.7mm Pistol</v>
      </c>
      <c r="C193" s="3" t="e">
        <f aca="false">INDEX($G$2:$G$21,MATCH(D193,$H$2:$H$21,0),1)</f>
        <v>#N/A</v>
      </c>
      <c r="D193" s="3" t="s">
        <v>591</v>
      </c>
      <c r="E193" s="3" t="e">
        <f aca="false">_xlfn.CONCAT("('",A193,"','",C193,"'),")</f>
        <v>#N/A</v>
      </c>
      <c r="G193" s="0" t="n">
        <v>192</v>
      </c>
      <c r="H193" s="27" t="s">
        <v>410</v>
      </c>
      <c r="I193" s="2" t="s">
        <v>716</v>
      </c>
      <c r="J193" s="3" t="s">
        <v>594</v>
      </c>
      <c r="K193" s="6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  <c r="FM193" s="28"/>
      <c r="FN193" s="28"/>
      <c r="FO193" s="28"/>
      <c r="FP193" s="28"/>
    </row>
    <row r="194" customFormat="false" ht="14.9" hidden="false" customHeight="false" outlineLevel="0" collapsed="false">
      <c r="A194" s="3" t="n">
        <v>107</v>
      </c>
      <c r="B194" s="3" t="str">
        <f aca="false">INDEX(allweapstat!B$2:B$163,MATCH(A194,allweapstat!A$2:A$163,0),1)</f>
        <v>12.7mm Pistol</v>
      </c>
      <c r="C194" s="3" t="e">
        <f aca="false">INDEX($G$2:$G$21,MATCH(D194,$H$2:$H$21,0),1)</f>
        <v>#N/A</v>
      </c>
      <c r="D194" s="3" t="s">
        <v>611</v>
      </c>
      <c r="E194" s="3" t="e">
        <f aca="false">_xlfn.CONCAT("('",A194,"','",C194,"'),")</f>
        <v>#N/A</v>
      </c>
      <c r="G194" s="0" t="n">
        <v>193</v>
      </c>
      <c r="H194" s="27" t="s">
        <v>879</v>
      </c>
      <c r="I194" s="2" t="s">
        <v>666</v>
      </c>
      <c r="J194" s="3" t="s">
        <v>588</v>
      </c>
      <c r="K194" s="6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  <c r="FM194" s="28"/>
      <c r="FN194" s="28"/>
      <c r="FO194" s="28"/>
      <c r="FP194" s="28"/>
    </row>
    <row r="195" customFormat="false" ht="14.9" hidden="false" customHeight="false" outlineLevel="0" collapsed="false">
      <c r="A195" s="3" t="n">
        <v>108</v>
      </c>
      <c r="B195" s="3" t="str">
        <f aca="false">INDEX(allweapstat!B$2:B$163,MATCH(A195,allweapstat!A$2:A$163,0),1)</f>
        <v>12.7mm SMG</v>
      </c>
      <c r="C195" s="3" t="e">
        <f aca="false">INDEX($G$2:$G$21,MATCH(D195,$H$2:$H$21,0),1)</f>
        <v>#N/A</v>
      </c>
      <c r="D195" s="3" t="s">
        <v>608</v>
      </c>
      <c r="E195" s="3" t="e">
        <f aca="false">_xlfn.CONCAT("('",A195,"','",C195,"'),")</f>
        <v>#N/A</v>
      </c>
      <c r="G195" s="0" t="n">
        <v>194</v>
      </c>
      <c r="H195" s="27" t="s">
        <v>880</v>
      </c>
      <c r="I195" s="2" t="s">
        <v>878</v>
      </c>
      <c r="J195" s="3" t="s">
        <v>593</v>
      </c>
      <c r="K195" s="6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  <c r="FM195" s="28"/>
      <c r="FN195" s="28"/>
      <c r="FO195" s="28"/>
      <c r="FP195" s="28"/>
    </row>
    <row r="196" customFormat="false" ht="14.9" hidden="false" customHeight="false" outlineLevel="0" collapsed="false">
      <c r="A196" s="3" t="n">
        <v>108</v>
      </c>
      <c r="B196" s="3" t="str">
        <f aca="false">INDEX(allweapstat!B$2:B$163,MATCH(A196,allweapstat!A$2:A$163,0),1)</f>
        <v>12.7mm SMG</v>
      </c>
      <c r="C196" s="3" t="e">
        <f aca="false">INDEX($G$2:$G$21,MATCH(D196,$H$2:$H$21,0),1)</f>
        <v>#N/A</v>
      </c>
      <c r="D196" s="3" t="s">
        <v>610</v>
      </c>
      <c r="E196" s="3" t="e">
        <f aca="false">_xlfn.CONCAT("('",A196,"','",C196,"'),")</f>
        <v>#N/A</v>
      </c>
      <c r="G196" s="0" t="n">
        <v>195</v>
      </c>
      <c r="H196" s="27" t="s">
        <v>881</v>
      </c>
      <c r="I196" s="2" t="s">
        <v>724</v>
      </c>
      <c r="J196" s="3" t="s">
        <v>598</v>
      </c>
      <c r="K196" s="6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  <c r="FM196" s="28"/>
      <c r="FN196" s="28"/>
      <c r="FO196" s="28"/>
      <c r="FP196" s="28"/>
    </row>
    <row r="197" customFormat="false" ht="14.9" hidden="false" customHeight="false" outlineLevel="0" collapsed="false">
      <c r="A197" s="3" t="n">
        <v>108</v>
      </c>
      <c r="B197" s="3" t="str">
        <f aca="false">INDEX(allweapstat!B$2:B$163,MATCH(A197,allweapstat!A$2:A$163,0),1)</f>
        <v>12.7mm SMG</v>
      </c>
      <c r="C197" s="3" t="e">
        <f aca="false">INDEX($G$2:$G$21,MATCH(D197,$H$2:$H$21,0),1)</f>
        <v>#N/A</v>
      </c>
      <c r="D197" s="3" t="s">
        <v>607</v>
      </c>
      <c r="E197" s="3" t="e">
        <f aca="false">_xlfn.CONCAT("('",A197,"','",C197,"'),")</f>
        <v>#N/A</v>
      </c>
      <c r="G197" s="0" t="n">
        <v>196</v>
      </c>
      <c r="H197" s="27" t="s">
        <v>882</v>
      </c>
      <c r="I197" s="2" t="s">
        <v>726</v>
      </c>
      <c r="J197" s="3" t="s">
        <v>598</v>
      </c>
      <c r="K197" s="6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  <c r="FM197" s="28"/>
      <c r="FN197" s="28"/>
      <c r="FO197" s="28"/>
      <c r="FP197" s="28"/>
    </row>
    <row r="198" customFormat="false" ht="14.9" hidden="false" customHeight="false" outlineLevel="0" collapsed="false">
      <c r="A198" s="3" t="n">
        <v>108</v>
      </c>
      <c r="B198" s="3" t="str">
        <f aca="false">INDEX(allweapstat!B$2:B$163,MATCH(A198,allweapstat!A$2:A$163,0),1)</f>
        <v>12.7mm SMG</v>
      </c>
      <c r="C198" s="3" t="e">
        <f aca="false">INDEX($G$2:$G$21,MATCH(D198,$H$2:$H$21,0),1)</f>
        <v>#N/A</v>
      </c>
      <c r="D198" s="3" t="s">
        <v>591</v>
      </c>
      <c r="E198" s="3" t="e">
        <f aca="false">_xlfn.CONCAT("('",A198,"','",C198,"'),")</f>
        <v>#N/A</v>
      </c>
      <c r="G198" s="0" t="n">
        <v>197</v>
      </c>
      <c r="H198" s="27" t="s">
        <v>883</v>
      </c>
      <c r="I198" s="2" t="s">
        <v>685</v>
      </c>
      <c r="J198" s="3" t="s">
        <v>588</v>
      </c>
      <c r="K198" s="6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  <c r="FM198" s="28"/>
      <c r="FN198" s="28"/>
      <c r="FO198" s="28"/>
      <c r="FP198" s="28"/>
    </row>
    <row r="199" customFormat="false" ht="14.9" hidden="false" customHeight="false" outlineLevel="0" collapsed="false">
      <c r="A199" s="3" t="n">
        <v>108</v>
      </c>
      <c r="B199" s="3" t="str">
        <f aca="false">INDEX(allweapstat!B$2:B$163,MATCH(A199,allweapstat!A$2:A$163,0),1)</f>
        <v>12.7mm SMG</v>
      </c>
      <c r="C199" s="3" t="e">
        <f aca="false">INDEX($G$2:$G$21,MATCH(D199,$H$2:$H$21,0),1)</f>
        <v>#N/A</v>
      </c>
      <c r="D199" s="3" t="s">
        <v>611</v>
      </c>
      <c r="E199" s="3" t="e">
        <f aca="false">_xlfn.CONCAT("('",A199,"','",C199,"'),")</f>
        <v>#N/A</v>
      </c>
      <c r="G199" s="0" t="n">
        <v>198</v>
      </c>
      <c r="H199" s="27" t="s">
        <v>884</v>
      </c>
      <c r="I199" s="2" t="s">
        <v>885</v>
      </c>
      <c r="J199" s="3" t="s">
        <v>588</v>
      </c>
      <c r="K199" s="6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  <c r="FM199" s="28"/>
      <c r="FN199" s="28"/>
      <c r="FO199" s="28"/>
      <c r="FP199" s="28"/>
    </row>
    <row r="200" customFormat="false" ht="14.9" hidden="false" customHeight="false" outlineLevel="0" collapsed="false">
      <c r="A200" s="3" t="n">
        <v>109</v>
      </c>
      <c r="B200" s="3" t="str">
        <f aca="false">INDEX(allweapstat!B$2:B$163,MATCH(A200,allweapstat!A$2:A$163,0),1)</f>
        <v>25mm Grenade APW</v>
      </c>
      <c r="C200" s="3" t="e">
        <f aca="false">INDEX($G$2:$G$21,MATCH(D200,$H$2:$H$21,0),1)</f>
        <v>#N/A</v>
      </c>
      <c r="D200" s="3" t="s">
        <v>608</v>
      </c>
      <c r="E200" s="3" t="e">
        <f aca="false">_xlfn.CONCAT("('",A200,"','",C200,"'),")</f>
        <v>#N/A</v>
      </c>
      <c r="G200" s="0" t="n">
        <v>199</v>
      </c>
      <c r="H200" s="27" t="s">
        <v>886</v>
      </c>
      <c r="I200" s="2" t="s">
        <v>887</v>
      </c>
      <c r="J200" s="3" t="s">
        <v>595</v>
      </c>
      <c r="K200" s="6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  <c r="FM200" s="28"/>
      <c r="FN200" s="28"/>
      <c r="FO200" s="28"/>
      <c r="FP200" s="28"/>
    </row>
    <row r="201" customFormat="false" ht="14.9" hidden="false" customHeight="false" outlineLevel="0" collapsed="false">
      <c r="A201" s="3" t="n">
        <v>109</v>
      </c>
      <c r="B201" s="3" t="str">
        <f aca="false">INDEX(allweapstat!B$2:B$163,MATCH(A201,allweapstat!A$2:A$163,0),1)</f>
        <v>25mm Grenade APW</v>
      </c>
      <c r="C201" s="3" t="e">
        <f aca="false">INDEX($G$2:$G$21,MATCH(D201,$H$2:$H$21,0),1)</f>
        <v>#N/A</v>
      </c>
      <c r="D201" s="3" t="s">
        <v>603</v>
      </c>
      <c r="E201" s="3" t="e">
        <f aca="false">_xlfn.CONCAT("('",A201,"','",C201,"'),")</f>
        <v>#N/A</v>
      </c>
      <c r="G201" s="0" t="n">
        <v>200</v>
      </c>
      <c r="H201" s="27" t="s">
        <v>888</v>
      </c>
      <c r="I201" s="2" t="s">
        <v>889</v>
      </c>
      <c r="J201" s="3" t="s">
        <v>595</v>
      </c>
      <c r="K201" s="6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  <c r="FM201" s="28"/>
      <c r="FN201" s="28"/>
      <c r="FO201" s="28"/>
      <c r="FP201" s="28"/>
    </row>
    <row r="202" customFormat="false" ht="14.9" hidden="false" customHeight="false" outlineLevel="0" collapsed="false">
      <c r="A202" s="3" t="n">
        <v>109</v>
      </c>
      <c r="B202" s="3" t="str">
        <f aca="false">INDEX(allweapstat!B$2:B$163,MATCH(A202,allweapstat!A$2:A$163,0),1)</f>
        <v>25mm Grenade APW</v>
      </c>
      <c r="C202" s="3" t="e">
        <f aca="false">INDEX($G$2:$G$21,MATCH(D202,$H$2:$H$21,0),1)</f>
        <v>#N/A</v>
      </c>
      <c r="D202" s="3" t="s">
        <v>607</v>
      </c>
      <c r="E202" s="3" t="e">
        <f aca="false">_xlfn.CONCAT("('",A202,"','",C202,"'),")</f>
        <v>#N/A</v>
      </c>
      <c r="G202" s="0" t="n">
        <v>201</v>
      </c>
      <c r="H202" s="27" t="s">
        <v>621</v>
      </c>
      <c r="I202" s="2" t="s">
        <v>32</v>
      </c>
      <c r="J202" s="3" t="s">
        <v>595</v>
      </c>
      <c r="K202" s="6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  <c r="FM202" s="28"/>
      <c r="FN202" s="28"/>
      <c r="FO202" s="28"/>
      <c r="FP202" s="28"/>
    </row>
    <row r="203" customFormat="false" ht="14.9" hidden="false" customHeight="false" outlineLevel="0" collapsed="false">
      <c r="A203" s="3" t="n">
        <v>110</v>
      </c>
      <c r="B203" s="3" t="str">
        <f aca="false">INDEX(allweapstat!B$2:B$163,MATCH(A203,allweapstat!A$2:A$163,0),1)</f>
        <v>9mm Pistol</v>
      </c>
      <c r="C203" s="3" t="e">
        <f aca="false">INDEX($G$2:$G$21,MATCH(D203,$H$2:$H$21,0),1)</f>
        <v>#N/A</v>
      </c>
      <c r="D203" s="3" t="s">
        <v>608</v>
      </c>
      <c r="E203" s="3" t="e">
        <f aca="false">_xlfn.CONCAT("('",A203,"','",C203,"'),")</f>
        <v>#N/A</v>
      </c>
      <c r="G203" s="0" t="n">
        <v>202</v>
      </c>
      <c r="H203" s="27" t="s">
        <v>133</v>
      </c>
      <c r="I203" s="2" t="s">
        <v>133</v>
      </c>
      <c r="J203" s="3" t="s">
        <v>595</v>
      </c>
      <c r="K203" s="6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  <c r="FM203" s="28"/>
      <c r="FN203" s="28"/>
      <c r="FO203" s="28"/>
      <c r="FP203" s="28"/>
    </row>
    <row r="204" customFormat="false" ht="14.9" hidden="false" customHeight="false" outlineLevel="0" collapsed="false">
      <c r="A204" s="3" t="n">
        <v>110</v>
      </c>
      <c r="B204" s="3" t="str">
        <f aca="false">INDEX(allweapstat!B$2:B$163,MATCH(A204,allweapstat!A$2:A$163,0),1)</f>
        <v>9mm Pistol</v>
      </c>
      <c r="C204" s="3" t="e">
        <f aca="false">INDEX($G$2:$G$21,MATCH(D204,$H$2:$H$21,0),1)</f>
        <v>#N/A</v>
      </c>
      <c r="D204" s="3" t="s">
        <v>610</v>
      </c>
      <c r="E204" s="3" t="e">
        <f aca="false">_xlfn.CONCAT("('",A204,"','",C204,"'),")</f>
        <v>#N/A</v>
      </c>
      <c r="G204" s="0" t="n">
        <v>203</v>
      </c>
      <c r="H204" s="27" t="s">
        <v>890</v>
      </c>
      <c r="I204" s="2" t="s">
        <v>837</v>
      </c>
      <c r="J204" s="3" t="s">
        <v>595</v>
      </c>
      <c r="K204" s="6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  <c r="FM204" s="28"/>
      <c r="FN204" s="28"/>
      <c r="FO204" s="28"/>
      <c r="FP204" s="28"/>
    </row>
    <row r="205" customFormat="false" ht="14.9" hidden="false" customHeight="false" outlineLevel="0" collapsed="false">
      <c r="A205" s="3" t="n">
        <v>110</v>
      </c>
      <c r="B205" s="3" t="str">
        <f aca="false">INDEX(allweapstat!B$2:B$163,MATCH(A205,allweapstat!A$2:A$163,0),1)</f>
        <v>9mm Pistol</v>
      </c>
      <c r="C205" s="3" t="e">
        <f aca="false">INDEX($G$2:$G$21,MATCH(D205,$H$2:$H$21,0),1)</f>
        <v>#N/A</v>
      </c>
      <c r="D205" s="3" t="s">
        <v>607</v>
      </c>
      <c r="E205" s="3" t="e">
        <f aca="false">_xlfn.CONCAT("('",A205,"','",C205,"'),")</f>
        <v>#N/A</v>
      </c>
      <c r="G205" s="0" t="n">
        <v>204</v>
      </c>
      <c r="H205" s="27" t="s">
        <v>891</v>
      </c>
      <c r="I205" s="2" t="s">
        <v>32</v>
      </c>
      <c r="J205" s="3" t="s">
        <v>588</v>
      </c>
      <c r="K205" s="6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  <c r="FM205" s="28"/>
      <c r="FN205" s="28"/>
      <c r="FO205" s="28"/>
      <c r="FP205" s="28"/>
    </row>
    <row r="206" customFormat="false" ht="14.9" hidden="false" customHeight="false" outlineLevel="0" collapsed="false">
      <c r="A206" s="3" t="n">
        <v>110</v>
      </c>
      <c r="B206" s="3" t="str">
        <f aca="false">INDEX(allweapstat!B$2:B$163,MATCH(A206,allweapstat!A$2:A$163,0),1)</f>
        <v>9mm Pistol</v>
      </c>
      <c r="C206" s="3" t="e">
        <f aca="false">INDEX($G$2:$G$21,MATCH(D206,$H$2:$H$21,0),1)</f>
        <v>#N/A</v>
      </c>
      <c r="D206" s="3" t="s">
        <v>591</v>
      </c>
      <c r="E206" s="3" t="e">
        <f aca="false">_xlfn.CONCAT("('",A206,"','",C206,"'),")</f>
        <v>#N/A</v>
      </c>
      <c r="G206" s="0" t="n">
        <v>205</v>
      </c>
      <c r="H206" s="27" t="s">
        <v>892</v>
      </c>
      <c r="I206" s="2" t="s">
        <v>892</v>
      </c>
      <c r="J206" s="3" t="s">
        <v>601</v>
      </c>
      <c r="K206" s="6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  <c r="FM206" s="28"/>
      <c r="FN206" s="28"/>
      <c r="FO206" s="28"/>
      <c r="FP206" s="28"/>
    </row>
    <row r="207" customFormat="false" ht="14.9" hidden="false" customHeight="false" outlineLevel="0" collapsed="false">
      <c r="A207" s="3" t="n">
        <v>110</v>
      </c>
      <c r="B207" s="3" t="str">
        <f aca="false">INDEX(allweapstat!B$2:B$163,MATCH(A207,allweapstat!A$2:A$163,0),1)</f>
        <v>9mm Pistol</v>
      </c>
      <c r="C207" s="3" t="e">
        <f aca="false">INDEX($G$2:$G$21,MATCH(D207,$H$2:$H$21,0),1)</f>
        <v>#N/A</v>
      </c>
      <c r="D207" s="3" t="s">
        <v>611</v>
      </c>
      <c r="E207" s="3" t="e">
        <f aca="false">_xlfn.CONCAT("('",A207,"','",C207,"'),")</f>
        <v>#N/A</v>
      </c>
      <c r="G207" s="0" t="n">
        <v>206</v>
      </c>
      <c r="H207" s="27" t="s">
        <v>893</v>
      </c>
      <c r="I207" s="2" t="s">
        <v>32</v>
      </c>
      <c r="J207" s="3" t="s">
        <v>593</v>
      </c>
      <c r="K207" s="6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  <c r="FM207" s="28"/>
      <c r="FN207" s="28"/>
      <c r="FO207" s="28"/>
      <c r="FP207" s="28"/>
    </row>
    <row r="208" customFormat="false" ht="14.9" hidden="false" customHeight="false" outlineLevel="0" collapsed="false">
      <c r="A208" s="3" t="n">
        <v>111</v>
      </c>
      <c r="B208" s="3" t="str">
        <f aca="false">INDEX(allweapstat!B$2:B$163,MATCH(A208,allweapstat!A$2:A$163,0),1)</f>
        <v>Anti-Materiel Rifle</v>
      </c>
      <c r="C208" s="3" t="e">
        <f aca="false">INDEX($G$2:$G$21,MATCH(D208,$H$2:$H$21,0),1)</f>
        <v>#N/A</v>
      </c>
      <c r="D208" s="3" t="s">
        <v>608</v>
      </c>
      <c r="E208" s="3" t="e">
        <f aca="false">_xlfn.CONCAT("('",A208,"','",C208,"'),")</f>
        <v>#N/A</v>
      </c>
      <c r="G208" s="0" t="n">
        <v>207</v>
      </c>
      <c r="H208" s="27" t="s">
        <v>894</v>
      </c>
      <c r="I208" s="2" t="s">
        <v>895</v>
      </c>
      <c r="J208" s="3" t="s">
        <v>593</v>
      </c>
      <c r="K208" s="6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  <c r="FM208" s="28"/>
      <c r="FN208" s="28"/>
      <c r="FO208" s="28"/>
      <c r="FP208" s="28"/>
    </row>
    <row r="209" customFormat="false" ht="14.9" hidden="false" customHeight="false" outlineLevel="0" collapsed="false">
      <c r="A209" s="3" t="n">
        <v>111</v>
      </c>
      <c r="B209" s="3" t="str">
        <f aca="false">INDEX(allweapstat!B$2:B$163,MATCH(A209,allweapstat!A$2:A$163,0),1)</f>
        <v>Anti-Materiel Rifle</v>
      </c>
      <c r="C209" s="3" t="e">
        <f aca="false">INDEX($G$2:$G$21,MATCH(D209,$H$2:$H$21,0),1)</f>
        <v>#N/A</v>
      </c>
      <c r="D209" s="3" t="s">
        <v>607</v>
      </c>
      <c r="E209" s="3" t="e">
        <f aca="false">_xlfn.CONCAT("('",A209,"','",C209,"'),")</f>
        <v>#N/A</v>
      </c>
      <c r="G209" s="0" t="n">
        <v>208</v>
      </c>
      <c r="H209" s="27" t="s">
        <v>789</v>
      </c>
      <c r="I209" s="2" t="s">
        <v>789</v>
      </c>
      <c r="J209" s="3" t="s">
        <v>601</v>
      </c>
      <c r="K209" s="6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  <c r="FM209" s="28"/>
      <c r="FN209" s="28"/>
      <c r="FO209" s="28"/>
      <c r="FP209" s="28"/>
    </row>
    <row r="210" customFormat="false" ht="14.9" hidden="false" customHeight="false" outlineLevel="0" collapsed="false">
      <c r="A210" s="3" t="n">
        <v>111</v>
      </c>
      <c r="B210" s="3" t="str">
        <f aca="false">INDEX(allweapstat!B$2:B$163,MATCH(A210,allweapstat!A$2:A$163,0),1)</f>
        <v>Anti-Materiel Rifle</v>
      </c>
      <c r="C210" s="3" t="e">
        <f aca="false">INDEX($G$2:$G$21,MATCH(D210,$H$2:$H$21,0),1)</f>
        <v>#N/A</v>
      </c>
      <c r="D210" s="3" t="s">
        <v>591</v>
      </c>
      <c r="E210" s="3" t="e">
        <f aca="false">_xlfn.CONCAT("('",A210,"','",C210,"'),")</f>
        <v>#N/A</v>
      </c>
      <c r="G210" s="0" t="n">
        <v>209</v>
      </c>
      <c r="H210" s="27" t="s">
        <v>820</v>
      </c>
      <c r="I210" s="2" t="s">
        <v>820</v>
      </c>
      <c r="J210" s="3" t="s">
        <v>601</v>
      </c>
      <c r="K210" s="6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  <c r="FM210" s="28"/>
      <c r="FN210" s="28"/>
      <c r="FO210" s="28"/>
      <c r="FP210" s="28"/>
    </row>
    <row r="211" customFormat="false" ht="14.9" hidden="false" customHeight="false" outlineLevel="0" collapsed="false">
      <c r="A211" s="3" t="n">
        <v>111</v>
      </c>
      <c r="B211" s="3" t="str">
        <f aca="false">INDEX(allweapstat!B$2:B$163,MATCH(A211,allweapstat!A$2:A$163,0),1)</f>
        <v>Anti-Materiel Rifle</v>
      </c>
      <c r="C211" s="3" t="e">
        <f aca="false">INDEX($G$2:$G$21,MATCH(D211,$H$2:$H$21,0),1)</f>
        <v>#N/A</v>
      </c>
      <c r="D211" s="3" t="s">
        <v>611</v>
      </c>
      <c r="E211" s="3" t="e">
        <f aca="false">_xlfn.CONCAT("('",A211,"','",C211,"'),")</f>
        <v>#N/A</v>
      </c>
      <c r="G211" s="0" t="n">
        <v>210</v>
      </c>
      <c r="H211" s="27" t="s">
        <v>896</v>
      </c>
      <c r="I211" s="2" t="s">
        <v>897</v>
      </c>
      <c r="J211" s="3" t="s">
        <v>601</v>
      </c>
      <c r="K211" s="6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  <c r="FM211" s="28"/>
      <c r="FN211" s="28"/>
      <c r="FO211" s="28"/>
      <c r="FP211" s="28"/>
    </row>
    <row r="212" customFormat="false" ht="14.9" hidden="false" customHeight="false" outlineLevel="0" collapsed="false">
      <c r="A212" s="3" t="n">
        <v>112</v>
      </c>
      <c r="B212" s="3" t="str">
        <f aca="false">INDEX(allweapstat!B$2:B$163,MATCH(A212,allweapstat!A$2:A$163,0),1)</f>
        <v>Battle Rifle</v>
      </c>
      <c r="C212" s="3" t="e">
        <f aca="false">INDEX($G$2:$G$21,MATCH(D212,$H$2:$H$21,0),1)</f>
        <v>#N/A</v>
      </c>
      <c r="D212" s="3" t="s">
        <v>608</v>
      </c>
      <c r="E212" s="3" t="e">
        <f aca="false">_xlfn.CONCAT("('",A212,"','",C212,"'),")</f>
        <v>#N/A</v>
      </c>
      <c r="G212" s="0" t="n">
        <v>211</v>
      </c>
      <c r="H212" s="27" t="s">
        <v>898</v>
      </c>
      <c r="I212" s="2" t="s">
        <v>729</v>
      </c>
      <c r="J212" s="3" t="s">
        <v>599</v>
      </c>
      <c r="K212" s="6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  <c r="FM212" s="28"/>
      <c r="FN212" s="28"/>
      <c r="FO212" s="28"/>
      <c r="FP212" s="28"/>
    </row>
    <row r="213" customFormat="false" ht="14.9" hidden="false" customHeight="false" outlineLevel="0" collapsed="false">
      <c r="A213" s="3" t="n">
        <v>112</v>
      </c>
      <c r="B213" s="3" t="str">
        <f aca="false">INDEX(allweapstat!B$2:B$163,MATCH(A213,allweapstat!A$2:A$163,0),1)</f>
        <v>Battle Rifle</v>
      </c>
      <c r="C213" s="3" t="e">
        <f aca="false">INDEX($G$2:$G$21,MATCH(D213,$H$2:$H$21,0),1)</f>
        <v>#N/A</v>
      </c>
      <c r="D213" s="3" t="s">
        <v>603</v>
      </c>
      <c r="E213" s="3" t="e">
        <f aca="false">_xlfn.CONCAT("('",A213,"','",C213,"'),")</f>
        <v>#N/A</v>
      </c>
      <c r="G213" s="0" t="n">
        <v>212</v>
      </c>
      <c r="H213" s="27" t="s">
        <v>899</v>
      </c>
      <c r="I213" s="2" t="s">
        <v>899</v>
      </c>
      <c r="J213" s="3" t="s">
        <v>599</v>
      </c>
      <c r="K213" s="6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  <c r="FM213" s="28"/>
      <c r="FN213" s="28"/>
      <c r="FO213" s="28"/>
      <c r="FP213" s="28"/>
    </row>
    <row r="214" customFormat="false" ht="14.9" hidden="false" customHeight="false" outlineLevel="0" collapsed="false">
      <c r="A214" s="3" t="n">
        <v>112</v>
      </c>
      <c r="B214" s="3" t="str">
        <f aca="false">INDEX(allweapstat!B$2:B$163,MATCH(A214,allweapstat!A$2:A$163,0),1)</f>
        <v>Battle Rifle</v>
      </c>
      <c r="C214" s="3" t="e">
        <f aca="false">INDEX($G$2:$G$21,MATCH(D214,$H$2:$H$21,0),1)</f>
        <v>#N/A</v>
      </c>
      <c r="D214" s="3" t="s">
        <v>591</v>
      </c>
      <c r="E214" s="3" t="e">
        <f aca="false">_xlfn.CONCAT("('",A214,"','",C214,"'),")</f>
        <v>#N/A</v>
      </c>
      <c r="G214" s="0" t="n">
        <v>213</v>
      </c>
      <c r="H214" s="27" t="s">
        <v>900</v>
      </c>
      <c r="I214" s="2" t="s">
        <v>901</v>
      </c>
      <c r="J214" s="3" t="s">
        <v>599</v>
      </c>
      <c r="K214" s="6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  <c r="FM214" s="28"/>
      <c r="FN214" s="28"/>
      <c r="FO214" s="28"/>
      <c r="FP214" s="28"/>
    </row>
    <row r="215" customFormat="false" ht="14.9" hidden="false" customHeight="false" outlineLevel="0" collapsed="false">
      <c r="A215" s="3" t="n">
        <v>112</v>
      </c>
      <c r="B215" s="3" t="str">
        <f aca="false">INDEX(allweapstat!B$2:B$163,MATCH(A215,allweapstat!A$2:A$163,0),1)</f>
        <v>Battle Rifle</v>
      </c>
      <c r="C215" s="3" t="e">
        <f aca="false">INDEX($G$2:$G$21,MATCH(D215,$H$2:$H$21,0),1)</f>
        <v>#N/A</v>
      </c>
      <c r="D215" s="3" t="s">
        <v>611</v>
      </c>
      <c r="E215" s="3" t="e">
        <f aca="false">_xlfn.CONCAT("('",A215,"','",C215,"'),")</f>
        <v>#N/A</v>
      </c>
      <c r="G215" s="0" t="n">
        <v>214</v>
      </c>
      <c r="H215" s="27" t="s">
        <v>902</v>
      </c>
      <c r="I215" s="2" t="s">
        <v>902</v>
      </c>
      <c r="J215" s="3" t="s">
        <v>599</v>
      </c>
      <c r="K215" s="6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  <c r="FM215" s="28"/>
      <c r="FN215" s="28"/>
      <c r="FO215" s="28"/>
      <c r="FP215" s="28"/>
    </row>
    <row r="216" customFormat="false" ht="14.9" hidden="false" customHeight="false" outlineLevel="0" collapsed="false">
      <c r="A216" s="3" t="n">
        <v>115</v>
      </c>
      <c r="B216" s="3" t="str">
        <f aca="false">INDEX(allweapstat!B$2:B$163,MATCH(A216,allweapstat!A$2:A$163,0),1)</f>
        <v>Black Powder Rifle</v>
      </c>
      <c r="C216" s="3" t="e">
        <f aca="false">INDEX($G$2:$G$21,MATCH(D216,$H$2:$H$21,0),1)</f>
        <v>#N/A</v>
      </c>
      <c r="D216" s="3" t="s">
        <v>611</v>
      </c>
      <c r="E216" s="3" t="e">
        <f aca="false">_xlfn.CONCAT("('",A216,"','",C216,"'),")</f>
        <v>#N/A</v>
      </c>
      <c r="G216" s="0" t="n">
        <v>215</v>
      </c>
      <c r="H216" s="27" t="s">
        <v>903</v>
      </c>
      <c r="I216" s="2" t="s">
        <v>904</v>
      </c>
      <c r="J216" s="3" t="s">
        <v>599</v>
      </c>
      <c r="K216" s="6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  <c r="FM216" s="28"/>
      <c r="FN216" s="28"/>
      <c r="FO216" s="28"/>
      <c r="FP216" s="28"/>
    </row>
    <row r="217" customFormat="false" ht="14.9" hidden="false" customHeight="false" outlineLevel="0" collapsed="false">
      <c r="A217" s="3" t="n">
        <v>116</v>
      </c>
      <c r="B217" s="3" t="str">
        <f aca="false">INDEX(allweapstat!B$2:B$163,MATCH(A217,allweapstat!A$2:A$163,0),1)</f>
        <v>Gauss Pistol</v>
      </c>
      <c r="C217" s="3" t="e">
        <f aca="false">INDEX($G$2:$G$21,MATCH(D217,$H$2:$H$21,0),1)</f>
        <v>#N/A</v>
      </c>
      <c r="D217" s="3" t="s">
        <v>603</v>
      </c>
      <c r="E217" s="3" t="e">
        <f aca="false">_xlfn.CONCAT("('",A217,"','",C217,"'),")</f>
        <v>#N/A</v>
      </c>
      <c r="G217" s="0" t="n">
        <v>216</v>
      </c>
      <c r="H217" s="27" t="s">
        <v>905</v>
      </c>
      <c r="I217" s="2" t="s">
        <v>905</v>
      </c>
      <c r="J217" s="3" t="s">
        <v>599</v>
      </c>
      <c r="K217" s="6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  <c r="FM217" s="28"/>
      <c r="FN217" s="28"/>
      <c r="FO217" s="28"/>
      <c r="FP217" s="28"/>
    </row>
    <row r="218" customFormat="false" ht="14.9" hidden="false" customHeight="false" outlineLevel="0" collapsed="false">
      <c r="A218" s="3" t="n">
        <v>116</v>
      </c>
      <c r="B218" s="3" t="str">
        <f aca="false">INDEX(allweapstat!B$2:B$163,MATCH(A218,allweapstat!A$2:A$163,0),1)</f>
        <v>Gauss Pistol</v>
      </c>
      <c r="C218" s="3" t="e">
        <f aca="false">INDEX($G$2:$G$21,MATCH(D218,$H$2:$H$21,0),1)</f>
        <v>#N/A</v>
      </c>
      <c r="D218" s="3" t="s">
        <v>602</v>
      </c>
      <c r="E218" s="3" t="e">
        <f aca="false">_xlfn.CONCAT("('",A218,"','",C218,"'),")</f>
        <v>#N/A</v>
      </c>
      <c r="G218" s="0" t="n">
        <v>217</v>
      </c>
      <c r="H218" s="27" t="s">
        <v>906</v>
      </c>
      <c r="I218" s="2" t="s">
        <v>906</v>
      </c>
      <c r="J218" s="3" t="s">
        <v>599</v>
      </c>
      <c r="K218" s="6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  <c r="FM218" s="28"/>
      <c r="FN218" s="28"/>
      <c r="FO218" s="28"/>
      <c r="FP218" s="28"/>
    </row>
    <row r="219" customFormat="false" ht="14.9" hidden="false" customHeight="false" outlineLevel="0" collapsed="false">
      <c r="A219" s="3" t="n">
        <v>116</v>
      </c>
      <c r="B219" s="3" t="str">
        <f aca="false">INDEX(allweapstat!B$2:B$163,MATCH(A219,allweapstat!A$2:A$163,0),1)</f>
        <v>Gauss Pistol</v>
      </c>
      <c r="C219" s="3" t="e">
        <f aca="false">INDEX($G$2:$G$21,MATCH(D219,$H$2:$H$21,0),1)</f>
        <v>#N/A</v>
      </c>
      <c r="D219" s="3" t="s">
        <v>591</v>
      </c>
      <c r="E219" s="3" t="e">
        <f aca="false">_xlfn.CONCAT("('",A219,"','",C219,"'),")</f>
        <v>#N/A</v>
      </c>
      <c r="G219" s="0" t="n">
        <v>218</v>
      </c>
      <c r="H219" s="27" t="s">
        <v>399</v>
      </c>
      <c r="I219" s="2" t="s">
        <v>733</v>
      </c>
      <c r="J219" s="3" t="s">
        <v>598</v>
      </c>
      <c r="K219" s="6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  <c r="FM219" s="28"/>
      <c r="FN219" s="28"/>
      <c r="FO219" s="28"/>
      <c r="FP219" s="28"/>
    </row>
    <row r="220" customFormat="false" ht="14.9" hidden="false" customHeight="false" outlineLevel="0" collapsed="false">
      <c r="A220" s="3" t="n">
        <v>117</v>
      </c>
      <c r="B220" s="3" t="str">
        <f aca="false">INDEX(allweapstat!B$2:B$163,MATCH(A220,allweapstat!A$2:A$163,0),1)</f>
        <v>Gauss Shotgun</v>
      </c>
      <c r="C220" s="3" t="e">
        <f aca="false">INDEX($G$2:$G$21,MATCH(D220,$H$2:$H$21,0),1)</f>
        <v>#N/A</v>
      </c>
      <c r="D220" s="3" t="s">
        <v>603</v>
      </c>
      <c r="E220" s="3" t="e">
        <f aca="false">_xlfn.CONCAT("('",A220,"','",C220,"'),")</f>
        <v>#N/A</v>
      </c>
      <c r="G220" s="0" t="n">
        <v>219</v>
      </c>
      <c r="H220" s="27" t="s">
        <v>907</v>
      </c>
      <c r="I220" s="2" t="s">
        <v>908</v>
      </c>
      <c r="J220" s="3" t="s">
        <v>86</v>
      </c>
      <c r="K220" s="6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  <c r="FM220" s="28"/>
      <c r="FN220" s="28"/>
      <c r="FO220" s="28"/>
      <c r="FP220" s="28"/>
    </row>
    <row r="221" customFormat="false" ht="14.9" hidden="false" customHeight="false" outlineLevel="0" collapsed="false">
      <c r="A221" s="3" t="n">
        <v>117</v>
      </c>
      <c r="B221" s="3" t="str">
        <f aca="false">INDEX(allweapstat!B$2:B$163,MATCH(A221,allweapstat!A$2:A$163,0),1)</f>
        <v>Gauss Shotgun</v>
      </c>
      <c r="C221" s="3" t="e">
        <f aca="false">INDEX($G$2:$G$21,MATCH(D221,$H$2:$H$21,0),1)</f>
        <v>#N/A</v>
      </c>
      <c r="D221" s="3" t="s">
        <v>602</v>
      </c>
      <c r="E221" s="3" t="e">
        <f aca="false">_xlfn.CONCAT("('",A221,"','",C221,"'),")</f>
        <v>#N/A</v>
      </c>
      <c r="G221" s="0" t="n">
        <v>220</v>
      </c>
      <c r="H221" s="27" t="s">
        <v>909</v>
      </c>
      <c r="I221" s="2" t="s">
        <v>621</v>
      </c>
      <c r="J221" s="3" t="s">
        <v>588</v>
      </c>
      <c r="K221" s="6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  <c r="FM221" s="28"/>
      <c r="FN221" s="28"/>
      <c r="FO221" s="28"/>
      <c r="FP221" s="28"/>
    </row>
    <row r="222" customFormat="false" ht="14.9" hidden="false" customHeight="false" outlineLevel="0" collapsed="false">
      <c r="A222" s="3" t="n">
        <v>118</v>
      </c>
      <c r="B222" s="3" t="str">
        <f aca="false">INDEX(allweapstat!B$2:B$163,MATCH(A222,allweapstat!A$2:A$163,0),1)</f>
        <v>Light Machine Gun</v>
      </c>
      <c r="C222" s="3" t="e">
        <f aca="false">INDEX($G$2:$G$21,MATCH(D222,$H$2:$H$21,0),1)</f>
        <v>#N/A</v>
      </c>
      <c r="D222" s="3" t="s">
        <v>608</v>
      </c>
      <c r="E222" s="3" t="e">
        <f aca="false">_xlfn.CONCAT("('",A222,"','",C222,"'),")</f>
        <v>#N/A</v>
      </c>
      <c r="G222" s="0" t="n">
        <v>221</v>
      </c>
      <c r="H222" s="27" t="s">
        <v>910</v>
      </c>
      <c r="I222" s="2" t="s">
        <v>911</v>
      </c>
      <c r="J222" s="3" t="s">
        <v>598</v>
      </c>
      <c r="K222" s="6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  <c r="FM222" s="28"/>
      <c r="FN222" s="28"/>
      <c r="FO222" s="28"/>
      <c r="FP222" s="28"/>
    </row>
    <row r="223" customFormat="false" ht="14.9" hidden="false" customHeight="false" outlineLevel="0" collapsed="false">
      <c r="A223" s="3" t="n">
        <v>118</v>
      </c>
      <c r="B223" s="3" t="str">
        <f aca="false">INDEX(allweapstat!B$2:B$163,MATCH(A223,allweapstat!A$2:A$163,0),1)</f>
        <v>Light Machine Gun</v>
      </c>
      <c r="C223" s="3" t="e">
        <f aca="false">INDEX($G$2:$G$21,MATCH(D223,$H$2:$H$21,0),1)</f>
        <v>#N/A</v>
      </c>
      <c r="D223" s="3" t="s">
        <v>603</v>
      </c>
      <c r="E223" s="3" t="e">
        <f aca="false">_xlfn.CONCAT("('",A223,"','",C223,"'),")</f>
        <v>#N/A</v>
      </c>
      <c r="G223" s="0" t="n">
        <v>222</v>
      </c>
      <c r="H223" s="27" t="s">
        <v>912</v>
      </c>
      <c r="I223" s="2" t="s">
        <v>745</v>
      </c>
      <c r="J223" s="3" t="s">
        <v>598</v>
      </c>
      <c r="K223" s="6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  <c r="FM223" s="28"/>
      <c r="FN223" s="28"/>
      <c r="FO223" s="28"/>
      <c r="FP223" s="28"/>
    </row>
    <row r="224" customFormat="false" ht="14.9" hidden="false" customHeight="false" outlineLevel="0" collapsed="false">
      <c r="A224" s="3" t="n">
        <v>118</v>
      </c>
      <c r="B224" s="3" t="str">
        <f aca="false">INDEX(allweapstat!B$2:B$163,MATCH(A224,allweapstat!A$2:A$163,0),1)</f>
        <v>Light Machine Gun</v>
      </c>
      <c r="C224" s="3" t="e">
        <f aca="false">INDEX($G$2:$G$21,MATCH(D224,$H$2:$H$21,0),1)</f>
        <v>#N/A</v>
      </c>
      <c r="D224" s="3" t="s">
        <v>607</v>
      </c>
      <c r="E224" s="3" t="e">
        <f aca="false">_xlfn.CONCAT("('",A224,"','",C224,"'),")</f>
        <v>#N/A</v>
      </c>
      <c r="G224" s="0" t="n">
        <v>223</v>
      </c>
      <c r="H224" s="27" t="s">
        <v>913</v>
      </c>
      <c r="I224" s="2" t="s">
        <v>914</v>
      </c>
      <c r="J224" s="3" t="s">
        <v>598</v>
      </c>
      <c r="K224" s="6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  <c r="FM224" s="28"/>
      <c r="FN224" s="28"/>
      <c r="FO224" s="28"/>
      <c r="FP224" s="28"/>
    </row>
    <row r="225" customFormat="false" ht="14.9" hidden="false" customHeight="false" outlineLevel="0" collapsed="false">
      <c r="A225" s="3" t="n">
        <v>118</v>
      </c>
      <c r="B225" s="3" t="str">
        <f aca="false">INDEX(allweapstat!B$2:B$163,MATCH(A225,allweapstat!A$2:A$163,0),1)</f>
        <v>Light Machine Gun</v>
      </c>
      <c r="C225" s="3" t="e">
        <f aca="false">INDEX($G$2:$G$21,MATCH(D225,$H$2:$H$21,0),1)</f>
        <v>#N/A</v>
      </c>
      <c r="D225" s="3" t="s">
        <v>604</v>
      </c>
      <c r="E225" s="3" t="e">
        <f aca="false">_xlfn.CONCAT("('",A225,"','",C225,"'),")</f>
        <v>#N/A</v>
      </c>
      <c r="G225" s="0" t="n">
        <v>224</v>
      </c>
      <c r="H225" s="27" t="s">
        <v>915</v>
      </c>
      <c r="I225" s="2" t="s">
        <v>915</v>
      </c>
      <c r="J225" s="3" t="s">
        <v>587</v>
      </c>
      <c r="K225" s="6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  <c r="FM225" s="28"/>
      <c r="FN225" s="28"/>
      <c r="FO225" s="28"/>
      <c r="FP225" s="28"/>
    </row>
    <row r="226" customFormat="false" ht="14.9" hidden="false" customHeight="false" outlineLevel="0" collapsed="false">
      <c r="A226" s="3" t="n">
        <v>118</v>
      </c>
      <c r="B226" s="3" t="str">
        <f aca="false">INDEX(allweapstat!B$2:B$163,MATCH(A226,allweapstat!A$2:A$163,0),1)</f>
        <v>Light Machine Gun</v>
      </c>
      <c r="C226" s="3" t="e">
        <f aca="false">INDEX($G$2:$G$21,MATCH(D226,$H$2:$H$21,0),1)</f>
        <v>#N/A</v>
      </c>
      <c r="D226" s="3" t="s">
        <v>591</v>
      </c>
      <c r="E226" s="3" t="e">
        <f aca="false">_xlfn.CONCAT("('",A226,"','",C226,"'),")</f>
        <v>#N/A</v>
      </c>
      <c r="G226" s="0" t="n">
        <v>225</v>
      </c>
      <c r="H226" s="27" t="s">
        <v>916</v>
      </c>
      <c r="I226" s="2" t="s">
        <v>916</v>
      </c>
      <c r="J226" s="3" t="s">
        <v>587</v>
      </c>
      <c r="K226" s="6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  <c r="FM226" s="28"/>
      <c r="FN226" s="28"/>
      <c r="FO226" s="28"/>
      <c r="FP226" s="28"/>
    </row>
    <row r="227" customFormat="false" ht="14.9" hidden="false" customHeight="false" outlineLevel="0" collapsed="false">
      <c r="A227" s="3" t="n">
        <v>118</v>
      </c>
      <c r="B227" s="3" t="str">
        <f aca="false">INDEX(allweapstat!B$2:B$163,MATCH(A227,allweapstat!A$2:A$163,0),1)</f>
        <v>Light Machine Gun</v>
      </c>
      <c r="C227" s="3" t="e">
        <f aca="false">INDEX($G$2:$G$21,MATCH(D227,$H$2:$H$21,0),1)</f>
        <v>#N/A</v>
      </c>
      <c r="D227" s="3" t="s">
        <v>611</v>
      </c>
      <c r="E227" s="3" t="e">
        <f aca="false">_xlfn.CONCAT("('",A227,"','",C227,"'),")</f>
        <v>#N/A</v>
      </c>
      <c r="G227" s="0" t="n">
        <v>226</v>
      </c>
      <c r="H227" s="27" t="s">
        <v>917</v>
      </c>
      <c r="I227" s="2" t="s">
        <v>917</v>
      </c>
      <c r="J227" s="3" t="s">
        <v>588</v>
      </c>
      <c r="K227" s="6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</row>
    <row r="228" customFormat="false" ht="14.9" hidden="false" customHeight="false" outlineLevel="0" collapsed="false">
      <c r="A228" s="3" t="n">
        <v>119</v>
      </c>
      <c r="B228" s="3" t="str">
        <f aca="false">INDEX(allweapstat!B$2:B$163,MATCH(A228,allweapstat!A$2:A$163,0),1)</f>
        <v>Pump-Action Shotgun</v>
      </c>
      <c r="C228" s="3" t="e">
        <f aca="false">INDEX($G$2:$G$21,MATCH(D228,$H$2:$H$21,0),1)</f>
        <v>#N/A</v>
      </c>
      <c r="D228" s="3" t="s">
        <v>608</v>
      </c>
      <c r="E228" s="3" t="e">
        <f aca="false">_xlfn.CONCAT("('",A228,"','",C228,"'),")</f>
        <v>#N/A</v>
      </c>
      <c r="G228" s="0" t="n">
        <v>227</v>
      </c>
      <c r="H228" s="27" t="s">
        <v>918</v>
      </c>
      <c r="I228" s="2" t="s">
        <v>919</v>
      </c>
      <c r="J228" s="3" t="s">
        <v>600</v>
      </c>
      <c r="K228" s="6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  <c r="FM228" s="28"/>
      <c r="FN228" s="28"/>
      <c r="FO228" s="28"/>
      <c r="FP228" s="28"/>
    </row>
    <row r="229" customFormat="false" ht="14.9" hidden="false" customHeight="false" outlineLevel="0" collapsed="false">
      <c r="A229" s="3" t="n">
        <v>119</v>
      </c>
      <c r="B229" s="3" t="str">
        <f aca="false">INDEX(allweapstat!B$2:B$163,MATCH(A229,allweapstat!A$2:A$163,0),1)</f>
        <v>Pump-Action Shotgun</v>
      </c>
      <c r="C229" s="3" t="e">
        <f aca="false">INDEX($G$2:$G$21,MATCH(D229,$H$2:$H$21,0),1)</f>
        <v>#N/A</v>
      </c>
      <c r="D229" s="3" t="s">
        <v>603</v>
      </c>
      <c r="E229" s="3" t="e">
        <f aca="false">_xlfn.CONCAT("('",A229,"','",C229,"'),")</f>
        <v>#N/A</v>
      </c>
      <c r="G229" s="0" t="n">
        <v>228</v>
      </c>
      <c r="H229" s="27" t="s">
        <v>757</v>
      </c>
      <c r="I229" s="2" t="s">
        <v>757</v>
      </c>
      <c r="J229" s="3" t="s">
        <v>588</v>
      </c>
      <c r="K229" s="6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  <c r="FM229" s="28"/>
      <c r="FN229" s="28"/>
      <c r="FO229" s="28"/>
      <c r="FP229" s="28"/>
    </row>
    <row r="230" customFormat="false" ht="14.9" hidden="false" customHeight="false" outlineLevel="0" collapsed="false">
      <c r="A230" s="3" t="n">
        <v>119</v>
      </c>
      <c r="B230" s="3" t="str">
        <f aca="false">INDEX(allweapstat!B$2:B$163,MATCH(A230,allweapstat!A$2:A$163,0),1)</f>
        <v>Pump-Action Shotgun</v>
      </c>
      <c r="C230" s="3" t="e">
        <f aca="false">INDEX($G$2:$G$21,MATCH(D230,$H$2:$H$21,0),1)</f>
        <v>#N/A</v>
      </c>
      <c r="D230" s="3" t="s">
        <v>604</v>
      </c>
      <c r="E230" s="3" t="e">
        <f aca="false">_xlfn.CONCAT("('",A230,"','",C230,"'),")</f>
        <v>#N/A</v>
      </c>
      <c r="G230" s="0" t="n">
        <v>229</v>
      </c>
      <c r="H230" s="27" t="s">
        <v>704</v>
      </c>
      <c r="I230" s="2" t="s">
        <v>704</v>
      </c>
      <c r="J230" s="3" t="s">
        <v>589</v>
      </c>
      <c r="K230" s="6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  <c r="FM230" s="28"/>
      <c r="FN230" s="28"/>
      <c r="FO230" s="28"/>
      <c r="FP230" s="28"/>
    </row>
    <row r="231" customFormat="false" ht="14.9" hidden="false" customHeight="false" outlineLevel="0" collapsed="false">
      <c r="A231" s="3" t="n">
        <v>119</v>
      </c>
      <c r="B231" s="3" t="str">
        <f aca="false">INDEX(allweapstat!B$2:B$163,MATCH(A231,allweapstat!A$2:A$163,0),1)</f>
        <v>Pump-Action Shotgun</v>
      </c>
      <c r="C231" s="3" t="e">
        <f aca="false">INDEX($G$2:$G$21,MATCH(D231,$H$2:$H$21,0),1)</f>
        <v>#N/A</v>
      </c>
      <c r="D231" s="3" t="s">
        <v>591</v>
      </c>
      <c r="E231" s="3" t="e">
        <f aca="false">_xlfn.CONCAT("('",A231,"','",C231,"'),")</f>
        <v>#N/A</v>
      </c>
      <c r="G231" s="0" t="n">
        <v>230</v>
      </c>
      <c r="H231" s="27" t="s">
        <v>920</v>
      </c>
      <c r="I231" s="2" t="s">
        <v>921</v>
      </c>
      <c r="J231" s="3" t="s">
        <v>588</v>
      </c>
      <c r="K231" s="6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  <c r="FM231" s="28"/>
      <c r="FN231" s="28"/>
      <c r="FO231" s="28"/>
      <c r="FP231" s="28"/>
    </row>
    <row r="232" customFormat="false" ht="14.9" hidden="false" customHeight="false" outlineLevel="0" collapsed="false">
      <c r="A232" s="3" t="n">
        <v>119</v>
      </c>
      <c r="B232" s="3" t="str">
        <f aca="false">INDEX(allweapstat!B$2:B$163,MATCH(A232,allweapstat!A$2:A$163,0),1)</f>
        <v>Pump-Action Shotgun</v>
      </c>
      <c r="C232" s="3" t="e">
        <f aca="false">INDEX($G$2:$G$21,MATCH(D232,$H$2:$H$21,0),1)</f>
        <v>#N/A</v>
      </c>
      <c r="D232" s="3" t="s">
        <v>611</v>
      </c>
      <c r="E232" s="3" t="e">
        <f aca="false">_xlfn.CONCAT("('",A232,"','",C232,"'),")</f>
        <v>#N/A</v>
      </c>
      <c r="G232" s="0" t="n">
        <v>231</v>
      </c>
      <c r="H232" s="27" t="s">
        <v>922</v>
      </c>
      <c r="I232" s="2" t="s">
        <v>923</v>
      </c>
      <c r="J232" s="3" t="s">
        <v>588</v>
      </c>
      <c r="K232" s="6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  <c r="FM232" s="28"/>
      <c r="FN232" s="28"/>
      <c r="FO232" s="28"/>
      <c r="FP232" s="28"/>
    </row>
    <row r="233" customFormat="false" ht="14.9" hidden="false" customHeight="false" outlineLevel="0" collapsed="false">
      <c r="A233" s="3" t="n">
        <v>120</v>
      </c>
      <c r="B233" s="3" t="str">
        <f aca="false">INDEX(allweapstat!B$2:B$163,MATCH(A233,allweapstat!A$2:A$163,0),1)</f>
        <v>Radium Rifle</v>
      </c>
      <c r="C233" s="3" t="e">
        <f aca="false">INDEX($G$2:$G$21,MATCH(D233,$H$2:$H$21,0),1)</f>
        <v>#N/A</v>
      </c>
      <c r="D233" s="3" t="s">
        <v>608</v>
      </c>
      <c r="E233" s="3" t="e">
        <f aca="false">_xlfn.CONCAT("('",A233,"','",C233,"'),")</f>
        <v>#N/A</v>
      </c>
      <c r="G233" s="0" t="n">
        <v>232</v>
      </c>
      <c r="H233" s="27" t="s">
        <v>924</v>
      </c>
      <c r="I233" s="2" t="s">
        <v>925</v>
      </c>
      <c r="J233" s="3" t="s">
        <v>588</v>
      </c>
      <c r="K233" s="6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  <c r="FM233" s="28"/>
      <c r="FN233" s="28"/>
      <c r="FO233" s="28"/>
      <c r="FP233" s="28"/>
    </row>
    <row r="234" customFormat="false" ht="14.9" hidden="false" customHeight="false" outlineLevel="0" collapsed="false">
      <c r="A234" s="3" t="n">
        <v>120</v>
      </c>
      <c r="B234" s="3" t="str">
        <f aca="false">INDEX(allweapstat!B$2:B$163,MATCH(A234,allweapstat!A$2:A$163,0),1)</f>
        <v>Radium Rifle</v>
      </c>
      <c r="C234" s="3" t="e">
        <f aca="false">INDEX($G$2:$G$21,MATCH(D234,$H$2:$H$21,0),1)</f>
        <v>#N/A</v>
      </c>
      <c r="D234" s="3" t="s">
        <v>603</v>
      </c>
      <c r="E234" s="3" t="e">
        <f aca="false">_xlfn.CONCAT("('",A234,"','",C234,"'),")</f>
        <v>#N/A</v>
      </c>
      <c r="G234" s="0" t="n">
        <v>233</v>
      </c>
      <c r="H234" s="27" t="s">
        <v>926</v>
      </c>
      <c r="I234" s="2" t="s">
        <v>926</v>
      </c>
      <c r="J234" s="3" t="s">
        <v>590</v>
      </c>
      <c r="K234" s="6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  <c r="FM234" s="28"/>
      <c r="FN234" s="28"/>
      <c r="FO234" s="28"/>
      <c r="FP234" s="28"/>
    </row>
    <row r="235" customFormat="false" ht="13.8" hidden="false" customHeight="false" outlineLevel="0" collapsed="false">
      <c r="A235" s="3" t="n">
        <v>120</v>
      </c>
      <c r="B235" s="3" t="str">
        <f aca="false">INDEX(allweapstat!B$2:B$163,MATCH(A235,allweapstat!A$2:A$163,0),1)</f>
        <v>Radium Rifle</v>
      </c>
      <c r="C235" s="3" t="e">
        <f aca="false">INDEX($G$2:$G$21,MATCH(D235,$H$2:$H$21,0),1)</f>
        <v>#N/A</v>
      </c>
      <c r="D235" s="3" t="s">
        <v>604</v>
      </c>
      <c r="E235" s="3" t="e">
        <f aca="false">_xlfn.CONCAT("('",A235,"','",C235,"'),")</f>
        <v>#N/A</v>
      </c>
      <c r="G235" s="0" t="n">
        <v>234</v>
      </c>
      <c r="H235" s="29" t="s">
        <v>927</v>
      </c>
      <c r="I235" s="0" t="s">
        <v>928</v>
      </c>
      <c r="J235" s="0" t="s">
        <v>587</v>
      </c>
      <c r="K235" s="6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 t="s">
        <v>564</v>
      </c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  <c r="FM235" s="28"/>
      <c r="FN235" s="28"/>
      <c r="FO235" s="28"/>
      <c r="FP235" s="28"/>
    </row>
    <row r="236" customFormat="false" ht="13.8" hidden="false" customHeight="false" outlineLevel="0" collapsed="false">
      <c r="A236" s="3" t="n">
        <v>120</v>
      </c>
      <c r="B236" s="3" t="str">
        <f aca="false">INDEX(allweapstat!B$2:B$163,MATCH(A236,allweapstat!A$2:A$163,0),1)</f>
        <v>Radium Rifle</v>
      </c>
      <c r="C236" s="3" t="e">
        <f aca="false">INDEX($G$2:$G$21,MATCH(D236,$H$2:$H$21,0),1)</f>
        <v>#N/A</v>
      </c>
      <c r="D236" s="3" t="s">
        <v>607</v>
      </c>
      <c r="E236" s="3" t="e">
        <f aca="false">_xlfn.CONCAT("('",A236,"','",C236,"'),")</f>
        <v>#N/A</v>
      </c>
      <c r="G236" s="0" t="n">
        <v>235</v>
      </c>
      <c r="H236" s="27" t="s">
        <v>929</v>
      </c>
      <c r="I236" s="2" t="s">
        <v>795</v>
      </c>
      <c r="J236" s="3" t="s">
        <v>599</v>
      </c>
      <c r="K236" s="6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 t="s">
        <v>564</v>
      </c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  <c r="FM236" s="28"/>
      <c r="FN236" s="28"/>
      <c r="FO236" s="28"/>
      <c r="FP236" s="28"/>
    </row>
    <row r="237" customFormat="false" ht="13.8" hidden="false" customHeight="false" outlineLevel="0" collapsed="false">
      <c r="A237" s="3" t="n">
        <v>120</v>
      </c>
      <c r="B237" s="3" t="str">
        <f aca="false">INDEX(allweapstat!B$2:B$163,MATCH(A237,allweapstat!A$2:A$163,0),1)</f>
        <v>Radium Rifle</v>
      </c>
      <c r="C237" s="3" t="e">
        <f aca="false">INDEX($G$2:$G$21,MATCH(D237,$H$2:$H$21,0),1)</f>
        <v>#N/A</v>
      </c>
      <c r="D237" s="3" t="s">
        <v>591</v>
      </c>
      <c r="E237" s="3" t="e">
        <f aca="false">_xlfn.CONCAT("('",A237,"','",C237,"'),")</f>
        <v>#N/A</v>
      </c>
      <c r="G237" s="0" t="n">
        <v>236</v>
      </c>
      <c r="H237" s="27" t="s">
        <v>930</v>
      </c>
      <c r="I237" s="2" t="s">
        <v>95</v>
      </c>
      <c r="J237" s="3" t="s">
        <v>599</v>
      </c>
      <c r="K237" s="6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 t="s">
        <v>564</v>
      </c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  <c r="FM237" s="28"/>
      <c r="FN237" s="28"/>
      <c r="FO237" s="28"/>
      <c r="FP237" s="28"/>
    </row>
    <row r="238" customFormat="false" ht="13.8" hidden="false" customHeight="false" outlineLevel="0" collapsed="false">
      <c r="A238" s="3" t="n">
        <v>120</v>
      </c>
      <c r="B238" s="3" t="str">
        <f aca="false">INDEX(allweapstat!B$2:B$163,MATCH(A238,allweapstat!A$2:A$163,0),1)</f>
        <v>Radium Rifle</v>
      </c>
      <c r="C238" s="3" t="e">
        <f aca="false">INDEX($G$2:$G$21,MATCH(D238,$H$2:$H$21,0),1)</f>
        <v>#N/A</v>
      </c>
      <c r="D238" s="3" t="s">
        <v>611</v>
      </c>
      <c r="E238" s="3" t="e">
        <f aca="false">_xlfn.CONCAT("('",A238,"','",C238,"'),")</f>
        <v>#N/A</v>
      </c>
    </row>
    <row r="239" customFormat="false" ht="13.8" hidden="false" customHeight="false" outlineLevel="0" collapsed="false">
      <c r="A239" s="3" t="n">
        <v>121</v>
      </c>
      <c r="B239" s="3" t="str">
        <f aca="false">INDEX(allweapstat!B$2:B$163,MATCH(A239,allweapstat!A$2:A$163,0),1)</f>
        <v>Sniper Rifle</v>
      </c>
      <c r="C239" s="3" t="e">
        <f aca="false">INDEX($G$2:$G$21,MATCH(D239,$H$2:$H$21,0),1)</f>
        <v>#N/A</v>
      </c>
      <c r="D239" s="3" t="s">
        <v>608</v>
      </c>
      <c r="E239" s="3" t="e">
        <f aca="false">_xlfn.CONCAT("('",A239,"','",C239,"'),")</f>
        <v>#N/A</v>
      </c>
    </row>
    <row r="240" customFormat="false" ht="13.8" hidden="false" customHeight="false" outlineLevel="0" collapsed="false">
      <c r="A240" s="3" t="n">
        <v>121</v>
      </c>
      <c r="B240" s="3" t="str">
        <f aca="false">INDEX(allweapstat!B$2:B$163,MATCH(A240,allweapstat!A$2:A$163,0),1)</f>
        <v>Sniper Rifle</v>
      </c>
      <c r="C240" s="3" t="e">
        <f aca="false">INDEX($G$2:$G$21,MATCH(D240,$H$2:$H$21,0),1)</f>
        <v>#N/A</v>
      </c>
      <c r="D240" s="3" t="s">
        <v>591</v>
      </c>
      <c r="E240" s="3" t="e">
        <f aca="false">_xlfn.CONCAT("('",A240,"','",C240,"'),")</f>
        <v>#N/A</v>
      </c>
    </row>
    <row r="241" customFormat="false" ht="13.8" hidden="false" customHeight="false" outlineLevel="0" collapsed="false">
      <c r="A241" s="3" t="n">
        <v>121</v>
      </c>
      <c r="B241" s="3" t="str">
        <f aca="false">INDEX(allweapstat!B$2:B$163,MATCH(A241,allweapstat!A$2:A$163,0),1)</f>
        <v>Sniper Rifle</v>
      </c>
      <c r="C241" s="3" t="e">
        <f aca="false">INDEX($G$2:$G$21,MATCH(D241,$H$2:$H$21,0),1)</f>
        <v>#N/A</v>
      </c>
      <c r="D241" s="3" t="s">
        <v>611</v>
      </c>
      <c r="E241" s="3" t="e">
        <f aca="false">_xlfn.CONCAT("('",A241,"','",C241,"'),")</f>
        <v>#N/A</v>
      </c>
    </row>
    <row r="242" customFormat="false" ht="13.8" hidden="false" customHeight="false" outlineLevel="0" collapsed="false">
      <c r="A242" s="3" t="n">
        <v>126</v>
      </c>
      <c r="B242" s="3" t="str">
        <f aca="false">INDEX(allweapstat!B$2:B$163,MATCH(A242,allweapstat!A$2:A$163,0),1)</f>
        <v>.50 Cal Machine Gun</v>
      </c>
      <c r="C242" s="3" t="e">
        <f aca="false">INDEX($G$2:$G$21,MATCH(D242,$H$2:$H$21,0),1)</f>
        <v>#N/A</v>
      </c>
      <c r="D242" s="3" t="s">
        <v>603</v>
      </c>
      <c r="E242" s="3" t="e">
        <f aca="false">_xlfn.CONCAT("('",A242,"','",C242,"'),")</f>
        <v>#N/A</v>
      </c>
    </row>
    <row r="243" customFormat="false" ht="13.8" hidden="false" customHeight="false" outlineLevel="0" collapsed="false">
      <c r="A243" s="3" t="n">
        <v>127</v>
      </c>
      <c r="B243" s="3" t="str">
        <f aca="false">INDEX(allweapstat!B$2:B$163,MATCH(A243,allweapstat!A$2:A$163,0),1)</f>
        <v>Auto Grenade Launcher</v>
      </c>
      <c r="C243" s="3" t="e">
        <f aca="false">INDEX($G$2:$G$21,MATCH(D243,$H$2:$H$21,0),1)</f>
        <v>#N/A</v>
      </c>
      <c r="D243" s="3" t="s">
        <v>603</v>
      </c>
      <c r="E243" s="3" t="e">
        <f aca="false">_xlfn.CONCAT("('",A243,"','",C243,"'),")</f>
        <v>#N/A</v>
      </c>
    </row>
    <row r="244" customFormat="false" ht="13.8" hidden="false" customHeight="false" outlineLevel="0" collapsed="false">
      <c r="A244" s="3" t="n">
        <v>127</v>
      </c>
      <c r="B244" s="3" t="str">
        <f aca="false">INDEX(allweapstat!B$2:B$163,MATCH(A244,allweapstat!A$2:A$163,0),1)</f>
        <v>Auto Grenade Launcher</v>
      </c>
      <c r="C244" s="3" t="e">
        <f aca="false">INDEX($G$2:$G$21,MATCH(D244,$H$2:$H$21,0),1)</f>
        <v>#N/A</v>
      </c>
      <c r="D244" s="3" t="s">
        <v>608</v>
      </c>
      <c r="E244" s="3" t="e">
        <f aca="false">_xlfn.CONCAT("('",A244,"','",C244,"'),")</f>
        <v>#N/A</v>
      </c>
    </row>
    <row r="245" customFormat="false" ht="13.8" hidden="false" customHeight="false" outlineLevel="0" collapsed="false">
      <c r="A245" s="3" t="n">
        <v>129</v>
      </c>
      <c r="B245" s="3" t="str">
        <f aca="false">INDEX(allweapstat!B$2:B$163,MATCH(A245,allweapstat!A$2:A$163,0),1)</f>
        <v>Gatling Gun</v>
      </c>
      <c r="C245" s="3" t="e">
        <f aca="false">INDEX($G$2:$G$21,MATCH(D245,$H$2:$H$21,0),1)</f>
        <v>#N/A</v>
      </c>
      <c r="D245" s="3" t="s">
        <v>608</v>
      </c>
      <c r="E245" s="3" t="e">
        <f aca="false">_xlfn.CONCAT("('",A245,"','",C245,"'),")</f>
        <v>#N/A</v>
      </c>
    </row>
    <row r="246" customFormat="false" ht="13.8" hidden="false" customHeight="false" outlineLevel="0" collapsed="false">
      <c r="A246" s="3" t="n">
        <v>129</v>
      </c>
      <c r="B246" s="3" t="str">
        <f aca="false">INDEX(allweapstat!B$2:B$163,MATCH(A246,allweapstat!A$2:A$163,0),1)</f>
        <v>Gatling Gun</v>
      </c>
      <c r="C246" s="3" t="e">
        <f aca="false">INDEX($G$2:$G$21,MATCH(D246,$H$2:$H$21,0),1)</f>
        <v>#N/A</v>
      </c>
      <c r="D246" s="3" t="s">
        <v>603</v>
      </c>
      <c r="E246" s="3" t="e">
        <f aca="false">_xlfn.CONCAT("('",A246,"','",C246,"'),")</f>
        <v>#N/A</v>
      </c>
    </row>
    <row r="247" customFormat="false" ht="13.8" hidden="false" customHeight="false" outlineLevel="0" collapsed="false">
      <c r="A247" s="3" t="n">
        <v>129</v>
      </c>
      <c r="B247" s="3" t="str">
        <f aca="false">INDEX(allweapstat!B$2:B$163,MATCH(A247,allweapstat!A$2:A$163,0),1)</f>
        <v>Gatling Gun</v>
      </c>
      <c r="C247" s="3" t="e">
        <f aca="false">INDEX($G$2:$G$21,MATCH(D247,$H$2:$H$21,0),1)</f>
        <v>#N/A</v>
      </c>
      <c r="D247" s="3" t="s">
        <v>610</v>
      </c>
      <c r="E247" s="3" t="e">
        <f aca="false">_xlfn.CONCAT("('",A247,"','",C247,"'),")</f>
        <v>#N/A</v>
      </c>
    </row>
    <row r="248" customFormat="false" ht="13.8" hidden="false" customHeight="false" outlineLevel="0" collapsed="false">
      <c r="A248" s="3" t="n">
        <v>129</v>
      </c>
      <c r="B248" s="3" t="str">
        <f aca="false">INDEX(allweapstat!B$2:B$163,MATCH(A248,allweapstat!A$2:A$163,0),1)</f>
        <v>Gatling Gun</v>
      </c>
      <c r="C248" s="3" t="e">
        <f aca="false">INDEX($G$2:$G$21,MATCH(D248,$H$2:$H$21,0),1)</f>
        <v>#N/A</v>
      </c>
      <c r="D248" s="3" t="s">
        <v>607</v>
      </c>
      <c r="E248" s="3" t="e">
        <f aca="false">_xlfn.CONCAT("('",A248,"','",C248,"'),")</f>
        <v>#N/A</v>
      </c>
    </row>
    <row r="249" customFormat="false" ht="13.8" hidden="false" customHeight="false" outlineLevel="0" collapsed="false">
      <c r="A249" s="3" t="n">
        <v>129</v>
      </c>
      <c r="B249" s="3" t="str">
        <f aca="false">INDEX(allweapstat!B$2:B$163,MATCH(A249,allweapstat!A$2:A$163,0),1)</f>
        <v>Gatling Gun</v>
      </c>
      <c r="C249" s="3" t="e">
        <f aca="false">INDEX($G$2:$G$21,MATCH(D249,$H$2:$H$21,0),1)</f>
        <v>#N/A</v>
      </c>
      <c r="D249" s="3" t="s">
        <v>591</v>
      </c>
      <c r="E249" s="3" t="e">
        <f aca="false">_xlfn.CONCAT("('",A249,"','",C249,"'),")</f>
        <v>#N/A</v>
      </c>
    </row>
    <row r="250" customFormat="false" ht="13.8" hidden="false" customHeight="false" outlineLevel="0" collapsed="false">
      <c r="A250" s="3" t="n">
        <v>129</v>
      </c>
      <c r="B250" s="3" t="str">
        <f aca="false">INDEX(allweapstat!B$2:B$163,MATCH(A250,allweapstat!A$2:A$163,0),1)</f>
        <v>Gatling Gun</v>
      </c>
      <c r="C250" s="3" t="e">
        <f aca="false">INDEX($G$2:$G$21,MATCH(D250,$H$2:$H$21,0),1)</f>
        <v>#N/A</v>
      </c>
      <c r="D250" s="3" t="s">
        <v>611</v>
      </c>
      <c r="E250" s="3" t="e">
        <f aca="false">_xlfn.CONCAT("('",A250,"','",C250,"'),")</f>
        <v>#N/A</v>
      </c>
    </row>
    <row r="251" customFormat="false" ht="13.8" hidden="false" customHeight="false" outlineLevel="0" collapsed="false">
      <c r="A251" s="3" t="n">
        <v>130</v>
      </c>
      <c r="B251" s="3" t="str">
        <f aca="false">INDEX(allweapstat!B$2:B$163,MATCH(A251,allweapstat!A$2:A$163,0),1)</f>
        <v>Gatling Plasma</v>
      </c>
      <c r="C251" s="3" t="e">
        <f aca="false">INDEX($G$2:$G$21,MATCH(D251,$H$2:$H$21,0),1)</f>
        <v>#N/A</v>
      </c>
      <c r="D251" s="3" t="s">
        <v>603</v>
      </c>
      <c r="E251" s="3" t="e">
        <f aca="false">_xlfn.CONCAT("('",A251,"','",C251,"'),")</f>
        <v>#N/A</v>
      </c>
    </row>
    <row r="252" customFormat="false" ht="13.8" hidden="false" customHeight="false" outlineLevel="0" collapsed="false">
      <c r="A252" s="3" t="n">
        <v>130</v>
      </c>
      <c r="B252" s="3" t="str">
        <f aca="false">INDEX(allweapstat!B$2:B$163,MATCH(A252,allweapstat!A$2:A$163,0),1)</f>
        <v>Gatling Plasma</v>
      </c>
      <c r="C252" s="3" t="e">
        <f aca="false">INDEX($G$2:$G$21,MATCH(D252,$H$2:$H$21,0),1)</f>
        <v>#N/A</v>
      </c>
      <c r="D252" s="3" t="s">
        <v>610</v>
      </c>
      <c r="E252" s="3" t="e">
        <f aca="false">_xlfn.CONCAT("('",A252,"','",C252,"'),")</f>
        <v>#N/A</v>
      </c>
    </row>
    <row r="253" customFormat="false" ht="13.8" hidden="false" customHeight="false" outlineLevel="0" collapsed="false">
      <c r="A253" s="3" t="n">
        <v>130</v>
      </c>
      <c r="B253" s="3" t="str">
        <f aca="false">INDEX(allweapstat!B$2:B$163,MATCH(A253,allweapstat!A$2:A$163,0),1)</f>
        <v>Gatling Plasma</v>
      </c>
      <c r="C253" s="3" t="e">
        <f aca="false">INDEX($G$2:$G$21,MATCH(D253,$H$2:$H$21,0),1)</f>
        <v>#N/A</v>
      </c>
      <c r="D253" s="3" t="s">
        <v>591</v>
      </c>
      <c r="E253" s="3" t="e">
        <f aca="false">_xlfn.CONCAT("('",A253,"','",C253,"'),")</f>
        <v>#N/A</v>
      </c>
    </row>
    <row r="254" customFormat="false" ht="13.8" hidden="false" customHeight="false" outlineLevel="0" collapsed="false">
      <c r="A254" s="3" t="n">
        <v>130</v>
      </c>
      <c r="B254" s="3" t="str">
        <f aca="false">INDEX(allweapstat!B$2:B$163,MATCH(A254,allweapstat!A$2:A$163,0),1)</f>
        <v>Gatling Plasma</v>
      </c>
      <c r="C254" s="3" t="e">
        <f aca="false">INDEX($G$2:$G$21,MATCH(D254,$H$2:$H$21,0),1)</f>
        <v>#N/A</v>
      </c>
      <c r="D254" s="3" t="s">
        <v>612</v>
      </c>
      <c r="E254" s="3" t="e">
        <f aca="false">_xlfn.CONCAT("('",A254,"','",C254,"'),")</f>
        <v>#N/A</v>
      </c>
    </row>
    <row r="255" customFormat="false" ht="13.8" hidden="false" customHeight="false" outlineLevel="0" collapsed="false">
      <c r="A255" s="3" t="n">
        <v>131</v>
      </c>
      <c r="B255" s="3" t="str">
        <f aca="false">INDEX(allweapstat!B$2:B$163,MATCH(A255,allweapstat!A$2:A$163,0),1)</f>
        <v>Gauss Minigun</v>
      </c>
      <c r="C255" s="3" t="e">
        <f aca="false">INDEX($G$2:$G$21,MATCH(D255,$H$2:$H$21,0),1)</f>
        <v>#N/A</v>
      </c>
      <c r="D255" s="3" t="s">
        <v>603</v>
      </c>
      <c r="E255" s="3" t="e">
        <f aca="false">_xlfn.CONCAT("('",A255,"','",C255,"'),")</f>
        <v>#N/A</v>
      </c>
    </row>
    <row r="256" customFormat="false" ht="13.8" hidden="false" customHeight="false" outlineLevel="0" collapsed="false">
      <c r="A256" s="3" t="n">
        <v>131</v>
      </c>
      <c r="B256" s="3" t="str">
        <f aca="false">INDEX(allweapstat!B$2:B$163,MATCH(A256,allweapstat!A$2:A$163,0),1)</f>
        <v>Gauss Minigun</v>
      </c>
      <c r="C256" s="3" t="e">
        <f aca="false">INDEX($G$2:$G$21,MATCH(D256,$H$2:$H$21,0),1)</f>
        <v>#N/A</v>
      </c>
      <c r="D256" s="3" t="s">
        <v>602</v>
      </c>
      <c r="E256" s="3" t="e">
        <f aca="false">_xlfn.CONCAT("('",A256,"','",C256,"'),")</f>
        <v>#N/A</v>
      </c>
    </row>
    <row r="257" customFormat="false" ht="13.8" hidden="false" customHeight="false" outlineLevel="0" collapsed="false">
      <c r="A257" s="3" t="n">
        <v>131</v>
      </c>
      <c r="B257" s="3" t="str">
        <f aca="false">INDEX(allweapstat!B$2:B$163,MATCH(A257,allweapstat!A$2:A$163,0),1)</f>
        <v>Gauss Minigun</v>
      </c>
      <c r="C257" s="3" t="e">
        <f aca="false">INDEX($G$2:$G$21,MATCH(D257,$H$2:$H$21,0),1)</f>
        <v>#N/A</v>
      </c>
      <c r="D257" s="3" t="s">
        <v>591</v>
      </c>
      <c r="E257" s="3" t="e">
        <f aca="false">_xlfn.CONCAT("('",A257,"','",C257,"'),")</f>
        <v>#N/A</v>
      </c>
    </row>
    <row r="258" customFormat="false" ht="13.8" hidden="false" customHeight="false" outlineLevel="0" collapsed="false">
      <c r="A258" s="3" t="n">
        <v>132</v>
      </c>
      <c r="B258" s="3" t="str">
        <f aca="false">INDEX(allweapstat!B$2:B$163,MATCH(A258,allweapstat!A$2:A$163,0),1)</f>
        <v>Plasma Caster</v>
      </c>
      <c r="C258" s="3" t="e">
        <f aca="false">INDEX($G$2:$G$21,MATCH(D258,$H$2:$H$21,0),1)</f>
        <v>#N/A</v>
      </c>
      <c r="D258" s="3" t="s">
        <v>602</v>
      </c>
      <c r="E258" s="3" t="e">
        <f aca="false">_xlfn.CONCAT("('",A258,"','",C258,"'),")</f>
        <v>#N/A</v>
      </c>
    </row>
    <row r="259" customFormat="false" ht="13.8" hidden="false" customHeight="false" outlineLevel="0" collapsed="false">
      <c r="A259" s="3" t="n">
        <v>132</v>
      </c>
      <c r="B259" s="3" t="str">
        <f aca="false">INDEX(allweapstat!B$2:B$163,MATCH(A259,allweapstat!A$2:A$163,0),1)</f>
        <v>Plasma Caster</v>
      </c>
      <c r="C259" s="3" t="e">
        <f aca="false">INDEX($G$2:$G$21,MATCH(D259,$H$2:$H$21,0),1)</f>
        <v>#N/A</v>
      </c>
      <c r="D259" s="3" t="s">
        <v>603</v>
      </c>
      <c r="E259" s="3" t="e">
        <f aca="false">_xlfn.CONCAT("('",A259,"','",C259,"'),")</f>
        <v>#N/A</v>
      </c>
    </row>
    <row r="260" customFormat="false" ht="13.8" hidden="false" customHeight="false" outlineLevel="0" collapsed="false">
      <c r="A260" s="3" t="n">
        <v>134</v>
      </c>
      <c r="B260" s="3" t="str">
        <f aca="false">INDEX(allweapstat!B$2:B$163,MATCH(A260,allweapstat!A$2:A$163,0),1)</f>
        <v>Bow</v>
      </c>
      <c r="C260" s="3" t="e">
        <f aca="false">INDEX($G$2:$G$21,MATCH(D260,$H$2:$H$21,0),1)</f>
        <v>#N/A</v>
      </c>
      <c r="D260" s="3" t="s">
        <v>613</v>
      </c>
      <c r="E260" s="3" t="e">
        <f aca="false">_xlfn.CONCAT("('",A260,"','",C260,"'),")</f>
        <v>#N/A</v>
      </c>
    </row>
    <row r="261" customFormat="false" ht="13.8" hidden="false" customHeight="false" outlineLevel="0" collapsed="false">
      <c r="A261" s="3" t="n">
        <v>134</v>
      </c>
      <c r="B261" s="3" t="str">
        <f aca="false">INDEX(allweapstat!B$2:B$163,MATCH(A261,allweapstat!A$2:A$163,0),1)</f>
        <v>Bow</v>
      </c>
      <c r="C261" s="3" t="e">
        <f aca="false">INDEX($G$2:$G$21,MATCH(D261,$H$2:$H$21,0),1)</f>
        <v>#N/A</v>
      </c>
      <c r="D261" s="3" t="s">
        <v>591</v>
      </c>
      <c r="E261" s="3" t="e">
        <f aca="false">_xlfn.CONCAT("('",A261,"','",C261,"'),")</f>
        <v>#N/A</v>
      </c>
    </row>
    <row r="262" customFormat="false" ht="13.8" hidden="false" customHeight="false" outlineLevel="0" collapsed="false">
      <c r="A262" s="3" t="n">
        <v>135</v>
      </c>
      <c r="B262" s="3" t="str">
        <f aca="false">INDEX(allweapstat!B$2:B$163,MATCH(A262,allweapstat!A$2:A$163,0),1)</f>
        <v>Crossbow</v>
      </c>
      <c r="C262" s="3" t="e">
        <f aca="false">INDEX($G$2:$G$21,MATCH(D262,$H$2:$H$21,0),1)</f>
        <v>#N/A</v>
      </c>
      <c r="D262" s="3" t="s">
        <v>613</v>
      </c>
      <c r="E262" s="3" t="e">
        <f aca="false">_xlfn.CONCAT("('",A262,"','",C262,"'),")</f>
        <v>#N/A</v>
      </c>
    </row>
    <row r="263" customFormat="false" ht="13.8" hidden="false" customHeight="false" outlineLevel="0" collapsed="false">
      <c r="A263" s="3" t="n">
        <v>135</v>
      </c>
      <c r="B263" s="3" t="str">
        <f aca="false">INDEX(allweapstat!B$2:B$163,MATCH(A263,allweapstat!A$2:A$163,0),1)</f>
        <v>Crossbow</v>
      </c>
      <c r="C263" s="3" t="e">
        <f aca="false">INDEX($G$2:$G$21,MATCH(D263,$H$2:$H$21,0),1)</f>
        <v>#N/A</v>
      </c>
      <c r="D263" s="3" t="s">
        <v>591</v>
      </c>
      <c r="E263" s="3" t="e">
        <f aca="false">_xlfn.CONCAT("('",A263,"','",C263,"'),")</f>
        <v>#N/A</v>
      </c>
    </row>
    <row r="264" customFormat="false" ht="13.8" hidden="false" customHeight="false" outlineLevel="0" collapsed="false">
      <c r="A264" s="3" t="n">
        <v>136</v>
      </c>
      <c r="B264" s="3" t="str">
        <f aca="false">INDEX(allweapstat!B$2:B$163,MATCH(A264,allweapstat!A$2:A$163,0),1)</f>
        <v>Assaultron Blade</v>
      </c>
      <c r="C264" s="3" t="e">
        <f aca="false">INDEX($G$2:$G$21,MATCH(D264,$H$2:$H$21,0),1)</f>
        <v>#N/A</v>
      </c>
      <c r="D264" s="3" t="s">
        <v>609</v>
      </c>
      <c r="E264" s="3" t="e">
        <f aca="false">_xlfn.CONCAT("('",A264,"','",C264,"'),")</f>
        <v>#N/A</v>
      </c>
    </row>
    <row r="265" customFormat="false" ht="13.8" hidden="false" customHeight="false" outlineLevel="0" collapsed="false">
      <c r="A265" s="3" t="n">
        <v>137</v>
      </c>
      <c r="B265" s="3" t="str">
        <f aca="false">INDEX(allweapstat!B$2:B$163,MATCH(A265,allweapstat!A$2:A$163,0),1)</f>
        <v>Auto-Axe</v>
      </c>
      <c r="C265" s="3" t="e">
        <f aca="false">INDEX($G$2:$G$21,MATCH(D265,$H$2:$H$21,0),1)</f>
        <v>#N/A</v>
      </c>
      <c r="D265" s="3" t="s">
        <v>609</v>
      </c>
      <c r="E265" s="3" t="e">
        <f aca="false">_xlfn.CONCAT("('",A265,"','",C265,"'),")</f>
        <v>#N/A</v>
      </c>
    </row>
    <row r="266" customFormat="false" ht="13.8" hidden="false" customHeight="false" outlineLevel="0" collapsed="false">
      <c r="A266" s="3" t="n">
        <v>140</v>
      </c>
      <c r="B266" s="3" t="str">
        <f aca="false">INDEX(allweapstat!B$2:B$163,MATCH(A266,allweapstat!A$2:A$163,0),1)</f>
        <v>Chainsaw</v>
      </c>
      <c r="C266" s="3" t="e">
        <f aca="false">INDEX($G$2:$G$21,MATCH(D266,$H$2:$H$21,0),1)</f>
        <v>#N/A</v>
      </c>
      <c r="D266" s="3" t="s">
        <v>609</v>
      </c>
      <c r="E266" s="3" t="e">
        <f aca="false">_xlfn.CONCAT("('",A266,"','",C266,"'),")</f>
        <v>#N/A</v>
      </c>
    </row>
    <row r="267" customFormat="false" ht="13.8" hidden="false" customHeight="false" outlineLevel="0" collapsed="false">
      <c r="A267" s="3" t="n">
        <v>159</v>
      </c>
      <c r="B267" s="3" t="str">
        <f aca="false">INDEX(allweapstat!B$2:B$163,MATCH(A267,allweapstat!A$2:A$163,0),1)</f>
        <v>Grappling Gun</v>
      </c>
      <c r="C267" s="3" t="e">
        <f aca="false">INDEX($G$2:$G$21,MATCH(D267,$H$2:$H$21,0),1)</f>
        <v>#N/A</v>
      </c>
      <c r="D267" s="3" t="s">
        <v>608</v>
      </c>
      <c r="E267" s="3" t="e">
        <f aca="false">_xlfn.CONCAT("('",A267,"','",C267,"'),")</f>
        <v>#N/A</v>
      </c>
    </row>
    <row r="268" customFormat="false" ht="13.8" hidden="false" customHeight="false" outlineLevel="0" collapsed="false">
      <c r="A268" s="3" t="n">
        <v>159</v>
      </c>
      <c r="B268" s="3" t="str">
        <f aca="false">INDEX(allweapstat!B$2:B$163,MATCH(A268,allweapstat!A$2:A$163,0),1)</f>
        <v>Grappling Gun</v>
      </c>
      <c r="C268" s="3" t="e">
        <f aca="false">INDEX($G$2:$G$21,MATCH(D268,$H$2:$H$21,0),1)</f>
        <v>#N/A</v>
      </c>
      <c r="D268" s="3" t="s">
        <v>603</v>
      </c>
      <c r="E268" s="3" t="e">
        <f aca="false">_xlfn.CONCAT("('",A268,"','",C268,"'),")</f>
        <v>#N/A</v>
      </c>
    </row>
    <row r="269" customFormat="false" ht="13.8" hidden="false" customHeight="false" outlineLevel="0" collapsed="false">
      <c r="A269" s="3" t="n">
        <v>160</v>
      </c>
      <c r="B269" s="3" t="str">
        <f aca="false">INDEX(allweapstat!B$2:B$163,MATCH(A269,allweapstat!A$2:A$163,0),1)</f>
        <v>Staff of Atom</v>
      </c>
      <c r="C269" s="3" t="e">
        <f aca="false">INDEX($G$2:$G$21,MATCH(D269,$H$2:$H$21,0),1)</f>
        <v>#N/A</v>
      </c>
      <c r="D269" s="3" t="s">
        <v>614</v>
      </c>
      <c r="E269" s="3" t="e">
        <f aca="false">_xlfn.CONCAT("('",A269,"','",C269,"'),")</f>
        <v>#N/A</v>
      </c>
    </row>
    <row r="270" customFormat="false" ht="13.8" hidden="false" customHeight="false" outlineLevel="0" collapsed="false">
      <c r="A270" s="3" t="n">
        <v>161</v>
      </c>
      <c r="B270" s="3" t="str">
        <f aca="false">INDEX(allweapstat!B$2:B$163,MATCH(A270,allweapstat!A$2:A$163,0),1)</f>
        <v>Tear Gas Launcher</v>
      </c>
      <c r="C270" s="3" t="e">
        <f aca="false">INDEX($G$2:$G$21,MATCH(D270,$H$2:$H$21,0),1)</f>
        <v>#N/A</v>
      </c>
      <c r="D270" s="3" t="s">
        <v>603</v>
      </c>
      <c r="E270" s="3" t="e">
        <f aca="false">_xlfn.CONCAT("('",A270,"','",C270,"'),")</f>
        <v>#N/A</v>
      </c>
    </row>
    <row r="271" customFormat="false" ht="13.8" hidden="false" customHeight="false" outlineLevel="0" collapsed="false">
      <c r="A271" s="3" t="n">
        <v>161</v>
      </c>
      <c r="B271" s="3" t="str">
        <f aca="false">INDEX(allweapstat!B$2:B$163,MATCH(A271,allweapstat!A$2:A$163,0),1)</f>
        <v>Tear Gas Launcher</v>
      </c>
      <c r="C271" s="3" t="e">
        <f aca="false">INDEX($G$2:$G$21,MATCH(D271,$H$2:$H$21,0),1)</f>
        <v>#N/A</v>
      </c>
      <c r="D271" s="3" t="s">
        <v>610</v>
      </c>
      <c r="E271" s="3" t="e">
        <f aca="false">_xlfn.CONCAT("('",A271,"','",C271,"'),")</f>
        <v>#N/A</v>
      </c>
    </row>
    <row r="272" customFormat="false" ht="13.8" hidden="false" customHeight="false" outlineLevel="0" collapsed="false">
      <c r="A272" s="3" t="n">
        <v>161</v>
      </c>
      <c r="B272" s="3" t="str">
        <f aca="false">INDEX(allweapstat!B$2:B$163,MATCH(A272,allweapstat!A$2:A$163,0),1)</f>
        <v>Tear Gas Launcher</v>
      </c>
      <c r="C272" s="3" t="e">
        <f aca="false">INDEX($G$2:$G$21,MATCH(D272,$H$2:$H$21,0),1)</f>
        <v>#N/A</v>
      </c>
      <c r="D272" s="3" t="s">
        <v>608</v>
      </c>
      <c r="E272" s="3" t="e">
        <f aca="false">_xlfn.CONCAT("('",A272,"','",C272,"'),")</f>
        <v>#N/A</v>
      </c>
    </row>
    <row r="273" customFormat="false" ht="13.8" hidden="false" customHeight="false" outlineLevel="0" collapsed="false">
      <c r="A273" s="3" t="n">
        <v>161</v>
      </c>
      <c r="B273" s="3" t="str">
        <f aca="false">INDEX(allweapstat!B$2:B$163,MATCH(A273,allweapstat!A$2:A$163,0),1)</f>
        <v>Tear Gas Launcher</v>
      </c>
      <c r="C273" s="3" t="e">
        <f aca="false">INDEX($G$2:$G$21,MATCH(D273,$H$2:$H$21,0),1)</f>
        <v>#N/A</v>
      </c>
      <c r="D273" s="3" t="s">
        <v>604</v>
      </c>
      <c r="E273" s="3" t="e">
        <f aca="false">_xlfn.CONCAT("('",A273,"','",C273,"'),")</f>
        <v>#N/A</v>
      </c>
    </row>
  </sheetData>
  <autoFilter ref="A1:E273"/>
  <conditionalFormatting sqref="H2:H235">
    <cfRule type="expression" priority="2" aboveAverage="0" equalAverage="0" bottom="0" percent="0" rank="0" text="" dxfId="4">
      <formula>J2="Receiver"</formula>
    </cfRule>
  </conditionalFormatting>
  <conditionalFormatting sqref="H2:H234">
    <cfRule type="expression" priority="3" aboveAverage="0" equalAverage="0" bottom="0" percent="0" rank="0" text="" dxfId="5">
      <formula>J2="Barrel"</formula>
    </cfRule>
  </conditionalFormatting>
  <conditionalFormatting sqref="H2:H234">
    <cfRule type="expression" priority="4" aboveAverage="0" equalAverage="0" bottom="0" percent="0" rank="0" text="" dxfId="6">
      <formula>J2="Magazine"</formula>
    </cfRule>
  </conditionalFormatting>
  <conditionalFormatting sqref="H2:H234">
    <cfRule type="expression" priority="5" aboveAverage="0" equalAverage="0" bottom="0" percent="0" rank="0" text="" dxfId="7">
      <formula>J2="Grip"</formula>
    </cfRule>
  </conditionalFormatting>
  <conditionalFormatting sqref="H2:H234">
    <cfRule type="expression" priority="6" aboveAverage="0" equalAverage="0" bottom="0" percent="0" rank="0" text="" dxfId="8">
      <formula>J2="Stock"</formula>
    </cfRule>
  </conditionalFormatting>
  <conditionalFormatting sqref="H2:H234">
    <cfRule type="expression" priority="7" aboveAverage="0" equalAverage="0" bottom="0" percent="0" rank="0" text="" dxfId="9">
      <formula>J2="Sights"</formula>
    </cfRule>
  </conditionalFormatting>
  <conditionalFormatting sqref="H2:H234">
    <cfRule type="expression" priority="8" aboveAverage="0" equalAverage="0" bottom="0" percent="0" rank="0" text="" dxfId="10">
      <formula>J2="Muzzle"</formula>
    </cfRule>
  </conditionalFormatting>
  <conditionalFormatting sqref="H2:H234">
    <cfRule type="expression" priority="9" aboveAverage="0" equalAverage="0" bottom="0" percent="0" rank="0" text="" dxfId="11">
      <formula>J2="Capacitors"</formula>
    </cfRule>
  </conditionalFormatting>
  <conditionalFormatting sqref="H2:H234">
    <cfRule type="expression" priority="10" aboveAverage="0" equalAverage="0" bottom="0" percent="0" rank="0" text="" dxfId="12">
      <formula>J2="Dish"</formula>
    </cfRule>
  </conditionalFormatting>
  <conditionalFormatting sqref="H2:H234">
    <cfRule type="expression" priority="11" aboveAverage="0" equalAverage="0" bottom="0" percent="0" rank="0" text="" dxfId="13">
      <formula>J2="Fuel"</formula>
    </cfRule>
  </conditionalFormatting>
  <conditionalFormatting sqref="H2:H234">
    <cfRule type="expression" priority="12" aboveAverage="0" equalAverage="0" bottom="0" percent="0" rank="0" text="" dxfId="14">
      <formula>J2="Tank"</formula>
    </cfRule>
  </conditionalFormatting>
  <conditionalFormatting sqref="H2:H234">
    <cfRule type="expression" priority="13" aboveAverage="0" equalAverage="0" bottom="0" percent="0" rank="0" text="" dxfId="15">
      <formula>J2="Nozzle"</formula>
    </cfRule>
  </conditionalFormatting>
  <conditionalFormatting sqref="H2:H237">
    <cfRule type="expression" priority="14" aboveAverage="0" equalAverage="0" bottom="0" percent="0" rank="0" text="" dxfId="16">
      <formula>J2="Blade"</formula>
    </cfRule>
  </conditionalFormatting>
  <conditionalFormatting sqref="H2:H234">
    <cfRule type="expression" priority="15" aboveAverage="0" equalAverage="0" bottom="0" percent="0" rank="0" text="" dxfId="17">
      <formula>J2="Blunt"</formula>
    </cfRule>
  </conditionalFormatting>
  <conditionalFormatting sqref="H2:H234">
    <cfRule type="expression" priority="16" aboveAverage="0" equalAverage="0" bottom="0" percent="0" rank="0" text="" dxfId="18">
      <formula>J2="Frame"</formula>
    </cfRule>
  </conditionalFormatting>
  <conditionalFormatting sqref="K1:FP237">
    <cfRule type="cellIs" priority="17" operator="equal" aboveAverage="0" equalAverage="0" bottom="0" percent="0" rank="0" text="" dxfId="19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K22" activeCellId="0" sqref="K2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2"/>
    <col collapsed="false" customWidth="true" hidden="false" outlineLevel="0" max="2" min="2" style="3" width="5.86"/>
    <col collapsed="false" customWidth="true" hidden="false" outlineLevel="0" max="3" min="3" style="3" width="26.29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6.43"/>
    <col collapsed="false" customWidth="true" hidden="false" outlineLevel="0" max="7" min="7" style="3" width="35.71"/>
    <col collapsed="false" customWidth="true" hidden="false" outlineLevel="0" max="8" min="8" style="3" width="7.43"/>
    <col collapsed="false" customWidth="true" hidden="false" outlineLevel="0" max="9" min="9" style="3" width="4.86"/>
    <col collapsed="false" customWidth="true" hidden="false" outlineLevel="0" max="10" min="10" style="3" width="6.14"/>
    <col collapsed="false" customWidth="true" hidden="false" outlineLevel="0" max="11" min="11" style="2" width="10.71"/>
    <col collapsed="false" customWidth="true" hidden="false" outlineLevel="0" max="12" min="12" style="3" width="76.86"/>
    <col collapsed="false" customWidth="true" hidden="false" outlineLevel="0" max="13" min="13" style="3" width="23"/>
    <col collapsed="false" customWidth="true" hidden="false" outlineLevel="0" max="14" min="14" style="3" width="22.86"/>
    <col collapsed="false" customWidth="true" hidden="false" outlineLevel="0" max="16" min="15" style="3" width="18.43"/>
    <col collapsed="false" customWidth="true" hidden="false" outlineLevel="0" max="17" min="17" style="3" width="24.14"/>
    <col collapsed="false" customWidth="true" hidden="false" outlineLevel="0" max="18" min="18" style="3" width="0.86"/>
    <col collapsed="false" customWidth="true" hidden="false" outlineLevel="0" max="19" min="19" style="2" width="23"/>
    <col collapsed="false" customWidth="true" hidden="false" outlineLevel="0" max="20" min="20" style="3" width="4.43"/>
    <col collapsed="false" customWidth="true" hidden="false" outlineLevel="0" max="21" min="21" style="3" width="4.71"/>
    <col collapsed="false" customWidth="true" hidden="false" outlineLevel="0" max="22" min="22" style="3" width="7.14"/>
  </cols>
  <sheetData>
    <row r="1" customFormat="false" ht="13.8" hidden="false" customHeight="false" outlineLevel="0" collapsed="false">
      <c r="A1" s="30" t="s">
        <v>931</v>
      </c>
      <c r="B1" s="30" t="s">
        <v>10</v>
      </c>
      <c r="C1" s="30" t="s">
        <v>11</v>
      </c>
      <c r="D1" s="30" t="s">
        <v>12</v>
      </c>
      <c r="E1" s="30" t="s">
        <v>932</v>
      </c>
      <c r="F1" s="30" t="s">
        <v>13</v>
      </c>
      <c r="G1" s="30" t="s">
        <v>14</v>
      </c>
      <c r="H1" s="30" t="s">
        <v>15</v>
      </c>
      <c r="I1" s="30" t="s">
        <v>16</v>
      </c>
      <c r="J1" s="30" t="s">
        <v>17</v>
      </c>
      <c r="K1" s="31" t="s">
        <v>933</v>
      </c>
      <c r="L1" s="30" t="s">
        <v>934</v>
      </c>
      <c r="M1" s="30" t="s">
        <v>935</v>
      </c>
      <c r="N1" s="30" t="s">
        <v>936</v>
      </c>
      <c r="O1" s="30" t="s">
        <v>937</v>
      </c>
      <c r="P1" s="30" t="s">
        <v>938</v>
      </c>
      <c r="Q1" s="30" t="s">
        <v>939</v>
      </c>
      <c r="S1" s="31" t="s">
        <v>18</v>
      </c>
      <c r="T1" s="30" t="s">
        <v>19</v>
      </c>
      <c r="U1" s="30" t="s">
        <v>20</v>
      </c>
      <c r="V1" s="30" t="s">
        <v>22</v>
      </c>
    </row>
    <row r="2" customFormat="false" ht="13.8" hidden="false" customHeight="false" outlineLevel="0" collapsed="false">
      <c r="A2" s="12" t="s">
        <v>363</v>
      </c>
      <c r="B2" s="12" t="s">
        <v>940</v>
      </c>
      <c r="C2" s="12" t="s">
        <v>64</v>
      </c>
      <c r="D2" s="12" t="s">
        <v>31</v>
      </c>
      <c r="E2" s="12" t="n">
        <v>1</v>
      </c>
      <c r="F2" s="12" t="s">
        <v>366</v>
      </c>
      <c r="G2" s="12" t="s">
        <v>941</v>
      </c>
      <c r="H2" s="12" t="n">
        <v>4</v>
      </c>
      <c r="I2" s="12" t="n">
        <v>99</v>
      </c>
      <c r="J2" s="12" t="n">
        <v>2</v>
      </c>
      <c r="K2" s="32" t="s">
        <v>132</v>
      </c>
      <c r="L2" s="12" t="s">
        <v>942</v>
      </c>
      <c r="M2" s="12" t="s">
        <v>943</v>
      </c>
      <c r="N2" s="12" t="s">
        <v>875</v>
      </c>
      <c r="O2" s="12"/>
      <c r="P2" s="12" t="s">
        <v>944</v>
      </c>
      <c r="Q2" s="12"/>
      <c r="S2" s="10" t="s">
        <v>458</v>
      </c>
      <c r="T2" s="10" t="n">
        <v>3</v>
      </c>
      <c r="U2" s="10" t="n">
        <v>3</v>
      </c>
      <c r="V2" s="10" t="n">
        <f aca="false">IF(T2=U2,INDEX(3d20!A:B,MATCH(T2,3d20!A:A,0),2),SUM(INDEX(3d20!A:B,MATCH(T2,3d20!A:A,0),2),INDEX(3d20!A:B,MATCH(U2,3d20!A:A,0),2)))</f>
        <v>0.01</v>
      </c>
      <c r="W2" s="3" t="str">
        <f aca="false">IF(T2=U2,CONCATENATE(T2,"  ",S2),CONCATENATE(T2,"-",U2,"  ",S2))</f>
        <v>3  Experimental MIRV</v>
      </c>
    </row>
    <row r="3" customFormat="false" ht="13.8" hidden="false" customHeight="false" outlineLevel="0" collapsed="false">
      <c r="A3" s="8" t="s">
        <v>368</v>
      </c>
      <c r="B3" s="8" t="s">
        <v>945</v>
      </c>
      <c r="C3" s="8" t="s">
        <v>32</v>
      </c>
      <c r="D3" s="8" t="s">
        <v>31</v>
      </c>
      <c r="E3" s="8" t="n">
        <v>2</v>
      </c>
      <c r="F3" s="8" t="s">
        <v>366</v>
      </c>
      <c r="G3" s="8" t="s">
        <v>946</v>
      </c>
      <c r="H3" s="8" t="n">
        <v>4</v>
      </c>
      <c r="I3" s="8" t="n">
        <v>50</v>
      </c>
      <c r="J3" s="8" t="n">
        <v>1</v>
      </c>
      <c r="K3" s="33" t="s">
        <v>39</v>
      </c>
      <c r="L3" s="8" t="s">
        <v>947</v>
      </c>
      <c r="M3" s="8" t="s">
        <v>948</v>
      </c>
      <c r="N3" s="8" t="s">
        <v>949</v>
      </c>
      <c r="O3" s="8" t="s">
        <v>950</v>
      </c>
      <c r="P3" s="8" t="s">
        <v>951</v>
      </c>
      <c r="Q3" s="8" t="s">
        <v>952</v>
      </c>
      <c r="S3" s="14" t="s">
        <v>459</v>
      </c>
      <c r="T3" s="14" t="n">
        <v>4</v>
      </c>
      <c r="U3" s="14" t="n">
        <v>4</v>
      </c>
      <c r="V3" s="14" t="n">
        <f aca="false">IF(T3=U3,INDEX(3d20!A:B,MATCH(T3,3d20!A:A,0),2),SUM(INDEX(3d20!A:B,MATCH(T3,3d20!A:A,0),2),INDEX(3d20!A:B,MATCH(U3,3d20!A:A,0),2)))</f>
        <v>0.04</v>
      </c>
      <c r="W3" s="3" t="str">
        <f aca="false">IF(T3=U3,CONCATENATE(T3,"  ",S3),CONCATENATE(T3,"-",U3,"  ",S3))</f>
        <v>4  SMMG</v>
      </c>
    </row>
    <row r="4" customFormat="false" ht="13.8" hidden="false" customHeight="false" outlineLevel="0" collapsed="false">
      <c r="A4" s="12" t="s">
        <v>370</v>
      </c>
      <c r="B4" s="12" t="s">
        <v>953</v>
      </c>
      <c r="C4" s="12" t="s">
        <v>32</v>
      </c>
      <c r="D4" s="12" t="s">
        <v>31</v>
      </c>
      <c r="E4" s="12" t="n">
        <v>0</v>
      </c>
      <c r="F4" s="12" t="s">
        <v>371</v>
      </c>
      <c r="G4" s="12" t="s">
        <v>149</v>
      </c>
      <c r="H4" s="12" t="n">
        <v>2</v>
      </c>
      <c r="I4" s="12" t="n">
        <v>50</v>
      </c>
      <c r="J4" s="12" t="n">
        <v>1</v>
      </c>
      <c r="K4" s="32" t="s">
        <v>53</v>
      </c>
      <c r="L4" s="12"/>
      <c r="M4" s="12"/>
      <c r="N4" s="12"/>
      <c r="O4" s="12"/>
      <c r="P4" s="12"/>
      <c r="Q4" s="12"/>
      <c r="S4" s="10" t="s">
        <v>954</v>
      </c>
      <c r="T4" s="10" t="n">
        <v>5</v>
      </c>
      <c r="U4" s="10" t="n">
        <v>5</v>
      </c>
      <c r="V4" s="10" t="n">
        <f aca="false">IF(T4=U4,INDEX(3d20!A:B,MATCH(T4,3d20!A:A,0),2),SUM(INDEX(3d20!A:B,MATCH(T4,3d20!A:A,0),2),INDEX(3d20!A:B,MATCH(U4,3d20!A:A,0),2)))</f>
        <v>0.07</v>
      </c>
      <c r="W4" s="3" t="str">
        <f aca="false">IF(T4=U4,CONCATENATE(T4,"  ",S4),CONCATENATE(T4,"-",U4,"  ",S4))</f>
        <v>5  Grenade Machinegun</v>
      </c>
    </row>
    <row r="5" customFormat="false" ht="13.8" hidden="false" customHeight="false" outlineLevel="0" collapsed="false">
      <c r="A5" s="8" t="s">
        <v>373</v>
      </c>
      <c r="B5" s="8" t="s">
        <v>955</v>
      </c>
      <c r="C5" s="8" t="s">
        <v>549</v>
      </c>
      <c r="D5" s="8" t="s">
        <v>31</v>
      </c>
      <c r="E5" s="8" t="n">
        <v>2</v>
      </c>
      <c r="F5" s="8" t="s">
        <v>371</v>
      </c>
      <c r="G5" s="8" t="s">
        <v>566</v>
      </c>
      <c r="H5" s="8" t="n">
        <v>13</v>
      </c>
      <c r="I5" s="8" t="n">
        <v>144</v>
      </c>
      <c r="J5" s="8" t="n">
        <v>2</v>
      </c>
      <c r="K5" s="33" t="s">
        <v>122</v>
      </c>
      <c r="L5" s="8" t="s">
        <v>947</v>
      </c>
      <c r="M5" s="8" t="s">
        <v>956</v>
      </c>
      <c r="N5" s="8" t="s">
        <v>957</v>
      </c>
      <c r="O5" s="8" t="s">
        <v>950</v>
      </c>
      <c r="P5" s="8" t="s">
        <v>958</v>
      </c>
      <c r="Q5" s="8" t="s">
        <v>952</v>
      </c>
      <c r="S5" s="14" t="s">
        <v>398</v>
      </c>
      <c r="T5" s="14" t="n">
        <v>6</v>
      </c>
      <c r="U5" s="14" t="n">
        <v>6</v>
      </c>
      <c r="V5" s="14" t="n">
        <f aca="false">IF(T5=U5,INDEX(3d20!A:B,MATCH(T5,3d20!A:A,0),2),SUM(INDEX(3d20!A:B,MATCH(T5,3d20!A:A,0),2),INDEX(3d20!A:B,MATCH(U5,3d20!A:A,0),2)))</f>
        <v>0.13</v>
      </c>
      <c r="W5" s="3" t="str">
        <f aca="false">IF(T5=U5,CONCATENATE(T5,"  ",S5),CONCATENATE(T5,"-",U5,"  ",S5))</f>
        <v>6  Fat Man</v>
      </c>
    </row>
    <row r="6" customFormat="false" ht="13.8" hidden="false" customHeight="false" outlineLevel="0" collapsed="false">
      <c r="A6" s="12" t="s">
        <v>375</v>
      </c>
      <c r="B6" s="12" t="s">
        <v>955</v>
      </c>
      <c r="C6" s="12" t="s">
        <v>32</v>
      </c>
      <c r="D6" s="12" t="s">
        <v>31</v>
      </c>
      <c r="E6" s="12" t="n">
        <v>2</v>
      </c>
      <c r="F6" s="12" t="s">
        <v>371</v>
      </c>
      <c r="G6" s="12" t="s">
        <v>566</v>
      </c>
      <c r="H6" s="12" t="n">
        <v>11</v>
      </c>
      <c r="I6" s="12" t="n">
        <v>117</v>
      </c>
      <c r="J6" s="12" t="n">
        <v>2</v>
      </c>
      <c r="K6" s="32" t="s">
        <v>68</v>
      </c>
      <c r="L6" s="12" t="s">
        <v>959</v>
      </c>
      <c r="M6" s="12" t="s">
        <v>956</v>
      </c>
      <c r="N6" s="12" t="s">
        <v>957</v>
      </c>
      <c r="O6" s="12" t="s">
        <v>950</v>
      </c>
      <c r="P6" s="12" t="s">
        <v>958</v>
      </c>
      <c r="Q6" s="12" t="s">
        <v>960</v>
      </c>
      <c r="S6" s="10" t="s">
        <v>496</v>
      </c>
      <c r="T6" s="10" t="n">
        <v>7</v>
      </c>
      <c r="U6" s="10" t="n">
        <v>7</v>
      </c>
      <c r="V6" s="10" t="n">
        <f aca="false">IF(T6=U6,INDEX(3d20!A:B,MATCH(T6,3d20!A:A,0),2),SUM(INDEX(3d20!A:B,MATCH(T6,3d20!A:A,0),2),INDEX(3d20!A:B,MATCH(U6,3d20!A:A,0),2)))</f>
        <v>0.19</v>
      </c>
      <c r="W6" s="3" t="str">
        <f aca="false">IF(T6=U6,CONCATENATE(T6,"  ",S6),CONCATENATE(T6,"-",U6,"  ",S6))</f>
        <v>7  Gauss Pistol</v>
      </c>
    </row>
    <row r="7" customFormat="false" ht="13.8" hidden="false" customHeight="false" outlineLevel="0" collapsed="false">
      <c r="A7" s="8" t="s">
        <v>377</v>
      </c>
      <c r="B7" s="8" t="s">
        <v>961</v>
      </c>
      <c r="C7" s="8" t="s">
        <v>42</v>
      </c>
      <c r="D7" s="8" t="s">
        <v>31</v>
      </c>
      <c r="E7" s="8" t="n">
        <v>1</v>
      </c>
      <c r="F7" s="8" t="s">
        <v>378</v>
      </c>
      <c r="G7" s="8" t="s">
        <v>566</v>
      </c>
      <c r="H7" s="8" t="n">
        <v>16</v>
      </c>
      <c r="I7" s="8" t="n">
        <v>228</v>
      </c>
      <c r="J7" s="8" t="n">
        <v>4</v>
      </c>
      <c r="K7" s="33" t="s">
        <v>37</v>
      </c>
      <c r="L7" s="8"/>
      <c r="M7" s="8" t="s">
        <v>670</v>
      </c>
      <c r="N7" s="8" t="s">
        <v>962</v>
      </c>
      <c r="O7" s="8" t="s">
        <v>963</v>
      </c>
      <c r="P7" s="8" t="s">
        <v>958</v>
      </c>
      <c r="Q7" s="8" t="s">
        <v>721</v>
      </c>
      <c r="S7" s="14" t="s">
        <v>388</v>
      </c>
      <c r="T7" s="14" t="n">
        <v>8</v>
      </c>
      <c r="U7" s="14" t="n">
        <v>8</v>
      </c>
      <c r="V7" s="14" t="n">
        <f aca="false">IF(T7=U7,INDEX(3d20!A:B,MATCH(T7,3d20!A:A,0),2),SUM(INDEX(3d20!A:B,MATCH(T7,3d20!A:A,0),2),INDEX(3d20!A:B,MATCH(U7,3d20!A:A,0),2)))</f>
        <v>0.26</v>
      </c>
      <c r="W7" s="3" t="str">
        <f aca="false">IF(T7=U7,CONCATENATE(T7,"  ",S7),CONCATENATE(T7,"-",U7,"  ",S7))</f>
        <v>8  Railway Rifle</v>
      </c>
    </row>
    <row r="8" customFormat="false" ht="13.8" hidden="false" customHeight="false" outlineLevel="0" collapsed="false">
      <c r="A8" s="12" t="s">
        <v>379</v>
      </c>
      <c r="B8" s="12" t="s">
        <v>940</v>
      </c>
      <c r="C8" s="12" t="s">
        <v>42</v>
      </c>
      <c r="D8" s="12" t="s">
        <v>31</v>
      </c>
      <c r="E8" s="12" t="n">
        <v>0</v>
      </c>
      <c r="F8" s="12" t="s">
        <v>371</v>
      </c>
      <c r="G8" s="12" t="s">
        <v>566</v>
      </c>
      <c r="H8" s="12" t="n">
        <v>10</v>
      </c>
      <c r="I8" s="12" t="n">
        <v>55</v>
      </c>
      <c r="J8" s="12" t="n">
        <v>2</v>
      </c>
      <c r="K8" s="32" t="s">
        <v>46</v>
      </c>
      <c r="L8" s="12" t="s">
        <v>964</v>
      </c>
      <c r="M8" s="12" t="s">
        <v>956</v>
      </c>
      <c r="N8" s="12" t="s">
        <v>965</v>
      </c>
      <c r="O8" s="12" t="s">
        <v>950</v>
      </c>
      <c r="P8" s="12" t="s">
        <v>958</v>
      </c>
      <c r="Q8" s="12" t="s">
        <v>966</v>
      </c>
      <c r="S8" s="10" t="s">
        <v>491</v>
      </c>
      <c r="T8" s="10" t="n">
        <v>9</v>
      </c>
      <c r="U8" s="10" t="n">
        <v>9</v>
      </c>
      <c r="V8" s="10" t="n">
        <f aca="false">IF(T8=U8,INDEX(3d20!A:B,MATCH(T8,3d20!A:A,0),2),SUM(INDEX(3d20!A:B,MATCH(T8,3d20!A:A,0),2),INDEX(3d20!A:B,MATCH(U8,3d20!A:A,0),2)))</f>
        <v>0.35</v>
      </c>
      <c r="W8" s="3" t="str">
        <f aca="false">IF(T8=U8,CONCATENATE(T8,"  ",S8),CONCATENATE(T8,"-",U8,"  ",S8))</f>
        <v>9  Anti-Materiel Rifle</v>
      </c>
    </row>
    <row r="9" customFormat="false" ht="13.8" hidden="false" customHeight="false" outlineLevel="0" collapsed="false">
      <c r="A9" s="8" t="s">
        <v>381</v>
      </c>
      <c r="B9" s="8" t="s">
        <v>953</v>
      </c>
      <c r="C9" s="8" t="s">
        <v>549</v>
      </c>
      <c r="D9" s="8" t="s">
        <v>31</v>
      </c>
      <c r="E9" s="8" t="n">
        <v>3</v>
      </c>
      <c r="F9" s="8" t="s">
        <v>366</v>
      </c>
      <c r="G9" s="8" t="s">
        <v>967</v>
      </c>
      <c r="H9" s="8" t="n">
        <v>12</v>
      </c>
      <c r="I9" s="8" t="n">
        <v>109</v>
      </c>
      <c r="J9" s="8" t="n">
        <v>1</v>
      </c>
      <c r="K9" s="33" t="s">
        <v>68</v>
      </c>
      <c r="L9" s="8" t="s">
        <v>968</v>
      </c>
      <c r="M9" s="8" t="s">
        <v>969</v>
      </c>
      <c r="N9" s="8" t="s">
        <v>970</v>
      </c>
      <c r="O9" s="8" t="s">
        <v>950</v>
      </c>
      <c r="P9" s="8" t="s">
        <v>971</v>
      </c>
      <c r="Q9" s="8" t="s">
        <v>972</v>
      </c>
      <c r="S9" s="14" t="s">
        <v>457</v>
      </c>
      <c r="T9" s="14" t="n">
        <v>10</v>
      </c>
      <c r="U9" s="14" t="n">
        <v>10</v>
      </c>
      <c r="V9" s="14" t="n">
        <f aca="false">IF(T9=U9,INDEX(3d20!A:B,MATCH(T9,3d20!A:A,0),2),SUM(INDEX(3d20!A:B,MATCH(T9,3d20!A:A,0),2),INDEX(3d20!A:B,MATCH(U9,3d20!A:A,0),2)))</f>
        <v>0.45</v>
      </c>
      <c r="W9" s="3" t="str">
        <f aca="false">IF(T9=U9,CONCATENATE(T9,"  ",S9),CONCATENATE(T9,"-",U9,"  ",S9))</f>
        <v>10  M60</v>
      </c>
    </row>
    <row r="10" customFormat="false" ht="13.8" hidden="false" customHeight="false" outlineLevel="0" collapsed="false">
      <c r="A10" s="12" t="s">
        <v>383</v>
      </c>
      <c r="B10" s="12" t="s">
        <v>955</v>
      </c>
      <c r="C10" s="12" t="s">
        <v>554</v>
      </c>
      <c r="D10" s="12" t="s">
        <v>31</v>
      </c>
      <c r="E10" s="12" t="n">
        <v>2</v>
      </c>
      <c r="F10" s="12" t="s">
        <v>366</v>
      </c>
      <c r="G10" s="12" t="s">
        <v>967</v>
      </c>
      <c r="H10" s="12" t="n">
        <v>11</v>
      </c>
      <c r="I10" s="12" t="n">
        <v>87</v>
      </c>
      <c r="J10" s="12" t="n">
        <v>2</v>
      </c>
      <c r="K10" s="32" t="s">
        <v>121</v>
      </c>
      <c r="L10" s="12" t="s">
        <v>947</v>
      </c>
      <c r="M10" s="12" t="s">
        <v>948</v>
      </c>
      <c r="N10" s="12" t="s">
        <v>957</v>
      </c>
      <c r="O10" s="12" t="s">
        <v>950</v>
      </c>
      <c r="P10" s="12" t="s">
        <v>958</v>
      </c>
      <c r="Q10" s="12" t="s">
        <v>973</v>
      </c>
      <c r="S10" s="10" t="s">
        <v>400</v>
      </c>
      <c r="T10" s="10" t="n">
        <v>11</v>
      </c>
      <c r="U10" s="10" t="n">
        <v>11</v>
      </c>
      <c r="V10" s="10" t="n">
        <f aca="false">IF(T10=U10,INDEX(3d20!A:B,MATCH(T10,3d20!A:A,0),2),SUM(INDEX(3d20!A:B,MATCH(T10,3d20!A:A,0),2),INDEX(3d20!A:B,MATCH(U10,3d20!A:A,0),2)))</f>
        <v>0.56</v>
      </c>
      <c r="W10" s="3" t="str">
        <f aca="false">IF(T10=U10,CONCATENATE(T10,"  ",S10),CONCATENATE(T10,"-",U10,"  ",S10))</f>
        <v>11  Gatling Laser</v>
      </c>
    </row>
    <row r="11" customFormat="false" ht="13.8" hidden="false" customHeight="false" outlineLevel="0" collapsed="false">
      <c r="A11" s="8" t="s">
        <v>384</v>
      </c>
      <c r="B11" s="8" t="s">
        <v>955</v>
      </c>
      <c r="C11" s="8" t="s">
        <v>974</v>
      </c>
      <c r="D11" s="8" t="s">
        <v>31</v>
      </c>
      <c r="E11" s="8" t="n">
        <v>0</v>
      </c>
      <c r="F11" s="8" t="s">
        <v>366</v>
      </c>
      <c r="G11" s="8" t="s">
        <v>967</v>
      </c>
      <c r="H11" s="8" t="n">
        <v>9</v>
      </c>
      <c r="I11" s="8" t="n">
        <v>39</v>
      </c>
      <c r="J11" s="8" t="n">
        <v>1</v>
      </c>
      <c r="K11" s="33" t="s">
        <v>121</v>
      </c>
      <c r="L11" s="8" t="s">
        <v>975</v>
      </c>
      <c r="M11" s="8" t="s">
        <v>976</v>
      </c>
      <c r="N11" s="8" t="s">
        <v>977</v>
      </c>
      <c r="O11" s="8"/>
      <c r="P11" s="8" t="s">
        <v>971</v>
      </c>
      <c r="Q11" s="8" t="s">
        <v>978</v>
      </c>
      <c r="S11" s="14" t="s">
        <v>402</v>
      </c>
      <c r="T11" s="14" t="n">
        <v>12</v>
      </c>
      <c r="U11" s="14" t="n">
        <v>12</v>
      </c>
      <c r="V11" s="14" t="n">
        <f aca="false">IF(T11=U11,INDEX(3d20!A:B,MATCH(T11,3d20!A:A,0),2),SUM(INDEX(3d20!A:B,MATCH(T11,3d20!A:A,0),2),INDEX(3d20!A:B,MATCH(U11,3d20!A:A,0),2)))</f>
        <v>0.69</v>
      </c>
      <c r="W11" s="3" t="str">
        <f aca="false">IF(T11=U11,CONCATENATE(T11,"  ",S11),CONCATENATE(T11,"-",U11,"  ",S11))</f>
        <v>12  Junk Jet</v>
      </c>
    </row>
    <row r="12" customFormat="false" ht="13.8" hidden="false" customHeight="false" outlineLevel="0" collapsed="false">
      <c r="A12" s="12" t="s">
        <v>385</v>
      </c>
      <c r="B12" s="12" t="s">
        <v>955</v>
      </c>
      <c r="C12" s="12" t="s">
        <v>42</v>
      </c>
      <c r="D12" s="12" t="s">
        <v>31</v>
      </c>
      <c r="E12" s="12" t="n">
        <v>0</v>
      </c>
      <c r="F12" s="12" t="s">
        <v>366</v>
      </c>
      <c r="G12" s="12" t="s">
        <v>65</v>
      </c>
      <c r="H12" s="12" t="n">
        <v>3</v>
      </c>
      <c r="I12" s="12" t="n">
        <v>30</v>
      </c>
      <c r="J12" s="12" t="n">
        <v>0</v>
      </c>
      <c r="K12" s="32" t="s">
        <v>46</v>
      </c>
      <c r="L12" s="12" t="s">
        <v>979</v>
      </c>
      <c r="M12" s="12" t="s">
        <v>980</v>
      </c>
      <c r="N12" s="12" t="s">
        <v>981</v>
      </c>
      <c r="O12" s="12"/>
      <c r="P12" s="12" t="s">
        <v>958</v>
      </c>
      <c r="Q12" s="12" t="s">
        <v>973</v>
      </c>
      <c r="S12" s="10" t="s">
        <v>982</v>
      </c>
      <c r="T12" s="10" t="n">
        <v>13</v>
      </c>
      <c r="U12" s="10" t="n">
        <v>13</v>
      </c>
      <c r="V12" s="10" t="n">
        <f aca="false">IF(T12=U12,INDEX(3d20!A:B,MATCH(T12,3d20!A:A,0),2),SUM(INDEX(3d20!A:B,MATCH(T12,3d20!A:A,0),2),INDEX(3d20!A:B,MATCH(U12,3d20!A:A,0),2)))</f>
        <v>0.82</v>
      </c>
      <c r="W12" s="3" t="str">
        <f aca="false">IF(T12=U12,CONCATENATE(T12,"  ",S12),CONCATENATE(T12,"-",U12,"  ",S12))</f>
        <v>13  Red Ryder</v>
      </c>
    </row>
    <row r="13" customFormat="false" ht="13.8" hidden="false" customHeight="false" outlineLevel="0" collapsed="false">
      <c r="A13" s="8" t="s">
        <v>386</v>
      </c>
      <c r="B13" s="8" t="s">
        <v>953</v>
      </c>
      <c r="C13" s="8" t="s">
        <v>32</v>
      </c>
      <c r="D13" s="8" t="s">
        <v>31</v>
      </c>
      <c r="E13" s="8" t="n">
        <v>2</v>
      </c>
      <c r="F13" s="8" t="s">
        <v>366</v>
      </c>
      <c r="G13" s="8" t="s">
        <v>983</v>
      </c>
      <c r="H13" s="8" t="n">
        <v>2</v>
      </c>
      <c r="I13" s="8" t="n">
        <v>30</v>
      </c>
      <c r="J13" s="8" t="n">
        <v>0</v>
      </c>
      <c r="K13" s="33" t="s">
        <v>24</v>
      </c>
      <c r="L13" s="8" t="s">
        <v>984</v>
      </c>
      <c r="M13" s="8" t="s">
        <v>985</v>
      </c>
      <c r="N13" s="8" t="s">
        <v>981</v>
      </c>
      <c r="O13" s="8" t="s">
        <v>950</v>
      </c>
      <c r="P13" s="8" t="s">
        <v>958</v>
      </c>
      <c r="Q13" s="8" t="s">
        <v>973</v>
      </c>
      <c r="S13" s="14" t="s">
        <v>403</v>
      </c>
      <c r="T13" s="14" t="n">
        <v>14</v>
      </c>
      <c r="U13" s="14" t="n">
        <v>14</v>
      </c>
      <c r="V13" s="14" t="n">
        <f aca="false">IF(T13=U13,INDEX(3d20!A:B,MATCH(T13,3d20!A:A,0),2),SUM(INDEX(3d20!A:B,MATCH(T13,3d20!A:A,0),2),INDEX(3d20!A:B,MATCH(U13,3d20!A:A,0),2)))</f>
        <v>0.97</v>
      </c>
      <c r="W13" s="3" t="str">
        <f aca="false">IF(T13=U13,CONCATENATE(T13,"  ",S13),CONCATENATE(T13,"-",U13,"  ",S13))</f>
        <v>14  Minigun</v>
      </c>
    </row>
    <row r="14" customFormat="false" ht="13.8" hidden="false" customHeight="false" outlineLevel="0" collapsed="false">
      <c r="A14" s="12" t="s">
        <v>387</v>
      </c>
      <c r="B14" s="12" t="s">
        <v>945</v>
      </c>
      <c r="C14" s="12" t="s">
        <v>32</v>
      </c>
      <c r="D14" s="12" t="s">
        <v>31</v>
      </c>
      <c r="E14" s="12" t="n">
        <v>1</v>
      </c>
      <c r="F14" s="12" t="s">
        <v>366</v>
      </c>
      <c r="G14" s="12" t="s">
        <v>983</v>
      </c>
      <c r="H14" s="12" t="n">
        <v>4</v>
      </c>
      <c r="I14" s="12" t="n">
        <v>25</v>
      </c>
      <c r="J14" s="12" t="n">
        <v>0</v>
      </c>
      <c r="K14" s="32" t="s">
        <v>68</v>
      </c>
      <c r="L14" s="12" t="s">
        <v>986</v>
      </c>
      <c r="M14" s="12" t="s">
        <v>985</v>
      </c>
      <c r="N14" s="12" t="s">
        <v>981</v>
      </c>
      <c r="O14" s="12"/>
      <c r="P14" s="12" t="s">
        <v>958</v>
      </c>
      <c r="Q14" s="12" t="s">
        <v>973</v>
      </c>
      <c r="S14" s="10" t="s">
        <v>456</v>
      </c>
      <c r="T14" s="10" t="n">
        <v>15</v>
      </c>
      <c r="U14" s="10" t="n">
        <v>15</v>
      </c>
      <c r="V14" s="10" t="n">
        <f aca="false">IF(T14=U14,INDEX(3d20!A:B,MATCH(T14,3d20!A:A,0),2),SUM(INDEX(3d20!A:B,MATCH(T14,3d20!A:A,0),2),INDEX(3d20!A:B,MATCH(U14,3d20!A:A,0),2)))</f>
        <v>1.14</v>
      </c>
      <c r="W14" s="3" t="str">
        <f aca="false">IF(T14=U14,CONCATENATE(T14,"  ",S14),CONCATENATE(T14,"-",U14,"  ",S14))</f>
        <v>15  Pulse Gun</v>
      </c>
    </row>
    <row r="15" customFormat="false" ht="13.8" hidden="false" customHeight="false" outlineLevel="0" collapsed="false">
      <c r="A15" s="8" t="s">
        <v>388</v>
      </c>
      <c r="B15" s="8" t="s">
        <v>961</v>
      </c>
      <c r="C15" s="8" t="s">
        <v>550</v>
      </c>
      <c r="D15" s="8" t="s">
        <v>31</v>
      </c>
      <c r="E15" s="8" t="n">
        <v>0</v>
      </c>
      <c r="F15" s="8" t="s">
        <v>371</v>
      </c>
      <c r="G15" s="8" t="s">
        <v>987</v>
      </c>
      <c r="H15" s="8" t="n">
        <v>14</v>
      </c>
      <c r="I15" s="8" t="n">
        <v>290</v>
      </c>
      <c r="J15" s="8" t="n">
        <v>4</v>
      </c>
      <c r="K15" s="33" t="s">
        <v>108</v>
      </c>
      <c r="L15" s="8" t="s">
        <v>629</v>
      </c>
      <c r="M15" s="8" t="s">
        <v>662</v>
      </c>
      <c r="N15" s="8" t="s">
        <v>962</v>
      </c>
      <c r="O15" s="8"/>
      <c r="P15" s="8" t="s">
        <v>958</v>
      </c>
      <c r="Q15" s="8" t="s">
        <v>408</v>
      </c>
      <c r="S15" s="14" t="s">
        <v>988</v>
      </c>
      <c r="T15" s="14" t="n">
        <v>16</v>
      </c>
      <c r="U15" s="14" t="n">
        <v>16</v>
      </c>
      <c r="V15" s="14" t="n">
        <f aca="false">IF(T15=U15,INDEX(3d20!A:B,MATCH(T15,3d20!A:A,0),2),SUM(INDEX(3d20!A:B,MATCH(T15,3d20!A:A,0),2),INDEX(3d20!A:B,MATCH(U15,3d20!A:A,0),2)))</f>
        <v>1.31</v>
      </c>
      <c r="W15" s="3" t="str">
        <f aca="false">IF(T15=U15,CONCATENATE(T15,"  ",S15),CONCATENATE(T15,"-",U15,"  ",S15))</f>
        <v>16  Institute Laser Gun</v>
      </c>
    </row>
    <row r="16" customFormat="false" ht="13.8" hidden="false" customHeight="false" outlineLevel="0" collapsed="false">
      <c r="A16" s="12" t="s">
        <v>389</v>
      </c>
      <c r="B16" s="12" t="s">
        <v>953</v>
      </c>
      <c r="C16" s="12" t="s">
        <v>32</v>
      </c>
      <c r="D16" s="12" t="s">
        <v>31</v>
      </c>
      <c r="E16" s="12" t="n">
        <v>0</v>
      </c>
      <c r="F16" s="12" t="s">
        <v>371</v>
      </c>
      <c r="G16" s="12" t="s">
        <v>566</v>
      </c>
      <c r="H16" s="12" t="n">
        <v>6</v>
      </c>
      <c r="I16" s="12" t="n">
        <v>132</v>
      </c>
      <c r="J16" s="12" t="n">
        <v>2</v>
      </c>
      <c r="K16" s="32" t="s">
        <v>73</v>
      </c>
      <c r="L16" s="12"/>
      <c r="M16" s="12" t="s">
        <v>989</v>
      </c>
      <c r="N16" s="12" t="s">
        <v>990</v>
      </c>
      <c r="O16" s="12"/>
      <c r="P16" s="12" t="s">
        <v>958</v>
      </c>
      <c r="Q16" s="12"/>
      <c r="S16" s="10" t="s">
        <v>389</v>
      </c>
      <c r="T16" s="10" t="n">
        <v>17</v>
      </c>
      <c r="U16" s="10" t="n">
        <v>17</v>
      </c>
      <c r="V16" s="10" t="n">
        <f aca="false">IF(T16=U16,INDEX(3d20!A:B,MATCH(T16,3d20!A:A,0),2),SUM(INDEX(3d20!A:B,MATCH(T16,3d20!A:A,0),2),INDEX(3d20!A:B,MATCH(U16,3d20!A:A,0),2)))</f>
        <v>1.5</v>
      </c>
      <c r="W16" s="3" t="str">
        <f aca="false">IF(T16=U16,CONCATENATE(T16,"  ",S16),CONCATENATE(T16,"-",U16,"  ",S16))</f>
        <v>17  Syringer</v>
      </c>
    </row>
    <row r="17" customFormat="false" ht="13.8" hidden="false" customHeight="false" outlineLevel="0" collapsed="false">
      <c r="A17" s="15" t="s">
        <v>490</v>
      </c>
      <c r="B17" s="15" t="s">
        <v>953</v>
      </c>
      <c r="C17" s="15" t="s">
        <v>32</v>
      </c>
      <c r="D17" s="15" t="s">
        <v>31</v>
      </c>
      <c r="E17" s="15" t="n">
        <v>2</v>
      </c>
      <c r="F17" s="15" t="s">
        <v>366</v>
      </c>
      <c r="G17" s="15" t="s">
        <v>941</v>
      </c>
      <c r="H17" s="15" t="n">
        <v>3</v>
      </c>
      <c r="I17" s="15" t="n">
        <v>40</v>
      </c>
      <c r="J17" s="15" t="n">
        <v>1</v>
      </c>
      <c r="K17" s="13" t="s">
        <v>135</v>
      </c>
      <c r="L17" s="15" t="s">
        <v>991</v>
      </c>
      <c r="M17" s="15" t="s">
        <v>948</v>
      </c>
      <c r="N17" s="15" t="s">
        <v>689</v>
      </c>
      <c r="O17" s="15"/>
      <c r="P17" s="15" t="s">
        <v>992</v>
      </c>
      <c r="Q17" s="15" t="s">
        <v>952</v>
      </c>
      <c r="S17" s="14" t="s">
        <v>375</v>
      </c>
      <c r="T17" s="14" t="n">
        <v>18</v>
      </c>
      <c r="U17" s="14" t="n">
        <v>19</v>
      </c>
      <c r="V17" s="14" t="n">
        <f aca="false">IF(T17=U17,INDEX(3d20!A:B,MATCH(T17,3d20!A:A,0),2),SUM(INDEX(3d20!A:B,MATCH(T17,3d20!A:A,0),2),INDEX(3d20!A:B,MATCH(U17,3d20!A:A,0),2)))</f>
        <v>3.61</v>
      </c>
      <c r="W17" s="3" t="str">
        <f aca="false">IF(T17=U17,CONCATENATE(T17,"  ",S17),CONCATENATE(T17,"-",U17,"  ",S17))</f>
        <v>18-19  Combat Rifle</v>
      </c>
    </row>
    <row r="18" customFormat="false" ht="13.8" hidden="false" customHeight="false" outlineLevel="0" collapsed="false">
      <c r="A18" s="16" t="s">
        <v>449</v>
      </c>
      <c r="B18" s="16" t="s">
        <v>955</v>
      </c>
      <c r="C18" s="16" t="s">
        <v>42</v>
      </c>
      <c r="D18" s="16" t="s">
        <v>31</v>
      </c>
      <c r="E18" s="16" t="n">
        <v>1</v>
      </c>
      <c r="F18" s="16" t="s">
        <v>366</v>
      </c>
      <c r="G18" s="16" t="s">
        <v>993</v>
      </c>
      <c r="H18" s="16" t="n">
        <v>5</v>
      </c>
      <c r="I18" s="16" t="n">
        <v>100</v>
      </c>
      <c r="J18" s="16" t="n">
        <v>3</v>
      </c>
      <c r="K18" s="9" t="s">
        <v>994</v>
      </c>
      <c r="L18" s="16" t="s">
        <v>995</v>
      </c>
      <c r="M18" s="16" t="s">
        <v>948</v>
      </c>
      <c r="N18" s="16" t="s">
        <v>689</v>
      </c>
      <c r="O18" s="16"/>
      <c r="P18" s="16" t="s">
        <v>971</v>
      </c>
      <c r="Q18" s="16"/>
      <c r="S18" s="10" t="s">
        <v>373</v>
      </c>
      <c r="T18" s="10" t="n">
        <v>20</v>
      </c>
      <c r="U18" s="10" t="n">
        <v>21</v>
      </c>
      <c r="V18" s="10" t="n">
        <f aca="false">IF(T18=U18,INDEX(3d20!A:B,MATCH(T18,3d20!A:A,0),2),SUM(INDEX(3d20!A:B,MATCH(T18,3d20!A:A,0),2),INDEX(3d20!A:B,MATCH(U18,3d20!A:A,0),2)))</f>
        <v>4.52</v>
      </c>
      <c r="W18" s="3" t="str">
        <f aca="false">IF(T18=U18,CONCATENATE(T18,"  ",S18),CONCATENATE(T18,"-",U18,"  ",S18))</f>
        <v>20-21  Assault Rifle</v>
      </c>
    </row>
    <row r="19" customFormat="false" ht="13.8" hidden="false" customHeight="false" outlineLevel="0" collapsed="false">
      <c r="A19" s="15" t="s">
        <v>450</v>
      </c>
      <c r="B19" s="15" t="s">
        <v>996</v>
      </c>
      <c r="C19" s="15" t="s">
        <v>64</v>
      </c>
      <c r="D19" s="15" t="s">
        <v>31</v>
      </c>
      <c r="E19" s="15" t="n">
        <v>0</v>
      </c>
      <c r="F19" s="15" t="s">
        <v>366</v>
      </c>
      <c r="G19" s="15" t="s">
        <v>941</v>
      </c>
      <c r="H19" s="15" t="n">
        <v>4</v>
      </c>
      <c r="I19" s="15" t="n">
        <v>250</v>
      </c>
      <c r="J19" s="15" t="n">
        <v>4</v>
      </c>
      <c r="K19" s="13" t="s">
        <v>45</v>
      </c>
      <c r="L19" s="15" t="s">
        <v>997</v>
      </c>
      <c r="M19" s="15" t="s">
        <v>956</v>
      </c>
      <c r="N19" s="15" t="s">
        <v>949</v>
      </c>
      <c r="O19" s="15"/>
      <c r="P19" s="15" t="s">
        <v>951</v>
      </c>
      <c r="Q19" s="15"/>
      <c r="S19" s="14" t="s">
        <v>392</v>
      </c>
      <c r="T19" s="14" t="n">
        <v>22</v>
      </c>
      <c r="U19" s="14" t="n">
        <v>23</v>
      </c>
      <c r="V19" s="14" t="n">
        <f aca="false">IF(T19=U19,INDEX(3d20!A:B,MATCH(T19,3d20!A:A,0),2),SUM(INDEX(3d20!A:B,MATCH(T19,3d20!A:A,0),2),INDEX(3d20!A:B,MATCH(U19,3d20!A:A,0),2)))</f>
        <v>5.48</v>
      </c>
      <c r="W19" s="3" t="str">
        <f aca="false">IF(T19=U19,CONCATENATE(T19,"  ",S19),CONCATENATE(T19,"-",U19,"  ",S19))</f>
        <v>22-23  Laser Musket</v>
      </c>
    </row>
    <row r="20" customFormat="false" ht="13.8" hidden="false" customHeight="false" outlineLevel="0" collapsed="false">
      <c r="A20" s="16" t="s">
        <v>451</v>
      </c>
      <c r="B20" s="16" t="s">
        <v>998</v>
      </c>
      <c r="C20" s="16" t="s">
        <v>32</v>
      </c>
      <c r="D20" s="16" t="s">
        <v>31</v>
      </c>
      <c r="E20" s="16" t="n">
        <v>0</v>
      </c>
      <c r="F20" s="16" t="s">
        <v>366</v>
      </c>
      <c r="G20" s="16" t="s">
        <v>999</v>
      </c>
      <c r="H20" s="16" t="n">
        <v>6</v>
      </c>
      <c r="I20" s="16" t="n">
        <v>10</v>
      </c>
      <c r="J20" s="16" t="n">
        <v>3</v>
      </c>
      <c r="K20" s="9" t="s">
        <v>1000</v>
      </c>
      <c r="L20" s="16" t="s">
        <v>624</v>
      </c>
      <c r="M20" s="16"/>
      <c r="N20" s="16"/>
      <c r="O20" s="16"/>
      <c r="P20" s="16" t="s">
        <v>951</v>
      </c>
      <c r="Q20" s="16"/>
      <c r="S20" s="10" t="s">
        <v>1001</v>
      </c>
      <c r="T20" s="10" t="n">
        <v>24</v>
      </c>
      <c r="U20" s="10" t="n">
        <v>25</v>
      </c>
      <c r="V20" s="10" t="n">
        <f aca="false">IF(T20=U20,INDEX(3d20!A:B,MATCH(T20,3d20!A:A,0),2),SUM(INDEX(3d20!A:B,MATCH(T20,3d20!A:A,0),2),INDEX(3d20!A:B,MATCH(U20,3d20!A:A,0),2)))</f>
        <v>6.28</v>
      </c>
      <c r="W20" s="3" t="str">
        <f aca="false">IF(T20=U20,CONCATENATE(T20,"  ",S20),CONCATENATE(T20,"-",U20,"  ",S20))</f>
        <v>24-25  Submachinegun</v>
      </c>
    </row>
    <row r="21" customFormat="false" ht="13.8" hidden="false" customHeight="false" outlineLevel="0" collapsed="false">
      <c r="A21" s="15" t="s">
        <v>496</v>
      </c>
      <c r="B21" s="15" t="s">
        <v>1002</v>
      </c>
      <c r="C21" s="15" t="s">
        <v>42</v>
      </c>
      <c r="D21" s="15" t="s">
        <v>31</v>
      </c>
      <c r="E21" s="15" t="n">
        <v>1</v>
      </c>
      <c r="F21" s="15" t="s">
        <v>366</v>
      </c>
      <c r="G21" s="15" t="s">
        <v>941</v>
      </c>
      <c r="H21" s="15" t="n">
        <v>6</v>
      </c>
      <c r="I21" s="15" t="n">
        <v>200</v>
      </c>
      <c r="J21" s="15" t="n">
        <v>4</v>
      </c>
      <c r="K21" s="13" t="s">
        <v>37</v>
      </c>
      <c r="L21" s="15" t="s">
        <v>621</v>
      </c>
      <c r="M21" s="15" t="s">
        <v>662</v>
      </c>
      <c r="N21" s="15" t="s">
        <v>689</v>
      </c>
      <c r="O21" s="15"/>
      <c r="P21" s="15" t="s">
        <v>951</v>
      </c>
      <c r="Q21" s="15"/>
      <c r="S21" s="14" t="s">
        <v>370</v>
      </c>
      <c r="T21" s="14" t="n">
        <v>26</v>
      </c>
      <c r="U21" s="14" t="n">
        <v>26</v>
      </c>
      <c r="V21" s="14" t="n">
        <f aca="false">IF(T21=U21,INDEX(3d20!A:B,MATCH(T21,3d20!A:A,0),2),SUM(INDEX(3d20!A:B,MATCH(T21,3d20!A:A,0),2),INDEX(3d20!A:B,MATCH(U21,3d20!A:A,0),2)))</f>
        <v>3.38</v>
      </c>
      <c r="W21" s="3" t="str">
        <f aca="false">IF(T21=U21,CONCATENATE(T21,"  ",S21),CONCATENATE(T21,"-",U21,"  ",S21))</f>
        <v>26  Flare Gun</v>
      </c>
    </row>
    <row r="22" customFormat="false" ht="13.8" hidden="false" customHeight="false" outlineLevel="0" collapsed="false">
      <c r="A22" s="16" t="s">
        <v>452</v>
      </c>
      <c r="B22" s="16" t="s">
        <v>953</v>
      </c>
      <c r="C22" s="16" t="s">
        <v>32</v>
      </c>
      <c r="D22" s="16" t="s">
        <v>31</v>
      </c>
      <c r="E22" s="16" t="n">
        <v>0</v>
      </c>
      <c r="F22" s="16" t="s">
        <v>366</v>
      </c>
      <c r="G22" s="16" t="s">
        <v>1003</v>
      </c>
      <c r="H22" s="16" t="n">
        <v>1</v>
      </c>
      <c r="I22" s="16" t="s">
        <v>32</v>
      </c>
      <c r="J22" s="16" t="n">
        <v>0</v>
      </c>
      <c r="K22" s="9" t="s">
        <v>135</v>
      </c>
      <c r="L22" s="16" t="s">
        <v>1004</v>
      </c>
      <c r="M22" s="16"/>
      <c r="N22" s="16"/>
      <c r="O22" s="16"/>
      <c r="P22" s="16" t="s">
        <v>971</v>
      </c>
      <c r="Q22" s="16"/>
      <c r="S22" s="10" t="s">
        <v>385</v>
      </c>
      <c r="T22" s="10" t="n">
        <v>27</v>
      </c>
      <c r="U22" s="10" t="n">
        <v>28</v>
      </c>
      <c r="V22" s="10" t="n">
        <f aca="false">IF(T22=U22,INDEX(3d20!A:B,MATCH(T22,3d20!A:A,0),2),SUM(INDEX(3d20!A:B,MATCH(T22,3d20!A:A,0),2),INDEX(3d20!A:B,MATCH(U22,3d20!A:A,0),2)))</f>
        <v>7.1</v>
      </c>
      <c r="W22" s="3" t="str">
        <f aca="false">IF(T22=U22,CONCATENATE(T22,"  ",S22),CONCATENATE(T22,"-",U22,"  ",S22))</f>
        <v>27-28  Pipe Bolt-Action</v>
      </c>
    </row>
    <row r="23" customFormat="false" ht="13.8" hidden="false" customHeight="false" outlineLevel="0" collapsed="false">
      <c r="A23" s="15" t="s">
        <v>453</v>
      </c>
      <c r="B23" s="15" t="s">
        <v>1005</v>
      </c>
      <c r="C23" s="15" t="s">
        <v>42</v>
      </c>
      <c r="D23" s="15" t="s">
        <v>31</v>
      </c>
      <c r="E23" s="15" t="n">
        <v>1</v>
      </c>
      <c r="F23" s="15" t="s">
        <v>371</v>
      </c>
      <c r="G23" s="15" t="s">
        <v>1006</v>
      </c>
      <c r="H23" s="15" t="n">
        <v>9</v>
      </c>
      <c r="I23" s="15" t="n">
        <v>65</v>
      </c>
      <c r="J23" s="15" t="n">
        <v>2</v>
      </c>
      <c r="K23" s="13" t="s">
        <v>85</v>
      </c>
      <c r="L23" s="15" t="s">
        <v>1007</v>
      </c>
      <c r="M23" s="15" t="s">
        <v>1008</v>
      </c>
      <c r="N23" s="15" t="s">
        <v>1009</v>
      </c>
      <c r="O23" s="15"/>
      <c r="P23" s="15" t="s">
        <v>992</v>
      </c>
      <c r="Q23" s="15"/>
      <c r="S23" s="14" t="s">
        <v>386</v>
      </c>
      <c r="T23" s="14" t="n">
        <v>29</v>
      </c>
      <c r="U23" s="14" t="n">
        <v>30</v>
      </c>
      <c r="V23" s="14" t="n">
        <f aca="false">IF(T23=U23,INDEX(3d20!A:B,MATCH(T23,3d20!A:A,0),2),SUM(INDEX(3d20!A:B,MATCH(T23,3d20!A:A,0),2),INDEX(3d20!A:B,MATCH(U23,3d20!A:A,0),2)))</f>
        <v>7.4</v>
      </c>
      <c r="W23" s="3" t="str">
        <f aca="false">IF(T23=U23,CONCATENATE(T23,"  ",S23),CONCATENATE(T23,"-",U23,"  ",S23))</f>
        <v>29-30  Pipe Gun</v>
      </c>
    </row>
    <row r="24" customFormat="false" ht="13.8" hidden="false" customHeight="false" outlineLevel="0" collapsed="false">
      <c r="A24" s="16" t="s">
        <v>454</v>
      </c>
      <c r="B24" s="16" t="s">
        <v>955</v>
      </c>
      <c r="C24" s="16" t="s">
        <v>32</v>
      </c>
      <c r="D24" s="16" t="s">
        <v>31</v>
      </c>
      <c r="E24" s="16" t="n">
        <v>2</v>
      </c>
      <c r="F24" s="16" t="s">
        <v>366</v>
      </c>
      <c r="G24" s="16" t="s">
        <v>1010</v>
      </c>
      <c r="H24" s="16" t="n">
        <v>5</v>
      </c>
      <c r="I24" s="16" t="n">
        <v>80</v>
      </c>
      <c r="J24" s="16" t="n">
        <v>2</v>
      </c>
      <c r="K24" s="9" t="s">
        <v>68</v>
      </c>
      <c r="L24" s="16" t="s">
        <v>1011</v>
      </c>
      <c r="M24" s="16" t="s">
        <v>948</v>
      </c>
      <c r="N24" s="16" t="s">
        <v>689</v>
      </c>
      <c r="O24" s="16"/>
      <c r="P24" s="16" t="s">
        <v>971</v>
      </c>
      <c r="Q24" s="16" t="s">
        <v>721</v>
      </c>
      <c r="S24" s="10" t="s">
        <v>452</v>
      </c>
      <c r="T24" s="10" t="n">
        <v>31</v>
      </c>
      <c r="U24" s="10" t="n">
        <v>31</v>
      </c>
      <c r="V24" s="10" t="n">
        <f aca="false">IF(T24=U24,INDEX(3d20!A:B,MATCH(T24,3d20!A:A,0),2),SUM(INDEX(3d20!A:B,MATCH(T24,3d20!A:A,0),2),INDEX(3d20!A:B,MATCH(U24,3d20!A:A,0),2)))</f>
        <v>3.75</v>
      </c>
      <c r="W24" s="3" t="str">
        <f aca="false">IF(T24=U24,CONCATENATE(T24,"  ",S24),CONCATENATE(T24,"-",U24,"  ",S24))</f>
        <v>31  Zip Gun</v>
      </c>
    </row>
    <row r="25" customFormat="false" ht="13.8" hidden="false" customHeight="false" outlineLevel="0" collapsed="false">
      <c r="A25" s="15" t="s">
        <v>1012</v>
      </c>
      <c r="B25" s="15" t="s">
        <v>945</v>
      </c>
      <c r="C25" s="15" t="s">
        <v>64</v>
      </c>
      <c r="D25" s="15" t="s">
        <v>31</v>
      </c>
      <c r="E25" s="15" t="n">
        <v>1</v>
      </c>
      <c r="F25" s="15" t="s">
        <v>366</v>
      </c>
      <c r="G25" s="15" t="s">
        <v>941</v>
      </c>
      <c r="H25" s="15" t="n">
        <v>5</v>
      </c>
      <c r="I25" s="15" t="n">
        <v>55</v>
      </c>
      <c r="J25" s="15" t="n">
        <v>2</v>
      </c>
      <c r="K25" s="13" t="s">
        <v>1013</v>
      </c>
      <c r="L25" s="15" t="s">
        <v>995</v>
      </c>
      <c r="M25" s="15" t="s">
        <v>943</v>
      </c>
      <c r="N25" s="15" t="s">
        <v>689</v>
      </c>
      <c r="O25" s="15"/>
      <c r="P25" s="15" t="s">
        <v>971</v>
      </c>
      <c r="Q25" s="15"/>
      <c r="S25" s="14" t="s">
        <v>387</v>
      </c>
      <c r="T25" s="14" t="n">
        <v>32</v>
      </c>
      <c r="U25" s="14" t="n">
        <v>33</v>
      </c>
      <c r="V25" s="14" t="n">
        <f aca="false">IF(T25=U25,INDEX(3d20!A:B,MATCH(T25,3d20!A:A,0),2),SUM(INDEX(3d20!A:B,MATCH(T25,3d20!A:A,0),2),INDEX(3d20!A:B,MATCH(U25,3d20!A:A,0),2)))</f>
        <v>7.48</v>
      </c>
      <c r="W25" s="3" t="str">
        <f aca="false">IF(T25=U25,CONCATENATE(T25,"  ",S25),CONCATENATE(T25,"-",U25,"  ",S25))</f>
        <v>32-33  Pipe Revolver</v>
      </c>
    </row>
    <row r="26" customFormat="false" ht="13.8" hidden="false" customHeight="false" outlineLevel="0" collapsed="false">
      <c r="A26" s="16" t="s">
        <v>1014</v>
      </c>
      <c r="B26" s="16" t="s">
        <v>1002</v>
      </c>
      <c r="C26" s="16" t="s">
        <v>1015</v>
      </c>
      <c r="D26" s="16" t="s">
        <v>31</v>
      </c>
      <c r="E26" s="16" t="n">
        <v>1</v>
      </c>
      <c r="F26" s="16" t="s">
        <v>378</v>
      </c>
      <c r="G26" s="16" t="s">
        <v>1016</v>
      </c>
      <c r="H26" s="16" t="n">
        <v>15</v>
      </c>
      <c r="I26" s="16" t="n">
        <v>265</v>
      </c>
      <c r="J26" s="16" t="n">
        <v>4</v>
      </c>
      <c r="K26" s="9" t="s">
        <v>67</v>
      </c>
      <c r="L26" s="16" t="s">
        <v>995</v>
      </c>
      <c r="M26" s="16" t="s">
        <v>1017</v>
      </c>
      <c r="N26" s="16" t="s">
        <v>962</v>
      </c>
      <c r="O26" s="16"/>
      <c r="P26" s="16" t="s">
        <v>1018</v>
      </c>
      <c r="Q26" s="16" t="s">
        <v>721</v>
      </c>
      <c r="S26" s="10" t="s">
        <v>135</v>
      </c>
      <c r="T26" s="10" t="n">
        <v>34</v>
      </c>
      <c r="U26" s="10" t="n">
        <v>35</v>
      </c>
      <c r="V26" s="10" t="n">
        <f aca="false">IF(T26=U26,INDEX(3d20!A:B,MATCH(T26,3d20!A:A,0),2),SUM(INDEX(3d20!A:B,MATCH(T26,3d20!A:A,0),2),INDEX(3d20!A:B,MATCH(U26,3d20!A:A,0),2)))</f>
        <v>7.27</v>
      </c>
      <c r="W26" s="3" t="str">
        <f aca="false">IF(T26=U26,CONCATENATE(T26,"  ",S26),CONCATENATE(T26,"-",U26,"  ",S26))</f>
        <v>34-35  9mm</v>
      </c>
    </row>
    <row r="27" customFormat="false" ht="13.8" hidden="false" customHeight="false" outlineLevel="0" collapsed="false">
      <c r="A27" s="15" t="s">
        <v>488</v>
      </c>
      <c r="B27" s="15" t="s">
        <v>940</v>
      </c>
      <c r="C27" s="15" t="s">
        <v>1019</v>
      </c>
      <c r="D27" s="15" t="s">
        <v>31</v>
      </c>
      <c r="E27" s="15" t="n">
        <v>3</v>
      </c>
      <c r="F27" s="15" t="s">
        <v>366</v>
      </c>
      <c r="G27" s="15" t="s">
        <v>1020</v>
      </c>
      <c r="H27" s="15" t="n">
        <v>5</v>
      </c>
      <c r="I27" s="15" t="n">
        <v>280</v>
      </c>
      <c r="J27" s="15" t="n">
        <v>5</v>
      </c>
      <c r="K27" s="13" t="s">
        <v>57</v>
      </c>
      <c r="L27" s="15" t="s">
        <v>1021</v>
      </c>
      <c r="M27" s="15"/>
      <c r="N27" s="15" t="s">
        <v>962</v>
      </c>
      <c r="O27" s="15"/>
      <c r="P27" s="15" t="s">
        <v>971</v>
      </c>
      <c r="Q27" s="15" t="s">
        <v>952</v>
      </c>
      <c r="S27" s="14" t="s">
        <v>39</v>
      </c>
      <c r="T27" s="14" t="n">
        <v>36</v>
      </c>
      <c r="U27" s="14" t="n">
        <v>37</v>
      </c>
      <c r="V27" s="14" t="n">
        <f aca="false">IF(T27=U27,INDEX(3d20!A:B,MATCH(T27,3d20!A:A,0),2),SUM(INDEX(3d20!A:B,MATCH(T27,3d20!A:A,0),2),INDEX(3d20!A:B,MATCH(U27,3d20!A:A,0),2)))</f>
        <v>6.88</v>
      </c>
      <c r="W27" s="3" t="str">
        <f aca="false">IF(T27=U27,CONCATENATE(T27,"  ",S27),CONCATENATE(T27,"-",U27,"  ",S27))</f>
        <v>36-37  10mm</v>
      </c>
    </row>
    <row r="28" customFormat="false" ht="13.8" hidden="false" customHeight="false" outlineLevel="0" collapsed="false">
      <c r="A28" s="16" t="s">
        <v>455</v>
      </c>
      <c r="B28" s="16" t="s">
        <v>955</v>
      </c>
      <c r="C28" s="16" t="s">
        <v>554</v>
      </c>
      <c r="D28" s="16" t="s">
        <v>31</v>
      </c>
      <c r="E28" s="16" t="n">
        <v>1</v>
      </c>
      <c r="F28" s="16" t="s">
        <v>366</v>
      </c>
      <c r="G28" s="16" t="s">
        <v>967</v>
      </c>
      <c r="H28" s="16" t="n">
        <v>10</v>
      </c>
      <c r="I28" s="16" t="n">
        <v>49</v>
      </c>
      <c r="J28" s="16" t="n">
        <v>1</v>
      </c>
      <c r="K28" s="9" t="s">
        <v>121</v>
      </c>
      <c r="L28" s="16" t="s">
        <v>1022</v>
      </c>
      <c r="M28" s="16" t="s">
        <v>976</v>
      </c>
      <c r="N28" s="16" t="s">
        <v>1023</v>
      </c>
      <c r="O28" s="16"/>
      <c r="P28" s="16" t="s">
        <v>971</v>
      </c>
      <c r="Q28" s="16"/>
      <c r="S28" s="10" t="s">
        <v>1024</v>
      </c>
      <c r="T28" s="10" t="n">
        <v>38</v>
      </c>
      <c r="U28" s="10" t="n">
        <v>39</v>
      </c>
      <c r="V28" s="10" t="n">
        <f aca="false">IF(T28=U28,INDEX(3d20!A:B,MATCH(T28,3d20!A:A,0),2),SUM(INDEX(3d20!A:B,MATCH(T28,3d20!A:A,0),2),INDEX(3d20!A:B,MATCH(U28,3d20!A:A,0),2)))</f>
        <v>6.28</v>
      </c>
      <c r="W28" s="3" t="str">
        <f aca="false">IF(T28=U28,CONCATENATE(T28,"  ",S28),CONCATENATE(T28,"-",U28,"  ",S28))</f>
        <v>38-39  Double Shotgun</v>
      </c>
    </row>
    <row r="29" customFormat="false" ht="13.8" hidden="false" customHeight="false" outlineLevel="0" collapsed="false">
      <c r="S29" s="14" t="s">
        <v>1025</v>
      </c>
      <c r="T29" s="14" t="n">
        <v>40</v>
      </c>
      <c r="U29" s="14" t="n">
        <v>41</v>
      </c>
      <c r="V29" s="14" t="n">
        <f aca="false">IF(T29=U29,INDEX(3d20!A:B,MATCH(T29,3d20!A:A,0),2),SUM(INDEX(3d20!A:B,MATCH(T29,3d20!A:A,0),2),INDEX(3d20!A:B,MATCH(U29,3d20!A:A,0),2)))</f>
        <v>5.48</v>
      </c>
      <c r="W29" s="3" t="str">
        <f aca="false">IF(T29=U29,CONCATENATE(T29,"  ",S29),CONCATENATE(T29,"-",U29,"  ",S29))</f>
        <v>40-41  Lever-Action Shotgun</v>
      </c>
    </row>
    <row r="30" customFormat="false" ht="13.8" hidden="false" customHeight="false" outlineLevel="0" collapsed="false">
      <c r="S30" s="10" t="s">
        <v>132</v>
      </c>
      <c r="T30" s="10" t="n">
        <v>42</v>
      </c>
      <c r="U30" s="10" t="n">
        <v>42</v>
      </c>
      <c r="V30" s="10" t="n">
        <f aca="false">IF(T30=U30,INDEX(3d20!A:B,MATCH(T30,3d20!A:A,0),2),SUM(INDEX(3d20!A:B,MATCH(T30,3d20!A:A,0),2),INDEX(3d20!A:B,MATCH(U30,3d20!A:A,0),2)))</f>
        <v>2.38</v>
      </c>
      <c r="W30" s="3" t="str">
        <f aca="false">IF(T30=U30,CONCATENATE(T30,"  ",S30),CONCATENATE(T30,"-",U30,"  ",S30))</f>
        <v>42  .44</v>
      </c>
    </row>
    <row r="31" customFormat="false" ht="13.8" hidden="false" customHeight="false" outlineLevel="0" collapsed="false">
      <c r="S31" s="14" t="s">
        <v>383</v>
      </c>
      <c r="T31" s="14" t="n">
        <v>43</v>
      </c>
      <c r="U31" s="14" t="n">
        <v>43</v>
      </c>
      <c r="V31" s="14" t="n">
        <f aca="false">IF(T31=U31,INDEX(3d20!A:B,MATCH(T31,3d20!A:A,0),2),SUM(INDEX(3d20!A:B,MATCH(T31,3d20!A:A,0),2),INDEX(3d20!A:B,MATCH(U31,3d20!A:A,0),2)))</f>
        <v>2.14</v>
      </c>
      <c r="W31" s="3" t="str">
        <f aca="false">IF(T31=U31,CONCATENATE(T31,"  ",S31),CONCATENATE(T31,"-",U31,"  ",S31))</f>
        <v>43  Combat Shotgun</v>
      </c>
    </row>
    <row r="32" customFormat="false" ht="13.8" hidden="false" customHeight="false" outlineLevel="0" collapsed="false">
      <c r="S32" s="10" t="s">
        <v>114</v>
      </c>
      <c r="T32" s="10" t="n">
        <v>44</v>
      </c>
      <c r="U32" s="10" t="n">
        <v>45</v>
      </c>
      <c r="V32" s="10" t="n">
        <f aca="false">IF(T32=U32,INDEX(3d20!A:B,MATCH(T32,3d20!A:A,0),2),SUM(INDEX(3d20!A:B,MATCH(T32,3d20!A:A,0),2),INDEX(3d20!A:B,MATCH(U32,3d20!A:A,0),2)))</f>
        <v>3.61</v>
      </c>
      <c r="W32" s="3" t="str">
        <f aca="false">IF(T32=U32,CONCATENATE(T32,"  ",S32),CONCATENATE(T32,"-",U32,"  ",S32))</f>
        <v>44-45  .357</v>
      </c>
    </row>
    <row r="33" customFormat="false" ht="13.8" hidden="false" customHeight="false" outlineLevel="0" collapsed="false">
      <c r="S33" s="14" t="s">
        <v>393</v>
      </c>
      <c r="T33" s="14" t="n">
        <v>46</v>
      </c>
      <c r="U33" s="14" t="n">
        <v>47</v>
      </c>
      <c r="V33" s="14" t="n">
        <f aca="false">IF(T33=U33,INDEX(3d20!A:B,MATCH(T33,3d20!A:A,0),2),SUM(INDEX(3d20!A:B,MATCH(T33,3d20!A:A,0),2),INDEX(3d20!A:B,MATCH(U33,3d20!A:A,0),2)))</f>
        <v>2.81</v>
      </c>
      <c r="W33" s="3" t="str">
        <f aca="false">IF(T33=U33,CONCATENATE(T33,"  ",S33),CONCATENATE(T33,"-",U33,"  ",S33))</f>
        <v>46-47  Laser Gun</v>
      </c>
    </row>
    <row r="34" customFormat="false" ht="13.8" hidden="false" customHeight="false" outlineLevel="0" collapsed="false">
      <c r="S34" s="10" t="s">
        <v>1026</v>
      </c>
      <c r="T34" s="10" t="n">
        <v>48</v>
      </c>
      <c r="U34" s="10" t="n">
        <v>48</v>
      </c>
      <c r="V34" s="10" t="n">
        <f aca="false">IF(T34=U34,INDEX(3d20!A:B,MATCH(T34,3d20!A:A,0),2),SUM(INDEX(3d20!A:B,MATCH(T34,3d20!A:A,0),2),INDEX(3d20!A:B,MATCH(U34,3d20!A:A,0),2)))</f>
        <v>1.14</v>
      </c>
      <c r="W34" s="3" t="str">
        <f aca="false">IF(T34=U34,CONCATENATE(T34,"  ",S34),CONCATENATE(T34,"-",U34,"  ",S34))</f>
        <v>48  .45 Autopistol</v>
      </c>
    </row>
    <row r="35" customFormat="false" ht="13.8" hidden="false" customHeight="false" outlineLevel="0" collapsed="false">
      <c r="S35" s="14" t="s">
        <v>1027</v>
      </c>
      <c r="T35" s="14" t="n">
        <v>49</v>
      </c>
      <c r="U35" s="14" t="n">
        <v>49</v>
      </c>
      <c r="V35" s="14" t="n">
        <f aca="false">IF(T35=U35,INDEX(3d20!A:B,MATCH(T35,3d20!A:A,0),2),SUM(INDEX(3d20!A:B,MATCH(T35,3d20!A:A,0),2),INDEX(3d20!A:B,MATCH(U35,3d20!A:A,0),2)))</f>
        <v>0.97</v>
      </c>
      <c r="W35" s="3" t="str">
        <f aca="false">IF(T35=U35,CONCATENATE(T35,"  ",S35),CONCATENATE(T35,"-",U35,"  ",S35))</f>
        <v>49  Lever-Action Rifle</v>
      </c>
    </row>
    <row r="36" customFormat="false" ht="13.8" hidden="false" customHeight="false" outlineLevel="0" collapsed="false">
      <c r="S36" s="10" t="s">
        <v>399</v>
      </c>
      <c r="T36" s="10" t="n">
        <v>50</v>
      </c>
      <c r="U36" s="10" t="n">
        <v>51</v>
      </c>
      <c r="V36" s="10" t="n">
        <f aca="false">IF(T36=U36,INDEX(3d20!A:B,MATCH(T36,3d20!A:A,0),2),SUM(INDEX(3d20!A:B,MATCH(T36,3d20!A:A,0),2),INDEX(3d20!A:B,MATCH(U36,3d20!A:A,0),2)))</f>
        <v>1.51</v>
      </c>
      <c r="W36" s="3" t="str">
        <f aca="false">IF(T36=U36,CONCATENATE(T36,"  ",S36),CONCATENATE(T36,"-",U36,"  ",S36))</f>
        <v>50-51  Flamer</v>
      </c>
    </row>
    <row r="37" customFormat="false" ht="13.8" hidden="false" customHeight="false" outlineLevel="0" collapsed="false">
      <c r="S37" s="14" t="s">
        <v>449</v>
      </c>
      <c r="T37" s="14" t="n">
        <v>52</v>
      </c>
      <c r="U37" s="14" t="n">
        <v>52</v>
      </c>
      <c r="V37" s="14" t="n">
        <f aca="false">IF(T37=U37,INDEX(3d20!A:B,MATCH(T37,3d20!A:A,0),2),SUM(INDEX(3d20!A:B,MATCH(T37,3d20!A:A,0),2),INDEX(3d20!A:B,MATCH(U37,3d20!A:A,0),2)))</f>
        <v>0.56</v>
      </c>
      <c r="W37" s="3" t="str">
        <f aca="false">IF(T37=U37,CONCATENATE(T37,"  ",S37),CONCATENATE(T37,"-",U37,"  ",S37))</f>
        <v>52  5.56mm Pistol</v>
      </c>
    </row>
    <row r="38" customFormat="false" ht="13.8" hidden="false" customHeight="false" outlineLevel="0" collapsed="false">
      <c r="S38" s="10" t="s">
        <v>394</v>
      </c>
      <c r="T38" s="10" t="n">
        <v>53</v>
      </c>
      <c r="U38" s="10" t="n">
        <v>53</v>
      </c>
      <c r="V38" s="10" t="n">
        <f aca="false">IF(T38=U38,INDEX(3d20!A:B,MATCH(T38,3d20!A:A,0),2),SUM(INDEX(3d20!A:B,MATCH(T38,3d20!A:A,0),2),INDEX(3d20!A:B,MATCH(U38,3d20!A:A,0),2)))</f>
        <v>0.45</v>
      </c>
      <c r="W38" s="3" t="str">
        <f aca="false">IF(T38=U38,CONCATENATE(T38,"  ",S38),CONCATENATE(T38,"-",U38,"  ",S38))</f>
        <v>53  Plasma Gun</v>
      </c>
    </row>
    <row r="39" customFormat="false" ht="13.8" hidden="false" customHeight="false" outlineLevel="0" collapsed="false">
      <c r="S39" s="14" t="s">
        <v>1028</v>
      </c>
      <c r="T39" s="14" t="n">
        <v>54</v>
      </c>
      <c r="U39" s="14" t="n">
        <v>54</v>
      </c>
      <c r="V39" s="14" t="n">
        <f aca="false">IF(T39=U39,INDEX(3d20!A:B,MATCH(T39,3d20!A:A,0),2),SUM(INDEX(3d20!A:B,MATCH(T39,3d20!A:A,0),2),INDEX(3d20!A:B,MATCH(U39,3d20!A:A,0),2)))</f>
        <v>0.35</v>
      </c>
      <c r="W39" s="3" t="str">
        <f aca="false">IF(T39=U39,CONCATENATE(T39,"  ",S39),CONCATENATE(T39,"-",U39,"  ",S39))</f>
        <v>54  Incinerator</v>
      </c>
    </row>
    <row r="40" customFormat="false" ht="13.8" hidden="false" customHeight="false" outlineLevel="0" collapsed="false">
      <c r="S40" s="10" t="s">
        <v>450</v>
      </c>
      <c r="T40" s="10" t="n">
        <v>55</v>
      </c>
      <c r="U40" s="10" t="n">
        <v>55</v>
      </c>
      <c r="V40" s="10" t="n">
        <f aca="false">IF(T40=U40,INDEX(3d20!A:B,MATCH(T40,3d20!A:A,0),2),SUM(INDEX(3d20!A:B,MATCH(T40,3d20!A:A,0),2),INDEX(3d20!A:B,MATCH(U40,3d20!A:A,0),2)))</f>
        <v>0.26</v>
      </c>
      <c r="W40" s="3" t="str">
        <f aca="false">IF(T40=U40,CONCATENATE(T40,"  ",S40),CONCATENATE(T40,"-",U40,"  ",S40))</f>
        <v>55  14mm Pistol</v>
      </c>
    </row>
    <row r="41" customFormat="false" ht="13.8" hidden="false" customHeight="false" outlineLevel="0" collapsed="false">
      <c r="S41" s="14" t="s">
        <v>1029</v>
      </c>
      <c r="T41" s="14" t="n">
        <v>56</v>
      </c>
      <c r="U41" s="14" t="n">
        <v>56</v>
      </c>
      <c r="V41" s="14" t="n">
        <f aca="false">IF(T41=U41,INDEX(3d20!A:B,MATCH(T41,3d20!A:A,0),2),SUM(INDEX(3d20!A:B,MATCH(T41,3d20!A:A,0),2),INDEX(3d20!A:B,MATCH(U41,3d20!A:A,0),2)))</f>
        <v>0.19</v>
      </c>
      <c r="W41" s="3" t="str">
        <f aca="false">IF(T41=U41,CONCATENATE(T41,"  ",S41),CONCATENATE(T41,"-",U41,"  ",S41))</f>
        <v>56  Missle Launcher</v>
      </c>
    </row>
    <row r="42" customFormat="false" ht="13.8" hidden="false" customHeight="false" outlineLevel="0" collapsed="false">
      <c r="S42" s="10" t="s">
        <v>377</v>
      </c>
      <c r="T42" s="10" t="n">
        <v>57</v>
      </c>
      <c r="U42" s="10" t="n">
        <v>57</v>
      </c>
      <c r="V42" s="10" t="n">
        <f aca="false">IF(T42=U42,INDEX(3d20!A:B,MATCH(T42,3d20!A:A,0),2),SUM(INDEX(3d20!A:B,MATCH(T42,3d20!A:A,0),2),INDEX(3d20!A:B,MATCH(U42,3d20!A:A,0),2)))</f>
        <v>0.13</v>
      </c>
      <c r="W42" s="3" t="str">
        <f aca="false">IF(T42=U42,CONCATENATE(T42,"  ",S42),CONCATENATE(T42,"-",U42,"  ",S42))</f>
        <v>57  Gauss Rifle</v>
      </c>
    </row>
    <row r="43" customFormat="false" ht="13.8" hidden="false" customHeight="false" outlineLevel="0" collapsed="false">
      <c r="S43" s="14" t="s">
        <v>1030</v>
      </c>
      <c r="T43" s="14" t="n">
        <v>58</v>
      </c>
      <c r="U43" s="14" t="n">
        <v>58</v>
      </c>
      <c r="V43" s="14" t="n">
        <f aca="false">IF(T43=U43,INDEX(3d20!A:B,MATCH(T43,3d20!A:A,0),2),SUM(INDEX(3d20!A:B,MATCH(T43,3d20!A:A,0),2),INDEX(3d20!A:B,MATCH(U43,3d20!A:A,0),2)))</f>
        <v>0.07</v>
      </c>
      <c r="W43" s="3" t="str">
        <f aca="false">IF(T43=U43,CONCATENATE(T43,"  ",S43),CONCATENATE(T43,"-",U43,"  ",S43))</f>
        <v>58  12.7mm Submachinegun</v>
      </c>
    </row>
    <row r="44" customFormat="false" ht="13.8" hidden="false" customHeight="false" outlineLevel="0" collapsed="false">
      <c r="S44" s="10" t="s">
        <v>396</v>
      </c>
      <c r="T44" s="10" t="n">
        <v>59</v>
      </c>
      <c r="U44" s="10" t="n">
        <v>59</v>
      </c>
      <c r="V44" s="10" t="n">
        <f aca="false">IF(T44=U44,INDEX(3d20!A:B,MATCH(T44,3d20!A:A,0),2),SUM(INDEX(3d20!A:B,MATCH(T44,3d20!A:A,0),2),INDEX(3d20!A:B,MATCH(U44,3d20!A:A,0),2)))</f>
        <v>0.04</v>
      </c>
      <c r="W44" s="3" t="str">
        <f aca="false">IF(T44=U44,CONCATENATE(T44,"  ",S44),CONCATENATE(T44,"-",U44,"  ",S44))</f>
        <v>59  Gamma Gun</v>
      </c>
    </row>
    <row r="45" customFormat="false" ht="13.8" hidden="false" customHeight="false" outlineLevel="0" collapsed="false">
      <c r="S45" s="14" t="s">
        <v>472</v>
      </c>
      <c r="T45" s="14" t="n">
        <v>60</v>
      </c>
      <c r="U45" s="14" t="n">
        <v>60</v>
      </c>
      <c r="V45" s="14" t="n">
        <f aca="false">IF(T45=U45,INDEX(3d20!A:B,MATCH(T45,3d20!A:A,0),2),SUM(INDEX(3d20!A:B,MATCH(T45,3d20!A:A,0),2),INDEX(3d20!A:B,MATCH(U45,3d20!A:A,0),2)))</f>
        <v>0.01</v>
      </c>
      <c r="W45" s="3" t="str">
        <f aca="false">IF(T45=U45,CONCATENATE(T45,"  ",S45),CONCATENATE(T45,"-",U45,"  ",S45))</f>
        <v>60  Alien Blaster</v>
      </c>
    </row>
  </sheetData>
  <autoFilter ref="A1:Q2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8" activeCellId="0" sqref="H8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16.14"/>
    <col collapsed="false" customWidth="true" hidden="false" outlineLevel="0" max="2" min="2" style="3" width="5.86"/>
    <col collapsed="false" customWidth="true" hidden="false" outlineLevel="0" max="3" min="3" style="3" width="14.72"/>
    <col collapsed="false" customWidth="true" hidden="false" outlineLevel="0" max="4" min="4" style="3" width="15.57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24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3" width="16.86"/>
    <col collapsed="false" customWidth="true" hidden="false" outlineLevel="0" max="12" min="12" style="3" width="17.29"/>
    <col collapsed="false" customWidth="true" hidden="false" outlineLevel="0" max="13" min="13" style="3" width="6.28"/>
    <col collapsed="false" customWidth="true" hidden="false" outlineLevel="0" max="14" min="14" style="3" width="14.29"/>
    <col collapsed="false" customWidth="true" hidden="false" outlineLevel="0" max="15" min="15" style="3" width="13.29"/>
    <col collapsed="false" customWidth="true" hidden="false" outlineLevel="0" max="16" min="16" style="3" width="13.43"/>
    <col collapsed="false" customWidth="true" hidden="false" outlineLevel="0" max="18" min="18" style="2" width="11.29"/>
    <col collapsed="false" customWidth="true" hidden="false" outlineLevel="0" max="21" min="21" style="3" width="10.86"/>
  </cols>
  <sheetData>
    <row r="1" customFormat="false" ht="15" hidden="false" customHeight="false" outlineLevel="0" collapsed="false">
      <c r="A1" s="34" t="s">
        <v>1031</v>
      </c>
      <c r="B1" s="34" t="s">
        <v>10</v>
      </c>
      <c r="C1" s="34" t="s">
        <v>1032</v>
      </c>
      <c r="D1" s="34" t="s">
        <v>12</v>
      </c>
      <c r="E1" s="34" t="s">
        <v>932</v>
      </c>
      <c r="F1" s="34" t="s">
        <v>1033</v>
      </c>
      <c r="G1" s="34" t="s">
        <v>1034</v>
      </c>
      <c r="H1" s="34" t="s">
        <v>1035</v>
      </c>
      <c r="I1" s="34" t="s">
        <v>1036</v>
      </c>
      <c r="J1" s="34" t="s">
        <v>1037</v>
      </c>
      <c r="K1" s="34" t="s">
        <v>933</v>
      </c>
      <c r="L1" s="34" t="s">
        <v>1038</v>
      </c>
      <c r="M1" s="34" t="s">
        <v>588</v>
      </c>
      <c r="N1" s="34" t="s">
        <v>1039</v>
      </c>
      <c r="O1" s="34" t="s">
        <v>1040</v>
      </c>
      <c r="P1" s="34" t="s">
        <v>594</v>
      </c>
    </row>
    <row r="2" customFormat="false" ht="15" hidden="false" customHeight="false" outlineLevel="0" collapsed="false">
      <c r="A2" s="12" t="s">
        <v>390</v>
      </c>
      <c r="B2" s="12" t="s">
        <v>953</v>
      </c>
      <c r="C2" s="12" t="s">
        <v>549</v>
      </c>
      <c r="D2" s="12" t="s">
        <v>79</v>
      </c>
      <c r="E2" s="12" t="n">
        <v>3</v>
      </c>
      <c r="F2" s="12" t="s">
        <v>366</v>
      </c>
      <c r="G2" s="12" t="s">
        <v>1041</v>
      </c>
      <c r="H2" s="12" t="n">
        <v>4</v>
      </c>
      <c r="I2" s="12" t="n">
        <v>50</v>
      </c>
      <c r="J2" s="12" t="n">
        <v>2</v>
      </c>
      <c r="K2" s="12" t="s">
        <v>1042</v>
      </c>
      <c r="L2" s="12" t="s">
        <v>1043</v>
      </c>
      <c r="M2" s="12" t="s">
        <v>1044</v>
      </c>
      <c r="N2" s="12" t="s">
        <v>697</v>
      </c>
      <c r="O2" s="12" t="s">
        <v>958</v>
      </c>
      <c r="P2" s="12" t="s">
        <v>1045</v>
      </c>
      <c r="R2" s="10"/>
      <c r="S2" s="10"/>
      <c r="T2" s="10"/>
      <c r="U2" s="10"/>
      <c r="V2" s="10"/>
      <c r="W2" s="10"/>
    </row>
    <row r="3" customFormat="false" ht="15" hidden="false" customHeight="false" outlineLevel="0" collapsed="false">
      <c r="A3" s="8" t="s">
        <v>392</v>
      </c>
      <c r="B3" s="8" t="s">
        <v>955</v>
      </c>
      <c r="C3" s="8" t="s">
        <v>42</v>
      </c>
      <c r="D3" s="8" t="s">
        <v>79</v>
      </c>
      <c r="E3" s="8" t="n">
        <v>0</v>
      </c>
      <c r="F3" s="8" t="s">
        <v>371</v>
      </c>
      <c r="G3" s="8" t="s">
        <v>566</v>
      </c>
      <c r="H3" s="8" t="n">
        <v>13</v>
      </c>
      <c r="I3" s="8" t="n">
        <v>57</v>
      </c>
      <c r="J3" s="8" t="n">
        <v>1</v>
      </c>
      <c r="K3" s="8" t="s">
        <v>1042</v>
      </c>
      <c r="L3" s="8" t="s">
        <v>1046</v>
      </c>
      <c r="M3" s="8" t="s">
        <v>1047</v>
      </c>
      <c r="N3" s="8" t="s">
        <v>977</v>
      </c>
      <c r="O3" s="8" t="s">
        <v>958</v>
      </c>
      <c r="P3" s="8" t="s">
        <v>1045</v>
      </c>
      <c r="R3" s="14"/>
      <c r="S3" s="14"/>
      <c r="T3" s="14"/>
      <c r="U3" s="14"/>
      <c r="V3" s="14"/>
      <c r="W3" s="14"/>
    </row>
    <row r="4" customFormat="false" ht="15" hidden="false" customHeight="false" outlineLevel="0" collapsed="false">
      <c r="A4" s="12" t="s">
        <v>393</v>
      </c>
      <c r="B4" s="12" t="s">
        <v>945</v>
      </c>
      <c r="C4" s="12" t="s">
        <v>42</v>
      </c>
      <c r="D4" s="12" t="s">
        <v>79</v>
      </c>
      <c r="E4" s="12" t="n">
        <v>2</v>
      </c>
      <c r="F4" s="12" t="s">
        <v>366</v>
      </c>
      <c r="G4" s="12" t="s">
        <v>941</v>
      </c>
      <c r="H4" s="12" t="n">
        <v>4</v>
      </c>
      <c r="I4" s="12" t="n">
        <v>69</v>
      </c>
      <c r="J4" s="12" t="n">
        <v>2</v>
      </c>
      <c r="K4" s="12" t="s">
        <v>1042</v>
      </c>
      <c r="L4" s="12" t="s">
        <v>1043</v>
      </c>
      <c r="M4" s="12" t="s">
        <v>1048</v>
      </c>
      <c r="N4" s="12" t="s">
        <v>1049</v>
      </c>
      <c r="O4" s="12" t="s">
        <v>958</v>
      </c>
      <c r="P4" s="12" t="s">
        <v>1045</v>
      </c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8" t="s">
        <v>394</v>
      </c>
      <c r="B5" s="8" t="s">
        <v>940</v>
      </c>
      <c r="C5" s="8" t="s">
        <v>32</v>
      </c>
      <c r="D5" s="8" t="s">
        <v>1050</v>
      </c>
      <c r="E5" s="8" t="n">
        <v>1</v>
      </c>
      <c r="F5" s="8" t="s">
        <v>366</v>
      </c>
      <c r="G5" s="8" t="s">
        <v>941</v>
      </c>
      <c r="H5" s="8" t="n">
        <v>4</v>
      </c>
      <c r="I5" s="8" t="n">
        <v>123</v>
      </c>
      <c r="J5" s="8" t="n">
        <v>3</v>
      </c>
      <c r="K5" s="8" t="s">
        <v>1051</v>
      </c>
      <c r="L5" s="8" t="s">
        <v>1043</v>
      </c>
      <c r="M5" s="8" t="s">
        <v>1052</v>
      </c>
      <c r="N5" s="8" t="s">
        <v>1053</v>
      </c>
      <c r="O5" s="8" t="s">
        <v>958</v>
      </c>
      <c r="P5" s="8"/>
      <c r="R5" s="14"/>
      <c r="S5" s="14"/>
      <c r="T5" s="14"/>
      <c r="U5" s="14"/>
      <c r="V5" s="14"/>
      <c r="W5" s="14"/>
    </row>
    <row r="6" customFormat="false" ht="15" hidden="false" customHeight="false" outlineLevel="0" collapsed="false">
      <c r="A6" s="12" t="s">
        <v>396</v>
      </c>
      <c r="B6" s="12" t="s">
        <v>953</v>
      </c>
      <c r="C6" s="12" t="s">
        <v>1054</v>
      </c>
      <c r="D6" s="12" t="s">
        <v>1055</v>
      </c>
      <c r="E6" s="12" t="n">
        <v>1</v>
      </c>
      <c r="F6" s="12" t="s">
        <v>371</v>
      </c>
      <c r="G6" s="12" t="s">
        <v>1056</v>
      </c>
      <c r="H6" s="12" t="n">
        <v>3</v>
      </c>
      <c r="I6" s="12" t="n">
        <v>156</v>
      </c>
      <c r="J6" s="12" t="n">
        <v>5</v>
      </c>
      <c r="K6" s="12" t="s">
        <v>1057</v>
      </c>
      <c r="L6" s="12"/>
      <c r="M6" s="12" t="s">
        <v>737</v>
      </c>
      <c r="N6" s="12"/>
      <c r="O6" s="12"/>
      <c r="P6" s="12" t="s">
        <v>1058</v>
      </c>
      <c r="R6" s="10"/>
      <c r="S6" s="10"/>
      <c r="T6" s="10"/>
      <c r="U6" s="10"/>
      <c r="V6" s="10"/>
      <c r="W6" s="10"/>
    </row>
    <row r="7" customFormat="false" ht="15" hidden="false" customHeight="false" outlineLevel="0" collapsed="false">
      <c r="A7" s="15" t="s">
        <v>472</v>
      </c>
      <c r="B7" s="15" t="s">
        <v>961</v>
      </c>
      <c r="C7" s="15" t="s">
        <v>42</v>
      </c>
      <c r="D7" s="15" t="s">
        <v>79</v>
      </c>
      <c r="E7" s="15" t="n">
        <v>1</v>
      </c>
      <c r="F7" s="15" t="s">
        <v>366</v>
      </c>
      <c r="G7" s="15" t="s">
        <v>941</v>
      </c>
      <c r="H7" s="15" t="n">
        <v>3</v>
      </c>
      <c r="I7" s="15" t="n">
        <v>250</v>
      </c>
      <c r="J7" s="15" t="n">
        <v>5</v>
      </c>
      <c r="K7" s="15" t="s">
        <v>1059</v>
      </c>
      <c r="L7" s="15" t="s">
        <v>1060</v>
      </c>
      <c r="M7" s="15"/>
      <c r="N7" s="15" t="s">
        <v>1061</v>
      </c>
      <c r="O7" s="15" t="s">
        <v>951</v>
      </c>
      <c r="P7" s="15" t="s">
        <v>1062</v>
      </c>
      <c r="R7" s="14"/>
      <c r="S7" s="14"/>
      <c r="T7" s="14"/>
      <c r="U7" s="14"/>
      <c r="V7" s="14"/>
      <c r="W7" s="14"/>
    </row>
    <row r="8" customFormat="false" ht="15" hidden="false" customHeight="false" outlineLevel="0" collapsed="false">
      <c r="A8" s="16" t="s">
        <v>456</v>
      </c>
      <c r="B8" s="16" t="s">
        <v>955</v>
      </c>
      <c r="C8" s="16" t="s">
        <v>32</v>
      </c>
      <c r="D8" s="16" t="s">
        <v>79</v>
      </c>
      <c r="E8" s="16" t="n">
        <v>1</v>
      </c>
      <c r="F8" s="16" t="s">
        <v>366</v>
      </c>
      <c r="G8" s="16" t="s">
        <v>941</v>
      </c>
      <c r="H8" s="16" t="n">
        <v>4</v>
      </c>
      <c r="I8" s="16" t="n">
        <v>70</v>
      </c>
      <c r="J8" s="16" t="n">
        <v>2</v>
      </c>
      <c r="K8" s="16" t="s">
        <v>1042</v>
      </c>
      <c r="L8" s="16" t="s">
        <v>1063</v>
      </c>
      <c r="M8" s="16"/>
      <c r="N8" s="16"/>
      <c r="O8" s="16" t="s">
        <v>951</v>
      </c>
      <c r="P8" s="16"/>
      <c r="R8" s="10"/>
      <c r="S8" s="10"/>
      <c r="T8" s="10"/>
      <c r="U8" s="10"/>
      <c r="V8" s="10"/>
      <c r="W8" s="10"/>
    </row>
    <row r="9" customFormat="false" ht="15" hidden="false" customHeight="false" outlineLevel="0" collapsed="false">
      <c r="R9" s="14"/>
      <c r="S9" s="14"/>
      <c r="T9" s="14"/>
      <c r="U9" s="14"/>
      <c r="V9" s="14"/>
      <c r="W9" s="14"/>
    </row>
    <row r="10" customFormat="false" ht="15" hidden="false" customHeight="false" outlineLevel="0" collapsed="false">
      <c r="R10" s="10"/>
      <c r="S10" s="10"/>
      <c r="T10" s="10"/>
      <c r="U10" s="10"/>
      <c r="V10" s="10"/>
      <c r="W10" s="10"/>
    </row>
    <row r="11" customFormat="false" ht="15" hidden="false" customHeight="false" outlineLevel="0" collapsed="false">
      <c r="R11" s="14"/>
      <c r="S11" s="14"/>
      <c r="T11" s="14"/>
      <c r="U11" s="14"/>
      <c r="V11" s="14"/>
      <c r="W11" s="14"/>
    </row>
    <row r="12" customFormat="false" ht="15" hidden="false" customHeight="false" outlineLevel="0" collapsed="false"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R13" s="14"/>
      <c r="S13" s="14"/>
      <c r="T13" s="14"/>
      <c r="U13" s="14"/>
      <c r="V13" s="14"/>
      <c r="W13" s="14"/>
    </row>
    <row r="14" customFormat="false" ht="15" hidden="false" customHeight="false" outlineLevel="0" collapsed="false">
      <c r="R14" s="10"/>
      <c r="S14" s="10"/>
      <c r="T14" s="10"/>
      <c r="U14" s="10"/>
      <c r="V14" s="10"/>
      <c r="W14" s="10"/>
    </row>
    <row r="15" customFormat="false" ht="15" hidden="false" customHeight="false" outlineLevel="0" collapsed="false">
      <c r="R15" s="14"/>
      <c r="S15" s="14"/>
      <c r="T15" s="14"/>
      <c r="U15" s="14"/>
      <c r="V15" s="14"/>
      <c r="W15" s="14"/>
    </row>
    <row r="16" customFormat="false" ht="15" hidden="false" customHeight="false" outlineLevel="0" collapsed="false">
      <c r="R16" s="10"/>
      <c r="S16" s="10"/>
      <c r="T16" s="10"/>
      <c r="U16" s="10"/>
      <c r="V16" s="10"/>
      <c r="W16" s="10"/>
    </row>
    <row r="17" customFormat="false" ht="15" hidden="false" customHeight="false" outlineLevel="0" collapsed="false">
      <c r="R17" s="14"/>
      <c r="S17" s="14"/>
      <c r="T17" s="14"/>
      <c r="U17" s="14"/>
      <c r="V17" s="14"/>
      <c r="W17" s="14"/>
    </row>
    <row r="18" customFormat="false" ht="15" hidden="false" customHeight="false" outlineLevel="0" collapsed="false">
      <c r="R18" s="10"/>
      <c r="S18" s="10"/>
      <c r="T18" s="10"/>
      <c r="U18" s="10"/>
      <c r="V18" s="10"/>
      <c r="W18" s="10"/>
    </row>
    <row r="19" customFormat="false" ht="15" hidden="false" customHeight="false" outlineLevel="0" collapsed="false">
      <c r="R19" s="14"/>
      <c r="S19" s="14"/>
      <c r="T19" s="14"/>
      <c r="U19" s="14"/>
      <c r="V19" s="14"/>
      <c r="W19" s="14"/>
    </row>
    <row r="20" customFormat="false" ht="15" hidden="false" customHeight="false" outlineLevel="0" collapsed="false">
      <c r="R20" s="10"/>
      <c r="S20" s="10"/>
      <c r="T20" s="10"/>
      <c r="U20" s="10"/>
      <c r="V20" s="10"/>
      <c r="W20" s="10"/>
    </row>
    <row r="21" customFormat="false" ht="15" hidden="false" customHeight="false" outlineLevel="0" collapsed="false">
      <c r="R21" s="14"/>
      <c r="S21" s="14"/>
      <c r="T21" s="14"/>
      <c r="U21" s="14"/>
      <c r="V21" s="14"/>
      <c r="W21" s="14"/>
    </row>
    <row r="22" customFormat="false" ht="15" hidden="false" customHeight="false" outlineLevel="0" collapsed="false">
      <c r="R22" s="10"/>
      <c r="S22" s="10"/>
      <c r="T22" s="10"/>
      <c r="U22" s="10"/>
      <c r="V22" s="10"/>
      <c r="W22" s="10"/>
    </row>
    <row r="23" customFormat="false" ht="15" hidden="false" customHeight="false" outlineLevel="0" collapsed="false">
      <c r="R23" s="14"/>
      <c r="S23" s="14"/>
      <c r="T23" s="14"/>
      <c r="U23" s="14"/>
      <c r="V23" s="14"/>
      <c r="W23" s="14"/>
    </row>
    <row r="24" customFormat="false" ht="15" hidden="false" customHeight="false" outlineLevel="0" collapsed="false">
      <c r="R24" s="10"/>
      <c r="S24" s="10"/>
      <c r="T24" s="10"/>
      <c r="U24" s="10"/>
      <c r="V24" s="10"/>
      <c r="W24" s="10"/>
    </row>
    <row r="25" customFormat="false" ht="15" hidden="false" customHeight="false" outlineLevel="0" collapsed="false">
      <c r="R25" s="14"/>
      <c r="S25" s="14"/>
      <c r="T25" s="14"/>
      <c r="U25" s="14"/>
      <c r="V25" s="14"/>
      <c r="W25" s="14"/>
    </row>
    <row r="26" customFormat="false" ht="15" hidden="false" customHeight="false" outlineLevel="0" collapsed="false">
      <c r="R26" s="10"/>
      <c r="S26" s="10"/>
      <c r="T26" s="10"/>
      <c r="U26" s="10"/>
      <c r="V26" s="10"/>
      <c r="W26" s="10"/>
    </row>
    <row r="27" customFormat="false" ht="15" hidden="false" customHeight="false" outlineLevel="0" collapsed="false">
      <c r="R27" s="14"/>
      <c r="S27" s="14"/>
      <c r="T27" s="14"/>
      <c r="U27" s="14"/>
      <c r="V27" s="14"/>
      <c r="W27" s="14"/>
    </row>
    <row r="28" customFormat="false" ht="15" hidden="false" customHeight="false" outlineLevel="0" collapsed="false">
      <c r="R28" s="10"/>
      <c r="S28" s="10"/>
      <c r="T28" s="10"/>
      <c r="U28" s="10"/>
      <c r="V28" s="10"/>
      <c r="W28" s="10"/>
    </row>
    <row r="29" customFormat="false" ht="15" hidden="false" customHeight="false" outlineLevel="0" collapsed="false">
      <c r="R29" s="14"/>
      <c r="S29" s="14"/>
      <c r="T29" s="14"/>
      <c r="U29" s="14"/>
      <c r="V29" s="14"/>
      <c r="W29" s="14"/>
    </row>
  </sheetData>
  <autoFilter ref="A1:P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12" activeCellId="0" sqref="H12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0.14"/>
    <col collapsed="false" customWidth="true" hidden="false" outlineLevel="0" max="2" min="2" style="3" width="5.86"/>
    <col collapsed="false" customWidth="true" hidden="false" outlineLevel="0" max="3" min="3" style="3" width="33.86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34.72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2" width="24.14"/>
    <col collapsed="false" customWidth="true" hidden="false" outlineLevel="0" max="12" min="12" style="3" width="15.57"/>
    <col collapsed="false" customWidth="true" hidden="false" outlineLevel="0" max="13" min="13" style="3" width="18.86"/>
    <col collapsed="false" customWidth="true" hidden="false" outlineLevel="0" max="14" min="14" style="3" width="12.72"/>
    <col collapsed="false" customWidth="true" hidden="false" outlineLevel="0" max="16" min="16" style="2" width="11.29"/>
    <col collapsed="false" customWidth="true" hidden="false" outlineLevel="0" max="19" min="19" style="3" width="10.86"/>
  </cols>
  <sheetData>
    <row r="1" customFormat="false" ht="15" hidden="false" customHeight="false" outlineLevel="0" collapsed="false">
      <c r="A1" s="35" t="s">
        <v>1064</v>
      </c>
      <c r="B1" s="35" t="s">
        <v>10</v>
      </c>
      <c r="C1" s="35" t="s">
        <v>1065</v>
      </c>
      <c r="D1" s="35" t="s">
        <v>12</v>
      </c>
      <c r="E1" s="35" t="s">
        <v>932</v>
      </c>
      <c r="F1" s="35" t="s">
        <v>1033</v>
      </c>
      <c r="G1" s="35" t="s">
        <v>1034</v>
      </c>
      <c r="H1" s="35" t="s">
        <v>1035</v>
      </c>
      <c r="I1" s="35" t="s">
        <v>1036</v>
      </c>
      <c r="J1" s="35" t="s">
        <v>1037</v>
      </c>
      <c r="K1" s="36" t="s">
        <v>1066</v>
      </c>
      <c r="L1" s="35" t="s">
        <v>588</v>
      </c>
      <c r="M1" s="35" t="s">
        <v>1040</v>
      </c>
      <c r="N1" s="35" t="s">
        <v>594</v>
      </c>
      <c r="R1" s="2"/>
    </row>
    <row r="2" customFormat="false" ht="15" hidden="false" customHeight="false" outlineLevel="0" collapsed="false">
      <c r="A2" s="12" t="s">
        <v>398</v>
      </c>
      <c r="B2" s="12" t="s">
        <v>1067</v>
      </c>
      <c r="C2" s="12" t="s">
        <v>1068</v>
      </c>
      <c r="D2" s="12" t="s">
        <v>31</v>
      </c>
      <c r="E2" s="12" t="n">
        <v>0</v>
      </c>
      <c r="F2" s="12" t="s">
        <v>371</v>
      </c>
      <c r="G2" s="12" t="s">
        <v>1069</v>
      </c>
      <c r="H2" s="12" t="n">
        <v>31</v>
      </c>
      <c r="I2" s="12" t="n">
        <v>512</v>
      </c>
      <c r="J2" s="12" t="n">
        <v>4</v>
      </c>
      <c r="K2" s="32" t="s">
        <v>1070</v>
      </c>
      <c r="L2" s="12"/>
      <c r="M2" s="12"/>
      <c r="N2" s="12"/>
      <c r="R2" s="10"/>
      <c r="S2" s="10"/>
      <c r="T2" s="10"/>
      <c r="U2" s="10"/>
      <c r="V2" s="10"/>
      <c r="W2" s="10"/>
    </row>
    <row r="3" customFormat="false" ht="15" hidden="false" customHeight="false" outlineLevel="0" collapsed="false">
      <c r="A3" s="8" t="s">
        <v>399</v>
      </c>
      <c r="B3" s="8" t="s">
        <v>953</v>
      </c>
      <c r="C3" s="8" t="s">
        <v>1071</v>
      </c>
      <c r="D3" s="8" t="s">
        <v>79</v>
      </c>
      <c r="E3" s="8" t="n">
        <v>4</v>
      </c>
      <c r="F3" s="8" t="s">
        <v>366</v>
      </c>
      <c r="G3" s="8" t="s">
        <v>1072</v>
      </c>
      <c r="H3" s="8" t="n">
        <v>16</v>
      </c>
      <c r="I3" s="8" t="n">
        <v>137</v>
      </c>
      <c r="J3" s="8" t="n">
        <v>3</v>
      </c>
      <c r="K3" s="33" t="s">
        <v>1073</v>
      </c>
      <c r="L3" s="8" t="s">
        <v>1074</v>
      </c>
      <c r="M3" s="8" t="s">
        <v>1075</v>
      </c>
      <c r="N3" s="8" t="s">
        <v>1076</v>
      </c>
      <c r="R3" s="14"/>
      <c r="S3" s="14"/>
      <c r="T3" s="14"/>
      <c r="U3" s="14"/>
      <c r="V3" s="14"/>
      <c r="W3" s="14"/>
    </row>
    <row r="4" customFormat="false" ht="15" hidden="false" customHeight="false" outlineLevel="0" collapsed="false">
      <c r="A4" s="12" t="s">
        <v>400</v>
      </c>
      <c r="B4" s="12" t="s">
        <v>953</v>
      </c>
      <c r="C4" s="12" t="s">
        <v>1077</v>
      </c>
      <c r="D4" s="12" t="s">
        <v>79</v>
      </c>
      <c r="E4" s="12" t="n">
        <v>6</v>
      </c>
      <c r="F4" s="12" t="s">
        <v>371</v>
      </c>
      <c r="G4" s="12" t="s">
        <v>1078</v>
      </c>
      <c r="H4" s="12" t="n">
        <v>19</v>
      </c>
      <c r="I4" s="12" t="n">
        <v>804</v>
      </c>
      <c r="J4" s="12" t="n">
        <v>3</v>
      </c>
      <c r="K4" s="32" t="s">
        <v>1079</v>
      </c>
      <c r="L4" s="12" t="s">
        <v>1080</v>
      </c>
      <c r="M4" s="12" t="s">
        <v>971</v>
      </c>
      <c r="N4" s="12" t="s">
        <v>1062</v>
      </c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8" t="s">
        <v>401</v>
      </c>
      <c r="B5" s="8" t="s">
        <v>955</v>
      </c>
      <c r="C5" s="8" t="s">
        <v>1071</v>
      </c>
      <c r="D5" s="8" t="s">
        <v>79</v>
      </c>
      <c r="E5" s="8" t="n">
        <v>3</v>
      </c>
      <c r="F5" s="8" t="s">
        <v>371</v>
      </c>
      <c r="G5" s="8" t="s">
        <v>1081</v>
      </c>
      <c r="H5" s="8" t="n">
        <v>20</v>
      </c>
      <c r="I5" s="8" t="n">
        <v>350</v>
      </c>
      <c r="J5" s="8" t="n">
        <v>4</v>
      </c>
      <c r="K5" s="33" t="s">
        <v>1073</v>
      </c>
      <c r="L5" s="8"/>
      <c r="M5" s="8"/>
      <c r="N5" s="8"/>
      <c r="R5" s="14"/>
      <c r="S5" s="14"/>
      <c r="T5" s="14"/>
      <c r="U5" s="14"/>
      <c r="V5" s="14"/>
      <c r="W5" s="14"/>
    </row>
    <row r="6" customFormat="false" ht="15" hidden="false" customHeight="false" outlineLevel="0" collapsed="false">
      <c r="A6" s="12" t="s">
        <v>402</v>
      </c>
      <c r="B6" s="12" t="s">
        <v>940</v>
      </c>
      <c r="C6" s="12" t="s">
        <v>32</v>
      </c>
      <c r="D6" s="12" t="s">
        <v>31</v>
      </c>
      <c r="E6" s="12" t="n">
        <v>1</v>
      </c>
      <c r="F6" s="12" t="s">
        <v>371</v>
      </c>
      <c r="G6" s="12" t="s">
        <v>566</v>
      </c>
      <c r="H6" s="12" t="n">
        <v>30</v>
      </c>
      <c r="I6" s="12" t="n">
        <v>285</v>
      </c>
      <c r="J6" s="12" t="n">
        <v>3</v>
      </c>
      <c r="K6" s="32" t="s">
        <v>1082</v>
      </c>
      <c r="L6" s="12" t="s">
        <v>1083</v>
      </c>
      <c r="M6" s="12" t="s">
        <v>1084</v>
      </c>
      <c r="N6" s="12" t="s">
        <v>1085</v>
      </c>
      <c r="R6" s="10"/>
      <c r="S6" s="10"/>
      <c r="T6" s="10"/>
      <c r="U6" s="10"/>
      <c r="V6" s="10"/>
      <c r="W6" s="10"/>
    </row>
    <row r="7" customFormat="false" ht="15" hidden="false" customHeight="false" outlineLevel="0" collapsed="false">
      <c r="A7" s="8" t="s">
        <v>403</v>
      </c>
      <c r="B7" s="8" t="s">
        <v>953</v>
      </c>
      <c r="C7" s="8" t="s">
        <v>1086</v>
      </c>
      <c r="D7" s="8" t="s">
        <v>31</v>
      </c>
      <c r="E7" s="8" t="n">
        <v>5</v>
      </c>
      <c r="F7" s="8" t="s">
        <v>371</v>
      </c>
      <c r="G7" s="8" t="s">
        <v>1078</v>
      </c>
      <c r="H7" s="8" t="n">
        <v>27</v>
      </c>
      <c r="I7" s="8" t="n">
        <v>382</v>
      </c>
      <c r="J7" s="8" t="n">
        <v>2</v>
      </c>
      <c r="K7" s="33" t="s">
        <v>59</v>
      </c>
      <c r="L7" s="8" t="s">
        <v>1087</v>
      </c>
      <c r="M7" s="8" t="s">
        <v>1084</v>
      </c>
      <c r="N7" s="8" t="s">
        <v>734</v>
      </c>
      <c r="R7" s="14"/>
      <c r="S7" s="14"/>
      <c r="T7" s="14"/>
      <c r="U7" s="14"/>
      <c r="V7" s="14"/>
      <c r="W7" s="14"/>
    </row>
    <row r="8" customFormat="false" ht="15" hidden="false" customHeight="false" outlineLevel="0" collapsed="false">
      <c r="A8" s="12" t="s">
        <v>404</v>
      </c>
      <c r="B8" s="12" t="s">
        <v>1088</v>
      </c>
      <c r="C8" s="12" t="s">
        <v>32</v>
      </c>
      <c r="D8" s="12" t="s">
        <v>31</v>
      </c>
      <c r="E8" s="12" t="n">
        <v>0</v>
      </c>
      <c r="F8" s="12" t="s">
        <v>378</v>
      </c>
      <c r="G8" s="12" t="s">
        <v>1089</v>
      </c>
      <c r="H8" s="12" t="n">
        <v>21</v>
      </c>
      <c r="I8" s="12" t="n">
        <v>314</v>
      </c>
      <c r="J8" s="12" t="n">
        <v>4</v>
      </c>
      <c r="K8" s="32" t="s">
        <v>1090</v>
      </c>
      <c r="L8" s="12" t="s">
        <v>1091</v>
      </c>
      <c r="M8" s="12" t="s">
        <v>1092</v>
      </c>
      <c r="N8" s="12" t="s">
        <v>1093</v>
      </c>
      <c r="R8" s="10"/>
      <c r="S8" s="10"/>
      <c r="T8" s="10"/>
      <c r="U8" s="10"/>
      <c r="V8" s="10"/>
      <c r="W8" s="10"/>
    </row>
    <row r="9" customFormat="false" ht="15" hidden="false" customHeight="false" outlineLevel="0" collapsed="false">
      <c r="A9" s="15" t="s">
        <v>457</v>
      </c>
      <c r="B9" s="15" t="s">
        <v>940</v>
      </c>
      <c r="C9" s="15" t="s">
        <v>1094</v>
      </c>
      <c r="D9" s="15" t="s">
        <v>31</v>
      </c>
      <c r="E9" s="15" t="n">
        <v>3</v>
      </c>
      <c r="F9" s="15" t="s">
        <v>371</v>
      </c>
      <c r="G9" s="15" t="s">
        <v>1095</v>
      </c>
      <c r="H9" s="15" t="n">
        <v>22</v>
      </c>
      <c r="I9" s="15" t="n">
        <v>350</v>
      </c>
      <c r="J9" s="15" t="n">
        <v>3</v>
      </c>
      <c r="K9" s="13" t="s">
        <v>46</v>
      </c>
      <c r="L9" s="15" t="s">
        <v>948</v>
      </c>
      <c r="M9" s="15" t="s">
        <v>971</v>
      </c>
      <c r="N9" s="15" t="s">
        <v>978</v>
      </c>
      <c r="R9" s="14"/>
      <c r="S9" s="14"/>
      <c r="T9" s="14"/>
      <c r="U9" s="14"/>
      <c r="V9" s="14"/>
      <c r="W9" s="14"/>
    </row>
    <row r="10" customFormat="false" ht="15" hidden="false" customHeight="false" outlineLevel="0" collapsed="false">
      <c r="A10" s="16" t="s">
        <v>458</v>
      </c>
      <c r="B10" s="16" t="s">
        <v>1067</v>
      </c>
      <c r="C10" s="16" t="s">
        <v>1096</v>
      </c>
      <c r="D10" s="16" t="s">
        <v>31</v>
      </c>
      <c r="E10" s="16" t="n">
        <v>0</v>
      </c>
      <c r="F10" s="16" t="s">
        <v>371</v>
      </c>
      <c r="G10" s="16" t="s">
        <v>1097</v>
      </c>
      <c r="H10" s="16" t="n">
        <v>31</v>
      </c>
      <c r="I10" s="16" t="n">
        <v>1050</v>
      </c>
      <c r="J10" s="16" t="n">
        <v>5</v>
      </c>
      <c r="K10" s="9" t="s">
        <v>1070</v>
      </c>
      <c r="L10" s="16"/>
      <c r="M10" s="16"/>
      <c r="N10" s="16"/>
      <c r="R10" s="10"/>
      <c r="S10" s="10"/>
      <c r="T10" s="10"/>
      <c r="U10" s="10"/>
      <c r="V10" s="10"/>
      <c r="W10" s="10"/>
    </row>
    <row r="11" customFormat="false" ht="15" hidden="false" customHeight="false" outlineLevel="0" collapsed="false">
      <c r="A11" s="15" t="s">
        <v>954</v>
      </c>
      <c r="B11" s="15" t="s">
        <v>953</v>
      </c>
      <c r="C11" s="15" t="s">
        <v>549</v>
      </c>
      <c r="D11" s="15" t="s">
        <v>31</v>
      </c>
      <c r="E11" s="15" t="n">
        <v>2</v>
      </c>
      <c r="F11" s="15" t="s">
        <v>378</v>
      </c>
      <c r="G11" s="15" t="s">
        <v>1097</v>
      </c>
      <c r="H11" s="15" t="n">
        <v>29</v>
      </c>
      <c r="I11" s="15" t="n">
        <v>450</v>
      </c>
      <c r="J11" s="15" t="n">
        <v>5</v>
      </c>
      <c r="K11" s="13" t="s">
        <v>1098</v>
      </c>
      <c r="L11" s="15" t="s">
        <v>680</v>
      </c>
      <c r="M11" s="15" t="s">
        <v>714</v>
      </c>
      <c r="N11" s="15"/>
      <c r="R11" s="14"/>
      <c r="S11" s="14"/>
      <c r="T11" s="14"/>
      <c r="U11" s="14"/>
      <c r="V11" s="14"/>
      <c r="W11" s="14"/>
    </row>
    <row r="12" customFormat="false" ht="15" hidden="false" customHeight="false" outlineLevel="0" collapsed="false">
      <c r="A12" s="16" t="s">
        <v>459</v>
      </c>
      <c r="B12" s="16" t="s">
        <v>955</v>
      </c>
      <c r="C12" s="16" t="s">
        <v>549</v>
      </c>
      <c r="D12" s="16" t="s">
        <v>31</v>
      </c>
      <c r="E12" s="16" t="n">
        <v>3</v>
      </c>
      <c r="F12" s="16" t="s">
        <v>371</v>
      </c>
      <c r="G12" s="16" t="s">
        <v>1020</v>
      </c>
      <c r="H12" s="16" t="n">
        <v>17</v>
      </c>
      <c r="I12" s="16" t="n">
        <v>400</v>
      </c>
      <c r="J12" s="16" t="n">
        <v>5</v>
      </c>
      <c r="K12" s="9" t="s">
        <v>39</v>
      </c>
      <c r="L12" s="16" t="s">
        <v>1087</v>
      </c>
      <c r="M12" s="16" t="s">
        <v>971</v>
      </c>
      <c r="N12" s="16"/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R13" s="14"/>
      <c r="S13" s="14"/>
      <c r="T13" s="14"/>
      <c r="U13" s="14"/>
      <c r="V13" s="14"/>
      <c r="W13" s="14"/>
    </row>
    <row r="14" customFormat="false" ht="15" hidden="false" customHeight="false" outlineLevel="0" collapsed="false">
      <c r="R14" s="10"/>
      <c r="S14" s="10"/>
      <c r="T14" s="10"/>
      <c r="U14" s="10"/>
      <c r="V14" s="10"/>
      <c r="W14" s="10"/>
    </row>
    <row r="15" customFormat="false" ht="15" hidden="false" customHeight="false" outlineLevel="0" collapsed="false">
      <c r="R15" s="14"/>
      <c r="S15" s="14"/>
      <c r="T15" s="14"/>
      <c r="U15" s="14"/>
      <c r="V15" s="14"/>
      <c r="W15" s="14"/>
    </row>
    <row r="16" customFormat="false" ht="15" hidden="false" customHeight="false" outlineLevel="0" collapsed="false">
      <c r="R16" s="10"/>
      <c r="S16" s="10"/>
      <c r="T16" s="10"/>
      <c r="U16" s="10"/>
      <c r="V16" s="10"/>
      <c r="W16" s="10"/>
    </row>
    <row r="17" customFormat="false" ht="15" hidden="false" customHeight="false" outlineLevel="0" collapsed="false">
      <c r="R17" s="14"/>
      <c r="S17" s="14"/>
      <c r="T17" s="14"/>
      <c r="U17" s="14"/>
      <c r="V17" s="14"/>
      <c r="W17" s="14"/>
    </row>
    <row r="18" customFormat="false" ht="15" hidden="false" customHeight="false" outlineLevel="0" collapsed="false">
      <c r="R18" s="10"/>
      <c r="S18" s="10"/>
      <c r="T18" s="10"/>
      <c r="U18" s="10"/>
      <c r="V18" s="10"/>
      <c r="W18" s="10"/>
    </row>
    <row r="19" customFormat="false" ht="15" hidden="false" customHeight="false" outlineLevel="0" collapsed="false">
      <c r="R19" s="14"/>
      <c r="S19" s="14"/>
      <c r="T19" s="14"/>
      <c r="U19" s="14"/>
      <c r="V19" s="14"/>
      <c r="W19" s="14"/>
    </row>
    <row r="20" customFormat="false" ht="15" hidden="false" customHeight="false" outlineLevel="0" collapsed="false">
      <c r="R20" s="10"/>
      <c r="S20" s="10"/>
      <c r="T20" s="10"/>
      <c r="U20" s="10"/>
      <c r="V20" s="10"/>
      <c r="W20" s="10"/>
    </row>
    <row r="21" customFormat="false" ht="15" hidden="false" customHeight="false" outlineLevel="0" collapsed="false">
      <c r="R21" s="14"/>
      <c r="S21" s="14"/>
      <c r="T21" s="14"/>
      <c r="U21" s="14"/>
      <c r="V21" s="14"/>
      <c r="W21" s="14"/>
    </row>
    <row r="22" customFormat="false" ht="15" hidden="false" customHeight="false" outlineLevel="0" collapsed="false">
      <c r="R22" s="10"/>
      <c r="S22" s="10"/>
      <c r="T22" s="10"/>
      <c r="U22" s="10"/>
      <c r="V22" s="10"/>
      <c r="W22" s="10"/>
    </row>
    <row r="23" customFormat="false" ht="15" hidden="false" customHeight="false" outlineLevel="0" collapsed="false">
      <c r="R23" s="14"/>
      <c r="S23" s="14"/>
      <c r="T23" s="14"/>
      <c r="U23" s="14"/>
      <c r="V23" s="14"/>
      <c r="W23" s="14"/>
    </row>
    <row r="24" customFormat="false" ht="15" hidden="false" customHeight="false" outlineLevel="0" collapsed="false">
      <c r="R24" s="10"/>
      <c r="S24" s="10"/>
      <c r="T24" s="10"/>
      <c r="U24" s="10"/>
      <c r="V24" s="10"/>
      <c r="W24" s="10"/>
    </row>
    <row r="25" customFormat="false" ht="15" hidden="false" customHeight="false" outlineLevel="0" collapsed="false">
      <c r="R25" s="14"/>
      <c r="S25" s="14"/>
      <c r="T25" s="14"/>
      <c r="U25" s="14"/>
      <c r="V25" s="14"/>
      <c r="W25" s="14"/>
    </row>
    <row r="26" customFormat="false" ht="15" hidden="false" customHeight="false" outlineLevel="0" collapsed="false">
      <c r="R26" s="10"/>
      <c r="S26" s="10"/>
      <c r="T26" s="10"/>
      <c r="U26" s="10"/>
      <c r="V26" s="10"/>
      <c r="W26" s="10"/>
    </row>
    <row r="27" customFormat="false" ht="15" hidden="false" customHeight="false" outlineLevel="0" collapsed="false">
      <c r="R27" s="14"/>
      <c r="S27" s="14"/>
      <c r="T27" s="14"/>
      <c r="U27" s="14"/>
      <c r="V27" s="14"/>
      <c r="W27" s="14"/>
    </row>
    <row r="28" customFormat="false" ht="15" hidden="false" customHeight="false" outlineLevel="0" collapsed="false">
      <c r="R28" s="10"/>
      <c r="S28" s="10"/>
      <c r="T28" s="10"/>
      <c r="U28" s="10"/>
      <c r="V28" s="10"/>
      <c r="W28" s="10"/>
    </row>
    <row r="29" customFormat="false" ht="15" hidden="false" customHeight="false" outlineLevel="0" collapsed="false">
      <c r="R29" s="14"/>
      <c r="S29" s="14"/>
      <c r="T29" s="14"/>
      <c r="U29" s="14"/>
      <c r="V29" s="14"/>
      <c r="W29" s="14"/>
    </row>
  </sheetData>
  <autoFilter ref="A1:N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2023-02-21T23:19:57Z</dcterms:created>
  <dc:creator>josh</dc:creator>
  <dc:description/>
  <dc:language>en-US</dc:language>
  <cp:lastModifiedBy/>
  <dcterms:modified xsi:type="dcterms:W3CDTF">2025-05-20T17:29:05Z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