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mmo" sheetId="1" state="visible" r:id="rId2"/>
    <sheet name="smgun" sheetId="2" state="visible" r:id="rId3"/>
    <sheet name="energy" sheetId="3" state="visible" r:id="rId4"/>
    <sheet name="biggun" sheetId="4" state="visible" r:id="rId5"/>
    <sheet name="melee" sheetId="5" state="visible" r:id="rId6"/>
    <sheet name="unarm" sheetId="6" state="visible" r:id="rId7"/>
    <sheet name="thrown" sheetId="7" state="visible" r:id="rId8"/>
    <sheet name="expl" sheetId="8" state="visible" r:id="rId9"/>
    <sheet name="mods" sheetId="9" state="visible" r:id="rId10"/>
    <sheet name="weap2db" sheetId="10" state="visible" r:id="rId11"/>
    <sheet name="2d20" sheetId="11" state="visible" r:id="rId12"/>
    <sheet name="3d20" sheetId="12" state="visible" r:id="rId13"/>
    <sheet name="Sheet13" sheetId="13" state="visible" r:id="rId14"/>
  </sheets>
  <definedNames>
    <definedName function="false" hidden="true" localSheetId="0" name="_xlnm._FilterDatabase" vbProcedure="false">ammo!$AR$1:$AT$37</definedName>
    <definedName function="false" hidden="true" localSheetId="3" name="_xlnm._FilterDatabase" vbProcedure="false">biggun!$A$1:$N$29</definedName>
    <definedName function="false" hidden="true" localSheetId="2" name="_xlnm._FilterDatabase" vbProcedure="false">energy!$A$1:$P$29</definedName>
    <definedName function="false" hidden="true" localSheetId="7" name="_xlnm._FilterDatabase" vbProcedure="false">expl!$A$1:$J$29</definedName>
    <definedName function="false" hidden="true" localSheetId="4" name="_xlnm._FilterDatabase" vbProcedure="false">melee!$A$1:$L$29</definedName>
    <definedName function="false" hidden="true" localSheetId="1" name="_xlnm._FilterDatabase" vbProcedure="false">smgun!$A$1:$Q$29</definedName>
    <definedName function="false" hidden="true" localSheetId="5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<sst xmlns="http://schemas.openxmlformats.org/spreadsheetml/2006/main" count="3835" uniqueCount="1306">
  <si>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</si>
  <si>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</si>
  <si>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</si>
  <si>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</si>
  <si>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</si>
  <si>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</si>
  <si>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</t>
  </si>
  <si>
    <t xml:space="preserve">base</t>
  </si>
  <si>
    <t xml:space="preserve">baseid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</si>
  <si>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</si>
  <si>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</si>
  <si>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</si>
  <si>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</si>
  <si>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</si>
  <si>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</si>
  <si>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</si>
  <si>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</si>
  <si>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</si>
  <si>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</si>
  <si>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</si>
  <si>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</si>
  <si>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</si>
  <si>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</si>
  <si>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</si>
  <si>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</si>
  <si>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</si>
  <si>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</si>
  <si>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.357 Magnum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</si>
  <si>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</si>
  <si>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</si>
  <si>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</si>
  <si>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</si>
  <si>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</si>
  <si>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</si>
  <si>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</si>
  <si>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</si>
  <si>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</si>
  <si>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</si>
  <si>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</si>
  <si>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</si>
  <si>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</si>
  <si>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SWC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</si>
  <si>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</si>
  <si>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</si>
  <si>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</si>
  <si>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</si>
  <si>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</si>
  <si>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</si>
  <si>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</si>
  <si>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</si>
  <si>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</si>
  <si>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</si>
  <si>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</si>
  <si>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</si>
  <si>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</si>
  <si>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</si>
  <si>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</si>
  <si>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</si>
  <si>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</si>
  <si>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</si>
  <si>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</si>
  <si>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</si>
  <si>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</si>
  <si>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</si>
  <si>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</si>
  <si>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</si>
  <si>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</si>
  <si>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</si>
  <si>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</si>
  <si>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</si>
  <si>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</si>
  <si>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</si>
  <si>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</si>
  <si>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</si>
  <si>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</si>
  <si>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</si>
  <si>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</si>
  <si>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</si>
  <si>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</si>
  <si>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</si>
  <si>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</si>
  <si>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</si>
  <si>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</si>
  <si>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</si>
  <si>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</si>
  <si>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</si>
  <si>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</si>
  <si>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</si>
  <si>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</si>
  <si>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</si>
  <si>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</si>
  <si>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</si>
  <si>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</si>
  <si>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</si>
  <si>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</si>
  <si>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</si>
  <si>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</si>
  <si>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</si>
  <si>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</si>
  <si>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</si>
  <si>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</si>
  <si>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</si>
  <si>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</si>
  <si>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</si>
  <si>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Mind Cloud</t>
  </si>
  <si>
    <t xml:space="preserve">Pax</t>
  </si>
  <si>
    <t xml:space="preserve">Radscorpion Venom</t>
  </si>
  <si>
    <t xml:space="preserve">Coin shot</t>
  </si>
  <si>
    <t xml:space="preserve">Spike</t>
  </si>
  <si>
    <t xml:space="preserve">Yellow Belly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</si>
  <si>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</si>
  <si>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</si>
  <si>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</si>
  <si>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</si>
  <si>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</si>
  <si>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.44Magnum</t>
  </si>
  <si>
    <t xml:space="preserve">Flechette</t>
  </si>
  <si>
    <t xml:space="preserve">25mm</t>
  </si>
  <si>
    <t xml:space="preserve">Pulse Slug</t>
  </si>
  <si>
    <t xml:space="preserve">+1/+5*</t>
  </si>
  <si>
    <t xml:space="preserve">Physical/Energy*</t>
  </si>
  <si>
    <t xml:space="preserve">Shells</t>
  </si>
  <si>
    <t xml:space="preserve">5.56mm</t>
  </si>
  <si>
    <t xml:space="preserve">Dragon's Breath</t>
  </si>
  <si>
    <t xml:space="preserve">Fusion Cell</t>
  </si>
  <si>
    <t xml:space="preserve">10x(12+6 CD)</t>
  </si>
  <si>
    <t xml:space="preserve">HE</t>
  </si>
  <si>
    <t xml:space="preserve">grenade/missile</t>
  </si>
  <si>
    <t xml:space="preserve">FusionCore</t>
  </si>
  <si>
    <t xml:space="preserve">Plasma</t>
  </si>
  <si>
    <t xml:space="preserve">+3 CD</t>
  </si>
  <si>
    <t xml:space="preserve">grenade</t>
  </si>
  <si>
    <t xml:space="preserve">.44</t>
  </si>
  <si>
    <t xml:space="preserve">Pulse</t>
  </si>
  <si>
    <t xml:space="preserve">+3 CD*</t>
  </si>
  <si>
    <t xml:space="preserve">9mm</t>
  </si>
  <si>
    <t xml:space="preserve">10+4 CD</t>
  </si>
  <si>
    <t xml:space="preserve">PlasmaCartridge</t>
  </si>
  <si>
    <t xml:space="preserve">2mmEC</t>
  </si>
  <si>
    <t xml:space="preserve">Homemade</t>
  </si>
  <si>
    <t xml:space="preserve">flamer</t>
  </si>
  <si>
    <t xml:space="preserve">1+1 CD</t>
  </si>
  <si>
    <t xml:space="preserve">Mini-Nuke</t>
  </si>
  <si>
    <t xml:space="preserve">Overcharged</t>
  </si>
  <si>
    <t xml:space="preserve">+2 CD</t>
  </si>
  <si>
    <t xml:space="preserve">fusion</t>
  </si>
  <si>
    <t xml:space="preserve">5+4 CD</t>
  </si>
  <si>
    <t xml:space="preserve">Acid Concentrate</t>
  </si>
  <si>
    <t xml:space="preserve">2+3 CD</t>
  </si>
  <si>
    <t xml:space="preserve">Reliable</t>
  </si>
  <si>
    <t xml:space="preserve">.357 revolver</t>
  </si>
  <si>
    <t xml:space="preserve">Alien Blaster Round</t>
  </si>
  <si>
    <t xml:space="preserve">.223</t>
  </si>
  <si>
    <t xml:space="preserve">Cannonball</t>
  </si>
  <si>
    <t xml:space="preserve">1+2 CD</t>
  </si>
  <si>
    <t xml:space="preserve">Cryo Cell</t>
  </si>
  <si>
    <t xml:space="preserve">4+3 CD</t>
  </si>
  <si>
    <t xml:space="preserve">Gas Grenade</t>
  </si>
  <si>
    <t xml:space="preserve">Harpoon</t>
  </si>
  <si>
    <t xml:space="preserve">.50 Ball</t>
  </si>
  <si>
    <t xml:space="preserve">25mm Grenade</t>
  </si>
  <si>
    <t xml:space="preserve">40mm grenade round</t>
  </si>
  <si>
    <t xml:space="preserve">3</t>
  </si>
  <si>
    <t xml:space="preserve">Alien Power Cells</t>
  </si>
  <si>
    <t xml:space="preserve">Alien Power Module</t>
  </si>
  <si>
    <t xml:space="preserve">Arrow</t>
  </si>
  <si>
    <t xml:space="preserve">6+4 CD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</si>
  <si>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</si>
  <si>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</si>
  <si>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</si>
  <si>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</si>
  <si>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</si>
  <si>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</si>
  <si>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</si>
  <si>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4+4 CD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</si>
  <si>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</si>
  <si>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</si>
  <si>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</si>
  <si>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</si>
  <si>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</si>
  <si>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Poison Bolt</t>
  </si>
  <si>
    <t xml:space="preserve">Plasma Core</t>
  </si>
  <si>
    <t xml:space="preserve">Cazadores Sting</t>
  </si>
  <si>
    <t xml:space="preserve">60</t>
  </si>
  <si>
    <t xml:space="preserve">.38 SWC</t>
  </si>
  <si>
    <t xml:space="preserve">(‘60’,’36’)</t>
  </si>
  <si>
    <t xml:space="preserve">61</t>
  </si>
  <si>
    <t xml:space="preserve">10mm AP</t>
  </si>
  <si>
    <t xml:space="preserve">62</t>
  </si>
  <si>
    <t xml:space="preserve">10mm HP</t>
  </si>
  <si>
    <t xml:space="preserve">63</t>
  </si>
  <si>
    <t xml:space="preserve">10mm JSP</t>
  </si>
  <si>
    <t xml:space="preserve">1</t>
  </si>
  <si>
    <t xml:space="preserve">64</t>
  </si>
  <si>
    <t xml:space="preserve">10mm Junk</t>
  </si>
  <si>
    <t xml:space="preserve">0</t>
  </si>
  <si>
    <t xml:space="preserve">65</t>
  </si>
  <si>
    <t xml:space="preserve">10mm P+</t>
  </si>
  <si>
    <t xml:space="preserve">4</t>
  </si>
  <si>
    <t xml:space="preserve">2</t>
  </si>
  <si>
    <t xml:space="preserve">66</t>
  </si>
  <si>
    <t xml:space="preserve">10mm Surplus</t>
  </si>
  <si>
    <t xml:space="preserve">67</t>
  </si>
  <si>
    <t xml:space="preserve">.308 AP</t>
  </si>
  <si>
    <t xml:space="preserve">7</t>
  </si>
  <si>
    <t xml:space="preserve">68</t>
  </si>
  <si>
    <t xml:space="preserve">.308 HP</t>
  </si>
  <si>
    <t xml:space="preserve">69</t>
  </si>
  <si>
    <t xml:space="preserve">.308 JSP</t>
  </si>
  <si>
    <t xml:space="preserve">70</t>
  </si>
  <si>
    <t xml:space="preserve">.308 Junk</t>
  </si>
  <si>
    <t xml:space="preserve">71</t>
  </si>
  <si>
    <t xml:space="preserve">.308 Surplus</t>
  </si>
  <si>
    <t xml:space="preserve">72</t>
  </si>
  <si>
    <t xml:space="preserve">5</t>
  </si>
  <si>
    <t xml:space="preserve">73</t>
  </si>
  <si>
    <t xml:space="preserve">74</t>
  </si>
  <si>
    <t xml:space="preserve">Dragon’s Breath</t>
  </si>
  <si>
    <t xml:space="preserve">75</t>
  </si>
  <si>
    <t xml:space="preserve">76</t>
  </si>
  <si>
    <t xml:space="preserve">77</t>
  </si>
  <si>
    <t xml:space="preserve">78</t>
  </si>
  <si>
    <t xml:space="preserve">.45 AP</t>
  </si>
  <si>
    <t xml:space="preserve">79</t>
  </si>
  <si>
    <t xml:space="preserve">.45 HP</t>
  </si>
  <si>
    <t xml:space="preserve">80</t>
  </si>
  <si>
    <t xml:space="preserve">.45 JSP</t>
  </si>
  <si>
    <t xml:space="preserve">81</t>
  </si>
  <si>
    <t xml:space="preserve">.45 Junk</t>
  </si>
  <si>
    <t xml:space="preserve">82</t>
  </si>
  <si>
    <t xml:space="preserve">.45 P+</t>
  </si>
  <si>
    <t xml:space="preserve">83</t>
  </si>
  <si>
    <t xml:space="preserve">.45 Surplus</t>
  </si>
  <si>
    <t xml:space="preserve">84</t>
  </si>
  <si>
    <t xml:space="preserve">Homemade Fuel</t>
  </si>
  <si>
    <t xml:space="preserve">16+8 CD</t>
  </si>
  <si>
    <t xml:space="preserve">85</t>
  </si>
  <si>
    <t xml:space="preserve">Overcharged Cell</t>
  </si>
  <si>
    <t xml:space="preserve">86</t>
  </si>
  <si>
    <t xml:space="preserve">.44 SWC</t>
  </si>
  <si>
    <t xml:space="preserve">87</t>
  </si>
  <si>
    <t xml:space="preserve">.50 AP</t>
  </si>
  <si>
    <t xml:space="preserve">9</t>
  </si>
  <si>
    <t xml:space="preserve">88</t>
  </si>
  <si>
    <t xml:space="preserve">.50 Explosive</t>
  </si>
  <si>
    <t xml:space="preserve">28</t>
  </si>
  <si>
    <t xml:space="preserve">6</t>
  </si>
  <si>
    <t xml:space="preserve">89</t>
  </si>
  <si>
    <t xml:space="preserve">.50 HP</t>
  </si>
  <si>
    <t xml:space="preserve">90</t>
  </si>
  <si>
    <t xml:space="preserve">.50 Incendiary</t>
  </si>
  <si>
    <t xml:space="preserve">12</t>
  </si>
  <si>
    <t xml:space="preserve">91</t>
  </si>
  <si>
    <t xml:space="preserve">.50 JSP</t>
  </si>
  <si>
    <t xml:space="preserve">92</t>
  </si>
  <si>
    <t xml:space="preserve">.50 Junk</t>
  </si>
  <si>
    <t xml:space="preserve">93</t>
  </si>
  <si>
    <t xml:space="preserve">.50 Surplus</t>
  </si>
  <si>
    <t xml:space="preserve">94</t>
  </si>
  <si>
    <t xml:space="preserve">5.56mm AP</t>
  </si>
  <si>
    <t xml:space="preserve">95</t>
  </si>
  <si>
    <t xml:space="preserve">5.56mm HP</t>
  </si>
  <si>
    <t xml:space="preserve">96</t>
  </si>
  <si>
    <t xml:space="preserve">5.56mm JSP</t>
  </si>
  <si>
    <t xml:space="preserve">97</t>
  </si>
  <si>
    <t xml:space="preserve">5.56mm Junk</t>
  </si>
  <si>
    <t xml:space="preserve">98</t>
  </si>
  <si>
    <t xml:space="preserve">5.56mm Surplus</t>
  </si>
  <si>
    <t xml:space="preserve">99</t>
  </si>
  <si>
    <t xml:space="preserve">100</t>
  </si>
  <si>
    <t xml:space="preserve">5mm AP</t>
  </si>
  <si>
    <t xml:space="preserve">10x(8+4 CD)</t>
  </si>
  <si>
    <t xml:space="preserve">101</t>
  </si>
  <si>
    <t xml:space="preserve">5mm HP</t>
  </si>
  <si>
    <t xml:space="preserve">102</t>
  </si>
  <si>
    <t xml:space="preserve">5mm JSP</t>
  </si>
  <si>
    <t xml:space="preserve">10x(10+5 CD)</t>
  </si>
  <si>
    <t xml:space="preserve">103</t>
  </si>
  <si>
    <t xml:space="preserve">5mm Junk</t>
  </si>
  <si>
    <t xml:space="preserve">10x(16+8 CD)</t>
  </si>
  <si>
    <t xml:space="preserve">104</t>
  </si>
  <si>
    <t xml:space="preserve">5mm Surplus</t>
  </si>
  <si>
    <t xml:space="preserve">10x(14+7 CD)</t>
  </si>
  <si>
    <t xml:space="preserve">105</t>
  </si>
  <si>
    <t xml:space="preserve">HE Missile</t>
  </si>
  <si>
    <t xml:space="preserve">175</t>
  </si>
  <si>
    <t xml:space="preserve">106</t>
  </si>
  <si>
    <t xml:space="preserve">.357 SWC</t>
  </si>
  <si>
    <t xml:space="preserve">107</t>
  </si>
  <si>
    <t xml:space="preserve">12.7mm AP</t>
  </si>
  <si>
    <t xml:space="preserve">108</t>
  </si>
  <si>
    <t xml:space="preserve">12.7mm HP</t>
  </si>
  <si>
    <t xml:space="preserve">109</t>
  </si>
  <si>
    <t xml:space="preserve">12.7mm JSP</t>
  </si>
  <si>
    <t xml:space="preserve">110</t>
  </si>
  <si>
    <t xml:space="preserve">12.7mm Junk</t>
  </si>
  <si>
    <t xml:space="preserve">111</t>
  </si>
  <si>
    <t xml:space="preserve">12.7mm Surplus</t>
  </si>
  <si>
    <t xml:space="preserve">112</t>
  </si>
  <si>
    <t xml:space="preserve">9mm AP</t>
  </si>
  <si>
    <t xml:space="preserve">113</t>
  </si>
  <si>
    <t xml:space="preserve">9mm HP</t>
  </si>
  <si>
    <t xml:space="preserve">114</t>
  </si>
  <si>
    <t xml:space="preserve">9mm JSP</t>
  </si>
  <si>
    <t xml:space="preserve">115</t>
  </si>
  <si>
    <t xml:space="preserve">9mm Junk</t>
  </si>
  <si>
    <t xml:space="preserve">116</t>
  </si>
  <si>
    <t xml:space="preserve">9mm P+</t>
  </si>
  <si>
    <t xml:space="preserve">117</t>
  </si>
  <si>
    <t xml:space="preserve">9mm Surplus</t>
  </si>
  <si>
    <t xml:space="preserve">118</t>
  </si>
  <si>
    <t xml:space="preserve">25mm HE Grenade</t>
  </si>
  <si>
    <t xml:space="preserve">20</t>
  </si>
  <si>
    <t xml:space="preserve">119</t>
  </si>
  <si>
    <t xml:space="preserve">25mm Incendiary Grenade</t>
  </si>
  <si>
    <t xml:space="preserve">120</t>
  </si>
  <si>
    <t xml:space="preserve">25mm Plasma Grenade</t>
  </si>
  <si>
    <t xml:space="preserve">8</t>
  </si>
  <si>
    <t xml:space="preserve">121</t>
  </si>
  <si>
    <t xml:space="preserve">25mm Pulse Grenade</t>
  </si>
  <si>
    <t xml:space="preserve">122</t>
  </si>
  <si>
    <t xml:space="preserve">40mm HE Grenade</t>
  </si>
  <si>
    <t xml:space="preserve">50</t>
  </si>
  <si>
    <t xml:space="preserve">123</t>
  </si>
  <si>
    <t xml:space="preserve">40mm Incendiary Grenade</t>
  </si>
  <si>
    <t xml:space="preserve">30</t>
  </si>
  <si>
    <t xml:space="preserve">124</t>
  </si>
  <si>
    <t xml:space="preserve">40mm Plasma Grenade</t>
  </si>
  <si>
    <t xml:space="preserve">125</t>
  </si>
  <si>
    <t xml:space="preserve">40mm Pulse Grenade</t>
  </si>
  <si>
    <t xml:space="preserve">126</t>
  </si>
  <si>
    <t xml:space="preserve">.45-70 Gov't</t>
  </si>
  <si>
    <t xml:space="preserve">127</t>
  </si>
  <si>
    <t xml:space="preserve">.45-70 SWC</t>
  </si>
  <si>
    <t xml:space="preserve">128</t>
  </si>
  <si>
    <t xml:space="preserve">129</t>
  </si>
  <si>
    <t xml:space="preserve">14mm AP</t>
  </si>
  <si>
    <t xml:space="preserve">130</t>
  </si>
  <si>
    <t xml:space="preserve">14mm HP</t>
  </si>
  <si>
    <t xml:space="preserve">11</t>
  </si>
  <si>
    <t xml:space="preserve">131</t>
  </si>
  <si>
    <t xml:space="preserve">14mm JSP</t>
  </si>
  <si>
    <t xml:space="preserve">2+2 CD</t>
  </si>
  <si>
    <t xml:space="preserve">132</t>
  </si>
  <si>
    <t xml:space="preserve">14mm Junk</t>
  </si>
  <si>
    <t xml:space="preserve">133</t>
  </si>
  <si>
    <t xml:space="preserve">14mm P+</t>
  </si>
  <si>
    <t xml:space="preserve">134</t>
  </si>
  <si>
    <t xml:space="preserve">14mm Surplus</t>
  </si>
  <si>
    <t xml:space="preserve">40mm Grenade</t>
  </si>
  <si>
    <t xml:space="preserve">5+2 CD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</si>
  <si>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</si>
  <si>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</si>
  <si>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</si>
  <si>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</si>
  <si>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</si>
  <si>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</si>
  <si>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</si>
  <si>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</si>
  <si>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</si>
  <si>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.44 Pistol</t>
  </si>
  <si>
    <t xml:space="preserve">6 CD</t>
  </si>
  <si>
    <t xml:space="preserve">C</t>
  </si>
  <si>
    <t xml:space="preserve">CloseQuarters</t>
  </si>
  <si>
    <t xml:space="preserve">Hardened, Powerful, Advanced, .45-70 Receiver</t>
  </si>
  <si>
    <t xml:space="preserve">Snubnose, Bull</t>
  </si>
  <si>
    <t xml:space="preserve">Comfort Grip</t>
  </si>
  <si>
    <t xml:space="preserve">Reflex, Short Scope, Recon</t>
  </si>
  <si>
    <t xml:space="preserve">Experimental MIRV</t>
  </si>
  <si>
    <t xml:space="preserve">10mm Pistol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</si>
  <si>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</si>
  <si>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</si>
  <si>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</si>
  <si>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</si>
  <si>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</si>
  <si>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</si>
  <si>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</si>
  <si>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</si>
  <si>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SMMG</t>
  </si>
  <si>
    <t xml:space="preserve">Flare Gun</t>
  </si>
  <si>
    <t xml:space="preserve">3 CD</t>
  </si>
  <si>
    <t xml:space="preserve">M</t>
  </si>
  <si>
    <t xml:space="preserve">Grenade Machinegun</t>
  </si>
  <si>
    <t xml:space="preserve">Assault Rifle</t>
  </si>
  <si>
    <t xml:space="preserve">5 CD</t>
  </si>
  <si>
    <t xml:space="preserve">Burst</t>
  </si>
  <si>
    <t xml:space="preserve">Two-Handed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</si>
  <si>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</si>
  <si>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</si>
  <si>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</si>
  <si>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Fat Man</t>
  </si>
  <si>
    <t xml:space="preserve">Combat Rifle</t>
  </si>
  <si>
    <t xml:space="preserve">Calibrated, Hardened, Automatic, Hair Trigger, Powerful, Advanced, .38 Receiver, .308 Receiver, 12.7mm</t>
  </si>
  <si>
    <t xml:space="preserve">Bayonet, Compensator, Suppressor</t>
  </si>
  <si>
    <t xml:space="preserve">Gauss Pistol</t>
  </si>
  <si>
    <t xml:space="preserve">Gauss Rifle</t>
  </si>
  <si>
    <t xml:space="preserve">10 CD</t>
  </si>
  <si>
    <t xml:space="preserve">L</t>
  </si>
  <si>
    <t xml:space="preserve">Shielded</t>
  </si>
  <si>
    <t xml:space="preserve">Recoil-Compensating</t>
  </si>
  <si>
    <t xml:space="preserve">Full Capacitors, Capacitor Boosting Coil</t>
  </si>
  <si>
    <t xml:space="preserve">Suppressor</t>
  </si>
  <si>
    <t xml:space="preserve">Railway Rifle</t>
  </si>
  <si>
    <t xml:space="preserve">Hunting Rifle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</si>
  <si>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</si>
  <si>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</si>
  <si>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</si>
  <si>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Anti-Materiel Rifle</t>
  </si>
  <si>
    <t xml:space="preserve">Submachine Gun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</si>
  <si>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</si>
  <si>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</si>
  <si>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</si>
  <si>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</si>
  <si>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</si>
  <si>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</si>
  <si>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M60</t>
  </si>
  <si>
    <t xml:space="preserve">Combat Shotgun</t>
  </si>
  <si>
    <t xml:space="preserve">Spread</t>
  </si>
  <si>
    <t xml:space="preserve">Bayonet, Compensator, Muzzle Brake, Suppressor</t>
  </si>
  <si>
    <t xml:space="preserve">Gatling Laser</t>
  </si>
  <si>
    <t xml:space="preserve">Double-Barrel Shotgun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</si>
  <si>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</si>
  <si>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</si>
  <si>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</si>
  <si>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</si>
  <si>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</si>
  <si>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Junk Jet</t>
  </si>
  <si>
    <t xml:space="preserve">Pipe Bolt-Action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</si>
  <si>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</si>
  <si>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</si>
  <si>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</si>
  <si>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</si>
  <si>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Pipe Gun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</si>
  <si>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</si>
  <si>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</si>
  <si>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</si>
  <si>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Minigun</t>
  </si>
  <si>
    <t xml:space="preserve">Pipe Revolver</t>
  </si>
  <si>
    <t xml:space="preserve">Calibrated, Hardened, Powerful, .38 Receiver, .308 Receiver</t>
  </si>
  <si>
    <t xml:space="preserve">Pulse Gun</t>
  </si>
  <si>
    <t xml:space="preserve">Breaking</t>
  </si>
  <si>
    <t xml:space="preserve">Debilitating ,Two-Handed ,Unreliable</t>
  </si>
  <si>
    <t xml:space="preserve">Automatic Piston</t>
  </si>
  <si>
    <t xml:space="preserve">Long</t>
  </si>
  <si>
    <t xml:space="preserve">Bayonet</t>
  </si>
  <si>
    <t xml:space="preserve">Institute Laser Gun</t>
  </si>
  <si>
    <t xml:space="preserve">Syringer</t>
  </si>
  <si>
    <t xml:space="preserve">Stub, Long</t>
  </si>
  <si>
    <t xml:space="preserve">Marksman’s, Recoil-Compensating</t>
  </si>
  <si>
    <t xml:space="preserve">9mm Pistol</t>
  </si>
  <si>
    <t xml:space="preserve">Automatic, Hardened, Powerful, Hair Trigger</t>
  </si>
  <si>
    <t xml:space="preserve">Comfort</t>
  </si>
  <si>
    <t xml:space="preserve">Reflex, Short Scope</t>
  </si>
  <si>
    <t xml:space="preserve">5.56mm Pistol</t>
  </si>
  <si>
    <t xml:space="preserve">CloseQuarters, Reliable</t>
  </si>
  <si>
    <t xml:space="preserve">5.56</t>
  </si>
  <si>
    <t xml:space="preserve">Hardened, Powerful, Advanced</t>
  </si>
  <si>
    <t xml:space="preserve">14mm Pistol</t>
  </si>
  <si>
    <t xml:space="preserve">8 CD</t>
  </si>
  <si>
    <t xml:space="preserve">12.7mm Receiver, Hardened, Powerful, Advanced, Hair Trigger</t>
  </si>
  <si>
    <t xml:space="preserve">Laser Musket</t>
  </si>
  <si>
    <t xml:space="preserve">Red Ryder BB Gun</t>
  </si>
  <si>
    <t xml:space="preserve">1 CD</t>
  </si>
  <si>
    <t xml:space="preserve">Two-Handed, Reliable</t>
  </si>
  <si>
    <t xml:space="preserve">BBs</t>
  </si>
  <si>
    <t xml:space="preserve">Hair Trigger</t>
  </si>
  <si>
    <t xml:space="preserve">Submachinegun</t>
  </si>
  <si>
    <t xml:space="preserve">9 CD</t>
  </si>
  <si>
    <t xml:space="preserve">Calibrated</t>
  </si>
  <si>
    <t xml:space="preserve">Zip Gun</t>
  </si>
  <si>
    <t xml:space="preserve">CloseQuarters, Inaccurate</t>
  </si>
  <si>
    <t xml:space="preserve">.38 Receiver, Shotgun Receiver, Hair Trigger</t>
  </si>
  <si>
    <t xml:space="preserve">Lever-action Rifle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</si>
  <si>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</si>
  <si>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</si>
  <si>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</si>
  <si>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</si>
  <si>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</si>
  <si>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.45 Auto Pistol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</si>
  <si>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</si>
  <si>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</si>
  <si>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</si>
  <si>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</si>
  <si>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</si>
  <si>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</si>
  <si>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</si>
  <si>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</si>
  <si>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</si>
  <si>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12.7mm SMG</t>
  </si>
  <si>
    <t xml:space="preserve">Burst, Vicious</t>
  </si>
  <si>
    <t xml:space="preserve">Inaccurate, Two-Handed</t>
  </si>
  <si>
    <t xml:space="preserve">Hardened, Powerful</t>
  </si>
  <si>
    <t xml:space="preserve">Lever-action Shotgun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</si>
  <si>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</si>
  <si>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</si>
  <si>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</si>
  <si>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</si>
  <si>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Laser Gun</t>
  </si>
  <si>
    <t xml:space="preserve">.45 Autopistol</t>
  </si>
  <si>
    <t xml:space="preserve">Lever-Action Rifle</t>
  </si>
  <si>
    <t xml:space="preserve">Flamer</t>
  </si>
  <si>
    <t xml:space="preserve">Plasma Gun</t>
  </si>
  <si>
    <t xml:space="preserve">Incinerator</t>
  </si>
  <si>
    <t xml:space="preserve">Missle Launcher</t>
  </si>
  <si>
    <t xml:space="preserve">12.7mm Submachinegun</t>
  </si>
  <si>
    <t xml:space="preserve">Gamma Gun</t>
  </si>
  <si>
    <t xml:space="preserve">Alien Blaster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</si>
  <si>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</si>
  <si>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</si>
  <si>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</si>
  <si>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</si>
  <si>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</si>
  <si>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</si>
  <si>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</si>
  <si>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</si>
  <si>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Barrel</t>
  </si>
  <si>
    <t xml:space="preserve">Grip/Stock</t>
  </si>
  <si>
    <t xml:space="preserve">Sight</t>
  </si>
  <si>
    <t xml:space="preserve">Muzzle</t>
  </si>
  <si>
    <t xml:space="preserve">Institute Laser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</si>
  <si>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</si>
  <si>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</si>
  <si>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</si>
  <si>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</si>
  <si>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Standard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</si>
  <si>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</si>
  <si>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</si>
  <si>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</si>
  <si>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</si>
  <si>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</si>
  <si>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</si>
  <si>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</si>
  <si>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</si>
  <si>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</si>
  <si>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</si>
  <si>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</si>
  <si>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</si>
  <si>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</si>
  <si>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Deep Dish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</si>
  <si>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</si>
  <si>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</si>
  <si>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</si>
  <si>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</si>
  <si>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</si>
  <si>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</si>
  <si>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</si>
  <si>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</si>
  <si>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</si>
  <si>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</si>
  <si>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</si>
  <si>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</si>
  <si>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</si>
  <si>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</si>
  <si>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</si>
  <si>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</si>
  <si>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</si>
  <si>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</si>
  <si>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</si>
  <si>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</si>
  <si>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</si>
  <si>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</si>
  <si>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</si>
  <si>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Heavy Incinerator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</si>
  <si>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</si>
  <si>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</si>
  <si>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</si>
  <si>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</si>
  <si>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</si>
  <si>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</si>
  <si>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</si>
  <si>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Shredder</t>
  </si>
  <si>
    <t xml:space="preserve">Missile Launcher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</si>
  <si>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</si>
  <si>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</si>
  <si>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</si>
  <si>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</si>
  <si>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</si>
  <si>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</si>
  <si>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</si>
  <si>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</si>
  <si>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Burst, Breaking, Radioactive, Vicious</t>
  </si>
  <si>
    <t xml:space="preserve">Blast,Inaccurate, Two-Handed</t>
  </si>
  <si>
    <t xml:space="preserve">25mm Grenades</t>
  </si>
  <si>
    <t xml:space="preserve">Accelerated</t>
  </si>
  <si>
    <t xml:space="preserve">Targeting Computer</t>
  </si>
  <si>
    <t xml:space="preserve">MELEE WEAPON</t>
  </si>
  <si>
    <t xml:space="preserve">Mods</t>
  </si>
  <si>
    <t xml:space="preserve">Gun Bash ( 1H )</t>
  </si>
  <si>
    <t xml:space="preserve">2 CD</t>
  </si>
  <si>
    <t xml:space="preserve">Gold Rock</t>
  </si>
  <si>
    <t xml:space="preserve">Gun Bash</t>
  </si>
  <si>
    <t xml:space="preserve">Ballistic Fist</t>
  </si>
  <si>
    <t xml:space="preserve">Serrated, Electrified, Electrified Serrated, Stun Pack</t>
  </si>
  <si>
    <t xml:space="preserve">Deathclaw Gauntlet</t>
  </si>
  <si>
    <t xml:space="preserve">Shredder Bayonet</t>
  </si>
  <si>
    <t xml:space="preserve">(Rate) CD</t>
  </si>
  <si>
    <t xml:space="preserve">Yao Guai Gauntlet</t>
  </si>
  <si>
    <t xml:space="preserve">Sword</t>
  </si>
  <si>
    <t xml:space="preserve">Parry</t>
  </si>
  <si>
    <t xml:space="preserve">Mantis Gauntlet</t>
  </si>
  <si>
    <t xml:space="preserve">Combat Knife</t>
  </si>
  <si>
    <t xml:space="preserve">Serrated, Stealth</t>
  </si>
  <si>
    <t xml:space="preserve">Power Fist</t>
  </si>
  <si>
    <t xml:space="preserve">Machete</t>
  </si>
  <si>
    <t xml:space="preserve">Serrated</t>
  </si>
  <si>
    <t xml:space="preserve">Sledgehammer</t>
  </si>
  <si>
    <t xml:space="preserve">Ripper</t>
  </si>
  <si>
    <t xml:space="preserve">Curved, Extended</t>
  </si>
  <si>
    <t xml:space="preserve">Cattle Prod</t>
  </si>
  <si>
    <t xml:space="preserve">Shishkebab</t>
  </si>
  <si>
    <t xml:space="preserve">Extra Flame Jets</t>
  </si>
  <si>
    <t xml:space="preserve">Boxing Glove</t>
  </si>
  <si>
    <t xml:space="preserve">Switchblade</t>
  </si>
  <si>
    <t xml:space="preserve">Concealed</t>
  </si>
  <si>
    <t xml:space="preserve">Knuckles</t>
  </si>
  <si>
    <t xml:space="preserve">Baseball Bat</t>
  </si>
  <si>
    <t xml:space="preserve">Barbed, Spiked, Sharp, Chain-Wrapped, Bladed</t>
  </si>
  <si>
    <t xml:space="preserve">Pipe Wrench</t>
  </si>
  <si>
    <t xml:space="preserve">AluminumBaseball Bat</t>
  </si>
  <si>
    <t xml:space="preserve">Board</t>
  </si>
  <si>
    <t xml:space="preserve">Spiked, Puncturing, Bladed</t>
  </si>
  <si>
    <t xml:space="preserve">Shovel</t>
  </si>
  <si>
    <t xml:space="preserve">Lead Pipe</t>
  </si>
  <si>
    <t xml:space="preserve">Spiked, Heavy</t>
  </si>
  <si>
    <t xml:space="preserve">Walking Cane</t>
  </si>
  <si>
    <t xml:space="preserve">Hooked, Heavy, Puncturing, Extra Heavy</t>
  </si>
  <si>
    <t xml:space="preserve">Pool Cue</t>
  </si>
  <si>
    <t xml:space="preserve">Pool cue</t>
  </si>
  <si>
    <t xml:space="preserve">Barbed, Sharp</t>
  </si>
  <si>
    <t xml:space="preserve">Rolling Pin</t>
  </si>
  <si>
    <t xml:space="preserve">Spiked, Sharp</t>
  </si>
  <si>
    <t xml:space="preserve">Baton</t>
  </si>
  <si>
    <t xml:space="preserve">Electrified, Stun Pack</t>
  </si>
  <si>
    <t xml:space="preserve">Puncturing, Heavy</t>
  </si>
  <si>
    <t xml:space="preserve">Super Sledge</t>
  </si>
  <si>
    <t xml:space="preserve">Heating Coil, Stun Pack</t>
  </si>
  <si>
    <t xml:space="preserve">Crowbar</t>
  </si>
  <si>
    <t xml:space="preserve">Tire Iron</t>
  </si>
  <si>
    <t xml:space="preserve">Bladed</t>
  </si>
  <si>
    <t xml:space="preserve">Barbed, Spiked</t>
  </si>
  <si>
    <t xml:space="preserve">Physical/Energy</t>
  </si>
  <si>
    <t xml:space="preserve">Overcharged - +1 CD, Unreliable</t>
  </si>
  <si>
    <t xml:space="preserve">Heavy</t>
  </si>
  <si>
    <t xml:space="preserve">Alluminum Bat</t>
  </si>
  <si>
    <t xml:space="preserve">Uranium Rock</t>
  </si>
  <si>
    <t xml:space="preserve">Unarmed Strike</t>
  </si>
  <si>
    <t xml:space="preserve">Handy Rock</t>
  </si>
  <si>
    <t xml:space="preserve">Thrown ( C )</t>
  </si>
  <si>
    <t xml:space="preserve">Spiked, Puncturing, Lead-Lined</t>
  </si>
  <si>
    <t xml:space="preserve">Extra Claw</t>
  </si>
  <si>
    <t xml:space="preserve">&lt; 1</t>
  </si>
  <si>
    <t xml:space="preserve">Sharp, Spiked, Puncturing, Bladed</t>
  </si>
  <si>
    <t xml:space="preserve">Puncturing, Heating Coil</t>
  </si>
  <si>
    <t xml:space="preserve">Handy Rock - Au/U</t>
  </si>
  <si>
    <t xml:space="preserve">Stun, Vicious</t>
  </si>
  <si>
    <t xml:space="preserve">THROWINGWEAPON</t>
  </si>
  <si>
    <t xml:space="preserve">Throwing Knives</t>
  </si>
  <si>
    <t xml:space="preserve">Concealed ,Suppressed , Thrown ( C )</t>
  </si>
  <si>
    <t xml:space="preserve">Plastic Explosive</t>
  </si>
  <si>
    <t xml:space="preserve">Tomahawk</t>
  </si>
  <si>
    <t xml:space="preserve">Suppressed , Thrown ( C )</t>
  </si>
  <si>
    <t xml:space="preserve">Nuka Mine</t>
  </si>
  <si>
    <t xml:space="preserve">Javelin</t>
  </si>
  <si>
    <t xml:space="preserve">Suppressed , Thrown ( M )</t>
  </si>
  <si>
    <t xml:space="preserve">Plasma Mine</t>
  </si>
  <si>
    <t xml:space="preserve">40mm Grenade Launcher</t>
  </si>
  <si>
    <t xml:space="preserve">Spear</t>
  </si>
  <si>
    <t xml:space="preserve">Piercing 1, Vicious</t>
  </si>
  <si>
    <t xml:space="preserve">Suppressed, Thrown, (M)</t>
  </si>
  <si>
    <t xml:space="preserve">Pulse Mine</t>
  </si>
  <si>
    <t xml:space="preserve">Frag Mine</t>
  </si>
  <si>
    <t xml:space="preserve">Bottlecap Mine</t>
  </si>
  <si>
    <t xml:space="preserve">Throwing Knife</t>
  </si>
  <si>
    <t xml:space="preserve">Molotov Cocktail</t>
  </si>
  <si>
    <t xml:space="preserve">Dynamite</t>
  </si>
  <si>
    <t xml:space="preserve">Baseball Grenade</t>
  </si>
  <si>
    <t xml:space="preserve">Frag Grenade</t>
  </si>
  <si>
    <t xml:space="preserve">25mm APW</t>
  </si>
  <si>
    <t xml:space="preserve">Pulse Grenade</t>
  </si>
  <si>
    <t xml:space="preserve">Plasma Grenade</t>
  </si>
  <si>
    <t xml:space="preserve">Detonator</t>
  </si>
  <si>
    <t xml:space="preserve">Nuka Grenade</t>
  </si>
  <si>
    <t xml:space="preserve">EXPLOSIVE</t>
  </si>
  <si>
    <t xml:space="preserve">Blast , Thrown ( M )</t>
  </si>
  <si>
    <t xml:space="preserve">Persistent</t>
  </si>
  <si>
    <t xml:space="preserve">Breaker ,Radioactive ,Vicious</t>
  </si>
  <si>
    <t xml:space="preserve">Blast , Mine</t>
  </si>
  <si>
    <t xml:space="preserve">Nuke Mine</t>
  </si>
  <si>
    <t xml:space="preserve">12 CD</t>
  </si>
  <si>
    <t xml:space="preserve">Breaker,Vicious</t>
  </si>
  <si>
    <t xml:space="preserve">Blast, Two-Handed</t>
  </si>
  <si>
    <t xml:space="preserve">25mm Grenade APW</t>
  </si>
  <si>
    <t xml:space="preserve">Blast, Thrown ( M )</t>
  </si>
  <si>
    <t xml:space="preserve">Lightweight Mini-Nuke</t>
  </si>
  <si>
    <t xml:space="preserve">Radioactive</t>
  </si>
  <si>
    <t xml:space="preserve">wanderers</t>
  </si>
  <si>
    <t xml:space="preserve">name</t>
  </si>
  <si>
    <t xml:space="preserve">prefix</t>
  </si>
  <si>
    <t xml:space="preserve">component</t>
  </si>
  <si>
    <t xml:space="preserve">effects</t>
  </si>
  <si>
    <t xml:space="preserve">wgt</t>
  </si>
  <si>
    <t xml:space="preserve">req</t>
  </si>
  <si>
    <t xml:space="preserve">perk1</t>
  </si>
  <si>
    <t xml:space="preserve">rank1</t>
  </si>
  <si>
    <t xml:space="preserve">perk2</t>
  </si>
  <si>
    <t xml:space="preserve">rank2</t>
  </si>
  <si>
    <t xml:space="preserve">slot</t>
  </si>
  <si>
    <t xml:space="preserve">src</t>
  </si>
  <si>
    <t xml:space="preserve">weapon_mods</t>
  </si>
  <si>
    <t xml:space="preserve">weapon_mod_effects</t>
  </si>
  <si>
    <t xml:space="preserve">weapon_mod_perks</t>
  </si>
  <si>
    <t xml:space="preserve">weapon_slots</t>
  </si>
  <si>
    <t xml:space="preserve">dam_effects</t>
  </si>
  <si>
    <t xml:space="preserve">quals</t>
  </si>
  <si>
    <t xml:space="preserve">Hardened</t>
  </si>
  <si>
    <t xml:space="preserve">Receiver</t>
  </si>
  <si>
    <t xml:space="preserve">{“+1CD Dam”}</t>
  </si>
  <si>
    <t xml:space="preserve">{}</t>
  </si>
  <si>
    <t xml:space="preserve">Accurate</t>
  </si>
  <si>
    <t xml:space="preserve">Powerful</t>
  </si>
  <si>
    <t xml:space="preserve">{“+2CD Dam”}</t>
  </si>
  <si>
    <t xml:space="preserve">{“Gun Nut 1”}</t>
  </si>
  <si>
    <t xml:space="preserve">Gun Nut</t>
  </si>
  <si>
    <t xml:space="preserve">Advanced</t>
  </si>
  <si>
    <t xml:space="preserve">{“+3CD Dam”,”+1 Rate”}</t>
  </si>
  <si>
    <t xml:space="preserve">{“Gun Nut 2”}</t>
  </si>
  <si>
    <t xml:space="preserve">Stock</t>
  </si>
  <si>
    <t xml:space="preserve">Close Quarters</t>
  </si>
  <si>
    <t xml:space="preserve">{“Gain Vicious”}</t>
  </si>
  <si>
    <t xml:space="preserve">Grip</t>
  </si>
  <si>
    <t xml:space="preserve">Piercing</t>
  </si>
  <si>
    <t xml:space="preserve">Automatic</t>
  </si>
  <si>
    <t xml:space="preserve">Auto</t>
  </si>
  <si>
    <t xml:space="preserve">{“-1CD Dam”,“+2 Rate”,“Gain Burst”,“Gain Inaccurate”}</t>
  </si>
  <si>
    <t xml:space="preserve">Magazine</t>
  </si>
  <si>
    <t xml:space="preserve">{“+1 Rate”}</t>
  </si>
  <si>
    <t xml:space="preserve">Sights</t>
  </si>
  <si>
    <t xml:space="preserve">Gatling</t>
  </si>
  <si>
    <t xml:space="preserve">.38 Receiver</t>
  </si>
  <si>
    <t xml:space="preserve">{“4CD Dam”,“Ammo = .38”}</t>
  </si>
  <si>
    <t xml:space="preserve">{“Gun Nut 4”}</t>
  </si>
  <si>
    <t xml:space="preserve">Inaccurate</t>
  </si>
  <si>
    <t xml:space="preserve">.308 Receiver</t>
  </si>
  <si>
    <t xml:space="preserve">{“7CD Dam”,“Ammo = .308”}</t>
  </si>
  <si>
    <t xml:space="preserve">Capacitors</t>
  </si>
  <si>
    <t xml:space="preserve">Mine</t>
  </si>
  <si>
    <t xml:space="preserve">.45 Receiver</t>
  </si>
  <si>
    <t xml:space="preserve">{“4CD Dam”,”+1 Rate”,“Ammo = .45”}</t>
  </si>
  <si>
    <t xml:space="preserve">Dish</t>
  </si>
  <si>
    <t xml:space="preserve">Arc</t>
  </si>
  <si>
    <t xml:space="preserve">Night Vision</t>
  </si>
  <si>
    <t xml:space="preserve">.50 Receiver</t>
  </si>
  <si>
    <t xml:space="preserve">{“8CD Dam”,”Gain Vicious”,“Ammo = .50”}</t>
  </si>
  <si>
    <t xml:space="preserve">Freeze</t>
  </si>
  <si>
    <t xml:space="preserve">{“+2 Rate”,”-1 Range”}</t>
  </si>
  <si>
    <t xml:space="preserve">Tank</t>
  </si>
  <si>
    <t xml:space="preserve">Recon</t>
  </si>
  <si>
    <t xml:space="preserve">12.7mm Receiver</t>
  </si>
  <si>
    <t xml:space="preserve">{“7CD Dam”,”Gain Vicious”,“Ammo = 12.7mm”}</t>
  </si>
  <si>
    <t xml:space="preserve">Nozzle</t>
  </si>
  <si>
    <t xml:space="preserve">.357 Receiver</t>
  </si>
  <si>
    <t xml:space="preserve">{“4CD Dam”,”Gain Vicious”,”Lose Piercing 1”,“Ammo = .357”}</t>
  </si>
  <si>
    <t xml:space="preserve">{“Gun Nut 3”}</t>
  </si>
  <si>
    <t xml:space="preserve">Blade</t>
  </si>
  <si>
    <t xml:space="preserve">Suppressed</t>
  </si>
  <si>
    <t xml:space="preserve">.45-70 Receiver</t>
  </si>
  <si>
    <t xml:space="preserve">.45-70</t>
  </si>
  <si>
    <t xml:space="preserve">{“4CD Dam”,”Lose Vicious”,”Gain Piercing 1”,“Ammo = .45-70 Govt”}</t>
  </si>
  <si>
    <t xml:space="preserve">Blunt</t>
  </si>
  <si>
    <t xml:space="preserve">Thrown</t>
  </si>
  <si>
    <t xml:space="preserve">Snubnose</t>
  </si>
  <si>
    <t xml:space="preserve">Snub-nosed</t>
  </si>
  <si>
    <t xml:space="preserve">{“Gain Inaccurate”}</t>
  </si>
  <si>
    <t xml:space="preserve">Frame</t>
  </si>
  <si>
    <t xml:space="preserve">Bull</t>
  </si>
  <si>
    <t xml:space="preserve">Bull Barreled</t>
  </si>
  <si>
    <t xml:space="preserve">{“Gain Reliable”}</t>
  </si>
  <si>
    <t xml:space="preserve">{“Lose Close-Quarters”,”Lose Inaccurate”,“+1 Range”}</t>
  </si>
  <si>
    <t xml:space="preserve">Slow Load</t>
  </si>
  <si>
    <t xml:space="preserve">Ported</t>
  </si>
  <si>
    <t xml:space="preserve">{“+1 Range”,”+1 Rate”}</t>
  </si>
  <si>
    <t xml:space="preserve">Ammo-Hungry</t>
  </si>
  <si>
    <t xml:space="preserve">Vented</t>
  </si>
  <si>
    <t xml:space="preserve">{“+1 Range”,”+1 Rate”,”Gain Reliable”}</t>
  </si>
  <si>
    <t xml:space="preserve">Bombard</t>
  </si>
  <si>
    <t xml:space="preserve">Sawed-Off</t>
  </si>
  <si>
    <t xml:space="preserve">Sawed-off</t>
  </si>
  <si>
    <t xml:space="preserve">{“Lose Two-Handed”,”Gain Close Quarters”}</t>
  </si>
  <si>
    <t xml:space="preserve">Delay</t>
  </si>
  <si>
    <t xml:space="preserve">{“Gun Nut 3”,”Repair”}</t>
  </si>
  <si>
    <t xml:space="preserve">Repair</t>
  </si>
  <si>
    <t xml:space="preserve">Placed</t>
  </si>
  <si>
    <t xml:space="preserve">Finned</t>
  </si>
  <si>
    <t xml:space="preserve">{“+1CD Dam”,”+1 Range”}</t>
  </si>
  <si>
    <t xml:space="preserve">Recoil</t>
  </si>
  <si>
    <t xml:space="preserve">Bracketed Short</t>
  </si>
  <si>
    <t xml:space="preserve">{“Allows Muzzle mods”}</t>
  </si>
  <si>
    <t xml:space="preserve">Surge</t>
  </si>
  <si>
    <t xml:space="preserve">Splitter</t>
  </si>
  <si>
    <t xml:space="preserve">Scattergun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</si>
  <si>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</si>
  <si>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</si>
  <si>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</si>
  <si>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Science!</t>
  </si>
  <si>
    <t xml:space="preserve">Bracketed Long</t>
  </si>
  <si>
    <t xml:space="preserve">{“Lose Close-Quarters”,“+1 Range”,”Allows Muzzle mods”}</t>
  </si>
  <si>
    <t xml:space="preserve">Improved</t>
  </si>
  <si>
    <t xml:space="preserve">Sniper</t>
  </si>
  <si>
    <t xml:space="preserve">{“+2CD Dam”,”Lose Close-Quarters”,”+1 Range”,”-1 Rate”}</t>
  </si>
  <si>
    <t xml:space="preserve">Thrower</t>
  </si>
  <si>
    <t xml:space="preserve">{“-2CD Dam”,”+2 Rate”,”Gain Burst”,”Gain Spread”,”Gain Inaccurate”,”-1 Range”}</t>
  </si>
  <si>
    <t xml:space="preserve">{“Science! 2”}</t>
  </si>
  <si>
    <t xml:space="preserve">Charging</t>
  </si>
  <si>
    <t xml:space="preserve">{“+4CD Dam”,”-3 Rate”,”+1 Range”}</t>
  </si>
  <si>
    <t xml:space="preserve">{“Science! 4”}</t>
  </si>
  <si>
    <t xml:space="preserve">High-Speed</t>
  </si>
  <si>
    <t xml:space="preserve">{“+1CD Dam”,”+1 Rate”,”-1 Range”}</t>
  </si>
  <si>
    <t xml:space="preserve">Tri-Barrel</t>
  </si>
  <si>
    <t xml:space="preserve">High-Powered</t>
  </si>
  <si>
    <t xml:space="preserve">{“+2CD Dam”,”-2 Rate”}</t>
  </si>
  <si>
    <t xml:space="preserve">Triple</t>
  </si>
  <si>
    <t xml:space="preserve">Triple Barrel</t>
  </si>
  <si>
    <t xml:space="preserve">Quad</t>
  </si>
  <si>
    <t xml:space="preserve">Quad Barrel</t>
  </si>
  <si>
    <t xml:space="preserve">{“+2 Rate”}</t>
  </si>
  <si>
    <t xml:space="preserve">Large</t>
  </si>
  <si>
    <t xml:space="preserve">High Capacity</t>
  </si>
  <si>
    <t xml:space="preserve">{“+1 Rate”,”Gain Unreliable”}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</si>
  <si>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</si>
  <si>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</si>
  <si>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</si>
  <si>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</si>
  <si>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{“Lose Inaccurate”}</t>
  </si>
  <si>
    <t xml:space="preserve">Sharpshooter’s</t>
  </si>
  <si>
    <t xml:space="preserve">{“Lose Inaccurate”,”Gain Piercing 1”}</t>
  </si>
  <si>
    <t xml:space="preserve">{“Gain Two-Handed”,”Lose Inaccurate”,”Lose Close-Quarters”}</t>
  </si>
  <si>
    <t xml:space="preserve">Marksman’s</t>
  </si>
  <si>
    <t xml:space="preserve">{“Gain Two-Handed”,”Lose Inaccurate”,”Gain Accurate”,”Lose Close-Quarters”}</t>
  </si>
  <si>
    <t xml:space="preserve">Recoil Compensating</t>
  </si>
  <si>
    <t xml:space="preserve">Recoil Compensated</t>
  </si>
  <si>
    <t xml:space="preserve">{“Gain Two-Handed”,”Lose Inaccurate”,”+1 Rate”,”Lose Close-Quarters”}</t>
  </si>
  <si>
    <t xml:space="preserve">Tactical</t>
  </si>
  <si>
    <t xml:space="preserve">{“May re-roll hit location die”,”Lose Inaccurate”}</t>
  </si>
  <si>
    <t xml:space="preserve">Short Scope</t>
  </si>
  <si>
    <t xml:space="preserve">Scoped</t>
  </si>
  <si>
    <t xml:space="preserve">{“Gain Accurate”}</t>
  </si>
  <si>
    <t xml:space="preserve">Long Scope</t>
  </si>
  <si>
    <t xml:space="preserve">{“Gain Accurate”,”+1 Range”}</t>
  </si>
  <si>
    <t xml:space="preserve">Short Night Vision</t>
  </si>
  <si>
    <t xml:space="preserve">{“Gain Accurate”,”Gain Night Vision”}</t>
  </si>
  <si>
    <t xml:space="preserve">Long Night Vision</t>
  </si>
  <si>
    <t xml:space="preserve">{“Gain Accurate”,”Gain Night Vision”,”+1 Range”}</t>
  </si>
  <si>
    <t xml:space="preserve">{“Science! 3”}</t>
  </si>
  <si>
    <t xml:space="preserve">{“Gain Accurate”,”Gain Recon”}</t>
  </si>
  <si>
    <t xml:space="preserve">Scope</t>
  </si>
  <si>
    <t xml:space="preserve">{“Gun Nut 4”,”Science! 1”}</t>
  </si>
  <si>
    <t xml:space="preserve">Targeting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</si>
  <si>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</si>
  <si>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</si>
  <si>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Bayoneted</t>
  </si>
  <si>
    <t xml:space="preserve">{“Add Bayonet weapon”}</t>
  </si>
  <si>
    <t xml:space="preserve">Compensator</t>
  </si>
  <si>
    <t xml:space="preserve">Compensated</t>
  </si>
  <si>
    <t xml:space="preserve">Muzzle Break</t>
  </si>
  <si>
    <t xml:space="preserve">Muzzled</t>
  </si>
  <si>
    <t xml:space="preserve">{“Lose Inaccurate”,”+1 Rate”}</t>
  </si>
  <si>
    <t xml:space="preserve">Supressed</t>
  </si>
  <si>
    <t xml:space="preserve">{“Gain Suppressed”}</t>
  </si>
  <si>
    <t xml:space="preserve">Beam Splitter</t>
  </si>
  <si>
    <t xml:space="preserve">Scattered</t>
  </si>
  <si>
    <t xml:space="preserve">{“-1CD Dam”,”Gain Spread”,”Gain Inaccurate”,”-1 Rate”,”-1 Range”}</t>
  </si>
  <si>
    <t xml:space="preserve">Focused</t>
  </si>
  <si>
    <t xml:space="preserve">{“+1 Range”,”Gain Piercing 1”}</t>
  </si>
  <si>
    <t xml:space="preserve">Gyro Compensating Lens</t>
  </si>
  <si>
    <t xml:space="preserve">{“+1 Rate”,”Lose Inaccurate”}</t>
  </si>
  <si>
    <t xml:space="preserve">Electric Signal Carrer Antennae</t>
  </si>
  <si>
    <t xml:space="preserve">Electrified</t>
  </si>
  <si>
    <t xml:space="preserve">{“7CD Dam”,”Dam Type = Energy”,”Gain Radioactive”}</t>
  </si>
  <si>
    <t xml:space="preserve">Signal Repeater</t>
  </si>
  <si>
    <t xml:space="preserve">{“+2 Rate”,”Gain Burst”,”Lose Blast”}</t>
  </si>
  <si>
    <t xml:space="preserve">Electrification Module</t>
  </si>
  <si>
    <t xml:space="preserve">{“Gain Vicious”,”Dam Type = Energy”}</t>
  </si>
  <si>
    <t xml:space="preserve">{“Gun Nut 2”,”Science! 1”}</t>
  </si>
  <si>
    <t xml:space="preserve">Ignition Module</t>
  </si>
  <si>
    <t xml:space="preserve">Flaming</t>
  </si>
  <si>
    <t xml:space="preserve">{“Gain Persistent(Energy)”}</t>
  </si>
  <si>
    <t xml:space="preserve">{“Gun Nut 3”,”Science! 1”}</t>
  </si>
  <si>
    <t xml:space="preserve">Bayoneted Shredding</t>
  </si>
  <si>
    <t xml:space="preserve">{“Add Shredder Bayonet weapon”}</t>
  </si>
  <si>
    <t xml:space="preserve">Stabilizer</t>
  </si>
  <si>
    <t xml:space="preserve">{“Gain Piercing 1”}</t>
  </si>
  <si>
    <t xml:space="preserve">Full Capacitors</t>
  </si>
  <si>
    <t xml:space="preserve">{“Gun Nut 3”,”Science! 2”}</t>
  </si>
  <si>
    <t xml:space="preserve">Capacitor Boosting Coil</t>
  </si>
  <si>
    <t xml:space="preserve">Max Capacity</t>
  </si>
  <si>
    <t xml:space="preserve">{“+1CD Dam”,”Gain Vicious”}</t>
  </si>
  <si>
    <t xml:space="preserve">{“Gun Nut 4”,”Science! 3”}</t>
  </si>
  <si>
    <t xml:space="preserve">{“Gain Persistent”}</t>
  </si>
  <si>
    <t xml:space="preserve">Boosted</t>
  </si>
  <si>
    <t xml:space="preserve">{“+1CD Dam”,”-1 Rate”}</t>
  </si>
  <si>
    <t xml:space="preserve">Photon Exciter</t>
  </si>
  <si>
    <t xml:space="preserve">Excited</t>
  </si>
  <si>
    <t xml:space="preserve">{“Science! 1"}</t>
  </si>
  <si>
    <t xml:space="preserve">Photon Agitator</t>
  </si>
  <si>
    <t xml:space="preserve">Agitated</t>
  </si>
  <si>
    <t xml:space="preserve">{“Science! 2"}</t>
  </si>
  <si>
    <t xml:space="preserve">Three-Crank</t>
  </si>
  <si>
    <t xml:space="preserve">Three-crank</t>
  </si>
  <si>
    <t xml:space="preserve">{“+1CD Dam”,”+1 Ammo/Atk”}</t>
  </si>
  <si>
    <t xml:space="preserve">Four-Crank</t>
  </si>
  <si>
    <t xml:space="preserve">Four-crank</t>
  </si>
  <si>
    <t xml:space="preserve">{“+2CD Dam”,”+2 Ammo/Atk”}</t>
  </si>
  <si>
    <t xml:space="preserve">Five-Crank</t>
  </si>
  <si>
    <t xml:space="preserve">Five-crank</t>
  </si>
  <si>
    <t xml:space="preserve">{“+3CD Dam”,”+3 Ammo/Atk”}</t>
  </si>
  <si>
    <t xml:space="preserve">Six-Crank</t>
  </si>
  <si>
    <t xml:space="preserve">Six-crank</t>
  </si>
  <si>
    <t xml:space="preserve">{“+4CD Dam”,”+4 Ammo/Atk”}</t>
  </si>
  <si>
    <t xml:space="preserve">Napalm</t>
  </si>
  <si>
    <t xml:space="preserve">Napalmer</t>
  </si>
  <si>
    <t xml:space="preserve">Huge</t>
  </si>
  <si>
    <t xml:space="preserve">Compression</t>
  </si>
  <si>
    <t xml:space="preserve">Compressed</t>
  </si>
  <si>
    <t xml:space="preserve">Vaporization</t>
  </si>
  <si>
    <t xml:space="preserve">Vaporizing</t>
  </si>
  <si>
    <t xml:space="preserve">{“Blacksmith 2”}</t>
  </si>
  <si>
    <t xml:space="preserve">Blacksmith</t>
  </si>
  <si>
    <t xml:space="preserve">{“+1CD Dam”,”Dam Type = Energy”}</t>
  </si>
  <si>
    <t xml:space="preserve">{“Blacksmith 2”,“Science! 1”}</t>
  </si>
  <si>
    <t xml:space="preserve">Electrified Serrated</t>
  </si>
  <si>
    <t xml:space="preserve">{“+1CD Dam”,”Dam Type = Energy”,”Gain Persistent(Physical)”}</t>
  </si>
  <si>
    <t xml:space="preserve">{“Blacksmith 3”,”Science! 1”}</t>
  </si>
  <si>
    <t xml:space="preserve">Stun Pack</t>
  </si>
  <si>
    <t xml:space="preserve">Stunning</t>
  </si>
  <si>
    <t xml:space="preserve">{“+2CD Dam”,”Dam Type = Energy”,”Gain Stun”}</t>
  </si>
  <si>
    <t xml:space="preserve">Stealth</t>
  </si>
  <si>
    <t xml:space="preserve">{“+1CD Dam”,”Gain Persistent”,”+2CD Dam on Sneak Attacks”}</t>
  </si>
  <si>
    <t xml:space="preserve">Curved</t>
  </si>
  <si>
    <t xml:space="preserve">{“+1CD Dam”,”Spend 2AP on successful attack to disarm opponent”}</t>
  </si>
  <si>
    <t xml:space="preserve">Extended</t>
  </si>
  <si>
    <t xml:space="preserve">{“+1CD Dam”,”Gain Persistent”}</t>
  </si>
  <si>
    <t xml:space="preserve">{“Blacksmith 3”}</t>
  </si>
  <si>
    <t xml:space="preserve">Searing</t>
  </si>
  <si>
    <t xml:space="preserve">Barbed</t>
  </si>
  <si>
    <t xml:space="preserve">Spiked</t>
  </si>
  <si>
    <t xml:space="preserve">{“+1CD Dam”,”Gain Piercing 1”}</t>
  </si>
  <si>
    <t xml:space="preserve">Sharp</t>
  </si>
  <si>
    <t xml:space="preserve">Chain-Wrapped</t>
  </si>
  <si>
    <t xml:space="preserve">Chain-wrapped</t>
  </si>
  <si>
    <t xml:space="preserve">{“Blacksmith 1”}</t>
  </si>
  <si>
    <t xml:space="preserve">{“+2CD Dam”,”Gain Persistent”}</t>
  </si>
  <si>
    <t xml:space="preserve">Puncturing</t>
  </si>
  <si>
    <t xml:space="preserve">{“+2CD Dam”,”Gain Piercing 1”}</t>
  </si>
  <si>
    <t xml:space="preserve">Weighted</t>
  </si>
  <si>
    <t xml:space="preserve">Hooked</t>
  </si>
  <si>
    <t xml:space="preserve">Extra Heavy</t>
  </si>
  <si>
    <t xml:space="preserve">{“+3CD Dam”}</t>
  </si>
  <si>
    <t xml:space="preserve">Heating Coil</t>
  </si>
  <si>
    <t xml:space="preserve">Heated</t>
  </si>
  <si>
    <t xml:space="preserve">Lead Lining</t>
  </si>
  <si>
    <t xml:space="preserve">Lead-lined</t>
  </si>
  <si>
    <t xml:space="preserve">{“+1CD Dam”,”Gain Unreliable”}</t>
  </si>
  <si>
    <t xml:space="preserve">Caustic</t>
  </si>
  <si>
    <t xml:space="preserve">Large Ampoule</t>
  </si>
  <si>
    <t xml:space="preserve">Large Vial</t>
  </si>
  <si>
    <t xml:space="preserve">{“+3 Rate”}</t>
  </si>
  <si>
    <t xml:space="preserve">Fusion Mag</t>
  </si>
  <si>
    <t xml:space="preserve">Converted</t>
  </si>
  <si>
    <t xml:space="preserve">{“3CD Dam”,”-1 Rate”,“Ammo =Fusion Cell”}</t>
  </si>
  <si>
    <t xml:space="preserve">Capacitor Mk III</t>
  </si>
  <si>
    <t xml:space="preserve">Mk III</t>
  </si>
  <si>
    <t xml:space="preserve">{“Robotics Expert”}</t>
  </si>
  <si>
    <t xml:space="preserve">Robotics Expert</t>
  </si>
  <si>
    <t xml:space="preserve">Capacitor Mk IV</t>
  </si>
  <si>
    <t xml:space="preserve">Mk IV</t>
  </si>
  <si>
    <t xml:space="preserve">{“Robotics Expert”,”Science! 1”}</t>
  </si>
  <si>
    <t xml:space="preserve">Capacitor Mk V</t>
  </si>
  <si>
    <t xml:space="preserve">Mk V</t>
  </si>
  <si>
    <t xml:space="preserve">{“Robotics Expert”,”Science! 2”}</t>
  </si>
  <si>
    <t xml:space="preserve">Capacitor Mk VI</t>
  </si>
  <si>
    <t xml:space="preserve">Mk VI</t>
  </si>
  <si>
    <t xml:space="preserve">{“Robotics Expert”,”Science! 3”}</t>
  </si>
  <si>
    <t xml:space="preserve">Light</t>
  </si>
  <si>
    <t xml:space="preserve">Fluted</t>
  </si>
  <si>
    <t xml:space="preserve">{“+2CD Dam”,”Lose Blast”}</t>
  </si>
  <si>
    <t xml:space="preserve">Multi Shot Canister</t>
  </si>
  <si>
    <t xml:space="preserve">Repeating</t>
  </si>
  <si>
    <t xml:space="preserve">{“+1 Rate”,”Gain Inaccurate”}</t>
  </si>
  <si>
    <t xml:space="preserve">M79 Launcher</t>
  </si>
  <si>
    <t xml:space="preserve">{“+1 Range”,”Ammo=40mm Grenades”}</t>
  </si>
  <si>
    <t xml:space="preserve">Crystallizing</t>
  </si>
  <si>
    <t xml:space="preserve">Crystallized</t>
  </si>
  <si>
    <t xml:space="preserve">{“+2CD Dam”,”+1 Range”,”-1 Rate”,”Lose Stun”,”Lose Unreliable”}</t>
  </si>
  <si>
    <t xml:space="preserve">Fusion</t>
  </si>
  <si>
    <t xml:space="preserve">{“2CD Dam”,”-1 Rate”,”Ammo = Fusion Cell”}</t>
  </si>
  <si>
    <t xml:space="preserve">Barbed Harpoon</t>
  </si>
  <si>
    <t xml:space="preserve">{“Gain Vicious”,”Gain Persistent”}</t>
  </si>
  <si>
    <t xml:space="preserve">Flechette Darts</t>
  </si>
  <si>
    <t xml:space="preserve">Tiny</t>
  </si>
  <si>
    <t xml:space="preserve">{“Gain Spread”,”-1 Range”}</t>
  </si>
  <si>
    <t xml:space="preserve">Armor Piercing</t>
  </si>
  <si>
    <t xml:space="preserve">Armor Piercing Automatic</t>
  </si>
  <si>
    <t xml:space="preserve">AP Auto</t>
  </si>
  <si>
    <t xml:space="preserve">{“-1CD Dam”,+2 Rate”,”Gain Piercing 1”,”Gain Inaccurate”}</t>
  </si>
  <si>
    <t xml:space="preserve">Hardened Automatic</t>
  </si>
  <si>
    <t xml:space="preserve">Hardened Auto</t>
  </si>
  <si>
    <t xml:space="preserve">{“+2 Rate”,”Gain Inaccurate”}</t>
  </si>
  <si>
    <t xml:space="preserve">Rapid Automatic</t>
  </si>
  <si>
    <t xml:space="preserve">Rapid</t>
  </si>
  <si>
    <t xml:space="preserve">{“-1CD Dam”,”+3 Rate”,”Gain Inaccurate”}</t>
  </si>
  <si>
    <t xml:space="preserve">Calibrated Powerful</t>
  </si>
  <si>
    <t xml:space="preserve">{“+2CD Dam”,”Gain Vicious”}</t>
  </si>
  <si>
    <t xml:space="preserve">Powerful Automatic</t>
  </si>
  <si>
    <t xml:space="preserve">Powerful Auto</t>
  </si>
  <si>
    <t xml:space="preserve">{“+1CD Dam”,”+2 Rate”,”Gain Inaccurate”}</t>
  </si>
  <si>
    <t xml:space="preserve">Hardened Piercing Auto</t>
  </si>
  <si>
    <t xml:space="preserve">Hardened AP Auto</t>
  </si>
  <si>
    <t xml:space="preserve">{“+2 Rate”,”Gain Piercing 1”,”Gain Inaccurate”}</t>
  </si>
  <si>
    <t xml:space="preserve">9mm Receiver</t>
  </si>
  <si>
    <t xml:space="preserve">{“3CD Dam”,”+1 Rate”,”Ammo = 9mm”}</t>
  </si>
  <si>
    <t xml:space="preserve">Gamma Wave Emitter</t>
  </si>
  <si>
    <t xml:space="preserve">Fiery</t>
  </si>
  <si>
    <t xml:space="preserve">Maximized Capacitor</t>
  </si>
  <si>
    <t xml:space="preserve">Maximized</t>
  </si>
  <si>
    <t xml:space="preserve">Boosted Photon Agitator</t>
  </si>
  <si>
    <t xml:space="preserve">Boosted Agitated</t>
  </si>
  <si>
    <t xml:space="preserve">Boosted Gamma Wave Emitter</t>
  </si>
  <si>
    <t xml:space="preserve">Boosted Firey</t>
  </si>
  <si>
    <t xml:space="preserve">Overcharged Capacitor</t>
  </si>
  <si>
    <t xml:space="preserve">Improved Long</t>
  </si>
  <si>
    <t xml:space="preserve">{“+1CD Dam”,”Lose Close Quarters”,”+1 Range”}</t>
  </si>
  <si>
    <t xml:space="preserve">Improved Automatic</t>
  </si>
  <si>
    <t xml:space="preserve">Improved Auto</t>
  </si>
  <si>
    <t xml:space="preserve">{“Gain Burst”,”Gain Inaccurate”,”Lose Close Quarters”,”+1 Range”,”+1 Rate”}</t>
  </si>
  <si>
    <t xml:space="preserve">Improved Sniper</t>
  </si>
  <si>
    <t xml:space="preserve">Improved Charging</t>
  </si>
  <si>
    <t xml:space="preserve">{“+3CD Dam”,”Lose Close Quarters”,”+1 Range”,”-1 Rate”}</t>
  </si>
  <si>
    <t xml:space="preserve">Improved Splitter</t>
  </si>
  <si>
    <t xml:space="preserve">Improved Scattergun</t>
  </si>
  <si>
    <t xml:space="preserve">{“Gain Spread”,”Gain Inaccurate”}</t>
  </si>
  <si>
    <t xml:space="preserve">Amplified Beam Splitter</t>
  </si>
  <si>
    <t xml:space="preserve">Improved Scattered</t>
  </si>
  <si>
    <t xml:space="preserve">{“Gain Spread”,”-1 Rate”,”-1 Range”}</t>
  </si>
  <si>
    <t xml:space="preserve">Fine-tuned Beam Focuser</t>
  </si>
  <si>
    <t xml:space="preserve">Improved Focused</t>
  </si>
  <si>
    <t xml:space="preserve">{“+1 Range”,”Gain Accurate”}</t>
  </si>
  <si>
    <t xml:space="preserve">Quantum Gyro-Compensating Lens</t>
  </si>
  <si>
    <t xml:space="preserve">Improved Targeting</t>
  </si>
  <si>
    <t xml:space="preserve">{“+2 Rate”,”Lose Inaccurate”}</t>
  </si>
  <si>
    <t xml:space="preserve">Liquid Nitrogen</t>
  </si>
  <si>
    <t xml:space="preserve">Sub-Zero</t>
  </si>
  <si>
    <t xml:space="preserve">Compressed Tubing</t>
  </si>
  <si>
    <t xml:space="preserve">Wide Diffusion</t>
  </si>
  <si>
    <t xml:space="preserve">Spray</t>
  </si>
  <si>
    <t xml:space="preserve">{“Gain Burst”,”Gain Unreliable”}</t>
  </si>
  <si>
    <t xml:space="preserve">Aerosolizer</t>
  </si>
  <si>
    <t xml:space="preserve">{“Gain Spread”,”Gain Unreliable”}</t>
  </si>
  <si>
    <t xml:space="preserve">Bladed Exhaust</t>
  </si>
  <si>
    <t xml:space="preserve">Battle</t>
  </si>
  <si>
    <t xml:space="preserve">{“+1CD Dam”,”Gain Close Quarters”}</t>
  </si>
  <si>
    <t xml:space="preserve">Secure</t>
  </si>
  <si>
    <t xml:space="preserve">{“Lose Unreliable”}</t>
  </si>
  <si>
    <t xml:space="preserve">Powered</t>
  </si>
  <si>
    <t xml:space="preserve">{“+2CD Dam”,”Both Physical and Energy”}</t>
  </si>
  <si>
    <t xml:space="preserve">Aerodynamic</t>
  </si>
  <si>
    <t xml:space="preserve">Shocking Coils</t>
  </si>
  <si>
    <t xml:space="preserve">Surging</t>
  </si>
  <si>
    <t xml:space="preserve">{“+1 Range”}</t>
  </si>
  <si>
    <t xml:space="preserve">Snap</t>
  </si>
  <si>
    <t xml:space="preserve">Double Action</t>
  </si>
  <si>
    <t xml:space="preserve">3-Shot Chamber</t>
  </si>
  <si>
    <t xml:space="preserve">3-Shot</t>
  </si>
  <si>
    <t xml:space="preserve">6-Shot Chamber</t>
  </si>
  <si>
    <t xml:space="preserve">6-Shot</t>
  </si>
  <si>
    <t xml:space="preserve">{“+3 Rate”,”Gain Unreliable”}</t>
  </si>
  <si>
    <t xml:space="preserve">Balanced</t>
  </si>
  <si>
    <t xml:space="preserve">{“Gain Accurate”,”Gain Reliable”}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</si>
  <si>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</si>
  <si>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</si>
  <si>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</si>
  <si>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</si>
  <si>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</si>
  <si>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</si>
  <si>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</si>
  <si>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{"Calibrated","Hardened","Automatic","Hair Trigger","Powerful","Advanced","Long","Ported","Comfort","Sharpshooter's","Large","Quick-Eject","Large Quick-Eject","Reflex","Recon","Compensator","Suppressor"}')</t>
  </si>
  <si>
    <t xml:space="preserve">('Flare Gun</t>
  </si>
  <si>
    <t xml:space="preserve">{"Reliable"}</t>
  </si>
  <si>
    <t xml:space="preserve">{}')</t>
  </si>
  <si>
    <t xml:space="preserve">('Assault Rifle</t>
  </si>
  <si>
    <t xml:space="preserve">{"Burst"}</t>
  </si>
  <si>
    <t xml:space="preserve">{"Two-Handed"}</t>
  </si>
  <si>
    <t xml:space="preserve">{"Calibrated","Hardened","Automatic","Hair Trigger","Powerful","Advanced","Long","Ported","Vented","Full","Marksman’s","Recoil-Compensating","Large","Quick-Eject","Large Quick-Eject","Reflex","Short Scope","Long Scope","Short Night Vision","Long Night Vision","Recon","Compensator","Suppressor"}')</t>
  </si>
  <si>
    <t xml:space="preserve">('Combat Rifle</t>
  </si>
  <si>
    <t xml:space="preserve">{"Calibrated","Hardened","Automatic","Hair Trigger","Powerful","Advanced",".38 Receiver",".308 Receiver","12.7mm","Long","Ported","Vented","Full","Marksman’s","Recoil-Compensating","Large","Quick-Eject","Large Quick-Eject","Reflex","Short Scope","Long Scope","Short Night Vision","Long Night Vision","Recon","Bayonet","Compensator","Suppressor"}')</t>
  </si>
  <si>
    <t xml:space="preserve">('Gauss Rifle</t>
  </si>
  <si>
    <t xml:space="preserve">{"Piercing 1"}</t>
  </si>
  <si>
    <t xml:space="preserve">{"Shielded","Recoil-Compensating","Full Capacitors","Capacitor Boosting Coil","Reflex","Short Scope","Long Scope","Short Night Vision","Long Night Vision","Recon","Suppressor"}')</t>
  </si>
  <si>
    <t xml:space="preserve">('Hunting Rifle</t>
  </si>
  <si>
    <t xml:space="preserve">{"Tuned","Calibrated","Hardened","Powerful",".38 Receiver",".50 Receiver","Long","Ported","Vented","Full","Marksman’s","Large","Quick-Eject","Large Quick-Eject","Reflex","Short Scope","Long Scope","Short Night Vision","Long Night Vision","Recon","Bayonet","Suppressor"}')</t>
  </si>
  <si>
    <t xml:space="preserve">('Submachine Gun</t>
  </si>
  <si>
    <t xml:space="preserve">{"Inaccurate","Two-Handed"}</t>
  </si>
  <si>
    <t xml:space="preserve">{"Hardened","Hair Trigger","Powerful","Short","Full","Recoil-Compensating","Large","Quick-Eject","Large Quick-Eject","Reflex","Compensator","Muzzle Brake","Suppressor"}')</t>
  </si>
  <si>
    <t xml:space="preserve">('Combat Shotgun</t>
  </si>
  <si>
    <t xml:space="preserve">{"Spread"}</t>
  </si>
  <si>
    <t xml:space="preserve">{"Calibrated","Hardened","Automatic","Hair Trigger","Powerful","Advanced","Long","Ported","Full","Marksman’s","Recoil-Compensating","Large","Quick-Eject","Large Quick-Eject","Reflex","Short Scope","Long Scope","Short Night Vision","Long Night Vision","Recon","Bayonet","Compensator","Muzzle Brake","Suppressor"}')</t>
  </si>
  <si>
    <t xml:space="preserve">('Double-Barrel Shotgun</t>
  </si>
  <si>
    <t xml:space="preserve">{"Spread","Vicious"}</t>
  </si>
  <si>
    <t xml:space="preserve">{"Hardened","Hair Trigger","Powerful","Advanced","Long","Sawed-off","Full","Reflex","Muzzle Brake"}')</t>
  </si>
  <si>
    <t xml:space="preserve">('Pipe Bolt-Action</t>
  </si>
  <si>
    <t xml:space="preserve">{"Unreliable"}</t>
  </si>
  <si>
    <t xml:space="preserve">{"Calibrated","Hardened","Powerful",".38 Receiver",".50 Receiver","Stub","Long","Ported","Finned","Sharpshooter’s","Standard","Marksman’s","Recoil-Compensating","Reflex","Short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</si>
  <si>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('Pipe Gun</t>
  </si>
  <si>
    <t xml:space="preserve">{"CloseQuarters","Unreliable"}</t>
  </si>
  <si>
    <t xml:space="preserve">{"Calibrated","Hardened","Hair Trigger","Powerful",".45 Receiver","Long","Ported","Finned","Sharpshooter’s","Standard","Marksman’s","Recoil-Compensating","Large","Quick-Eject","Large Quick-Eject","Reflex","Short Scope","Long Scope","Short Night Vision","Long Night Vision","Recon","Bayonet","Compensator","Muzzle Brake","Suppressor"}')</t>
  </si>
  <si>
    <t xml:space="preserve">('Pipe Revolver</t>
  </si>
  <si>
    <t xml:space="preserve">{"Calibrated","Hardened","Powerful",".38 Receiver",".308 Receiver","Long","Ported","Finned","Sharpshooter’s","Standard","Marksman’s","Recoil-Compensating","Reflex","Short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</si>
  <si>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('Railway Rifle</t>
  </si>
  <si>
    <t xml:space="preserve">{"Breaking"}</t>
  </si>
  <si>
    <t xml:space="preserve">{"Debilitating","Two-Handed","Unreliable"}</t>
  </si>
  <si>
    <t xml:space="preserve">{"Automatic Piston","Long","Recoil-Compensating","Reflex","Short Scope","Long Scope","Short Night Vision","Long Night Vision","Recon","Bayonet"}')</t>
  </si>
  <si>
    <t xml:space="preserve">('Syringer</t>
  </si>
  <si>
    <t xml:space="preserve">{"Stub","Long","Marksman’s","Recoil-Compensating","Reflex","Short Scope","Long Scope","Short Night Vision","Long Night Vision","Recon"}')</t>
  </si>
  <si>
    <t xml:space="preserve">('9mm Pistol</t>
  </si>
  <si>
    <t xml:space="preserve">{"Automatic","Hardened","Powerful","Hair Trigger","Long","Ported","Comfort","Reflex","Short Scope","Compensator","Suppressor"}')</t>
  </si>
  <si>
    <t xml:space="preserve">('5.56mm Pistol</t>
  </si>
  <si>
    <t xml:space="preserve">{"Hardened","Powerful","Advanced","Long","Ported","Comfort","Reflex"}')</t>
  </si>
  <si>
    <t xml:space="preserve">('14mm Pistol</t>
  </si>
  <si>
    <t xml:space="preserve">{"12.7mm Receiver","Hardened","Powerful","Advanced","Hair Trigger","Long","Ported","Vented","Comfort","Sharpshooter's","Reflex","Recon"}')</t>
  </si>
  <si>
    <t xml:space="preserve">('Red Ryder BB Gun</t>
  </si>
  <si>
    <t xml:space="preserve">{"Two-Handed","Reliable"}</t>
  </si>
  <si>
    <t xml:space="preserve">{"Hair Trigger","Reflex","Recon"}')</t>
  </si>
  <si>
    <t xml:space="preserve">('Gauss Pistol</t>
  </si>
  <si>
    <t xml:space="preserve">{"Calibrated","Long","Comfort","Reflex","Recon"}')</t>
  </si>
  <si>
    <t xml:space="preserve">('Zip Gun</t>
  </si>
  <si>
    <t xml:space="preserve">{"CloseQuarters","Inaccurate"}</t>
  </si>
  <si>
    <t xml:space="preserve">{".38 Receiver","Shotgun Receiver","Hair Trigger","Reflex"}')</t>
  </si>
  <si>
    <t xml:space="preserve">('Lever-action Rifle</t>
  </si>
  <si>
    <t xml:space="preserve">{"Reliable","Two-Handed"}</t>
  </si>
  <si>
    <t xml:space="preserve">{".357 Receiver","Calibrated","Hardened","Powerful","Advanced","Long","Ported","Sawed-Off","Marksman's","Reflex","Short Scope"}')</t>
  </si>
  <si>
    <t xml:space="preserve">('.45 Auto Pistol</t>
  </si>
  <si>
    <t xml:space="preserve">{"CloseQuarters,Reliable"}</t>
  </si>
  <si>
    <t xml:space="preserve">{"Hardened","Powerful","Advanced","Hair Trigger","Long","Ported","Comfort","Reflex","Suppressor"}')</t>
  </si>
  <si>
    <t xml:space="preserve">('.357 Revolver</t>
  </si>
  <si>
    <t xml:space="preserve">{"Hardened","Powerful","Advanced","Snubnose","Bull","Comfort","Reflex"}')</t>
  </si>
  <si>
    <t xml:space="preserve">('Anti-materiel Rifle</t>
  </si>
  <si>
    <t xml:space="preserve">{"Breaking","Piercing 1","Vicious"}</t>
  </si>
  <si>
    <t xml:space="preserve">{"Two-Handed","Accurate"}</t>
  </si>
  <si>
    <t xml:space="preserve">{"Hardened","Powerful","Advanced","Ported","Vented","Recoil-Compensating","Night-Vision","Suppressor"}')</t>
  </si>
  <si>
    <t xml:space="preserve">('12.7mm SMG</t>
  </si>
  <si>
    <t xml:space="preserve">{"Burst","Vicious"}</t>
  </si>
  <si>
    <t xml:space="preserve">{"Hardened","Powerful","Recoil-Compensating","Reflex","Compensator","Suppressor"}')</t>
  </si>
  <si>
    <t xml:space="preserve">('Lever-action Shotgun</t>
  </si>
  <si>
    <t xml:space="preserve">{"Calibrated","Hardened","Powerful","Advanced","Long","Sawed-off","Full","Marksman's","Reflex"}')</t>
  </si>
  <si>
    <t xml:space="preserve">('Institute Laser</t>
  </si>
  <si>
    <t xml:space="preserve">energyWeapons</t>
  </si>
  <si>
    <t xml:space="preserve">{"Photon Exciter","Beta Wave Tuner","Boosted Capacitor","Photon Agitator","Long","Automatic","Improved","Standard","Reflex","Short Scope","Long Scope","Short Night Vision","Long Night Vision","Recon","Beam Splitter","Beam Focuser","Gyro-Compensating Lens"}')</t>
  </si>
  <si>
    <t xml:space="preserve">('Laser Musket</t>
  </si>
  <si>
    <t xml:space="preserve">{"3-Crank","4-Crank","5-Crank","6-Crank","Long","Bracketed","Bracketed Long","Full","Reflex","Short Scope","Long Scope","Short Night Vision","Long Night Vision","Recon","Beam Splitter","Beam Focuser","Gyro-Compensating Lens"}')</t>
  </si>
  <si>
    <t xml:space="preserve">('Laser Gun</t>
  </si>
  <si>
    <t xml:space="preserve">{"Photon Exciter","Beta Wave Tuner","Boosted Capacitor","Photon Agitator","Long","Automatic","Sniper","Improved","Sharpshooter’s","Standard","Marksman’s","Recoil Compensating","Reflex","Short Scope","Long Scope","Short Night Vision","Long Night Vision","Recon","Beam Splitter","Beam Focuser","Gyro-Compensating Lens"}')</t>
  </si>
  <si>
    <t xml:space="preserve">('Plasma Gun</t>
  </si>
  <si>
    <t xml:space="preserve">{"Photon Exciter","Beta Wave Tuner","Boosted Capacitor","Photon Agitator","Splitter","Automatic","Sniper","Flamer","Improved","Standard","Marksman’s","Recoil Compensating","Reflex","Short Scope","Long Scope","Short Night Vision","Long Night Vision","Recon"}')</t>
  </si>
  <si>
    <t xml:space="preserve">('Gamma Gun</t>
  </si>
  <si>
    <t xml:space="preserve">{"Piercing 1","Stun"}</t>
  </si>
  <si>
    <t xml:space="preserve">{"Blast","Inaccurate"}</t>
  </si>
  <si>
    <t xml:space="preserve">{"Deep Dish","Electric Signal Carrier Antennae","Signal Repeater"}')</t>
  </si>
  <si>
    <t xml:space="preserve">('Alien Blaster</t>
  </si>
  <si>
    <t xml:space="preserve">{"Beta Wave Tuner","Sharpshooter's","Reflex","Recon","Beam Focuser"}')</t>
  </si>
  <si>
    <t xml:space="preserve">('Pulse Gun</t>
  </si>
  <si>
    <t xml:space="preserve">{"Boosted Capacitor","Reflex","Recon"}')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</si>
  <si>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</si>
  <si>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</si>
  <si>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</si>
  <si>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</si>
  <si>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</si>
  <si>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</si>
  <si>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</si>
  <si>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{"Napalm","Long","Large","Huge","Compression","Vaporization"}')</t>
  </si>
  <si>
    <t xml:space="preserve">('Gatling Laser</t>
  </si>
  <si>
    <t xml:space="preserve">{"Burst","Piercing 1"}</t>
  </si>
  <si>
    <t xml:space="preserve">{"Gatling","Inaccurate","Two-Handed"}</t>
  </si>
  <si>
    <t xml:space="preserve">{"Photon Exciter","Beta Wave Tuner","Boosted Capacitor","Photon Agitator","Charging","Reflex","Beam Focuser"}')</t>
  </si>
  <si>
    <t xml:space="preserve">('Heavy Incinerator</t>
  </si>
  <si>
    <t xml:space="preserve">{"Debilitating","Two-Handed"}</t>
  </si>
  <si>
    <t xml:space="preserve">('Junk Jet</t>
  </si>
  <si>
    <t xml:space="preserve">{"Long","Recoil Compensating","Gunner","Electrification","Ignition"}')</t>
  </si>
  <si>
    <t xml:space="preserve">('Minigun</t>
  </si>
  <si>
    <t xml:space="preserve">{"Burst","Spread"}</t>
  </si>
  <si>
    <t xml:space="preserve">{"Accelerated","Tri-Barrel","Gunner","Shredder"}')</t>
  </si>
  <si>
    <t xml:space="preserve">('Missile Launcher</t>
  </si>
  <si>
    <t xml:space="preserve">{"Blast","TwoHanded"}</t>
  </si>
  <si>
    <t xml:space="preserve">{"Triple","Quad","Scope","Night Vision","Targeting","Bayonet","Stabilizer"}')</t>
  </si>
  <si>
    <t xml:space="preserve">('M60</t>
  </si>
  <si>
    <t xml:space="preserve">{"Inaccurate","Reliable","Two-Handed"}</t>
  </si>
  <si>
    <t xml:space="preserve">{"Long","Ported","Reflex","Muzzle Break"}')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</si>
  <si>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</si>
  <si>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</si>
  <si>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</si>
  <si>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</si>
  <si>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{"Accelerated","Targeting Computer"}')</t>
  </si>
  <si>
    <t xml:space="preserve">('SMMG</t>
  </si>
  <si>
    <t xml:space="preserve">{"Accelerated","Tri-Barrel","Reflex"}')</t>
  </si>
  <si>
    <t xml:space="preserve">('Gun Bash ( 1H )</t>
  </si>
  <si>
    <t xml:space="preserve">meleeWeapons</t>
  </si>
  <si>
    <t xml:space="preserve">{"Stun"}</t>
  </si>
  <si>
    <t xml:space="preserve">R</t>
  </si>
  <si>
    <t xml:space="preserve">('Gun Bash</t>
  </si>
  <si>
    <t xml:space="preserve">('Bayonet</t>
  </si>
  <si>
    <t xml:space="preserve">{"Serrated","Electrified","Electrified Serrated","Stun Pack"}')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</si>
  <si>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</si>
  <si>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</si>
  <si>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</si>
  <si>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</si>
  <si>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</si>
  <si>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{"Serrated","Stealth"}')</t>
  </si>
  <si>
    <t xml:space="preserve">('Machete</t>
  </si>
  <si>
    <t xml:space="preserve">{"Serrated"}')</t>
  </si>
  <si>
    <t xml:space="preserve">('Ripper</t>
  </si>
  <si>
    <t xml:space="preserve">{"Curved","Extended"}')</t>
  </si>
  <si>
    <t xml:space="preserve">('Shishkebab</t>
  </si>
  <si>
    <t xml:space="preserve">{"Extra Flame Jets"}')</t>
  </si>
  <si>
    <t xml:space="preserve">('Switchblade</t>
  </si>
  <si>
    <t xml:space="preserve">{"Concealed"}</t>
  </si>
  <si>
    <t xml:space="preserve">('Baseball Bat</t>
  </si>
  <si>
    <t xml:space="preserve">{"Barbed","Spiked","Sharp","Chain-Wrapped","Bladed"}')</t>
  </si>
  <si>
    <t xml:space="preserve">('AluminumBaseball Bat</t>
  </si>
  <si>
    <t xml:space="preserve">('Board</t>
  </si>
  <si>
    <t xml:space="preserve">{"Spiked","Puncturing","Bladed"}')</t>
  </si>
  <si>
    <t xml:space="preserve">('Lead Pipe</t>
  </si>
  <si>
    <t xml:space="preserve">{"Spiked","Heavy"}')</t>
  </si>
  <si>
    <t xml:space="preserve">('Pipe Wrench</t>
  </si>
  <si>
    <t xml:space="preserve">{"Hooked","Heavy","Puncturing","Extra Heavy"}')</t>
  </si>
  <si>
    <t xml:space="preserve">('Pool cue</t>
  </si>
  <si>
    <t xml:space="preserve">{"Barbed","Sharp"}')</t>
  </si>
  <si>
    <t xml:space="preserve">('Rolling Pin</t>
  </si>
  <si>
    <t xml:space="preserve">{"Spiked","Sharp"}')</t>
  </si>
  <si>
    <t xml:space="preserve">('Baton</t>
  </si>
  <si>
    <t xml:space="preserve">{"Electrified","Stun Pack"}')</t>
  </si>
  <si>
    <t xml:space="preserve">('Sledgehammer</t>
  </si>
  <si>
    <t xml:space="preserve">{"Puncturing","Heavy"}')</t>
  </si>
  <si>
    <t xml:space="preserve">('Super Sledge</t>
  </si>
  <si>
    <t xml:space="preserve">{"Heating Coil","Stun Pack"}')</t>
  </si>
  <si>
    <t xml:space="preserve">('Tire Iron</t>
  </si>
  <si>
    <t xml:space="preserve">{"Bladed"}')</t>
  </si>
  <si>
    <t xml:space="preserve">('Walking Cane</t>
  </si>
  <si>
    <t xml:space="preserve">{"Barbed","Spiked"}')</t>
  </si>
  <si>
    <t xml:space="preserve">('Cattle Prod</t>
  </si>
  <si>
    <t xml:space="preserve">{"Overcharged - +1","Unreliable"}')</t>
  </si>
  <si>
    <t xml:space="preserve">('Crowbar</t>
  </si>
  <si>
    <t xml:space="preserve">('Shovel</t>
  </si>
  <si>
    <t xml:space="preserve">{"Heavy"}')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</si>
  <si>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</si>
  <si>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</si>
  <si>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</si>
  <si>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</si>
  <si>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</si>
  <si>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{"Spiked","Puncturing","Lead-Lined"}')</t>
  </si>
  <si>
    <t xml:space="preserve">('Deathclaw Gauntlet</t>
  </si>
  <si>
    <t xml:space="preserve">{"Extra Claw"}')</t>
  </si>
  <si>
    <t xml:space="preserve">('Knuckles</t>
  </si>
  <si>
    <t xml:space="preserve">{"Sharp","Spiked","Puncturing","Bladed"}')</t>
  </si>
  <si>
    <t xml:space="preserve">('Power Fist</t>
  </si>
  <si>
    <t xml:space="preserve">{"Puncturing","Heating Coil"}')</t>
  </si>
  <si>
    <t xml:space="preserve">('Handy Rock - Au/U</t>
  </si>
  <si>
    <t xml:space="preserve">{"Stun","Vicious"}</t>
  </si>
  <si>
    <t xml:space="preserve">('Ballistic Fist</t>
  </si>
  <si>
    <t xml:space="preserve">{"Shells"}')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</si>
  <si>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</si>
  <si>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</si>
  <si>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</si>
  <si>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</si>
  <si>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</si>
  <si>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</si>
  <si>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</si>
  <si>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</si>
  <si>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</si>
  <si>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</si>
  <si>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</si>
  <si>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</si>
  <si>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</si>
  <si>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</si>
  <si>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</si>
  <si>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</si>
  <si>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</si>
  <si>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</si>
  <si>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</si>
  <si>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</si>
  <si>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</si>
  <si>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</si>
  <si>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</si>
  <si>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</si>
  <si>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</si>
  <si>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</si>
  <si>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</si>
  <si>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</si>
  <si>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</si>
  <si>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</si>
  <si>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</si>
  <si>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</si>
  <si>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</si>
  <si>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</si>
  <si>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</si>
  <si>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</si>
  <si>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</si>
  <si>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</si>
  <si>
    <t xml:space="preserve">4+2CD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</si>
</sst>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8"/>
      <color rgb="FF0000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rgb="FFBDD7EE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D966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BF0041"/>
      </patternFill>
    </fill>
    <fill>
      <patternFill patternType="solid">
        <fgColor rgb="FFBF0041"/>
        <bgColor rgb="FF800080"/>
      </patternFill>
    </fill>
    <fill>
      <patternFill patternType="solid">
        <fgColor rgb="FF800080"/>
        <bgColor rgb="FF66006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9DC3E6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497B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A9D18E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BF00"/>
      <rgbColor rgb="FFFF80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Q39" activeCellId="0" sqref="Q3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5.57"/>
    <col collapsed="false" customWidth="true" hidden="false" outlineLevel="0" max="3" min="3" style="1" width="13.48"/>
    <col collapsed="false" customWidth="true" hidden="false" outlineLevel="0" max="4" min="4" style="1" width="7.14"/>
    <col collapsed="false" customWidth="true" hidden="false" outlineLevel="0" max="5" min="5" style="1" width="6.57"/>
    <col collapsed="false" customWidth="true" hidden="false" outlineLevel="0" max="6" min="6" style="1" width="5.71"/>
    <col collapsed="false" customWidth="true" hidden="false" outlineLevel="0" max="7" min="7" style="3" width="9.51"/>
    <col collapsed="false" customWidth="true" hidden="false" outlineLevel="0" max="8" min="8" style="3" width="15"/>
    <col collapsed="false" customWidth="true" hidden="true" outlineLevel="0" max="9" min="9" style="3" width="6.86"/>
    <col collapsed="false" customWidth="true" hidden="true" outlineLevel="0" max="10" min="10" style="3" width="18"/>
    <col collapsed="false" customWidth="true" hidden="true" outlineLevel="0" max="11" min="11" style="3" width="16.14"/>
    <col collapsed="false" customWidth="true" hidden="true" outlineLevel="0" max="12" min="12" style="3" width="6.43"/>
    <col collapsed="false" customWidth="true" hidden="true" outlineLevel="0" max="13" min="13" style="3" width="12.29"/>
    <col collapsed="false" customWidth="true" hidden="true" outlineLevel="0" max="14" min="14" style="3" width="7.43"/>
    <col collapsed="false" customWidth="true" hidden="true" outlineLevel="0" max="15" min="15" style="3" width="4.86"/>
    <col collapsed="false" customWidth="true" hidden="true" outlineLevel="0" max="16" min="16" style="3" width="6.14"/>
    <col collapsed="false" customWidth="true" hidden="false" outlineLevel="0" max="17" min="17" style="3" width="29.99"/>
    <col collapsed="false" customWidth="false" hidden="false" outlineLevel="0" max="19" min="18" style="3" width="8.54"/>
    <col collapsed="false" customWidth="true" hidden="false" outlineLevel="0" max="21" min="21" style="2" width="11.43"/>
    <col collapsed="false" customWidth="true" hidden="false" outlineLevel="0" max="22" min="22" style="3" width="4.43"/>
    <col collapsed="false" customWidth="true" hidden="false" outlineLevel="0" max="23" min="23" style="3" width="4.71"/>
    <col collapsed="false" customWidth="true" hidden="false" outlineLevel="0" max="24" min="24" style="3" width="10.86"/>
    <col collapsed="false" customWidth="true" hidden="false" outlineLevel="0" max="25" min="25" style="3" width="7.14"/>
    <col collapsed="false" customWidth="true" hidden="false" outlineLevel="0" max="26" min="26" style="3" width="12"/>
    <col collapsed="false" customWidth="true" hidden="false" outlineLevel="0" max="27" min="27" style="3" width="26.86"/>
    <col collapsed="false" customWidth="true" hidden="false" outlineLevel="0" max="32" min="32" style="3" width="10.86"/>
  </cols>
  <sheetData>
    <row r="1" customFormat="false" ht="13.8" hidden="false" customHeight="false" outlineLevel="0" collapsed="false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/>
      <c r="AE1" s="2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/>
      <c r="AM1" s="2" t="s">
        <v>18</v>
      </c>
      <c r="AN1" s="3" t="s">
        <v>19</v>
      </c>
      <c r="AO1" s="3" t="s">
        <v>20</v>
      </c>
      <c r="AP1" s="3" t="s">
        <v>21</v>
      </c>
      <c r="AR1" s="5" t="s">
        <v>18</v>
      </c>
      <c r="AS1" s="6" t="s">
        <v>22</v>
      </c>
      <c r="AT1" s="6" t="s">
        <v>23</v>
      </c>
    </row>
    <row r="2" customFormat="false" ht="13.8" hidden="false" customHeight="false" outlineLevel="0" collapsed="false">
      <c r="A2" s="7" t="n">
        <v>1</v>
      </c>
      <c r="B2" s="8" t="s">
        <v>24</v>
      </c>
      <c r="C2" s="7" t="s">
        <v>25</v>
      </c>
      <c r="D2" s="7" t="s">
        <v>26</v>
      </c>
      <c r="E2" s="7" t="n">
        <v>1</v>
      </c>
      <c r="F2" s="7" t="n">
        <v>0</v>
      </c>
      <c r="G2" s="3" t="str">
        <f aca="false">_xlfn.CONCAT(B2,",",C2,",",D2,",",E2,",",F2)</f>
        <v>.38,10+5 CD,&lt;1,1,0</v>
      </c>
      <c r="H2" s="3" t="n">
        <f aca="false">A2</f>
        <v>1</v>
      </c>
      <c r="Q2" s="3" t="s">
        <v>27</v>
      </c>
      <c r="R2" s="3" t="n">
        <f aca="false">INDEX(A$2:B$135,MATCH(Q2,B$2:B$135,0),1)</f>
        <v>36</v>
      </c>
      <c r="S2" s="3" t="str">
        <f aca="false">_xlfn.CONCAT("('",H2,"','",R2,"'),")</f>
        <v>('1','36'),</v>
      </c>
      <c r="T2" s="9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9" t="s">
        <v>32</v>
      </c>
      <c r="Z2" s="10" t="s">
        <v>32</v>
      </c>
      <c r="AA2" s="10" t="s">
        <v>33</v>
      </c>
      <c r="AB2" s="10" t="n">
        <v>2</v>
      </c>
      <c r="AC2" s="10" t="s">
        <v>34</v>
      </c>
      <c r="AE2" s="10" t="s">
        <v>35</v>
      </c>
      <c r="AF2" s="10" t="n">
        <v>2</v>
      </c>
      <c r="AG2" s="10" t="n">
        <v>2</v>
      </c>
      <c r="AH2" s="10" t="s">
        <v>36</v>
      </c>
      <c r="AI2" s="10" t="n">
        <f aca="false">IF(AF2=AG2,INDEX(2d20!A:B,MATCH(ammo!AF2,2d20!A:A,0),2),SUM(INDEX(2d20!A:B,MATCH(ammo!AF2,2d20!A:A,0),2),INDEX(2d20!A:B,MATCH(ammo!AG2,2d20!A:A,0),2)))</f>
        <v>0.25</v>
      </c>
      <c r="AJ2" s="10" t="n">
        <f aca="false">IFERROR(IF(ISNUMBER(FIND("x",AH2)),(LEFT(AH2,FIND("+",AH2)-1)+MID(AH2,FIND("+",AH2)+1,1)*5/6)*10,LEFT(AH2,FIND("+",AH2)-1)+MID(AH2,FIND("+",AH2)+1,1)*5/6),AH2)</f>
        <v>3.83333333333333</v>
      </c>
      <c r="AK2" s="10" t="str">
        <f aca="false">IF(AF2=AG2,CONCATENATE(AF2,"  ",AE2,"  (",AH2,")"),CONCATENATE(AF2,"-",AG2,"  ",AE2,"  (",AH2,")"))</f>
        <v>2  Alien Cell  (3+1 CD)</v>
      </c>
      <c r="AM2" s="10" t="s">
        <v>37</v>
      </c>
      <c r="AN2" s="10" t="n">
        <v>2</v>
      </c>
      <c r="AO2" s="10" t="n">
        <v>4</v>
      </c>
      <c r="AP2" s="10" t="s">
        <v>38</v>
      </c>
      <c r="AR2" s="10" t="s">
        <v>35</v>
      </c>
      <c r="AS2" s="10" t="n">
        <v>0.25</v>
      </c>
      <c r="AT2" s="10" t="n">
        <v>3.83333333333333</v>
      </c>
    </row>
    <row r="3" customFormat="false" ht="13.8" hidden="false" customHeight="false" outlineLevel="0" collapsed="false">
      <c r="A3" s="11" t="n">
        <v>2</v>
      </c>
      <c r="B3" s="12" t="s">
        <v>39</v>
      </c>
      <c r="C3" s="11" t="s">
        <v>40</v>
      </c>
      <c r="D3" s="11" t="s">
        <v>26</v>
      </c>
      <c r="E3" s="11" t="n">
        <v>2</v>
      </c>
      <c r="F3" s="11" t="n">
        <v>0</v>
      </c>
      <c r="G3" s="3" t="str">
        <f aca="false">_xlfn.CONCAT(B3,",",C3,",",D3,",",E3,",",F3)</f>
        <v>10mm,8+4 CD,&lt;1,2,0</v>
      </c>
      <c r="H3" s="3" t="n">
        <f aca="false">A3</f>
        <v>2</v>
      </c>
      <c r="R3" s="3" t="e">
        <f aca="false">INDEX(A$2:B$135,MATCH(Q3,B$2:B$135,0),1)</f>
        <v>#N/A</v>
      </c>
      <c r="S3" s="3" t="e">
        <f aca="false">_xlfn.CONCAT("('",H3,"','",R3,"'),")</f>
        <v>#N/A</v>
      </c>
      <c r="T3" s="13" t="s">
        <v>41</v>
      </c>
      <c r="U3" s="14" t="s">
        <v>32</v>
      </c>
      <c r="V3" s="15" t="s">
        <v>42</v>
      </c>
      <c r="W3" s="14" t="s">
        <v>31</v>
      </c>
      <c r="X3" s="14" t="s">
        <v>32</v>
      </c>
      <c r="Y3" s="13" t="s">
        <v>32</v>
      </c>
      <c r="Z3" s="14" t="s">
        <v>32</v>
      </c>
      <c r="AA3" s="15" t="s">
        <v>33</v>
      </c>
      <c r="AB3" s="14" t="n">
        <v>3</v>
      </c>
      <c r="AC3" s="14" t="s">
        <v>43</v>
      </c>
      <c r="AE3" s="14" t="s">
        <v>37</v>
      </c>
      <c r="AF3" s="14" t="n">
        <v>3</v>
      </c>
      <c r="AG3" s="14" t="n">
        <v>4</v>
      </c>
      <c r="AH3" s="14" t="s">
        <v>38</v>
      </c>
      <c r="AI3" s="14" t="n">
        <f aca="false">IF(AF3=AG3,INDEX(2d20!A:B,MATCH(ammo!AF3,2d20!A:A,0),2),SUM(INDEX(2d20!A:B,MATCH(ammo!AF3,2d20!A:A,0),2),INDEX(2d20!A:B,MATCH(ammo!AG3,2d20!A:A,0),2)))</f>
        <v>1.25</v>
      </c>
      <c r="AJ3" s="14" t="n">
        <f aca="false">IFERROR(IF(ISNUMBER(FIND("x",AH3)),(LEFT(AH3,FIND("+",AH3)-1)+MID(AH3,FIND("+",AH3)+1,1)*5/6)*10,LEFT(AH3,FIND("+",AH3)-1)+MID(AH3,FIND("+",AH3)+1,1)*5/6),AH3)</f>
        <v>8.5</v>
      </c>
      <c r="AK3" s="14" t="str">
        <f aca="false">IF(AF3=AG3,CONCATENATE(AF3,"  ",AE3,"  (",AH3,")"),CONCATENATE(AF3,"-",AG3,"  ",AE3,"  (",AH3,")"))</f>
        <v>3-4  2mm EC  (6+3 CD)</v>
      </c>
      <c r="AM3" s="14" t="s">
        <v>44</v>
      </c>
      <c r="AN3" s="14" t="n">
        <v>5</v>
      </c>
      <c r="AO3" s="14" t="n">
        <v>6</v>
      </c>
      <c r="AP3" s="14" t="s">
        <v>25</v>
      </c>
      <c r="AR3" s="10" t="s">
        <v>45</v>
      </c>
      <c r="AS3" s="10" t="n">
        <v>0.75</v>
      </c>
      <c r="AT3" s="10" t="n">
        <v>5.66666666666667</v>
      </c>
    </row>
    <row r="4" customFormat="false" ht="13.8" hidden="false" customHeight="false" outlineLevel="0" collapsed="false">
      <c r="A4" s="7" t="n">
        <v>3</v>
      </c>
      <c r="B4" s="8" t="s">
        <v>46</v>
      </c>
      <c r="C4" s="7" t="s">
        <v>38</v>
      </c>
      <c r="D4" s="7" t="s">
        <v>26</v>
      </c>
      <c r="E4" s="7" t="n">
        <v>3</v>
      </c>
      <c r="F4" s="7" t="n">
        <v>1</v>
      </c>
      <c r="G4" s="3" t="str">
        <f aca="false">_xlfn.CONCAT(B4,",",C4,",",D4,",",E4,",",F4)</f>
        <v>.308,6+3 CD,&lt;1,3,1</v>
      </c>
      <c r="H4" s="3" t="n">
        <f aca="false">A4</f>
        <v>3</v>
      </c>
      <c r="R4" s="3" t="e">
        <f aca="false">INDEX(A$2:B$135,MATCH(Q4,B$2:B$135,0),1)</f>
        <v>#N/A</v>
      </c>
      <c r="S4" s="3" t="e">
        <f aca="false">_xlfn.CONCAT("('",H4,"','",R4,"'),")</f>
        <v>#N/A</v>
      </c>
      <c r="T4" s="9" t="s">
        <v>47</v>
      </c>
      <c r="U4" s="10" t="s">
        <v>32</v>
      </c>
      <c r="V4" s="10" t="s">
        <v>48</v>
      </c>
      <c r="W4" s="10" t="s">
        <v>31</v>
      </c>
      <c r="X4" s="10" t="s">
        <v>32</v>
      </c>
      <c r="Y4" s="9" t="s">
        <v>49</v>
      </c>
      <c r="Z4" s="10" t="s">
        <v>32</v>
      </c>
      <c r="AA4" s="10" t="s">
        <v>50</v>
      </c>
      <c r="AB4" s="10" t="n">
        <v>2</v>
      </c>
      <c r="AC4" s="10" t="s">
        <v>34</v>
      </c>
      <c r="AE4" s="10" t="s">
        <v>44</v>
      </c>
      <c r="AF4" s="10" t="n">
        <v>5</v>
      </c>
      <c r="AG4" s="10" t="n">
        <v>6</v>
      </c>
      <c r="AH4" s="10" t="s">
        <v>25</v>
      </c>
      <c r="AI4" s="10" t="n">
        <f aca="false">IF(AF4=AG4,INDEX(2d20!A:B,MATCH(ammo!AF4,2d20!A:A,0),2),SUM(INDEX(2d20!A:B,MATCH(ammo!AF4,2d20!A:A,0),2),INDEX(2d20!A:B,MATCH(ammo!AG4,2d20!A:A,0),2)))</f>
        <v>2.25</v>
      </c>
      <c r="AJ4" s="10" t="n">
        <f aca="false">IFERROR(IF(ISNUMBER(FIND("x",AH4)),(LEFT(AH4,FIND("+",AH4)-1)+MID(AH4,FIND("+",AH4)+1,1)*5/6)*10,LEFT(AH4,FIND("+",AH4)-1)+MID(AH4,FIND("+",AH4)+1,1)*5/6),AH4)</f>
        <v>14.1666666666667</v>
      </c>
      <c r="AK4" s="10" t="str">
        <f aca="false">IF(AF4=AG4,CONCATENATE(AF4,"  ",AE4,"  (",AH4,")"),CONCATENATE(AF4,"-",AG4,"  ",AE4,"  (",AH4,")"))</f>
        <v>5-6  Plasma Cart  (10+5 CD)</v>
      </c>
      <c r="AM4" s="10" t="s">
        <v>51</v>
      </c>
      <c r="AN4" s="10" t="n">
        <v>7</v>
      </c>
      <c r="AO4" s="10" t="n">
        <v>8</v>
      </c>
      <c r="AP4" s="10" t="n">
        <v>1</v>
      </c>
      <c r="AR4" s="14" t="s">
        <v>52</v>
      </c>
      <c r="AS4" s="14" t="n">
        <v>0.75</v>
      </c>
      <c r="AT4" s="14" t="n">
        <v>1.83333333333333</v>
      </c>
    </row>
    <row r="5" customFormat="false" ht="13.8" hidden="false" customHeight="false" outlineLevel="0" collapsed="false">
      <c r="A5" s="11" t="n">
        <v>4</v>
      </c>
      <c r="B5" s="12" t="s">
        <v>53</v>
      </c>
      <c r="C5" s="11" t="s">
        <v>54</v>
      </c>
      <c r="D5" s="11" t="s">
        <v>26</v>
      </c>
      <c r="E5" s="11" t="n">
        <v>1</v>
      </c>
      <c r="F5" s="11" t="n">
        <v>1</v>
      </c>
      <c r="G5" s="3" t="str">
        <f aca="false">_xlfn.CONCAT(B5,",",C5,",",D5,",",E5,",",F5)</f>
        <v>Flare,2+1 CD,&lt;1,1,1</v>
      </c>
      <c r="H5" s="3" t="n">
        <f aca="false">A5</f>
        <v>4</v>
      </c>
      <c r="R5" s="3" t="e">
        <f aca="false">INDEX(A$2:B$135,MATCH(Q5,B$2:B$135,0),1)</f>
        <v>#N/A</v>
      </c>
      <c r="S5" s="3" t="e">
        <f aca="false">_xlfn.CONCAT("('",H5,"','",R5,"'),")</f>
        <v>#N/A</v>
      </c>
      <c r="T5" s="13" t="s">
        <v>55</v>
      </c>
      <c r="U5" s="14" t="s">
        <v>56</v>
      </c>
      <c r="V5" s="15" t="s">
        <v>48</v>
      </c>
      <c r="W5" s="14" t="s">
        <v>31</v>
      </c>
      <c r="X5" s="14" t="s">
        <v>32</v>
      </c>
      <c r="Y5" s="13" t="s">
        <v>32</v>
      </c>
      <c r="Z5" s="14" t="s">
        <v>32</v>
      </c>
      <c r="AA5" s="15" t="s">
        <v>50</v>
      </c>
      <c r="AB5" s="14" t="n">
        <v>2</v>
      </c>
      <c r="AC5" s="14" t="s">
        <v>34</v>
      </c>
      <c r="AE5" s="14" t="s">
        <v>57</v>
      </c>
      <c r="AF5" s="14" t="n">
        <v>7</v>
      </c>
      <c r="AG5" s="14" t="n">
        <v>7</v>
      </c>
      <c r="AH5" s="14" t="s">
        <v>58</v>
      </c>
      <c r="AI5" s="14" t="n">
        <f aca="false">IF(AF5=AG5,INDEX(2d20!A:B,MATCH(ammo!AF5,2d20!A:A,0),2),SUM(INDEX(2d20!A:B,MATCH(ammo!AF5,2d20!A:A,0),2),INDEX(2d20!A:B,MATCH(ammo!AG5,2d20!A:A,0),2)))</f>
        <v>1.5</v>
      </c>
      <c r="AJ5" s="14" t="n">
        <f aca="false">IFERROR(IF(ISNUMBER(FIND("x",AH5)),(LEFT(AH5,FIND("+",AH5)-1)+MID(AH5,FIND("+",AH5)+1,1)*5/6)*10,LEFT(AH5,FIND("+",AH5)-1)+MID(AH5,FIND("+",AH5)+1,1)*5/6),AH5)</f>
        <v>5.66666666666667</v>
      </c>
      <c r="AK5" s="14" t="str">
        <f aca="false">IF(AF5=AG5,CONCATENATE(AF5,"  ",AE5,"  (",AH5,")"),CONCATENATE(AF5,"-",AG5,"  ",AE5,"  (",AH5,")"))</f>
        <v>7  12.7mm  (4+2 CD)</v>
      </c>
      <c r="AM5" s="14" t="s">
        <v>59</v>
      </c>
      <c r="AN5" s="14" t="n">
        <v>9</v>
      </c>
      <c r="AO5" s="14" t="n">
        <v>10</v>
      </c>
      <c r="AP5" s="14" t="s">
        <v>60</v>
      </c>
      <c r="AR5" s="14" t="s">
        <v>61</v>
      </c>
      <c r="AS5" s="14" t="n">
        <v>1</v>
      </c>
      <c r="AT5" s="14" t="n">
        <v>2.83333333333333</v>
      </c>
    </row>
    <row r="6" customFormat="false" ht="13.8" hidden="false" customHeight="false" outlineLevel="0" collapsed="false">
      <c r="A6" s="7" t="n">
        <v>5</v>
      </c>
      <c r="B6" s="8" t="s">
        <v>62</v>
      </c>
      <c r="C6" s="7" t="s">
        <v>38</v>
      </c>
      <c r="D6" s="7" t="s">
        <v>26</v>
      </c>
      <c r="E6" s="7" t="n">
        <v>3</v>
      </c>
      <c r="F6" s="7" t="n">
        <v>1</v>
      </c>
      <c r="G6" s="3" t="str">
        <f aca="false">_xlfn.CONCAT(B6,",",C6,",",D6,",",E6,",",F6)</f>
        <v>ShotgunShell,6+3 CD,&lt;1,3,1</v>
      </c>
      <c r="H6" s="3" t="n">
        <f aca="false">A6</f>
        <v>5</v>
      </c>
      <c r="R6" s="3" t="e">
        <f aca="false">INDEX(A$2:B$135,MATCH(Q6,B$2:B$135,0),1)</f>
        <v>#N/A</v>
      </c>
      <c r="S6" s="3" t="e">
        <f aca="false">_xlfn.CONCAT("('",H6,"','",R6,"'),")</f>
        <v>#N/A</v>
      </c>
      <c r="T6" s="9" t="s">
        <v>63</v>
      </c>
      <c r="U6" s="10" t="s">
        <v>56</v>
      </c>
      <c r="V6" s="10" t="s">
        <v>64</v>
      </c>
      <c r="W6" s="10" t="s">
        <v>31</v>
      </c>
      <c r="X6" s="10" t="s">
        <v>32</v>
      </c>
      <c r="Y6" s="9" t="s">
        <v>65</v>
      </c>
      <c r="Z6" s="10" t="s">
        <v>32</v>
      </c>
      <c r="AA6" s="10" t="s">
        <v>50</v>
      </c>
      <c r="AB6" s="10" t="n">
        <v>2</v>
      </c>
      <c r="AC6" s="10" t="s">
        <v>66</v>
      </c>
      <c r="AE6" s="10" t="s">
        <v>51</v>
      </c>
      <c r="AF6" s="10" t="n">
        <v>8</v>
      </c>
      <c r="AG6" s="10" t="n">
        <v>8</v>
      </c>
      <c r="AH6" s="10" t="n">
        <v>1</v>
      </c>
      <c r="AI6" s="10" t="n">
        <f aca="false">IF(AF6=AG6,INDEX(2d20!A:B,MATCH(ammo!AF6,2d20!A:A,0),2),SUM(INDEX(2d20!A:B,MATCH(ammo!AF6,2d20!A:A,0),2),INDEX(2d20!A:B,MATCH(ammo!AG6,2d20!A:A,0),2)))</f>
        <v>1.75</v>
      </c>
      <c r="AJ6" s="10" t="n">
        <f aca="false">IFERROR(IF(ISNUMBER(FIND("x",AH6)),(LEFT(AH6,FIND("+",AH6)-1)+MID(AH6,FIND("+",AH6)+1,1)*5/6)*10,LEFT(AH6,FIND("+",AH6)-1)+MID(AH6,FIND("+",AH6)+1,1)*5/6),AH6)</f>
        <v>1</v>
      </c>
      <c r="AK6" s="10" t="str">
        <f aca="false">IF(AF6=AG6,CONCATENATE(AF6,"  ",AE6,"  (",AH6,")"),CONCATENATE(AF6,"-",AG6,"  ",AE6,"  (",AH6,")"))</f>
        <v>8  Fusion Core  (1)</v>
      </c>
      <c r="AM6" s="10" t="s">
        <v>67</v>
      </c>
      <c r="AN6" s="10" t="n">
        <v>11</v>
      </c>
      <c r="AO6" s="10" t="n">
        <v>12</v>
      </c>
      <c r="AP6" s="10" t="s">
        <v>58</v>
      </c>
      <c r="AR6" s="14" t="s">
        <v>37</v>
      </c>
      <c r="AS6" s="14" t="n">
        <v>1.25</v>
      </c>
      <c r="AT6" s="14" t="n">
        <v>8.5</v>
      </c>
    </row>
    <row r="7" customFormat="false" ht="13.8" hidden="false" customHeight="false" outlineLevel="0" collapsed="false">
      <c r="A7" s="11" t="n">
        <v>6</v>
      </c>
      <c r="B7" s="12" t="s">
        <v>68</v>
      </c>
      <c r="C7" s="11" t="s">
        <v>40</v>
      </c>
      <c r="D7" s="11" t="s">
        <v>26</v>
      </c>
      <c r="E7" s="11" t="n">
        <v>3</v>
      </c>
      <c r="F7" s="11" t="n">
        <v>2</v>
      </c>
      <c r="G7" s="3" t="str">
        <f aca="false">_xlfn.CONCAT(B7,",",C7,",",D7,",",E7,",",F7)</f>
        <v>.45,8+4 CD,&lt;1,3,2</v>
      </c>
      <c r="H7" s="3" t="n">
        <f aca="false">A7</f>
        <v>6</v>
      </c>
      <c r="R7" s="3" t="e">
        <f aca="false">INDEX(A$2:B$135,MATCH(Q7,B$2:B$135,0),1)</f>
        <v>#N/A</v>
      </c>
      <c r="S7" s="3" t="e">
        <f aca="false">_xlfn.CONCAT("('",H7,"','",R7,"'),")</f>
        <v>#N/A</v>
      </c>
      <c r="T7" s="13" t="s">
        <v>69</v>
      </c>
      <c r="U7" s="14" t="s">
        <v>32</v>
      </c>
      <c r="V7" s="15" t="s">
        <v>70</v>
      </c>
      <c r="W7" s="14" t="s">
        <v>31</v>
      </c>
      <c r="X7" s="14" t="s">
        <v>32</v>
      </c>
      <c r="Y7" s="13" t="s">
        <v>71</v>
      </c>
      <c r="Z7" s="14" t="s">
        <v>32</v>
      </c>
      <c r="AA7" s="15" t="s">
        <v>72</v>
      </c>
      <c r="AB7" s="14" t="n">
        <v>4</v>
      </c>
      <c r="AC7" s="14" t="s">
        <v>67</v>
      </c>
      <c r="AE7" s="14" t="s">
        <v>59</v>
      </c>
      <c r="AF7" s="14" t="n">
        <v>9</v>
      </c>
      <c r="AG7" s="14" t="n">
        <v>10</v>
      </c>
      <c r="AH7" s="14" t="s">
        <v>60</v>
      </c>
      <c r="AI7" s="14" t="n">
        <f aca="false">IF(AF7=AG7,INDEX(2d20!A:B,MATCH(ammo!AF7,2d20!A:A,0),2),SUM(INDEX(2d20!A:B,MATCH(ammo!AF7,2d20!A:A,0),2),INDEX(2d20!A:B,MATCH(ammo!AG7,2d20!A:A,0),2)))</f>
        <v>4.25</v>
      </c>
      <c r="AJ7" s="14" t="n">
        <f aca="false">IFERROR(IF(ISNUMBER(FIND("x",AH7)),(LEFT(AH7,FIND("+",AH7)-1)+MID(AH7,FIND("+",AH7)+1,1)*5/6)*10,LEFT(AH7,FIND("+",AH7)-1)+MID(AH7,FIND("+",AH7)+1,1)*5/6),AH7)</f>
        <v>170</v>
      </c>
      <c r="AK7" s="14" t="str">
        <f aca="false">IF(AF7=AG7,CONCATENATE(AF7,"  ",AE7,"  (",AH7,")"),CONCATENATE(AF7,"-",AG7,"  ",AE7,"  (",AH7,")"))</f>
        <v>9-10  5mm  (12+6 CDx10)</v>
      </c>
      <c r="AM7" s="14" t="s">
        <v>73</v>
      </c>
      <c r="AN7" s="14" t="n">
        <v>13</v>
      </c>
      <c r="AO7" s="14" t="n">
        <v>14</v>
      </c>
      <c r="AP7" s="14" t="s">
        <v>58</v>
      </c>
      <c r="AR7" s="10" t="s">
        <v>74</v>
      </c>
      <c r="AS7" s="10" t="n">
        <v>1.25</v>
      </c>
      <c r="AT7" s="10" t="n">
        <v>2.83333333333333</v>
      </c>
    </row>
    <row r="8" customFormat="false" ht="13.8" hidden="false" customHeight="false" outlineLevel="0" collapsed="false">
      <c r="A8" s="7" t="n">
        <v>7</v>
      </c>
      <c r="B8" s="8" t="s">
        <v>75</v>
      </c>
      <c r="C8" s="7" t="s">
        <v>76</v>
      </c>
      <c r="D8" s="7" t="s">
        <v>26</v>
      </c>
      <c r="E8" s="7" t="n">
        <v>1</v>
      </c>
      <c r="F8" s="7" t="n">
        <v>2</v>
      </c>
      <c r="G8" s="3" t="str">
        <f aca="false">_xlfn.CONCAT(B8,",",C8,",",D8,",",E8,",",F8)</f>
        <v>FlamerFuel,12+6 CD,&lt;1,1,2</v>
      </c>
      <c r="H8" s="3" t="n">
        <f aca="false">A8</f>
        <v>7</v>
      </c>
      <c r="R8" s="3" t="e">
        <f aca="false">INDEX(A$2:B$135,MATCH(Q8,B$2:B$135,0),1)</f>
        <v>#N/A</v>
      </c>
      <c r="S8" s="3" t="e">
        <f aca="false">_xlfn.CONCAT("('",H8,"','",R8,"'),")</f>
        <v>#N/A</v>
      </c>
      <c r="T8" s="9" t="s">
        <v>77</v>
      </c>
      <c r="U8" s="10" t="s">
        <v>32</v>
      </c>
      <c r="V8" s="10" t="s">
        <v>78</v>
      </c>
      <c r="W8" s="10" t="s">
        <v>79</v>
      </c>
      <c r="X8" s="10" t="s">
        <v>32</v>
      </c>
      <c r="Y8" s="9" t="s">
        <v>32</v>
      </c>
      <c r="Z8" s="10" t="s">
        <v>32</v>
      </c>
      <c r="AA8" s="10" t="s">
        <v>33</v>
      </c>
      <c r="AB8" s="10" t="n">
        <v>4</v>
      </c>
      <c r="AC8" s="10" t="s">
        <v>67</v>
      </c>
      <c r="AE8" s="10" t="s">
        <v>67</v>
      </c>
      <c r="AF8" s="10" t="n">
        <v>11</v>
      </c>
      <c r="AG8" s="10" t="n">
        <v>11</v>
      </c>
      <c r="AH8" s="10" t="s">
        <v>58</v>
      </c>
      <c r="AI8" s="10" t="n">
        <f aca="false">IF(AF8=AG8,INDEX(2d20!A:B,MATCH(ammo!AF8,2d20!A:A,0),2),SUM(INDEX(2d20!A:B,MATCH(ammo!AF8,2d20!A:A,0),2),INDEX(2d20!A:B,MATCH(ammo!AG8,2d20!A:A,0),2)))</f>
        <v>2.5</v>
      </c>
      <c r="AJ8" s="10" t="n">
        <f aca="false">IFERROR(IF(ISNUMBER(FIND("x",AH8)),(LEFT(AH8,FIND("+",AH8)-1)+MID(AH8,FIND("+",AH8)+1,1)*5/6)*10,LEFT(AH8,FIND("+",AH8)-1)+MID(AH8,FIND("+",AH8)+1,1)*5/6),AH8)</f>
        <v>5.66666666666667</v>
      </c>
      <c r="AK8" s="10" t="str">
        <f aca="false">IF(AF8=AG8,CONCATENATE(AF8,"  ",AE8,"  (",AH8,")"),CONCATENATE(AF8,"-",AG8,"  ",AE8,"  (",AH8,")"))</f>
        <v>11  .50  (4+2 CD)</v>
      </c>
      <c r="AM8" s="10" t="s">
        <v>80</v>
      </c>
      <c r="AN8" s="10" t="n">
        <v>15</v>
      </c>
      <c r="AO8" s="10" t="n">
        <v>15</v>
      </c>
      <c r="AP8" s="10" t="s">
        <v>58</v>
      </c>
      <c r="AR8" s="14" t="s">
        <v>57</v>
      </c>
      <c r="AS8" s="14" t="n">
        <v>1.5</v>
      </c>
      <c r="AT8" s="14" t="n">
        <v>5.66666666666667</v>
      </c>
    </row>
    <row r="9" customFormat="false" ht="13.8" hidden="false" customHeight="false" outlineLevel="0" collapsed="false">
      <c r="A9" s="11" t="n">
        <v>8</v>
      </c>
      <c r="B9" s="12" t="s">
        <v>81</v>
      </c>
      <c r="C9" s="11" t="s">
        <v>82</v>
      </c>
      <c r="D9" s="11" t="s">
        <v>26</v>
      </c>
      <c r="E9" s="11" t="n">
        <v>3</v>
      </c>
      <c r="F9" s="11" t="n">
        <v>2</v>
      </c>
      <c r="G9" s="3" t="str">
        <f aca="false">_xlfn.CONCAT(B9,",",C9,",",D9,",",E9,",",F9)</f>
        <v>FusionCell,14+7 CD,&lt;1,3,2</v>
      </c>
      <c r="H9" s="3" t="n">
        <f aca="false">A9</f>
        <v>8</v>
      </c>
      <c r="R9" s="3" t="e">
        <f aca="false">INDEX(A$2:B$135,MATCH(Q9,B$2:B$135,0),1)</f>
        <v>#N/A</v>
      </c>
      <c r="S9" s="3" t="e">
        <f aca="false">_xlfn.CONCAT("('",H9,"','",R9,"'),")</f>
        <v>#N/A</v>
      </c>
      <c r="T9" s="13" t="s">
        <v>83</v>
      </c>
      <c r="U9" s="14" t="s">
        <v>32</v>
      </c>
      <c r="V9" s="15" t="s">
        <v>32</v>
      </c>
      <c r="W9" s="14" t="s">
        <v>31</v>
      </c>
      <c r="X9" s="14" t="s">
        <v>32</v>
      </c>
      <c r="Y9" s="13" t="s">
        <v>65</v>
      </c>
      <c r="Z9" s="14" t="s">
        <v>32</v>
      </c>
      <c r="AA9" s="15" t="s">
        <v>84</v>
      </c>
      <c r="AB9" s="14" t="n">
        <v>1</v>
      </c>
      <c r="AC9" s="14" t="s">
        <v>34</v>
      </c>
      <c r="AE9" s="14" t="s">
        <v>85</v>
      </c>
      <c r="AF9" s="14" t="n">
        <v>12</v>
      </c>
      <c r="AG9" s="14" t="n">
        <v>12</v>
      </c>
      <c r="AH9" s="14" t="s">
        <v>38</v>
      </c>
      <c r="AI9" s="14" t="n">
        <f aca="false">IF(AF9=AG9,INDEX(2d20!A:B,MATCH(ammo!AF9,2d20!A:A,0),2),SUM(INDEX(2d20!A:B,MATCH(ammo!AF9,2d20!A:A,0),2),INDEX(2d20!A:B,MATCH(ammo!AG9,2d20!A:A,0),2)))</f>
        <v>2.75</v>
      </c>
      <c r="AJ9" s="14" t="n">
        <f aca="false">IFERROR(IF(ISNUMBER(FIND("x",AH9)),(LEFT(AH9,FIND("+",AH9)-1)+MID(AH9,FIND("+",AH9)+1,1)*5/6)*10,LEFT(AH9,FIND("+",AH9)-1)+MID(AH9,FIND("+",AH9)+1,1)*5/6),AH9)</f>
        <v>8.5</v>
      </c>
      <c r="AK9" s="14" t="str">
        <f aca="false">IF(AF9=AG9,CONCATENATE(AF9,"  ",AE9,"  (",AH9,")"),CONCATENATE(AF9,"-",AG9,"  ",AE9,"  (",AH9,")"))</f>
        <v>12  45-70 Gov't  (6+3 CD)</v>
      </c>
      <c r="AM9" s="14" t="s">
        <v>86</v>
      </c>
      <c r="AN9" s="14" t="n">
        <v>16</v>
      </c>
      <c r="AO9" s="14" t="n">
        <v>17</v>
      </c>
      <c r="AP9" s="14" t="s">
        <v>76</v>
      </c>
      <c r="AR9" s="10" t="s">
        <v>51</v>
      </c>
      <c r="AS9" s="10" t="n">
        <v>1.75</v>
      </c>
      <c r="AT9" s="10" t="n">
        <v>1</v>
      </c>
    </row>
    <row r="10" customFormat="false" ht="13.8" hidden="false" customHeight="false" outlineLevel="0" collapsed="false">
      <c r="A10" s="7" t="n">
        <v>9</v>
      </c>
      <c r="B10" s="8" t="s">
        <v>87</v>
      </c>
      <c r="C10" s="7" t="s">
        <v>58</v>
      </c>
      <c r="D10" s="7" t="s">
        <v>26</v>
      </c>
      <c r="E10" s="7" t="n">
        <v>10</v>
      </c>
      <c r="F10" s="7" t="n">
        <v>2</v>
      </c>
      <c r="G10" s="3" t="str">
        <f aca="false">_xlfn.CONCAT(B10,",",C10,",",D10,",",E10,",",F10)</f>
        <v>GammaRound,4+2 CD,&lt;1,10,2</v>
      </c>
      <c r="H10" s="3" t="n">
        <f aca="false">A10</f>
        <v>9</v>
      </c>
      <c r="R10" s="3" t="e">
        <f aca="false">INDEX(A$2:B$135,MATCH(Q10,B$2:B$135,0),1)</f>
        <v>#N/A</v>
      </c>
      <c r="S10" s="3" t="e">
        <f aca="false">_xlfn.CONCAT("('",H10,"','",R10,"'),")</f>
        <v>#N/A</v>
      </c>
      <c r="T10" s="9" t="s">
        <v>88</v>
      </c>
      <c r="U10" s="10" t="s">
        <v>29</v>
      </c>
      <c r="V10" s="10" t="s">
        <v>32</v>
      </c>
      <c r="W10" s="10" t="s">
        <v>31</v>
      </c>
      <c r="X10" s="10" t="s">
        <v>32</v>
      </c>
      <c r="Y10" s="9" t="s">
        <v>89</v>
      </c>
      <c r="Z10" s="10" t="s">
        <v>32</v>
      </c>
      <c r="AA10" s="10" t="s">
        <v>90</v>
      </c>
      <c r="AB10" s="10" t="n">
        <v>0</v>
      </c>
      <c r="AC10" s="10" t="s">
        <v>34</v>
      </c>
      <c r="AE10" s="10" t="s">
        <v>73</v>
      </c>
      <c r="AF10" s="10" t="n">
        <v>13</v>
      </c>
      <c r="AG10" s="10" t="n">
        <v>14</v>
      </c>
      <c r="AH10" s="10" t="s">
        <v>58</v>
      </c>
      <c r="AI10" s="10" t="n">
        <f aca="false">IF(AF10=AG10,INDEX(2d20!A:B,MATCH(ammo!AF10,2d20!A:A,0),2),SUM(INDEX(2d20!A:B,MATCH(ammo!AF10,2d20!A:A,0),2),INDEX(2d20!A:B,MATCH(ammo!AG10,2d20!A:A,0),2)))</f>
        <v>6.25</v>
      </c>
      <c r="AJ10" s="10" t="n">
        <f aca="false">IFERROR(IF(ISNUMBER(FIND("x",AH10)),(LEFT(AH10,FIND("+",AH10)-1)+MID(AH10,FIND("+",AH10)+1,1)*5/6)*10,LEFT(AH10,FIND("+",AH10)-1)+MID(AH10,FIND("+",AH10)+1,1)*5/6),AH10)</f>
        <v>5.66666666666667</v>
      </c>
      <c r="AK10" s="10" t="str">
        <f aca="false">IF(AF10=AG10,CONCATENATE(AF10,"  ",AE10,"  (",AH10,")"),CONCATENATE(AF10,"-",AG10,"  ",AE10,"  (",AH10,")"))</f>
        <v>13-14  Syringes  (4+2 CD)</v>
      </c>
      <c r="AM10" s="10" t="s">
        <v>68</v>
      </c>
      <c r="AN10" s="10" t="n">
        <v>18</v>
      </c>
      <c r="AO10" s="10" t="n">
        <v>19</v>
      </c>
      <c r="AP10" s="10" t="s">
        <v>91</v>
      </c>
      <c r="AR10" s="10" t="s">
        <v>44</v>
      </c>
      <c r="AS10" s="10" t="n">
        <v>2.25</v>
      </c>
      <c r="AT10" s="10" t="n">
        <v>14.1666666666667</v>
      </c>
    </row>
    <row r="11" customFormat="false" ht="13.8" hidden="false" customHeight="false" outlineLevel="0" collapsed="false">
      <c r="A11" s="11" t="n">
        <v>10</v>
      </c>
      <c r="B11" s="12" t="s">
        <v>92</v>
      </c>
      <c r="C11" s="11" t="s">
        <v>38</v>
      </c>
      <c r="D11" s="11" t="s">
        <v>26</v>
      </c>
      <c r="E11" s="11" t="n">
        <v>1</v>
      </c>
      <c r="F11" s="11" t="n">
        <v>2</v>
      </c>
      <c r="G11" s="3" t="str">
        <f aca="false">_xlfn.CONCAT(B11,",",C11,",",D11,",",E11,",",F11)</f>
        <v>RailwaySpike,6+3 CD,&lt;1,1,2</v>
      </c>
      <c r="H11" s="3" t="n">
        <f aca="false">A11</f>
        <v>10</v>
      </c>
      <c r="R11" s="3" t="e">
        <f aca="false">INDEX(A$2:B$135,MATCH(Q11,B$2:B$135,0),1)</f>
        <v>#N/A</v>
      </c>
      <c r="S11" s="3" t="e">
        <f aca="false">_xlfn.CONCAT("('",H11,"','",R11,"'),")</f>
        <v>#N/A</v>
      </c>
      <c r="T11" s="13" t="s">
        <v>93</v>
      </c>
      <c r="U11" s="14" t="s">
        <v>94</v>
      </c>
      <c r="V11" s="15" t="s">
        <v>95</v>
      </c>
      <c r="W11" s="14" t="s">
        <v>31</v>
      </c>
      <c r="X11" s="14" t="s">
        <v>32</v>
      </c>
      <c r="Y11" s="13" t="s">
        <v>32</v>
      </c>
      <c r="Z11" s="14" t="s">
        <v>32</v>
      </c>
      <c r="AA11" s="15" t="s">
        <v>96</v>
      </c>
      <c r="AB11" s="14" t="n">
        <v>2</v>
      </c>
      <c r="AC11" s="14" t="s">
        <v>97</v>
      </c>
      <c r="AE11" s="14" t="s">
        <v>80</v>
      </c>
      <c r="AF11" s="14" t="n">
        <v>15</v>
      </c>
      <c r="AG11" s="14" t="n">
        <v>15</v>
      </c>
      <c r="AH11" s="14" t="s">
        <v>58</v>
      </c>
      <c r="AI11" s="14" t="n">
        <f aca="false">IF(AF11=AG11,INDEX(2d20!A:B,MATCH(ammo!AF11,2d20!A:A,0),2),SUM(INDEX(2d20!A:B,MATCH(ammo!AF11,2d20!A:A,0),2),INDEX(2d20!A:B,MATCH(ammo!AG11,2d20!A:A,0),2)))</f>
        <v>3.5</v>
      </c>
      <c r="AJ11" s="14" t="n">
        <f aca="false">IFERROR(IF(ISNUMBER(FIND("x",AH11)),(LEFT(AH11,FIND("+",AH11)-1)+MID(AH11,FIND("+",AH11)+1,1)*5/6)*10,LEFT(AH11,FIND("+",AH11)-1)+MID(AH11,FIND("+",AH11)+1,1)*5/6),AH11)</f>
        <v>5.66666666666667</v>
      </c>
      <c r="AK11" s="14" t="str">
        <f aca="false">IF(AF11=AG11,CONCATENATE(AF11,"  ",AE11,"  (",AH11,")"),CONCATENATE(AF11,"-",AG11,"  ",AE11,"  (",AH11,")"))</f>
        <v>15  Gamma  (4+2 CD)</v>
      </c>
      <c r="AM11" s="14" t="s">
        <v>39</v>
      </c>
      <c r="AN11" s="14" t="n">
        <v>20</v>
      </c>
      <c r="AO11" s="14" t="n">
        <v>21</v>
      </c>
      <c r="AP11" s="14" t="s">
        <v>40</v>
      </c>
      <c r="AR11" s="10" t="s">
        <v>67</v>
      </c>
      <c r="AS11" s="10" t="n">
        <v>2.5</v>
      </c>
      <c r="AT11" s="10" t="n">
        <v>5.66666666666667</v>
      </c>
    </row>
    <row r="12" customFormat="false" ht="13.8" hidden="false" customHeight="false" outlineLevel="0" collapsed="false">
      <c r="A12" s="7" t="n">
        <v>11</v>
      </c>
      <c r="B12" s="8" t="s">
        <v>98</v>
      </c>
      <c r="C12" s="7" t="s">
        <v>58</v>
      </c>
      <c r="D12" s="7" t="s">
        <v>26</v>
      </c>
      <c r="E12" s="7" t="n">
        <v>0</v>
      </c>
      <c r="F12" s="7" t="n">
        <v>2</v>
      </c>
      <c r="G12" s="3" t="str">
        <f aca="false">_xlfn.CONCAT(B12,",",C12,",",D12,",",E12,",",F12)</f>
        <v>Syringe,4+2 CD,&lt;1,0,2</v>
      </c>
      <c r="H12" s="3" t="n">
        <f aca="false">A12</f>
        <v>11</v>
      </c>
      <c r="R12" s="3" t="e">
        <f aca="false">INDEX(A$2:B$135,MATCH(Q12,B$2:B$135,0),1)</f>
        <v>#N/A</v>
      </c>
      <c r="S12" s="3" t="e">
        <f aca="false">_xlfn.CONCAT("('",H12,"','",R12,"'),")</f>
        <v>#N/A</v>
      </c>
      <c r="T12" s="13"/>
      <c r="U12" s="14"/>
      <c r="V12" s="15"/>
      <c r="W12" s="14"/>
      <c r="X12" s="14"/>
      <c r="Y12" s="13"/>
      <c r="Z12" s="14"/>
      <c r="AA12" s="15"/>
      <c r="AB12" s="14"/>
      <c r="AC12" s="14"/>
      <c r="AE12" s="14"/>
      <c r="AF12" s="14"/>
      <c r="AG12" s="14"/>
      <c r="AH12" s="14"/>
      <c r="AI12" s="14"/>
      <c r="AJ12" s="14"/>
      <c r="AK12" s="14"/>
      <c r="AM12" s="14"/>
      <c r="AN12" s="14"/>
      <c r="AO12" s="14"/>
      <c r="AP12" s="14"/>
      <c r="AR12" s="10"/>
      <c r="AS12" s="10"/>
      <c r="AT12" s="10"/>
    </row>
    <row r="13" customFormat="false" ht="13.8" hidden="false" customHeight="false" outlineLevel="0" collapsed="false">
      <c r="A13" s="11" t="n">
        <v>12</v>
      </c>
      <c r="B13" s="12" t="s">
        <v>99</v>
      </c>
      <c r="C13" s="11" t="s">
        <v>58</v>
      </c>
      <c r="D13" s="11" t="s">
        <v>26</v>
      </c>
      <c r="E13" s="11" t="n">
        <v>50</v>
      </c>
      <c r="F13" s="11" t="n">
        <v>2</v>
      </c>
      <c r="G13" s="3" t="str">
        <f aca="false">_xlfn.CONCAT(B13,",",C13,",",D13,",",E13,",",F13)</f>
        <v>Berserk,4+2 CD,&lt;1,50,2</v>
      </c>
      <c r="H13" s="3" t="n">
        <f aca="false">A13</f>
        <v>12</v>
      </c>
      <c r="Q13" s="3" t="s">
        <v>98</v>
      </c>
      <c r="R13" s="3" t="n">
        <f aca="false">INDEX(A$2:B$135,MATCH(Q13,B$2:B$135,0),1)</f>
        <v>11</v>
      </c>
      <c r="S13" s="3" t="str">
        <f aca="false">_xlfn.CONCAT("('",H13,"','",R13,"'),")</f>
        <v>('12','11'),</v>
      </c>
      <c r="T13" s="13"/>
      <c r="U13" s="14"/>
      <c r="V13" s="15"/>
      <c r="W13" s="14"/>
      <c r="X13" s="14"/>
      <c r="Y13" s="13"/>
      <c r="Z13" s="14"/>
      <c r="AA13" s="15"/>
      <c r="AB13" s="14"/>
      <c r="AC13" s="14"/>
      <c r="AE13" s="14"/>
      <c r="AF13" s="14"/>
      <c r="AG13" s="14"/>
      <c r="AH13" s="14"/>
      <c r="AI13" s="14"/>
      <c r="AJ13" s="14"/>
      <c r="AK13" s="14"/>
      <c r="AM13" s="14"/>
      <c r="AN13" s="14"/>
      <c r="AO13" s="14"/>
      <c r="AP13" s="14"/>
      <c r="AR13" s="10"/>
      <c r="AS13" s="10"/>
      <c r="AT13" s="10"/>
    </row>
    <row r="14" customFormat="false" ht="13.8" hidden="false" customHeight="false" outlineLevel="0" collapsed="false">
      <c r="A14" s="7" t="n">
        <v>13</v>
      </c>
      <c r="B14" s="8" t="s">
        <v>100</v>
      </c>
      <c r="C14" s="7" t="s">
        <v>58</v>
      </c>
      <c r="D14" s="7" t="s">
        <v>26</v>
      </c>
      <c r="E14" s="7" t="n">
        <v>17</v>
      </c>
      <c r="F14" s="7" t="n">
        <v>2</v>
      </c>
      <c r="G14" s="3" t="str">
        <f aca="false">_xlfn.CONCAT(B14,",",C14,",",D14,",",E14,",",F14)</f>
        <v>Bleed-Out,4+2 CD,&lt;1,17,2</v>
      </c>
      <c r="H14" s="3" t="n">
        <f aca="false">A14</f>
        <v>13</v>
      </c>
      <c r="Q14" s="3" t="s">
        <v>98</v>
      </c>
      <c r="R14" s="3" t="n">
        <f aca="false">INDEX(A$2:B$135,MATCH(Q14,B$2:B$135,0),1)</f>
        <v>11</v>
      </c>
      <c r="S14" s="3" t="str">
        <f aca="false">_xlfn.CONCAT("('",H14,"','",R14,"'),")</f>
        <v>('13','11'),</v>
      </c>
      <c r="T14" s="13"/>
      <c r="U14" s="14"/>
      <c r="V14" s="15"/>
      <c r="W14" s="14"/>
      <c r="X14" s="14"/>
      <c r="Y14" s="13"/>
      <c r="Z14" s="14"/>
      <c r="AA14" s="15"/>
      <c r="AB14" s="14"/>
      <c r="AC14" s="14"/>
      <c r="AE14" s="14"/>
      <c r="AF14" s="14"/>
      <c r="AG14" s="14"/>
      <c r="AH14" s="14"/>
      <c r="AI14" s="14"/>
      <c r="AJ14" s="14"/>
      <c r="AK14" s="14"/>
      <c r="AM14" s="14"/>
      <c r="AN14" s="14"/>
      <c r="AO14" s="14"/>
      <c r="AP14" s="14"/>
      <c r="AR14" s="10"/>
      <c r="AS14" s="10"/>
      <c r="AT14" s="10"/>
    </row>
    <row r="15" customFormat="false" ht="13.8" hidden="false" customHeight="false" outlineLevel="0" collapsed="false">
      <c r="A15" s="11" t="n">
        <v>14</v>
      </c>
      <c r="B15" s="12" t="s">
        <v>101</v>
      </c>
      <c r="C15" s="11" t="s">
        <v>58</v>
      </c>
      <c r="D15" s="11" t="s">
        <v>26</v>
      </c>
      <c r="E15" s="11" t="n">
        <v>10</v>
      </c>
      <c r="F15" s="11" t="n">
        <v>2</v>
      </c>
      <c r="G15" s="3" t="str">
        <f aca="false">_xlfn.CONCAT(B15,",",C15,",",D15,",",E15,",",F15)</f>
        <v>Bloatfly Larva,4+2 CD,&lt;1,10,2</v>
      </c>
      <c r="H15" s="3" t="n">
        <f aca="false">A15</f>
        <v>14</v>
      </c>
      <c r="Q15" s="3" t="s">
        <v>98</v>
      </c>
      <c r="R15" s="3" t="n">
        <f aca="false">INDEX(A$2:B$135,MATCH(Q15,B$2:B$135,0),1)</f>
        <v>11</v>
      </c>
      <c r="S15" s="3" t="str">
        <f aca="false">_xlfn.CONCAT("('",H15,"','",R15,"'),")</f>
        <v>('14','11'),</v>
      </c>
      <c r="T15" s="13"/>
      <c r="U15" s="14"/>
      <c r="V15" s="15"/>
      <c r="W15" s="14"/>
      <c r="X15" s="14"/>
      <c r="Y15" s="13"/>
      <c r="Z15" s="14"/>
      <c r="AA15" s="15"/>
      <c r="AB15" s="14"/>
      <c r="AC15" s="14"/>
      <c r="AE15" s="14"/>
      <c r="AF15" s="14"/>
      <c r="AG15" s="14"/>
      <c r="AH15" s="14"/>
      <c r="AI15" s="14"/>
      <c r="AJ15" s="14"/>
      <c r="AK15" s="14"/>
      <c r="AM15" s="14"/>
      <c r="AN15" s="14"/>
      <c r="AO15" s="14"/>
      <c r="AP15" s="14"/>
      <c r="AR15" s="10"/>
      <c r="AS15" s="10"/>
      <c r="AT15" s="10"/>
    </row>
    <row r="16" customFormat="false" ht="13.8" hidden="false" customHeight="false" outlineLevel="0" collapsed="false">
      <c r="A16" s="7" t="n">
        <v>15</v>
      </c>
      <c r="B16" s="8" t="s">
        <v>102</v>
      </c>
      <c r="C16" s="7" t="s">
        <v>58</v>
      </c>
      <c r="D16" s="7" t="s">
        <v>26</v>
      </c>
      <c r="E16" s="7" t="n">
        <v>60</v>
      </c>
      <c r="F16" s="7" t="n">
        <v>2</v>
      </c>
      <c r="G16" s="3" t="str">
        <f aca="false">_xlfn.CONCAT(B16,",",C16,",",D16,",",E16,",",F16)</f>
        <v>Endangerol,4+2 CD,&lt;1,60,2</v>
      </c>
      <c r="H16" s="3" t="n">
        <f aca="false">A16</f>
        <v>15</v>
      </c>
      <c r="Q16" s="3" t="s">
        <v>98</v>
      </c>
      <c r="R16" s="3" t="n">
        <f aca="false">INDEX(A$2:B$135,MATCH(Q16,B$2:B$135,0),1)</f>
        <v>11</v>
      </c>
      <c r="S16" s="3" t="str">
        <f aca="false">_xlfn.CONCAT("('",H16,"','",R16,"'),")</f>
        <v>('15','11'),</v>
      </c>
      <c r="T16" s="13"/>
      <c r="U16" s="14"/>
      <c r="V16" s="15"/>
      <c r="W16" s="14"/>
      <c r="X16" s="14"/>
      <c r="Y16" s="13"/>
      <c r="Z16" s="14"/>
      <c r="AA16" s="15"/>
      <c r="AB16" s="14"/>
      <c r="AC16" s="14"/>
      <c r="AE16" s="14"/>
      <c r="AF16" s="14"/>
      <c r="AG16" s="14"/>
      <c r="AH16" s="14"/>
      <c r="AI16" s="14"/>
      <c r="AJ16" s="14"/>
      <c r="AK16" s="14"/>
      <c r="AM16" s="14"/>
      <c r="AN16" s="14"/>
      <c r="AO16" s="14"/>
      <c r="AP16" s="14"/>
      <c r="AR16" s="10"/>
      <c r="AS16" s="10"/>
      <c r="AT16" s="10"/>
    </row>
    <row r="17" customFormat="false" ht="13.8" hidden="false" customHeight="false" outlineLevel="0" collapsed="false">
      <c r="A17" s="11" t="n">
        <v>16</v>
      </c>
      <c r="B17" s="12" t="s">
        <v>103</v>
      </c>
      <c r="C17" s="11" t="s">
        <v>58</v>
      </c>
      <c r="D17" s="11" t="s">
        <v>26</v>
      </c>
      <c r="E17" s="11" t="n">
        <v>40</v>
      </c>
      <c r="F17" s="11" t="n">
        <v>2</v>
      </c>
      <c r="G17" s="3" t="str">
        <f aca="false">_xlfn.CONCAT(B17,",",C17,",",D17,",",E17,",",F17)</f>
        <v>Lock Joint,4+2 CD,&lt;1,40,2</v>
      </c>
      <c r="H17" s="3" t="n">
        <f aca="false">A17</f>
        <v>16</v>
      </c>
      <c r="Q17" s="3" t="s">
        <v>98</v>
      </c>
      <c r="R17" s="3" t="n">
        <f aca="false">INDEX(A$2:B$135,MATCH(Q17,B$2:B$135,0),1)</f>
        <v>11</v>
      </c>
      <c r="S17" s="3" t="str">
        <f aca="false">_xlfn.CONCAT("('",H17,"','",R17,"'),")</f>
        <v>('16','11'),</v>
      </c>
      <c r="T17" s="13"/>
      <c r="U17" s="14"/>
      <c r="V17" s="15"/>
      <c r="W17" s="14"/>
      <c r="X17" s="14"/>
      <c r="Y17" s="13"/>
      <c r="Z17" s="14"/>
      <c r="AA17" s="15"/>
      <c r="AB17" s="14"/>
      <c r="AC17" s="14"/>
      <c r="AE17" s="14"/>
      <c r="AF17" s="14"/>
      <c r="AG17" s="14"/>
      <c r="AH17" s="14"/>
      <c r="AI17" s="14"/>
      <c r="AJ17" s="14"/>
      <c r="AK17" s="14"/>
      <c r="AM17" s="14"/>
      <c r="AN17" s="14"/>
      <c r="AO17" s="14"/>
      <c r="AP17" s="14"/>
      <c r="AR17" s="10"/>
      <c r="AS17" s="10"/>
      <c r="AT17" s="10"/>
    </row>
    <row r="18" customFormat="false" ht="13.8" hidden="false" customHeight="false" outlineLevel="0" collapsed="false">
      <c r="A18" s="7" t="n">
        <v>17</v>
      </c>
      <c r="B18" s="8" t="s">
        <v>104</v>
      </c>
      <c r="C18" s="7" t="s">
        <v>58</v>
      </c>
      <c r="D18" s="7" t="s">
        <v>26</v>
      </c>
      <c r="E18" s="7" t="n">
        <v>73</v>
      </c>
      <c r="F18" s="7" t="n">
        <v>2</v>
      </c>
      <c r="G18" s="3" t="str">
        <f aca="false">_xlfn.CONCAT(B18,",",C18,",",D18,",",E18,",",F18)</f>
        <v>Mind Cloud,4+2 CD,&lt;1,73,2</v>
      </c>
      <c r="H18" s="3" t="n">
        <f aca="false">A18</f>
        <v>17</v>
      </c>
      <c r="Q18" s="3" t="s">
        <v>98</v>
      </c>
      <c r="R18" s="3" t="n">
        <f aca="false">INDEX(A$2:B$135,MATCH(Q18,B$2:B$135,0),1)</f>
        <v>11</v>
      </c>
      <c r="S18" s="3" t="str">
        <f aca="false">_xlfn.CONCAT("('",H18,"','",R18,"'),")</f>
        <v>('17','11'),</v>
      </c>
      <c r="T18" s="13"/>
      <c r="U18" s="14"/>
      <c r="V18" s="15"/>
      <c r="W18" s="14"/>
      <c r="X18" s="14"/>
      <c r="Y18" s="13"/>
      <c r="Z18" s="14"/>
      <c r="AA18" s="15"/>
      <c r="AB18" s="14"/>
      <c r="AC18" s="14"/>
      <c r="AE18" s="14"/>
      <c r="AF18" s="14"/>
      <c r="AG18" s="14"/>
      <c r="AH18" s="14"/>
      <c r="AI18" s="14"/>
      <c r="AJ18" s="14"/>
      <c r="AK18" s="14"/>
      <c r="AM18" s="14"/>
      <c r="AN18" s="14"/>
      <c r="AO18" s="14"/>
      <c r="AP18" s="14"/>
      <c r="AR18" s="10"/>
      <c r="AS18" s="10"/>
      <c r="AT18" s="10"/>
    </row>
    <row r="19" customFormat="false" ht="13.8" hidden="false" customHeight="false" outlineLevel="0" collapsed="false">
      <c r="A19" s="11" t="n">
        <v>18</v>
      </c>
      <c r="B19" s="12" t="s">
        <v>105</v>
      </c>
      <c r="C19" s="11" t="s">
        <v>58</v>
      </c>
      <c r="D19" s="11" t="s">
        <v>26</v>
      </c>
      <c r="E19" s="11" t="n">
        <v>39</v>
      </c>
      <c r="F19" s="11" t="n">
        <v>2</v>
      </c>
      <c r="G19" s="3" t="str">
        <f aca="false">_xlfn.CONCAT(B19,",",C19,",",D19,",",E19,",",F19)</f>
        <v>Pax,4+2 CD,&lt;1,39,2</v>
      </c>
      <c r="H19" s="3" t="n">
        <f aca="false">A19</f>
        <v>18</v>
      </c>
      <c r="Q19" s="3" t="s">
        <v>98</v>
      </c>
      <c r="R19" s="3" t="n">
        <f aca="false">INDEX(A$2:B$135,MATCH(Q19,B$2:B$135,0),1)</f>
        <v>11</v>
      </c>
      <c r="S19" s="3" t="str">
        <f aca="false">_xlfn.CONCAT("('",H19,"','",R19,"'),")</f>
        <v>('18','11'),</v>
      </c>
      <c r="T19" s="13"/>
      <c r="U19" s="14"/>
      <c r="V19" s="15"/>
      <c r="W19" s="14"/>
      <c r="X19" s="14"/>
      <c r="Y19" s="13"/>
      <c r="Z19" s="14"/>
      <c r="AA19" s="15"/>
      <c r="AB19" s="14"/>
      <c r="AC19" s="14"/>
      <c r="AE19" s="14"/>
      <c r="AF19" s="14"/>
      <c r="AG19" s="14"/>
      <c r="AH19" s="14"/>
      <c r="AI19" s="14"/>
      <c r="AJ19" s="14"/>
      <c r="AK19" s="14"/>
      <c r="AM19" s="14"/>
      <c r="AN19" s="14"/>
      <c r="AO19" s="14"/>
      <c r="AP19" s="14"/>
      <c r="AR19" s="10"/>
      <c r="AS19" s="10"/>
      <c r="AT19" s="10"/>
    </row>
    <row r="20" customFormat="false" ht="13.8" hidden="false" customHeight="false" outlineLevel="0" collapsed="false">
      <c r="A20" s="7" t="n">
        <v>19</v>
      </c>
      <c r="B20" s="8" t="s">
        <v>106</v>
      </c>
      <c r="C20" s="7" t="s">
        <v>58</v>
      </c>
      <c r="D20" s="7" t="s">
        <v>26</v>
      </c>
      <c r="E20" s="7" t="n">
        <v>65</v>
      </c>
      <c r="F20" s="7" t="n">
        <v>2</v>
      </c>
      <c r="G20" s="3" t="str">
        <f aca="false">_xlfn.CONCAT(B20,",",C20,",",D20,",",E20,",",F20)</f>
        <v>Radscorpion Venom,4+2 CD,&lt;1,65,2</v>
      </c>
      <c r="H20" s="3" t="n">
        <f aca="false">A20</f>
        <v>19</v>
      </c>
      <c r="Q20" s="3" t="s">
        <v>98</v>
      </c>
      <c r="R20" s="3" t="n">
        <f aca="false">INDEX(A$2:B$135,MATCH(Q20,B$2:B$135,0),1)</f>
        <v>11</v>
      </c>
      <c r="S20" s="3" t="str">
        <f aca="false">_xlfn.CONCAT("('",H20,"','",R20,"'),")</f>
        <v>('19','11'),</v>
      </c>
      <c r="T20" s="9" t="s">
        <v>107</v>
      </c>
      <c r="U20" s="10" t="s">
        <v>56</v>
      </c>
      <c r="V20" s="10" t="s">
        <v>64</v>
      </c>
      <c r="W20" s="10" t="s">
        <v>31</v>
      </c>
      <c r="X20" s="10" t="s">
        <v>32</v>
      </c>
      <c r="Y20" s="9" t="s">
        <v>32</v>
      </c>
      <c r="Z20" s="10" t="s">
        <v>32</v>
      </c>
      <c r="AA20" s="10" t="s">
        <v>50</v>
      </c>
      <c r="AB20" s="10" t="n">
        <v>3</v>
      </c>
      <c r="AC20" s="10" t="s">
        <v>97</v>
      </c>
      <c r="AE20" s="10" t="s">
        <v>86</v>
      </c>
      <c r="AF20" s="10" t="n">
        <v>16</v>
      </c>
      <c r="AG20" s="10" t="n">
        <v>16</v>
      </c>
      <c r="AH20" s="10" t="s">
        <v>76</v>
      </c>
      <c r="AI20" s="10" t="n">
        <f aca="false">IF(AF20=AG20,INDEX(2d20!A:B,MATCH(ammo!AF20,2d20!A:A,0),2),SUM(INDEX(2d20!A:B,MATCH(ammo!AF20,2d20!A:A,0),2),INDEX(2d20!A:B,MATCH(ammo!AG20,2d20!A:A,0),2)))</f>
        <v>3.75</v>
      </c>
      <c r="AJ20" s="10" t="n">
        <f aca="false">IFERROR(IF(ISNUMBER(FIND("x",AH20)),(LEFT(AH20,FIND("+",AH20)-1)+MID(AH20,FIND("+",AH20)+1,1)*5/6)*10,LEFT(AH20,FIND("+",AH20)-1)+MID(AH20,FIND("+",AH20)+1,1)*5/6),AH20)</f>
        <v>17</v>
      </c>
      <c r="AK20" s="10" t="str">
        <f aca="false">IF(AF20=AG20,CONCATENATE(AF20,"  ",AE20,"  (",AH20,")"),CONCATENATE(AF20,"-",AG20,"  ",AE20,"  (",AH20,")"))</f>
        <v>16  Fuel  (12+6 CD)</v>
      </c>
      <c r="AM20" s="10" t="s">
        <v>24</v>
      </c>
      <c r="AN20" s="10" t="n">
        <v>22</v>
      </c>
      <c r="AO20" s="10" t="n">
        <v>23</v>
      </c>
      <c r="AP20" s="10" t="s">
        <v>25</v>
      </c>
      <c r="AR20" s="14" t="s">
        <v>108</v>
      </c>
      <c r="AS20" s="14" t="n">
        <v>2.5</v>
      </c>
      <c r="AT20" s="14" t="n">
        <v>8.5</v>
      </c>
    </row>
    <row r="21" customFormat="false" ht="13.8" hidden="false" customHeight="false" outlineLevel="0" collapsed="false">
      <c r="A21" s="11" t="n">
        <v>20</v>
      </c>
      <c r="B21" s="12" t="s">
        <v>109</v>
      </c>
      <c r="C21" s="11" t="s">
        <v>58</v>
      </c>
      <c r="D21" s="11" t="s">
        <v>26</v>
      </c>
      <c r="E21" s="11" t="n">
        <v>55</v>
      </c>
      <c r="F21" s="11" t="n">
        <v>2</v>
      </c>
      <c r="G21" s="3" t="str">
        <f aca="false">_xlfn.CONCAT(B21,",",C21,",",D21,",",E21,",",F21)</f>
        <v>Yellow Belly,4+2 CD,&lt;1,55,2</v>
      </c>
      <c r="H21" s="3" t="n">
        <f aca="false">A21</f>
        <v>20</v>
      </c>
      <c r="Q21" s="3" t="s">
        <v>98</v>
      </c>
      <c r="R21" s="3" t="n">
        <f aca="false">INDEX(A$2:B$135,MATCH(Q21,B$2:B$135,0),1)</f>
        <v>11</v>
      </c>
      <c r="S21" s="3" t="str">
        <f aca="false">_xlfn.CONCAT("('",H21,"','",R21,"'),")</f>
        <v>('20','11'),</v>
      </c>
      <c r="T21" s="13" t="s">
        <v>110</v>
      </c>
      <c r="U21" s="14" t="s">
        <v>56</v>
      </c>
      <c r="V21" s="15" t="s">
        <v>111</v>
      </c>
      <c r="W21" s="14" t="s">
        <v>31</v>
      </c>
      <c r="X21" s="14" t="s">
        <v>112</v>
      </c>
      <c r="Y21" s="13" t="s">
        <v>113</v>
      </c>
      <c r="Z21" s="14" t="s">
        <v>32</v>
      </c>
      <c r="AA21" s="15" t="s">
        <v>50</v>
      </c>
      <c r="AB21" s="14" t="n">
        <v>2</v>
      </c>
      <c r="AC21" s="14" t="s">
        <v>97</v>
      </c>
      <c r="AE21" s="14" t="s">
        <v>114</v>
      </c>
      <c r="AF21" s="14" t="n">
        <v>17</v>
      </c>
      <c r="AG21" s="14" t="n">
        <v>17</v>
      </c>
      <c r="AH21" s="14" t="s">
        <v>38</v>
      </c>
      <c r="AI21" s="14" t="n">
        <f aca="false">IF(AF21=AG21,INDEX(2d20!A:B,MATCH(ammo!AF21,2d20!A:A,0),2),SUM(INDEX(2d20!A:B,MATCH(ammo!AF21,2d20!A:A,0),2),INDEX(2d20!A:B,MATCH(ammo!AG21,2d20!A:A,0),2)))</f>
        <v>4</v>
      </c>
      <c r="AJ21" s="14" t="n">
        <f aca="false">IFERROR(IF(ISNUMBER(FIND("x",AH21)),(LEFT(AH21,FIND("+",AH21)-1)+MID(AH21,FIND("+",AH21)+1,1)*5/6)*10,LEFT(AH21,FIND("+",AH21)-1)+MID(AH21,FIND("+",AH21)+1,1)*5/6),AH21)</f>
        <v>8.5</v>
      </c>
      <c r="AK21" s="14" t="str">
        <f aca="false">IF(AF21=AG21,CONCATENATE(AF21,"  ",AE21,"  (",AH21,")"),CONCATENATE(AF21,"-",AG21,"  ",AE21,"  (",AH21,")"))</f>
        <v>17  .357  (6+3 CD)</v>
      </c>
      <c r="AM21" s="14" t="s">
        <v>53</v>
      </c>
      <c r="AN21" s="14" t="n">
        <v>24</v>
      </c>
      <c r="AO21" s="14" t="n">
        <v>24</v>
      </c>
      <c r="AP21" s="14" t="s">
        <v>54</v>
      </c>
      <c r="AR21" s="14" t="s">
        <v>85</v>
      </c>
      <c r="AS21" s="14" t="n">
        <v>2.75</v>
      </c>
      <c r="AT21" s="14" t="n">
        <v>8.5</v>
      </c>
    </row>
    <row r="22" customFormat="false" ht="13.8" hidden="false" customHeight="false" outlineLevel="0" collapsed="false">
      <c r="A22" s="7" t="n">
        <v>21</v>
      </c>
      <c r="B22" s="8" t="s">
        <v>115</v>
      </c>
      <c r="C22" s="7" t="s">
        <v>58</v>
      </c>
      <c r="D22" s="7" t="s">
        <v>26</v>
      </c>
      <c r="E22" s="7" t="n">
        <v>3</v>
      </c>
      <c r="F22" s="7" t="n">
        <v>3</v>
      </c>
      <c r="G22" s="3" t="str">
        <f aca="false">_xlfn.CONCAT(B22,",",C22,",",D22,",",E22,",",F22)</f>
        <v>.44Magnum,4+2 CD,&lt;1,3,3</v>
      </c>
      <c r="H22" s="3" t="n">
        <f aca="false">A22</f>
        <v>21</v>
      </c>
      <c r="R22" s="3" t="e">
        <f aca="false">INDEX(A$2:B$135,MATCH(Q22,B$2:B$135,0),1)</f>
        <v>#N/A</v>
      </c>
      <c r="S22" s="3" t="e">
        <f aca="false">_xlfn.CONCAT("('",H22,"','",R22,"'),")</f>
        <v>#N/A</v>
      </c>
      <c r="T22" s="9" t="s">
        <v>116</v>
      </c>
      <c r="U22" s="10" t="s">
        <v>29</v>
      </c>
      <c r="V22" s="10" t="s">
        <v>30</v>
      </c>
      <c r="W22" s="10" t="s">
        <v>31</v>
      </c>
      <c r="X22" s="10" t="s">
        <v>32</v>
      </c>
      <c r="Y22" s="9" t="s">
        <v>32</v>
      </c>
      <c r="Z22" s="10" t="s">
        <v>32</v>
      </c>
      <c r="AA22" s="10" t="s">
        <v>50</v>
      </c>
      <c r="AB22" s="10" t="n">
        <v>3</v>
      </c>
      <c r="AC22" s="10" t="s">
        <v>97</v>
      </c>
      <c r="AE22" s="10" t="s">
        <v>68</v>
      </c>
      <c r="AF22" s="10" t="n">
        <v>18</v>
      </c>
      <c r="AG22" s="10" t="n">
        <v>19</v>
      </c>
      <c r="AH22" s="10" t="s">
        <v>91</v>
      </c>
      <c r="AI22" s="10" t="n">
        <f aca="false">IF(AF22=AG22,INDEX(2d20!A:B,MATCH(ammo!AF22,2d20!A:A,0),2),SUM(INDEX(2d20!A:B,MATCH(ammo!AF22,2d20!A:A,0),2),INDEX(2d20!A:B,MATCH(ammo!AG22,2d20!A:A,0),2)))</f>
        <v>8.75</v>
      </c>
      <c r="AJ22" s="10" t="n">
        <f aca="false">IFERROR(IF(ISNUMBER(FIND("x",AH22)),(LEFT(AH22,FIND("+",AH22)-1)+MID(AH22,FIND("+",AH22)+1,1)*5/6)*10,LEFT(AH22,FIND("+",AH22)-1)+MID(AH22,FIND("+",AH22)+1,1)*5/6),AH22)</f>
        <v>12.3333333333333</v>
      </c>
      <c r="AK22" s="10" t="str">
        <f aca="false">IF(AF22=AG22,CONCATENATE(AF22,"  ",AE22,"  (",AH22,")"),CONCATENATE(AF22,"-",AG22,"  ",AE22,"  (",AH22,")"))</f>
        <v>18-19  .45  (9+4 CD)</v>
      </c>
      <c r="AM22" s="10" t="s">
        <v>46</v>
      </c>
      <c r="AN22" s="10" t="n">
        <v>25</v>
      </c>
      <c r="AO22" s="10" t="n">
        <v>25</v>
      </c>
      <c r="AP22" s="10" t="s">
        <v>38</v>
      </c>
      <c r="AR22" s="10" t="s">
        <v>117</v>
      </c>
      <c r="AS22" s="10" t="n">
        <v>2.75</v>
      </c>
      <c r="AT22" s="10" t="n">
        <v>8.33333333333333</v>
      </c>
    </row>
    <row r="23" customFormat="false" ht="13.8" hidden="false" customHeight="false" outlineLevel="0" collapsed="false">
      <c r="A23" s="11" t="n">
        <v>22</v>
      </c>
      <c r="B23" s="12" t="s">
        <v>67</v>
      </c>
      <c r="C23" s="11" t="s">
        <v>58</v>
      </c>
      <c r="D23" s="11" t="s">
        <v>26</v>
      </c>
      <c r="E23" s="11" t="n">
        <v>4</v>
      </c>
      <c r="F23" s="11" t="n">
        <v>3</v>
      </c>
      <c r="G23" s="3" t="str">
        <f aca="false">_xlfn.CONCAT(B23,",",C23,",",D23,",",E23,",",F23)</f>
        <v>.50,4+2 CD,&lt;1,4,3</v>
      </c>
      <c r="H23" s="3" t="n">
        <f aca="false">A23</f>
        <v>22</v>
      </c>
      <c r="R23" s="3" t="e">
        <f aca="false">INDEX(A$2:B$135,MATCH(Q23,B$2:B$135,0),1)</f>
        <v>#N/A</v>
      </c>
      <c r="S23" s="3" t="e">
        <f aca="false">_xlfn.CONCAT("('",H23,"','",R23,"'),")</f>
        <v>#N/A</v>
      </c>
      <c r="T23" s="13" t="s">
        <v>118</v>
      </c>
      <c r="U23" s="14" t="s">
        <v>119</v>
      </c>
      <c r="V23" s="15" t="s">
        <v>111</v>
      </c>
      <c r="W23" s="14" t="s">
        <v>120</v>
      </c>
      <c r="X23" s="14" t="s">
        <v>112</v>
      </c>
      <c r="Y23" s="13" t="s">
        <v>113</v>
      </c>
      <c r="Z23" s="14" t="s">
        <v>32</v>
      </c>
      <c r="AA23" s="15" t="s">
        <v>33</v>
      </c>
      <c r="AB23" s="14" t="n">
        <v>3</v>
      </c>
      <c r="AC23" s="14" t="s">
        <v>97</v>
      </c>
      <c r="AE23" s="14" t="s">
        <v>39</v>
      </c>
      <c r="AF23" s="14" t="n">
        <v>20</v>
      </c>
      <c r="AG23" s="14" t="n">
        <v>21</v>
      </c>
      <c r="AH23" s="14" t="s">
        <v>40</v>
      </c>
      <c r="AI23" s="14" t="n">
        <f aca="false">IF(AF23=AG23,INDEX(2d20!A:B,MATCH(ammo!AF23,2d20!A:A,0),2),SUM(INDEX(2d20!A:B,MATCH(ammo!AF23,2d20!A:A,0),2),INDEX(2d20!A:B,MATCH(ammo!AG23,2d20!A:A,0),2)))</f>
        <v>9.75</v>
      </c>
      <c r="AJ23" s="14" t="n">
        <f aca="false">IFERROR(IF(ISNUMBER(FIND("x",AH23)),(LEFT(AH23,FIND("+",AH23)-1)+MID(AH23,FIND("+",AH23)+1,1)*5/6)*10,LEFT(AH23,FIND("+",AH23)-1)+MID(AH23,FIND("+",AH23)+1,1)*5/6),AH23)</f>
        <v>11.3333333333333</v>
      </c>
      <c r="AK23" s="14" t="str">
        <f aca="false">IF(AF23=AG23,CONCATENATE(AF23,"  ",AE23,"  (",AH23,")"),CONCATENATE(AF23,"-",AG23,"  ",AE23,"  (",AH23,")"))</f>
        <v>20-21  10mm  (8+4 CD)</v>
      </c>
      <c r="AM23" s="14" t="s">
        <v>121</v>
      </c>
      <c r="AN23" s="14" t="n">
        <v>26</v>
      </c>
      <c r="AO23" s="14" t="n">
        <v>27</v>
      </c>
      <c r="AP23" s="14" t="s">
        <v>38</v>
      </c>
      <c r="AR23" s="14" t="s">
        <v>122</v>
      </c>
      <c r="AS23" s="14" t="n">
        <v>3.25</v>
      </c>
      <c r="AT23" s="14" t="n">
        <v>11.3333333333333</v>
      </c>
    </row>
    <row r="24" customFormat="false" ht="13.8" hidden="false" customHeight="false" outlineLevel="0" collapsed="false">
      <c r="A24" s="7" t="n">
        <v>23</v>
      </c>
      <c r="B24" s="8" t="s">
        <v>122</v>
      </c>
      <c r="C24" s="7" t="s">
        <v>40</v>
      </c>
      <c r="D24" s="7" t="s">
        <v>26</v>
      </c>
      <c r="E24" s="7" t="n">
        <v>2</v>
      </c>
      <c r="F24" s="7" t="n">
        <v>3</v>
      </c>
      <c r="G24" s="3" t="str">
        <f aca="false">_xlfn.CONCAT(B24,",",C24,",",D24,",",E24,",",F24)</f>
        <v>5.56mm,8+4 CD,&lt;1,2,3</v>
      </c>
      <c r="H24" s="3" t="n">
        <f aca="false">A24</f>
        <v>23</v>
      </c>
      <c r="R24" s="3" t="e">
        <f aca="false">INDEX(A$2:B$135,MATCH(Q24,B$2:B$135,0),1)</f>
        <v>#N/A</v>
      </c>
      <c r="S24" s="3" t="e">
        <f aca="false">_xlfn.CONCAT("('",H24,"','",R24,"'),")</f>
        <v>#N/A</v>
      </c>
      <c r="T24" s="9" t="s">
        <v>123</v>
      </c>
      <c r="U24" s="10" t="s">
        <v>29</v>
      </c>
      <c r="V24" s="10" t="s">
        <v>78</v>
      </c>
      <c r="W24" s="10" t="s">
        <v>79</v>
      </c>
      <c r="X24" s="10" t="s">
        <v>32</v>
      </c>
      <c r="Y24" s="9" t="s">
        <v>32</v>
      </c>
      <c r="Z24" s="10" t="s">
        <v>32</v>
      </c>
      <c r="AA24" s="10" t="s">
        <v>33</v>
      </c>
      <c r="AB24" s="10" t="n">
        <v>3</v>
      </c>
      <c r="AC24" s="10" t="s">
        <v>97</v>
      </c>
      <c r="AE24" s="10" t="s">
        <v>24</v>
      </c>
      <c r="AF24" s="10" t="n">
        <v>22</v>
      </c>
      <c r="AG24" s="10" t="n">
        <v>23</v>
      </c>
      <c r="AH24" s="10" t="s">
        <v>25</v>
      </c>
      <c r="AI24" s="10" t="n">
        <f aca="false">IF(AF24=AG24,INDEX(2d20!A:B,MATCH(ammo!AF24,2d20!A:A,0),2),SUM(INDEX(2d20!A:B,MATCH(ammo!AF24,2d20!A:A,0),2),INDEX(2d20!A:B,MATCH(ammo!AG24,2d20!A:A,0),2)))</f>
        <v>9.25</v>
      </c>
      <c r="AJ24" s="10" t="n">
        <f aca="false">IFERROR(IF(ISNUMBER(FIND("x",AH24)),(LEFT(AH24,FIND("+",AH24)-1)+MID(AH24,FIND("+",AH24)+1,1)*5/6)*10,LEFT(AH24,FIND("+",AH24)-1)+MID(AH24,FIND("+",AH24)+1,1)*5/6),AH24)</f>
        <v>14.1666666666667</v>
      </c>
      <c r="AK24" s="10" t="str">
        <f aca="false">IF(AF24=AG24,CONCATENATE(AF24,"  ",AE24,"  (",AH24,")"),CONCATENATE(AF24,"-",AG24,"  ",AE24,"  (",AH24,")"))</f>
        <v>22-23  .38  (10+5 CD)</v>
      </c>
      <c r="AM24" s="10" t="s">
        <v>124</v>
      </c>
      <c r="AN24" s="10" t="n">
        <v>28</v>
      </c>
      <c r="AO24" s="10" t="n">
        <v>29</v>
      </c>
      <c r="AP24" s="10" t="s">
        <v>82</v>
      </c>
      <c r="AR24" s="14" t="s">
        <v>80</v>
      </c>
      <c r="AS24" s="14" t="n">
        <v>3.5</v>
      </c>
      <c r="AT24" s="14" t="n">
        <v>5.66666666666667</v>
      </c>
    </row>
    <row r="25" customFormat="false" ht="13.8" hidden="false" customHeight="false" outlineLevel="0" collapsed="false">
      <c r="A25" s="11" t="n">
        <v>24</v>
      </c>
      <c r="B25" s="12" t="s">
        <v>59</v>
      </c>
      <c r="C25" s="11" t="s">
        <v>125</v>
      </c>
      <c r="D25" s="11" t="s">
        <v>26</v>
      </c>
      <c r="E25" s="11" t="n">
        <v>1</v>
      </c>
      <c r="F25" s="11" t="n">
        <v>3</v>
      </c>
      <c r="G25" s="3" t="str">
        <f aca="false">_xlfn.CONCAT(B25,",",C25,",",D25,",",E25,",",F25)</f>
        <v>5mm,10x(12+6 CD),&lt;1,1,3</v>
      </c>
      <c r="H25" s="3" t="n">
        <f aca="false">A25</f>
        <v>24</v>
      </c>
      <c r="R25" s="3" t="e">
        <f aca="false">INDEX(A$2:B$135,MATCH(Q25,B$2:B$135,0),1)</f>
        <v>#N/A</v>
      </c>
      <c r="S25" s="3" t="e">
        <f aca="false">_xlfn.CONCAT("('",H25,"','",R25,"'),")</f>
        <v>#N/A</v>
      </c>
      <c r="T25" s="13" t="s">
        <v>126</v>
      </c>
      <c r="U25" s="14" t="s">
        <v>56</v>
      </c>
      <c r="V25" s="15" t="s">
        <v>32</v>
      </c>
      <c r="W25" s="14" t="s">
        <v>31</v>
      </c>
      <c r="X25" s="14" t="s">
        <v>32</v>
      </c>
      <c r="Y25" s="13" t="s">
        <v>32</v>
      </c>
      <c r="Z25" s="14" t="s">
        <v>32</v>
      </c>
      <c r="AA25" s="15" t="s">
        <v>50</v>
      </c>
      <c r="AB25" s="14" t="n">
        <v>3</v>
      </c>
      <c r="AC25" s="14" t="s">
        <v>127</v>
      </c>
      <c r="AE25" s="14" t="s">
        <v>53</v>
      </c>
      <c r="AF25" s="14" t="n">
        <v>24</v>
      </c>
      <c r="AG25" s="14" t="n">
        <v>24</v>
      </c>
      <c r="AH25" s="14" t="s">
        <v>54</v>
      </c>
      <c r="AI25" s="14" t="n">
        <f aca="false">IF(AF25=AG25,INDEX(2d20!A:B,MATCH(ammo!AF25,2d20!A:A,0),2),SUM(INDEX(2d20!A:B,MATCH(ammo!AF25,2d20!A:A,0),2),INDEX(2d20!A:B,MATCH(ammo!AG25,2d20!A:A,0),2)))</f>
        <v>4.25</v>
      </c>
      <c r="AJ25" s="14" t="n">
        <f aca="false">IFERROR(IF(ISNUMBER(FIND("x",AH25)),(LEFT(AH25,FIND("+",AH25)-1)+MID(AH25,FIND("+",AH25)+1,1)*5/6)*10,LEFT(AH25,FIND("+",AH25)-1)+MID(AH25,FIND("+",AH25)+1,1)*5/6),AH25)</f>
        <v>2.83333333333333</v>
      </c>
      <c r="AK25" s="14" t="str">
        <f aca="false">IF(AF25=AG25,CONCATENATE(AF25,"  ",AE25,"  (",AH25,")"),CONCATENATE(AF25,"-",AG25,"  ",AE25,"  (",AH25,")"))</f>
        <v>24  Flare  (2+1 CD)</v>
      </c>
      <c r="AM25" s="14" t="s">
        <v>108</v>
      </c>
      <c r="AN25" s="14" t="n">
        <v>30</v>
      </c>
      <c r="AO25" s="14" t="n">
        <v>31</v>
      </c>
      <c r="AP25" s="14" t="s">
        <v>38</v>
      </c>
      <c r="AR25" s="10" t="s">
        <v>121</v>
      </c>
      <c r="AS25" s="10" t="n">
        <v>3.5</v>
      </c>
      <c r="AT25" s="10" t="n">
        <v>8.5</v>
      </c>
    </row>
    <row r="26" customFormat="false" ht="13.8" hidden="false" customHeight="false" outlineLevel="0" collapsed="false">
      <c r="A26" s="7" t="n">
        <v>25</v>
      </c>
      <c r="B26" s="8" t="s">
        <v>128</v>
      </c>
      <c r="C26" s="7" t="n">
        <v>1</v>
      </c>
      <c r="D26" s="7" t="n">
        <v>4</v>
      </c>
      <c r="E26" s="7" t="n">
        <v>200</v>
      </c>
      <c r="F26" s="7" t="n">
        <v>3</v>
      </c>
      <c r="G26" s="3" t="str">
        <f aca="false">_xlfn.CONCAT(B26,",",C26,",",D26,",",E26,",",F26)</f>
        <v>FusionCore,1,4,200,3</v>
      </c>
      <c r="H26" s="3" t="n">
        <f aca="false">A26</f>
        <v>25</v>
      </c>
      <c r="R26" s="3" t="e">
        <f aca="false">INDEX(A$2:B$135,MATCH(Q26,B$2:B$135,0),1)</f>
        <v>#N/A</v>
      </c>
      <c r="S26" s="3" t="e">
        <f aca="false">_xlfn.CONCAT("('",H26,"','",R26,"'),")</f>
        <v>#N/A</v>
      </c>
      <c r="T26" s="9" t="s">
        <v>129</v>
      </c>
      <c r="U26" s="10" t="s">
        <v>130</v>
      </c>
      <c r="V26" s="10" t="s">
        <v>32</v>
      </c>
      <c r="W26" s="10" t="s">
        <v>79</v>
      </c>
      <c r="X26" s="10" t="s">
        <v>32</v>
      </c>
      <c r="Y26" s="9" t="s">
        <v>32</v>
      </c>
      <c r="Z26" s="10" t="s">
        <v>32</v>
      </c>
      <c r="AA26" s="10" t="s">
        <v>33</v>
      </c>
      <c r="AB26" s="10" t="n">
        <v>4</v>
      </c>
      <c r="AC26" s="10" t="s">
        <v>131</v>
      </c>
      <c r="AE26" s="10" t="s">
        <v>46</v>
      </c>
      <c r="AF26" s="10" t="n">
        <v>25</v>
      </c>
      <c r="AG26" s="10" t="n">
        <v>25</v>
      </c>
      <c r="AH26" s="10" t="s">
        <v>38</v>
      </c>
      <c r="AI26" s="10" t="n">
        <f aca="false">IF(AF26=AG26,INDEX(2d20!A:B,MATCH(ammo!AF26,2d20!A:A,0),2),SUM(INDEX(2d20!A:B,MATCH(ammo!AF26,2d20!A:A,0),2),INDEX(2d20!A:B,MATCH(ammo!AG26,2d20!A:A,0),2)))</f>
        <v>4</v>
      </c>
      <c r="AJ26" s="10" t="n">
        <f aca="false">IFERROR(IF(ISNUMBER(FIND("x",AH26)),(LEFT(AH26,FIND("+",AH26)-1)+MID(AH26,FIND("+",AH26)+1,1)*5/6)*10,LEFT(AH26,FIND("+",AH26)-1)+MID(AH26,FIND("+",AH26)+1,1)*5/6),AH26)</f>
        <v>8.5</v>
      </c>
      <c r="AK26" s="10" t="str">
        <f aca="false">IF(AF26=AG26,CONCATENATE(AF26,"  ",AE26,"  (",AH26,")"),CONCATENATE(AF26,"-",AG26,"  ",AE26,"  (",AH26,")"))</f>
        <v>25  .308  (6+3 CD)</v>
      </c>
      <c r="AM26" s="10" t="s">
        <v>132</v>
      </c>
      <c r="AN26" s="10" t="n">
        <v>32</v>
      </c>
      <c r="AO26" s="10" t="n">
        <v>33</v>
      </c>
      <c r="AP26" s="10" t="s">
        <v>58</v>
      </c>
      <c r="AR26" s="10" t="s">
        <v>86</v>
      </c>
      <c r="AS26" s="10" t="n">
        <v>3.75</v>
      </c>
      <c r="AT26" s="10" t="n">
        <v>17</v>
      </c>
    </row>
    <row r="27" customFormat="false" ht="13.8" hidden="false" customHeight="false" outlineLevel="0" collapsed="false">
      <c r="A27" s="11" t="n">
        <v>26</v>
      </c>
      <c r="B27" s="12" t="s">
        <v>61</v>
      </c>
      <c r="C27" s="11" t="s">
        <v>54</v>
      </c>
      <c r="D27" s="11" t="n">
        <v>7</v>
      </c>
      <c r="E27" s="11" t="n">
        <v>25</v>
      </c>
      <c r="F27" s="11" t="n">
        <v>3</v>
      </c>
      <c r="G27" s="3" t="str">
        <f aca="false">_xlfn.CONCAT(B27,",",C27,",",D27,",",E27,",",F27)</f>
        <v>Missile,2+1 CD,7,25,3</v>
      </c>
      <c r="H27" s="3" t="n">
        <f aca="false">A27</f>
        <v>26</v>
      </c>
      <c r="R27" s="3" t="e">
        <f aca="false">INDEX(A$2:B$135,MATCH(Q27,B$2:B$135,0),1)</f>
        <v>#N/A</v>
      </c>
      <c r="S27" s="3" t="e">
        <f aca="false">_xlfn.CONCAT("('",H27,"','",R27,"'),")</f>
        <v>#N/A</v>
      </c>
      <c r="T27" s="13" t="s">
        <v>133</v>
      </c>
      <c r="U27" s="14" t="s">
        <v>134</v>
      </c>
      <c r="V27" s="15" t="s">
        <v>32</v>
      </c>
      <c r="W27" s="14" t="s">
        <v>79</v>
      </c>
      <c r="X27" s="14" t="s">
        <v>32</v>
      </c>
      <c r="Y27" s="13" t="s">
        <v>32</v>
      </c>
      <c r="Z27" s="14" t="s">
        <v>32</v>
      </c>
      <c r="AA27" s="15" t="s">
        <v>33</v>
      </c>
      <c r="AB27" s="14" t="n">
        <v>4</v>
      </c>
      <c r="AC27" s="14" t="s">
        <v>131</v>
      </c>
      <c r="AE27" s="14" t="s">
        <v>135</v>
      </c>
      <c r="AF27" s="14" t="n">
        <v>26</v>
      </c>
      <c r="AG27" s="14" t="n">
        <v>26</v>
      </c>
      <c r="AH27" s="14" t="s">
        <v>136</v>
      </c>
      <c r="AI27" s="14" t="n">
        <f aca="false">IF(AF27=AG27,INDEX(2d20!A:B,MATCH(ammo!AF27,2d20!A:A,0),2),SUM(INDEX(2d20!A:B,MATCH(ammo!AF27,2d20!A:A,0),2),INDEX(2d20!A:B,MATCH(ammo!AG27,2d20!A:A,0),2)))</f>
        <v>3.75</v>
      </c>
      <c r="AJ27" s="14" t="n">
        <f aca="false">IFERROR(IF(ISNUMBER(FIND("x",AH27)),(LEFT(AH27,FIND("+",AH27)-1)+MID(AH27,FIND("+",AH27)+1,1)*5/6)*10,LEFT(AH27,FIND("+",AH27)-1)+MID(AH27,FIND("+",AH27)+1,1)*5/6),AH27)</f>
        <v>13.3333333333333</v>
      </c>
      <c r="AK27" s="14" t="str">
        <f aca="false">IF(AF27=AG27,CONCATENATE(AF27,"  ",AE27,"  (",AH27,")"),CONCATENATE(AF27,"-",AG27,"  ",AE27,"  (",AH27,")"))</f>
        <v>26  9mm  (10+4 CD)</v>
      </c>
      <c r="AM27" s="14" t="s">
        <v>122</v>
      </c>
      <c r="AN27" s="14" t="n">
        <v>34</v>
      </c>
      <c r="AO27" s="14" t="n">
        <v>35</v>
      </c>
      <c r="AP27" s="14" t="s">
        <v>40</v>
      </c>
      <c r="AR27" s="14" t="s">
        <v>135</v>
      </c>
      <c r="AS27" s="14" t="n">
        <v>3.75</v>
      </c>
      <c r="AT27" s="14" t="n">
        <v>13.3333333333333</v>
      </c>
    </row>
    <row r="28" customFormat="false" ht="13.8" hidden="false" customHeight="false" outlineLevel="0" collapsed="false">
      <c r="A28" s="7" t="n">
        <v>27</v>
      </c>
      <c r="B28" s="8" t="s">
        <v>137</v>
      </c>
      <c r="C28" s="7" t="s">
        <v>25</v>
      </c>
      <c r="D28" s="7" t="s">
        <v>26</v>
      </c>
      <c r="E28" s="7" t="n">
        <v>5</v>
      </c>
      <c r="F28" s="7" t="n">
        <v>4</v>
      </c>
      <c r="G28" s="3" t="str">
        <f aca="false">_xlfn.CONCAT(B28,",",C28,",",D28,",",E28,",",F28)</f>
        <v>PlasmaCartridge,10+5 CD,&lt;1,5,4</v>
      </c>
      <c r="H28" s="3" t="n">
        <f aca="false">A28</f>
        <v>27</v>
      </c>
      <c r="R28" s="3" t="e">
        <f aca="false">INDEX(A$2:B$135,MATCH(Q28,B$2:B$135,0),1)</f>
        <v>#N/A</v>
      </c>
      <c r="S28" s="3" t="e">
        <f aca="false">_xlfn.CONCAT("('",H28,"','",R28,"'),")</f>
        <v>#N/A</v>
      </c>
      <c r="T28" s="9" t="s">
        <v>77</v>
      </c>
      <c r="U28" s="10" t="s">
        <v>29</v>
      </c>
      <c r="V28" s="10" t="s">
        <v>78</v>
      </c>
      <c r="W28" s="10" t="s">
        <v>79</v>
      </c>
      <c r="X28" s="10" t="s">
        <v>32</v>
      </c>
      <c r="Y28" s="9" t="s">
        <v>32</v>
      </c>
      <c r="Z28" s="10" t="s">
        <v>32</v>
      </c>
      <c r="AA28" s="10" t="s">
        <v>50</v>
      </c>
      <c r="AB28" s="10" t="n">
        <v>3</v>
      </c>
      <c r="AC28" s="10" t="s">
        <v>131</v>
      </c>
      <c r="AE28" s="10" t="s">
        <v>121</v>
      </c>
      <c r="AF28" s="10" t="n">
        <v>27</v>
      </c>
      <c r="AG28" s="10" t="n">
        <v>27</v>
      </c>
      <c r="AH28" s="10" t="s">
        <v>38</v>
      </c>
      <c r="AI28" s="10" t="n">
        <f aca="false">IF(AF28=AG28,INDEX(2d20!A:B,MATCH(ammo!AF28,2d20!A:A,0),2),SUM(INDEX(2d20!A:B,MATCH(ammo!AF28,2d20!A:A,0),2),INDEX(2d20!A:B,MATCH(ammo!AG28,2d20!A:A,0),2)))</f>
        <v>3.5</v>
      </c>
      <c r="AJ28" s="10" t="n">
        <f aca="false">IFERROR(IF(ISNUMBER(FIND("x",AH28)),(LEFT(AH28,FIND("+",AH28)-1)+MID(AH28,FIND("+",AH28)+1,1)*5/6)*10,LEFT(AH28,FIND("+",AH28)-1)+MID(AH28,FIND("+",AH28)+1,1)*5/6),AH28)</f>
        <v>8.5</v>
      </c>
      <c r="AK28" s="10" t="str">
        <f aca="false">IF(AF28=AG28,CONCATENATE(AF28,"  ",AE28,"  (",AH28,")"),CONCATENATE(AF28,"-",AG28,"  ",AE28,"  (",AH28,")"))</f>
        <v>27  Shells  (6+3 CD)</v>
      </c>
      <c r="AM28" s="10" t="s">
        <v>61</v>
      </c>
      <c r="AN28" s="10" t="n">
        <v>36</v>
      </c>
      <c r="AO28" s="10" t="n">
        <v>37</v>
      </c>
      <c r="AP28" s="10" t="s">
        <v>54</v>
      </c>
      <c r="AR28" s="14" t="s">
        <v>114</v>
      </c>
      <c r="AS28" s="14" t="n">
        <v>4</v>
      </c>
      <c r="AT28" s="14" t="n">
        <v>8.5</v>
      </c>
    </row>
    <row r="29" customFormat="false" ht="13.8" hidden="false" customHeight="false" outlineLevel="0" collapsed="false">
      <c r="A29" s="11" t="n">
        <v>28</v>
      </c>
      <c r="B29" s="12" t="s">
        <v>138</v>
      </c>
      <c r="C29" s="11" t="s">
        <v>38</v>
      </c>
      <c r="D29" s="11" t="s">
        <v>26</v>
      </c>
      <c r="E29" s="11" t="n">
        <v>10</v>
      </c>
      <c r="F29" s="11" t="n">
        <v>5</v>
      </c>
      <c r="G29" s="3" t="str">
        <f aca="false">_xlfn.CONCAT(B29,",",C29,",",D29,",",E29,",",F29)</f>
        <v>2mmEC,6+3 CD,&lt;1,10,5</v>
      </c>
      <c r="H29" s="3" t="n">
        <f aca="false">A29</f>
        <v>28</v>
      </c>
      <c r="R29" s="3" t="e">
        <f aca="false">INDEX(A$2:B$135,MATCH(Q29,B$2:B$135,0),1)</f>
        <v>#N/A</v>
      </c>
      <c r="S29" s="3" t="e">
        <f aca="false">_xlfn.CONCAT("('",H29,"','",R29,"'),")</f>
        <v>#N/A</v>
      </c>
      <c r="T29" s="13" t="s">
        <v>139</v>
      </c>
      <c r="U29" s="14" t="s">
        <v>32</v>
      </c>
      <c r="V29" s="15" t="s">
        <v>32</v>
      </c>
      <c r="W29" s="14" t="s">
        <v>32</v>
      </c>
      <c r="X29" s="14" t="s">
        <v>32</v>
      </c>
      <c r="Y29" s="13" t="s">
        <v>65</v>
      </c>
      <c r="Z29" s="14" t="s">
        <v>32</v>
      </c>
      <c r="AA29" s="15" t="s">
        <v>90</v>
      </c>
      <c r="AB29" s="14" t="n">
        <v>1</v>
      </c>
      <c r="AC29" s="14" t="s">
        <v>140</v>
      </c>
      <c r="AE29" s="14" t="s">
        <v>124</v>
      </c>
      <c r="AF29" s="14" t="n">
        <v>28</v>
      </c>
      <c r="AG29" s="14" t="n">
        <v>29</v>
      </c>
      <c r="AH29" s="14" t="s">
        <v>82</v>
      </c>
      <c r="AI29" s="14" t="n">
        <f aca="false">IF(AF29=AG29,INDEX(2d20!A:B,MATCH(ammo!AF29,2d20!A:A,0),2),SUM(INDEX(2d20!A:B,MATCH(ammo!AF29,2d20!A:A,0),2),INDEX(2d20!A:B,MATCH(ammo!AG29,2d20!A:A,0),2)))</f>
        <v>6.25</v>
      </c>
      <c r="AJ29" s="14" t="n">
        <f aca="false">IFERROR(IF(ISNUMBER(FIND("x",AH29)),(LEFT(AH29,FIND("+",AH29)-1)+MID(AH29,FIND("+",AH29)+1,1)*5/6)*10,LEFT(AH29,FIND("+",AH29)-1)+MID(AH29,FIND("+",AH29)+1,1)*5/6),AH29)</f>
        <v>19.8333333333333</v>
      </c>
      <c r="AK29" s="14" t="str">
        <f aca="false">IF(AF29=AG29,CONCATENATE(AF29,"  ",AE29,"  (",AH29,")"),CONCATENATE(AF29,"-",AG29,"  ",AE29,"  (",AH29,")"))</f>
        <v>28-29  Fusion Cell  (14+7 CD)</v>
      </c>
      <c r="AM29" s="14" t="s">
        <v>52</v>
      </c>
      <c r="AN29" s="14" t="n">
        <v>38</v>
      </c>
      <c r="AO29" s="14" t="n">
        <v>40</v>
      </c>
      <c r="AP29" s="14" t="s">
        <v>141</v>
      </c>
      <c r="AR29" s="10" t="s">
        <v>46</v>
      </c>
      <c r="AS29" s="10" t="n">
        <v>4</v>
      </c>
      <c r="AT29" s="10" t="n">
        <v>8.5</v>
      </c>
    </row>
    <row r="30" customFormat="false" ht="13.8" hidden="false" customHeight="false" outlineLevel="0" collapsed="false">
      <c r="A30" s="7" t="n">
        <v>29</v>
      </c>
      <c r="B30" s="8" t="s">
        <v>142</v>
      </c>
      <c r="C30" s="7" t="s">
        <v>141</v>
      </c>
      <c r="D30" s="7" t="n">
        <v>12</v>
      </c>
      <c r="E30" s="7" t="n">
        <v>100</v>
      </c>
      <c r="F30" s="7" t="n">
        <v>6</v>
      </c>
      <c r="G30" s="3" t="str">
        <f aca="false">_xlfn.CONCAT(B30,",",C30,",",D30,",",E30,",",F30)</f>
        <v>Mini-Nuke,1+1 CD,12,100,6</v>
      </c>
      <c r="H30" s="3" t="n">
        <f aca="false">A30</f>
        <v>29</v>
      </c>
      <c r="R30" s="3" t="e">
        <f aca="false">INDEX(A$2:B$135,MATCH(Q30,B$2:B$135,0),1)</f>
        <v>#N/A</v>
      </c>
      <c r="S30" s="3" t="e">
        <f aca="false">_xlfn.CONCAT("('",H30,"','",R30,"'),")</f>
        <v>#N/A</v>
      </c>
      <c r="T30" s="9" t="s">
        <v>143</v>
      </c>
      <c r="U30" s="10" t="s">
        <v>144</v>
      </c>
      <c r="V30" s="10" t="s">
        <v>32</v>
      </c>
      <c r="W30" s="10" t="s">
        <v>79</v>
      </c>
      <c r="X30" s="10" t="s">
        <v>32</v>
      </c>
      <c r="Y30" s="9" t="s">
        <v>65</v>
      </c>
      <c r="Z30" s="10" t="s">
        <v>32</v>
      </c>
      <c r="AA30" s="10" t="s">
        <v>50</v>
      </c>
      <c r="AB30" s="10" t="n">
        <v>3</v>
      </c>
      <c r="AC30" s="10" t="s">
        <v>145</v>
      </c>
      <c r="AE30" s="10" t="s">
        <v>117</v>
      </c>
      <c r="AF30" s="10" t="n">
        <v>30</v>
      </c>
      <c r="AG30" s="10" t="n">
        <v>30</v>
      </c>
      <c r="AH30" s="10" t="s">
        <v>146</v>
      </c>
      <c r="AI30" s="10" t="n">
        <f aca="false">IF(AF30=AG30,INDEX(2d20!A:B,MATCH(ammo!AF30,2d20!A:A,0),2),SUM(INDEX(2d20!A:B,MATCH(ammo!AF30,2d20!A:A,0),2),INDEX(2d20!A:B,MATCH(ammo!AG30,2d20!A:A,0),2)))</f>
        <v>2.75</v>
      </c>
      <c r="AJ30" s="10" t="n">
        <f aca="false">IFERROR(IF(ISNUMBER(FIND("x",AH30)),(LEFT(AH30,FIND("+",AH30)-1)+MID(AH30,FIND("+",AH30)+1,1)*5/6)*10,LEFT(AH30,FIND("+",AH30)-1)+MID(AH30,FIND("+",AH30)+1,1)*5/6),AH30)</f>
        <v>8.33333333333333</v>
      </c>
      <c r="AK30" s="10" t="str">
        <f aca="false">IF(AF30=AG30,CONCATENATE(AF30,"  ",AE30,"  (",AH30,")"),CONCATENATE(AF30,"-",AG30,"  ",AE30,"  (",AH30,")"))</f>
        <v>30  25mm  (5+4 CD)</v>
      </c>
      <c r="AP30" s="3"/>
      <c r="AR30" s="14" t="s">
        <v>59</v>
      </c>
      <c r="AS30" s="14" t="n">
        <v>4.25</v>
      </c>
      <c r="AT30" s="14" t="n">
        <v>170</v>
      </c>
    </row>
    <row r="31" customFormat="false" ht="13.8" hidden="false" customHeight="false" outlineLevel="0" collapsed="false">
      <c r="A31" s="11" t="n">
        <v>30</v>
      </c>
      <c r="B31" s="12" t="s">
        <v>147</v>
      </c>
      <c r="C31" s="11" t="s">
        <v>148</v>
      </c>
      <c r="D31" s="11" t="s">
        <v>26</v>
      </c>
      <c r="E31" s="11" t="n">
        <v>2</v>
      </c>
      <c r="F31" s="11" t="n">
        <v>3</v>
      </c>
      <c r="G31" s="3" t="str">
        <f aca="false">_xlfn.CONCAT(B31,",",C31,",",D31,",",E31,",",F31)</f>
        <v>Acid Concentrate,2+3 CD,&lt;1,2,3</v>
      </c>
      <c r="H31" s="3" t="n">
        <f aca="false">A31</f>
        <v>30</v>
      </c>
      <c r="R31" s="3" t="e">
        <f aca="false">INDEX(A$2:B$135,MATCH(Q31,B$2:B$135,0),1)</f>
        <v>#N/A</v>
      </c>
      <c r="S31" s="3" t="e">
        <f aca="false">_xlfn.CONCAT("('",H31,"','",R31,"'),")</f>
        <v>#N/A</v>
      </c>
      <c r="T31" s="13" t="s">
        <v>24</v>
      </c>
      <c r="U31" s="14" t="s">
        <v>29</v>
      </c>
      <c r="V31" s="15" t="s">
        <v>32</v>
      </c>
      <c r="W31" s="14" t="s">
        <v>31</v>
      </c>
      <c r="X31" s="14" t="s">
        <v>32</v>
      </c>
      <c r="Y31" s="13" t="s">
        <v>149</v>
      </c>
      <c r="Z31" s="14" t="s">
        <v>32</v>
      </c>
      <c r="AA31" s="15" t="s">
        <v>32</v>
      </c>
      <c r="AB31" s="14" t="n">
        <v>0</v>
      </c>
      <c r="AC31" s="14" t="s">
        <v>150</v>
      </c>
      <c r="AE31" s="14" t="s">
        <v>108</v>
      </c>
      <c r="AF31" s="14" t="n">
        <v>31</v>
      </c>
      <c r="AG31" s="14" t="n">
        <v>31</v>
      </c>
      <c r="AH31" s="14" t="s">
        <v>38</v>
      </c>
      <c r="AI31" s="14" t="n">
        <f aca="false">IF(AF31=AG31,INDEX(2d20!A:B,MATCH(ammo!AF31,2d20!A:A,0),2),SUM(INDEX(2d20!A:B,MATCH(ammo!AF31,2d20!A:A,0),2),INDEX(2d20!A:B,MATCH(ammo!AG31,2d20!A:A,0),2)))</f>
        <v>2.5</v>
      </c>
      <c r="AJ31" s="14" t="n">
        <f aca="false">IFERROR(IF(ISNUMBER(FIND("x",AH31)),(LEFT(AH31,FIND("+",AH31)-1)+MID(AH31,FIND("+",AH31)+1,1)*5/6)*10,LEFT(AH31,FIND("+",AH31)-1)+MID(AH31,FIND("+",AH31)+1,1)*5/6),AH31)</f>
        <v>8.5</v>
      </c>
      <c r="AK31" s="14" t="str">
        <f aca="false">IF(AF31=AG31,CONCATENATE(AF31,"  ",AE31,"  (",AH31,")"),CONCATENATE(AF31,"-",AG31,"  ",AE31,"  (",AH31,")"))</f>
        <v>31  Spike  (6+3 CD)</v>
      </c>
      <c r="AP31" s="3"/>
      <c r="AR31" s="14" t="s">
        <v>53</v>
      </c>
      <c r="AS31" s="14" t="n">
        <v>4.25</v>
      </c>
      <c r="AT31" s="14" t="n">
        <v>2.83333333333333</v>
      </c>
    </row>
    <row r="32" customFormat="false" ht="13.8" hidden="false" customHeight="false" outlineLevel="0" collapsed="false">
      <c r="A32" s="7" t="n">
        <v>31</v>
      </c>
      <c r="B32" s="8" t="s">
        <v>151</v>
      </c>
      <c r="C32" s="7" t="s">
        <v>36</v>
      </c>
      <c r="D32" s="7" t="s">
        <v>26</v>
      </c>
      <c r="E32" s="7" t="n">
        <v>1</v>
      </c>
      <c r="F32" s="7" t="n">
        <v>6</v>
      </c>
      <c r="G32" s="3" t="str">
        <f aca="false">_xlfn.CONCAT(B32,",",C32,",",D32,",",E32,",",F32)</f>
        <v>Alien Blaster Round,3+1 CD,&lt;1,1,6</v>
      </c>
      <c r="H32" s="3" t="n">
        <f aca="false">A32</f>
        <v>31</v>
      </c>
      <c r="R32" s="3" t="e">
        <f aca="false">INDEX(A$2:B$135,MATCH(Q32,B$2:B$135,0),1)</f>
        <v>#N/A</v>
      </c>
      <c r="S32" s="3" t="e">
        <f aca="false">_xlfn.CONCAT("('",H32,"','",R32,"'),")</f>
        <v>#N/A</v>
      </c>
      <c r="T32" s="9" t="s">
        <v>152</v>
      </c>
      <c r="U32" s="16" t="s">
        <v>29</v>
      </c>
      <c r="V32" s="10" t="s">
        <v>32</v>
      </c>
      <c r="W32" s="10" t="s">
        <v>31</v>
      </c>
      <c r="X32" s="10" t="s">
        <v>32</v>
      </c>
      <c r="Y32" s="9" t="s">
        <v>149</v>
      </c>
      <c r="Z32" s="10" t="s">
        <v>32</v>
      </c>
      <c r="AA32" s="10" t="s">
        <v>32</v>
      </c>
      <c r="AB32" s="10" t="n">
        <v>2</v>
      </c>
      <c r="AC32" s="9" t="s">
        <v>122</v>
      </c>
      <c r="AE32" s="10" t="s">
        <v>132</v>
      </c>
      <c r="AF32" s="10" t="n">
        <v>32</v>
      </c>
      <c r="AG32" s="10" t="n">
        <v>33</v>
      </c>
      <c r="AH32" s="10" t="s">
        <v>58</v>
      </c>
      <c r="AI32" s="10" t="n">
        <f aca="false">IF(AF32=AG32,INDEX(2d20!A:B,MATCH(ammo!AF32,2d20!A:A,0),2),SUM(INDEX(2d20!A:B,MATCH(ammo!AF32,2d20!A:A,0),2),INDEX(2d20!A:B,MATCH(ammo!AG32,2d20!A:A,0),2)))</f>
        <v>4.25</v>
      </c>
      <c r="AJ32" s="10" t="n">
        <f aca="false">IFERROR(IF(ISNUMBER(FIND("x",AH32)),(LEFT(AH32,FIND("+",AH32)-1)+MID(AH32,FIND("+",AH32)+1,1)*5/6)*10,LEFT(AH32,FIND("+",AH32)-1)+MID(AH32,FIND("+",AH32)+1,1)*5/6),AH32)</f>
        <v>5.66666666666667</v>
      </c>
      <c r="AK32" s="10" t="str">
        <f aca="false">IF(AF32=AG32,CONCATENATE(AF32,"  ",AE32,"  (",AH32,")"),CONCATENATE(AF32,"-",AG32,"  ",AE32,"  (",AH32,")"))</f>
        <v>32-33  .44  (4+2 CD)</v>
      </c>
      <c r="AP32" s="3"/>
      <c r="AR32" s="10" t="s">
        <v>132</v>
      </c>
      <c r="AS32" s="10" t="n">
        <v>4.25</v>
      </c>
      <c r="AT32" s="10" t="n">
        <v>5.66666666666667</v>
      </c>
    </row>
    <row r="33" customFormat="false" ht="13.8" hidden="false" customHeight="false" outlineLevel="0" collapsed="false">
      <c r="A33" s="11" t="n">
        <v>32</v>
      </c>
      <c r="B33" s="12" t="s">
        <v>153</v>
      </c>
      <c r="C33" s="11" t="s">
        <v>154</v>
      </c>
      <c r="D33" s="11" t="n">
        <v>4</v>
      </c>
      <c r="E33" s="11" t="n">
        <v>8</v>
      </c>
      <c r="F33" s="11" t="n">
        <v>5</v>
      </c>
      <c r="G33" s="3" t="str">
        <f aca="false">_xlfn.CONCAT(B33,",",C33,",",D33,",",E33,",",F33)</f>
        <v>Cannonball,1+2 CD,4,8,5</v>
      </c>
      <c r="H33" s="3" t="n">
        <f aca="false">A33</f>
        <v>32</v>
      </c>
      <c r="R33" s="3" t="e">
        <f aca="false">INDEX(A$2:B$135,MATCH(Q33,B$2:B$135,0),1)</f>
        <v>#N/A</v>
      </c>
      <c r="S33" s="3" t="e">
        <f aca="false">_xlfn.CONCAT("('",H33,"','",R33,"'),")</f>
        <v>#N/A</v>
      </c>
      <c r="T33" s="3"/>
      <c r="U33" s="3"/>
      <c r="AB33" s="3"/>
      <c r="AC33" s="3"/>
      <c r="AE33" s="14" t="s">
        <v>122</v>
      </c>
      <c r="AF33" s="14" t="n">
        <v>34</v>
      </c>
      <c r="AG33" s="14" t="n">
        <v>35</v>
      </c>
      <c r="AH33" s="14" t="s">
        <v>40</v>
      </c>
      <c r="AI33" s="14" t="n">
        <f aca="false">IF(AF33=AG33,INDEX(2d20!A:B,MATCH(ammo!AF33,2d20!A:A,0),2),SUM(INDEX(2d20!A:B,MATCH(ammo!AF33,2d20!A:A,0),2),INDEX(2d20!A:B,MATCH(ammo!AG33,2d20!A:A,0),2)))</f>
        <v>3.25</v>
      </c>
      <c r="AJ33" s="14" t="n">
        <f aca="false">IFERROR(IF(ISNUMBER(FIND("x",AH33)),(LEFT(AH33,FIND("+",AH33)-1)+MID(AH33,FIND("+",AH33)+1,1)*5/6)*10,LEFT(AH33,FIND("+",AH33)-1)+MID(AH33,FIND("+",AH33)+1,1)*5/6),AH33)</f>
        <v>11.3333333333333</v>
      </c>
      <c r="AK33" s="14" t="str">
        <f aca="false">IF(AF33=AG33,CONCATENATE(AF33,"  ",AE33,"  (",AH33,")"),CONCATENATE(AF33,"-",AG33,"  ",AE33,"  (",AH33,")"))</f>
        <v>34-35  5.56mm  (8+4 CD)</v>
      </c>
      <c r="AP33" s="3"/>
      <c r="AR33" s="10" t="s">
        <v>73</v>
      </c>
      <c r="AS33" s="10" t="n">
        <v>6.25</v>
      </c>
      <c r="AT33" s="10" t="n">
        <v>5.66666666666667</v>
      </c>
    </row>
    <row r="34" customFormat="false" ht="13.8" hidden="false" customHeight="false" outlineLevel="0" collapsed="false">
      <c r="A34" s="7" t="n">
        <v>33</v>
      </c>
      <c r="B34" s="8" t="s">
        <v>155</v>
      </c>
      <c r="C34" s="7" t="s">
        <v>156</v>
      </c>
      <c r="D34" s="7" t="s">
        <v>26</v>
      </c>
      <c r="E34" s="7" t="n">
        <v>10</v>
      </c>
      <c r="F34" s="7" t="n">
        <v>5</v>
      </c>
      <c r="G34" s="3" t="str">
        <f aca="false">_xlfn.CONCAT(B34,",",C34,",",D34,",",E34,",",F34)</f>
        <v>Cryo Cell,4+3 CD,&lt;1,10,5</v>
      </c>
      <c r="H34" s="3" t="n">
        <f aca="false">A34</f>
        <v>33</v>
      </c>
      <c r="R34" s="3" t="e">
        <f aca="false">INDEX(A$2:B$135,MATCH(Q34,B$2:B$135,0),1)</f>
        <v>#N/A</v>
      </c>
      <c r="S34" s="3" t="e">
        <f aca="false">_xlfn.CONCAT("('",H34,"','",R34,"'),")</f>
        <v>#N/A</v>
      </c>
      <c r="T34" s="3"/>
      <c r="U34" s="3"/>
      <c r="AB34" s="3"/>
      <c r="AC34" s="3"/>
      <c r="AE34" s="10" t="s">
        <v>74</v>
      </c>
      <c r="AF34" s="10" t="n">
        <v>36</v>
      </c>
      <c r="AG34" s="10" t="n">
        <v>36</v>
      </c>
      <c r="AH34" s="10" t="s">
        <v>54</v>
      </c>
      <c r="AI34" s="10" t="n">
        <f aca="false">IF(AF34=AG34,INDEX(2d20!A:B,MATCH(ammo!AF34,2d20!A:A,0),2),SUM(INDEX(2d20!A:B,MATCH(ammo!AF34,2d20!A:A,0),2),INDEX(2d20!A:B,MATCH(ammo!AG34,2d20!A:A,0),2)))</f>
        <v>1.25</v>
      </c>
      <c r="AJ34" s="10" t="n">
        <f aca="false">IFERROR(IF(ISNUMBER(FIND("x",AH34)),(LEFT(AH34,FIND("+",AH34)-1)+MID(AH34,FIND("+",AH34)+1,1)*5/6)*10,LEFT(AH34,FIND("+",AH34)-1)+MID(AH34,FIND("+",AH34)+1,1)*5/6),AH34)</f>
        <v>2.83333333333333</v>
      </c>
      <c r="AK34" s="10" t="str">
        <f aca="false">IF(AF34=AG34,CONCATENATE(AF34,"  ",AE34,"  (",AH34,")"),CONCATENATE(AF34,"-",AG34,"  ",AE34,"  (",AH34,")"))</f>
        <v>36  40mm  (2+1 CD)</v>
      </c>
      <c r="AP34" s="3"/>
      <c r="AR34" s="14" t="s">
        <v>124</v>
      </c>
      <c r="AS34" s="14" t="n">
        <v>6.25</v>
      </c>
      <c r="AT34" s="14" t="n">
        <v>19.8333333333333</v>
      </c>
    </row>
    <row r="35" customFormat="false" ht="13.8" hidden="false" customHeight="false" outlineLevel="0" collapsed="false">
      <c r="A35" s="11" t="n">
        <v>34</v>
      </c>
      <c r="B35" s="12" t="s">
        <v>157</v>
      </c>
      <c r="C35" s="11" t="s">
        <v>54</v>
      </c>
      <c r="D35" s="11" t="s">
        <v>26</v>
      </c>
      <c r="E35" s="11" t="n">
        <v>2</v>
      </c>
      <c r="F35" s="11" t="n">
        <v>4</v>
      </c>
      <c r="G35" s="3" t="str">
        <f aca="false">_xlfn.CONCAT(B35,",",C35,",",D35,",",E35,",",F35)</f>
        <v>Gas Grenade,2+1 CD,&lt;1,2,4</v>
      </c>
      <c r="H35" s="3" t="n">
        <f aca="false">A35</f>
        <v>34</v>
      </c>
      <c r="R35" s="3" t="e">
        <f aca="false">INDEX(A$2:B$135,MATCH(Q35,B$2:B$135,0),1)</f>
        <v>#N/A</v>
      </c>
      <c r="S35" s="3" t="e">
        <f aca="false">_xlfn.CONCAT("('",H35,"','",R35,"'),")</f>
        <v>#N/A</v>
      </c>
      <c r="T35" s="3"/>
      <c r="U35" s="3"/>
      <c r="AB35" s="3"/>
      <c r="AC35" s="3"/>
      <c r="AE35" s="14" t="s">
        <v>61</v>
      </c>
      <c r="AF35" s="14" t="n">
        <v>37</v>
      </c>
      <c r="AG35" s="14" t="n">
        <v>37</v>
      </c>
      <c r="AH35" s="14" t="s">
        <v>54</v>
      </c>
      <c r="AI35" s="14" t="n">
        <f aca="false">IF(AF35=AG35,INDEX(2d20!A:B,MATCH(ammo!AF35,2d20!A:A,0),2),SUM(INDEX(2d20!A:B,MATCH(ammo!AF35,2d20!A:A,0),2),INDEX(2d20!A:B,MATCH(ammo!AG35,2d20!A:A,0),2)))</f>
        <v>1</v>
      </c>
      <c r="AJ35" s="14" t="n">
        <f aca="false">IFERROR(IF(ISNUMBER(FIND("x",AH35)),(LEFT(AH35,FIND("+",AH35)-1)+MID(AH35,FIND("+",AH35)+1,1)*5/6)*10,LEFT(AH35,FIND("+",AH35)-1)+MID(AH35,FIND("+",AH35)+1,1)*5/6),AH35)</f>
        <v>2.83333333333333</v>
      </c>
      <c r="AK35" s="14" t="str">
        <f aca="false">IF(AF35=AG35,CONCATENATE(AF35,"  ",AE35,"  (",AH35,")"),CONCATENATE(AF35,"-",AG35,"  ",AE35,"  (",AH35,")"))</f>
        <v>37  Missile  (2+1 CD)</v>
      </c>
      <c r="AP35" s="3"/>
      <c r="AR35" s="10" t="s">
        <v>68</v>
      </c>
      <c r="AS35" s="10" t="n">
        <v>8.75</v>
      </c>
      <c r="AT35" s="10" t="n">
        <v>12.3333333333333</v>
      </c>
    </row>
    <row r="36" customFormat="false" ht="13.8" hidden="false" customHeight="false" outlineLevel="0" collapsed="false">
      <c r="A36" s="7" t="n">
        <v>35</v>
      </c>
      <c r="B36" s="8" t="s">
        <v>158</v>
      </c>
      <c r="C36" s="7" t="s">
        <v>54</v>
      </c>
      <c r="D36" s="7" t="s">
        <v>26</v>
      </c>
      <c r="E36" s="7" t="n">
        <v>3</v>
      </c>
      <c r="F36" s="7" t="n">
        <v>4</v>
      </c>
      <c r="G36" s="3" t="str">
        <f aca="false">_xlfn.CONCAT(B36,",",C36,",",D36,",",E36,",",F36)</f>
        <v>Harpoon,2+1 CD,&lt;1,3,4</v>
      </c>
      <c r="H36" s="3" t="n">
        <f aca="false">A36</f>
        <v>35</v>
      </c>
      <c r="R36" s="3" t="e">
        <f aca="false">INDEX(A$2:B$135,MATCH(Q36,B$2:B$135,0),1)</f>
        <v>#N/A</v>
      </c>
      <c r="S36" s="3" t="e">
        <f aca="false">_xlfn.CONCAT("('",H36,"','",R36,"'),")</f>
        <v>#N/A</v>
      </c>
      <c r="T36" s="3"/>
      <c r="U36" s="3"/>
      <c r="AB36" s="3"/>
      <c r="AC36" s="3"/>
      <c r="AE36" s="10" t="s">
        <v>45</v>
      </c>
      <c r="AF36" s="10" t="n">
        <v>38</v>
      </c>
      <c r="AG36" s="10" t="n">
        <v>38</v>
      </c>
      <c r="AH36" s="10" t="s">
        <v>58</v>
      </c>
      <c r="AI36" s="10" t="n">
        <f aca="false">IF(AF36=AG36,INDEX(2d20!A:B,MATCH(ammo!AF36,2d20!A:A,0),2),SUM(INDEX(2d20!A:B,MATCH(ammo!AF36,2d20!A:A,0),2),INDEX(2d20!A:B,MATCH(ammo!AG36,2d20!A:A,0),2)))</f>
        <v>0.75</v>
      </c>
      <c r="AJ36" s="10" t="n">
        <f aca="false">IFERROR(IF(ISNUMBER(FIND("x",AH36)),(LEFT(AH36,FIND("+",AH36)-1)+MID(AH36,FIND("+",AH36)+1,1)*5/6)*10,LEFT(AH36,FIND("+",AH36)-1)+MID(AH36,FIND("+",AH36)+1,1)*5/6),AH36)</f>
        <v>5.66666666666667</v>
      </c>
      <c r="AK36" s="10" t="str">
        <f aca="false">IF(AF36=AG36,CONCATENATE(AF36,"  ",AE36,"  (",AH36,")"),CONCATENATE(AF36,"-",AG36,"  ",AE36,"  (",AH36,")"))</f>
        <v>38  14mm  (4+2 CD)</v>
      </c>
      <c r="AP36" s="3"/>
      <c r="AR36" s="10" t="s">
        <v>24</v>
      </c>
      <c r="AS36" s="10" t="n">
        <v>9.25</v>
      </c>
      <c r="AT36" s="10" t="n">
        <v>14.1666666666667</v>
      </c>
    </row>
    <row r="37" customFormat="false" ht="13.8" hidden="false" customHeight="false" outlineLevel="0" collapsed="false">
      <c r="A37" s="11" t="n">
        <v>36</v>
      </c>
      <c r="B37" s="12" t="s">
        <v>27</v>
      </c>
      <c r="C37" s="11" t="s">
        <v>38</v>
      </c>
      <c r="D37" s="11" t="s">
        <v>26</v>
      </c>
      <c r="E37" s="11" t="n">
        <v>2</v>
      </c>
      <c r="F37" s="11" t="n">
        <v>1</v>
      </c>
      <c r="G37" s="3" t="str">
        <f aca="false">_xlfn.CONCAT(B37,",",C37,",",D37,",",E37,",",F37)</f>
        <v>.357 Magnum,6+3 CD,&lt;1,2,1</v>
      </c>
      <c r="H37" s="3" t="n">
        <f aca="false">A37</f>
        <v>36</v>
      </c>
      <c r="R37" s="3" t="e">
        <f aca="false">INDEX(A$2:B$135,MATCH(Q37,B$2:B$135,0),1)</f>
        <v>#N/A</v>
      </c>
      <c r="S37" s="3" t="e">
        <f aca="false">_xlfn.CONCAT("('",H37,"','",R37,"'),")</f>
        <v>#N/A</v>
      </c>
      <c r="T37" s="3"/>
      <c r="U37" s="3"/>
      <c r="AB37" s="3"/>
      <c r="AC37" s="3"/>
      <c r="AE37" s="14" t="s">
        <v>52</v>
      </c>
      <c r="AF37" s="14" t="n">
        <v>39</v>
      </c>
      <c r="AG37" s="14" t="n">
        <v>40</v>
      </c>
      <c r="AH37" s="14" t="s">
        <v>141</v>
      </c>
      <c r="AI37" s="14" t="n">
        <f aca="false">IF(AF37=AG37,INDEX(2d20!A:B,MATCH(ammo!AF37,2d20!A:A,0),2),SUM(INDEX(2d20!A:B,MATCH(ammo!AF37,2d20!A:A,0),2),INDEX(2d20!A:B,MATCH(ammo!AG37,2d20!A:A,0),2)))</f>
        <v>0.75</v>
      </c>
      <c r="AJ37" s="14" t="n">
        <f aca="false">IFERROR(IF(ISNUMBER(FIND("x",AH37)),(LEFT(AH37,FIND("+",AH37)-1)+MID(AH37,FIND("+",AH37)+1,1)*5/6)*10,LEFT(AH37,FIND("+",AH37)-1)+MID(AH37,FIND("+",AH37)+1,1)*5/6),AH37)</f>
        <v>1.83333333333333</v>
      </c>
      <c r="AK37" s="14" t="str">
        <f aca="false">IF(AF37=AG37,CONCATENATE(AF37,"  ",AE37,"  (",AH37,")"),CONCATENATE(AF37,"-",AG37,"  ",AE37,"  (",AH37,")"))</f>
        <v>39-40  MiniNuke  (1+1 CD)</v>
      </c>
      <c r="AP37" s="3"/>
      <c r="AR37" s="14" t="s">
        <v>39</v>
      </c>
      <c r="AS37" s="14" t="n">
        <v>9.75</v>
      </c>
      <c r="AT37" s="14" t="n">
        <v>11.3333333333333</v>
      </c>
    </row>
    <row r="38" customFormat="false" ht="13.8" hidden="false" customHeight="false" outlineLevel="0" collapsed="false">
      <c r="A38" s="7" t="n">
        <v>37</v>
      </c>
      <c r="B38" s="8" t="s">
        <v>57</v>
      </c>
      <c r="C38" s="7" t="s">
        <v>38</v>
      </c>
      <c r="D38" s="7" t="s">
        <v>26</v>
      </c>
      <c r="E38" s="7" t="n">
        <v>2</v>
      </c>
      <c r="F38" s="7" t="n">
        <v>2</v>
      </c>
      <c r="G38" s="3" t="str">
        <f aca="false">_xlfn.CONCAT(B38,",",C38,",",D38,",",E38,",",F38)</f>
        <v>12.7mm,6+3 CD,&lt;1,2,2</v>
      </c>
      <c r="H38" s="3" t="n">
        <f aca="false">A38</f>
        <v>37</v>
      </c>
      <c r="R38" s="3" t="e">
        <f aca="false">INDEX(A$2:B$135,MATCH(Q38,B$2:B$135,0),1)</f>
        <v>#N/A</v>
      </c>
      <c r="S38" s="3" t="e">
        <f aca="false">_xlfn.CONCAT("('",H38,"','",R38,"'),")</f>
        <v>#N/A</v>
      </c>
    </row>
    <row r="39" customFormat="false" ht="13.8" hidden="false" customHeight="false" outlineLevel="0" collapsed="false">
      <c r="A39" s="11" t="n">
        <v>38</v>
      </c>
      <c r="B39" s="12" t="s">
        <v>135</v>
      </c>
      <c r="C39" s="11" t="s">
        <v>25</v>
      </c>
      <c r="D39" s="11" t="s">
        <v>26</v>
      </c>
      <c r="E39" s="11" t="n">
        <v>1</v>
      </c>
      <c r="F39" s="11" t="n">
        <v>0</v>
      </c>
      <c r="G39" s="3" t="str">
        <f aca="false">_xlfn.CONCAT(B39,",",C39,",",D39,",",E39,",",F39)</f>
        <v>9mm,10+5 CD,&lt;1,1,0</v>
      </c>
      <c r="H39" s="3" t="n">
        <f aca="false">A39</f>
        <v>38</v>
      </c>
      <c r="R39" s="3" t="e">
        <f aca="false">INDEX(A$2:B$135,MATCH(Q39,B$2:B$135,0),1)</f>
        <v>#N/A</v>
      </c>
      <c r="S39" s="3" t="e">
        <f aca="false">_xlfn.CONCAT("('",H39,"','",R39,"'),")</f>
        <v>#N/A</v>
      </c>
    </row>
    <row r="40" customFormat="false" ht="13.8" hidden="false" customHeight="false" outlineLevel="0" collapsed="false">
      <c r="A40" s="7" t="n">
        <v>39</v>
      </c>
      <c r="B40" s="8" t="s">
        <v>159</v>
      </c>
      <c r="C40" s="7" t="s">
        <v>58</v>
      </c>
      <c r="D40" s="7" t="s">
        <v>26</v>
      </c>
      <c r="E40" s="7" t="n">
        <v>1</v>
      </c>
      <c r="F40" s="7" t="n">
        <v>3</v>
      </c>
      <c r="G40" s="3" t="str">
        <f aca="false">_xlfn.CONCAT(B40,",",C40,",",D40,",",E40,",",F40)</f>
        <v>.50 Ball,4+2 CD,&lt;1,1,3</v>
      </c>
      <c r="H40" s="3" t="n">
        <f aca="false">A40</f>
        <v>39</v>
      </c>
      <c r="R40" s="3" t="e">
        <f aca="false">INDEX(A$2:B$135,MATCH(Q40,B$2:B$135,0),1)</f>
        <v>#N/A</v>
      </c>
      <c r="S40" s="3" t="e">
        <f aca="false">_xlfn.CONCAT("('",H40,"','",R40,"'),")</f>
        <v>#N/A</v>
      </c>
    </row>
    <row r="41" customFormat="false" ht="13.8" hidden="false" customHeight="false" outlineLevel="0" collapsed="false">
      <c r="A41" s="11" t="n">
        <v>40</v>
      </c>
      <c r="B41" s="12" t="s">
        <v>160</v>
      </c>
      <c r="C41" s="11" t="s">
        <v>54</v>
      </c>
      <c r="D41" s="11" t="s">
        <v>26</v>
      </c>
      <c r="E41" s="11" t="n">
        <v>8</v>
      </c>
      <c r="F41" s="11" t="n">
        <v>4</v>
      </c>
      <c r="G41" s="3" t="str">
        <f aca="false">_xlfn.CONCAT(B41,",",C41,",",D41,",",E41,",",F41)</f>
        <v>25mm Grenade,2+1 CD,&lt;1,8,4</v>
      </c>
      <c r="H41" s="3" t="n">
        <f aca="false">A41</f>
        <v>40</v>
      </c>
      <c r="R41" s="3" t="e">
        <f aca="false">INDEX(A$2:B$135,MATCH(Q41,B$2:B$135,0),1)</f>
        <v>#N/A</v>
      </c>
      <c r="S41" s="3" t="e">
        <f aca="false">_xlfn.CONCAT("('",H41,"','",R41,"'),")</f>
        <v>#N/A</v>
      </c>
    </row>
    <row r="42" customFormat="false" ht="13.8" hidden="false" customHeight="false" outlineLevel="0" collapsed="false">
      <c r="A42" s="7" t="n">
        <v>41</v>
      </c>
      <c r="B42" s="8" t="s">
        <v>161</v>
      </c>
      <c r="C42" s="7" t="s">
        <v>54</v>
      </c>
      <c r="D42" s="7" t="s">
        <v>26</v>
      </c>
      <c r="E42" s="7" t="n">
        <v>20</v>
      </c>
      <c r="F42" s="7" t="n">
        <v>4</v>
      </c>
      <c r="G42" s="3" t="str">
        <f aca="false">_xlfn.CONCAT(B42,",",C42,",",D42,",",E42,",",F42)</f>
        <v>40mm grenade round,2+1 CD,&lt;1,20,4</v>
      </c>
      <c r="H42" s="3" t="n">
        <f aca="false">A42</f>
        <v>41</v>
      </c>
      <c r="R42" s="3" t="e">
        <f aca="false">INDEX(A$2:B$135,MATCH(Q42,B$2:B$135,0),1)</f>
        <v>#N/A</v>
      </c>
      <c r="S42" s="3" t="e">
        <f aca="false">_xlfn.CONCAT("('",H42,"','",R42,"'),")</f>
        <v>#N/A</v>
      </c>
      <c r="T42" s="3" t="n">
        <v>5</v>
      </c>
      <c r="U42" s="3" t="n">
        <v>2</v>
      </c>
      <c r="V42" s="2" t="s">
        <v>162</v>
      </c>
      <c r="W42" s="3" t="n">
        <v>4</v>
      </c>
      <c r="X42" s="3" t="n">
        <v>8</v>
      </c>
      <c r="Y42" s="3" t="n">
        <v>20</v>
      </c>
      <c r="Z42" s="3" t="n">
        <v>25</v>
      </c>
    </row>
    <row r="43" customFormat="false" ht="13.8" hidden="false" customHeight="false" outlineLevel="0" collapsed="false">
      <c r="A43" s="11" t="n">
        <v>42</v>
      </c>
      <c r="B43" s="12" t="s">
        <v>163</v>
      </c>
      <c r="C43" s="11" t="s">
        <v>58</v>
      </c>
      <c r="D43" s="11" t="s">
        <v>26</v>
      </c>
      <c r="E43" s="11" t="n">
        <v>5</v>
      </c>
      <c r="F43" s="11" t="n">
        <v>5</v>
      </c>
      <c r="G43" s="3" t="str">
        <f aca="false">_xlfn.CONCAT(B43,",",C43,",",D43,",",E43,",",F43)</f>
        <v>Alien Power Cells,4+2 CD,&lt;1,5,5</v>
      </c>
      <c r="H43" s="3" t="n">
        <f aca="false">A43</f>
        <v>42</v>
      </c>
      <c r="I43" s="3" t="n">
        <v>2.25</v>
      </c>
      <c r="R43" s="3" t="e">
        <f aca="false">INDEX(A$2:B$135,MATCH(Q43,B$2:B$135,0),1)</f>
        <v>#N/A</v>
      </c>
      <c r="S43" s="3" t="e">
        <f aca="false">_xlfn.CONCAT("('",H43,"','",R43,"'),")</f>
        <v>#N/A</v>
      </c>
      <c r="T43" s="17" t="n">
        <f aca="false">T$42*$I43</f>
        <v>11.25</v>
      </c>
      <c r="U43" s="18" t="n">
        <f aca="false">U$42*$I43</f>
        <v>4.5</v>
      </c>
      <c r="V43" s="19" t="n">
        <f aca="false">V$42*$I43</f>
        <v>6.75</v>
      </c>
      <c r="W43" s="20" t="n">
        <f aca="false">W$42*$I43</f>
        <v>9</v>
      </c>
      <c r="X43" s="21" t="n">
        <f aca="false">X$42*$I43</f>
        <v>18</v>
      </c>
      <c r="Y43" s="22" t="n">
        <f aca="false">Y$42*$I43</f>
        <v>45</v>
      </c>
      <c r="Z43" s="23" t="n">
        <f aca="false">Z$42*$I43</f>
        <v>56.25</v>
      </c>
    </row>
    <row r="44" customFormat="false" ht="13.8" hidden="false" customHeight="false" outlineLevel="0" collapsed="false">
      <c r="A44" s="7" t="n">
        <v>43</v>
      </c>
      <c r="B44" s="8" t="s">
        <v>164</v>
      </c>
      <c r="C44" s="7" t="s">
        <v>36</v>
      </c>
      <c r="D44" s="7" t="s">
        <v>26</v>
      </c>
      <c r="E44" s="7" t="n">
        <v>10</v>
      </c>
      <c r="F44" s="7" t="n">
        <v>6</v>
      </c>
      <c r="G44" s="3" t="str">
        <f aca="false">_xlfn.CONCAT(B44,",",C44,",",D44,",",E44,",",F44)</f>
        <v>Alien Power Module,3+1 CD,&lt;1,10,6</v>
      </c>
      <c r="H44" s="3" t="n">
        <f aca="false">A44</f>
        <v>43</v>
      </c>
      <c r="I44" s="3" t="n">
        <v>1.25</v>
      </c>
      <c r="R44" s="3" t="e">
        <f aca="false">INDEX(A$2:B$135,MATCH(Q44,B$2:B$135,0),1)</f>
        <v>#N/A</v>
      </c>
      <c r="S44" s="3" t="e">
        <f aca="false">_xlfn.CONCAT("('",H44,"','",R44,"'),")</f>
        <v>#N/A</v>
      </c>
      <c r="T44" s="17" t="n">
        <f aca="false">T$42*$I44</f>
        <v>6.25</v>
      </c>
      <c r="U44" s="18" t="n">
        <f aca="false">U$42*$I44</f>
        <v>2.5</v>
      </c>
      <c r="V44" s="19" t="n">
        <f aca="false">V$42*$I44</f>
        <v>3.75</v>
      </c>
      <c r="W44" s="20" t="n">
        <f aca="false">W$42*$I44</f>
        <v>5</v>
      </c>
      <c r="X44" s="21" t="n">
        <f aca="false">X$42*$I44</f>
        <v>10</v>
      </c>
      <c r="Y44" s="22" t="n">
        <f aca="false">Y$42*$I44</f>
        <v>25</v>
      </c>
      <c r="Z44" s="23" t="n">
        <f aca="false">Z$42*$I44</f>
        <v>31.25</v>
      </c>
    </row>
    <row r="45" customFormat="false" ht="13.8" hidden="false" customHeight="false" outlineLevel="0" collapsed="false">
      <c r="A45" s="11" t="n">
        <v>44</v>
      </c>
      <c r="B45" s="12" t="s">
        <v>165</v>
      </c>
      <c r="C45" s="11" t="s">
        <v>166</v>
      </c>
      <c r="D45" s="11" t="s">
        <v>26</v>
      </c>
      <c r="E45" s="11" t="n">
        <v>2</v>
      </c>
      <c r="F45" s="11" t="n">
        <v>1</v>
      </c>
      <c r="G45" s="3" t="str">
        <f aca="false">_xlfn.CONCAT(B45,",",C45,",",D45,",",E45,",",F45)</f>
        <v>Arrow,6+4 CD,&lt;1,2,1</v>
      </c>
      <c r="H45" s="3" t="n">
        <f aca="false">A45</f>
        <v>44</v>
      </c>
      <c r="I45" s="3" t="n">
        <v>7</v>
      </c>
      <c r="R45" s="3" t="e">
        <f aca="false">INDEX(A$2:B$135,MATCH(Q45,B$2:B$135,0),1)</f>
        <v>#N/A</v>
      </c>
      <c r="S45" s="3" t="e">
        <f aca="false">_xlfn.CONCAT("('",H45,"','",R45,"'),")</f>
        <v>#N/A</v>
      </c>
      <c r="T45" s="17" t="n">
        <f aca="false">T$42*$I45</f>
        <v>35</v>
      </c>
      <c r="U45" s="18" t="n">
        <f aca="false">U$42*$I45</f>
        <v>14</v>
      </c>
      <c r="V45" s="19" t="n">
        <f aca="false">V$42*$I45</f>
        <v>21</v>
      </c>
      <c r="W45" s="20" t="n">
        <f aca="false">W$42*$I45</f>
        <v>28</v>
      </c>
      <c r="X45" s="21" t="n">
        <f aca="false">X$42*$I45</f>
        <v>56</v>
      </c>
      <c r="Y45" s="22" t="n">
        <f aca="false">Y$42*$I45</f>
        <v>140</v>
      </c>
      <c r="Z45" s="23" t="n">
        <f aca="false">Z$42*$I45</f>
        <v>175</v>
      </c>
    </row>
    <row r="46" customFormat="false" ht="13.8" hidden="false" customHeight="false" outlineLevel="0" collapsed="false">
      <c r="A46" s="7" t="n">
        <v>45</v>
      </c>
      <c r="B46" s="8" t="s">
        <v>167</v>
      </c>
      <c r="C46" s="7" t="s">
        <v>166</v>
      </c>
      <c r="D46" s="7" t="s">
        <v>26</v>
      </c>
      <c r="E46" s="7" t="n">
        <v>10</v>
      </c>
      <c r="F46" s="7" t="n">
        <v>4</v>
      </c>
      <c r="G46" s="3" t="str">
        <f aca="false">_xlfn.CONCAT(B46,",",C46,",",D46,",",E46,",",F46)</f>
        <v>Cryo Arrow,6+4 CD,&lt;1,10,4</v>
      </c>
      <c r="H46" s="3" t="n">
        <f aca="false">A46</f>
        <v>45</v>
      </c>
      <c r="I46" s="3" t="n">
        <v>3</v>
      </c>
      <c r="Q46" s="3" t="s">
        <v>165</v>
      </c>
      <c r="R46" s="3" t="n">
        <f aca="false">INDEX(A$2:B$135,MATCH(Q46,B$2:B$135,0),1)</f>
        <v>44</v>
      </c>
      <c r="S46" s="3" t="str">
        <f aca="false">_xlfn.CONCAT("('",H46,"','",R46,"'),")</f>
        <v>('45','44'),</v>
      </c>
      <c r="T46" s="17" t="n">
        <f aca="false">T$42*$I46</f>
        <v>15</v>
      </c>
      <c r="U46" s="18" t="n">
        <f aca="false">U$42*$I46</f>
        <v>6</v>
      </c>
      <c r="V46" s="19" t="n">
        <f aca="false">V$42*$I46</f>
        <v>9</v>
      </c>
      <c r="W46" s="20" t="n">
        <f aca="false">W$42*$I46</f>
        <v>12</v>
      </c>
      <c r="X46" s="21" t="n">
        <f aca="false">X$42*$I46</f>
        <v>24</v>
      </c>
      <c r="Y46" s="22" t="n">
        <f aca="false">Y$42*$I46</f>
        <v>60</v>
      </c>
      <c r="Z46" s="23" t="n">
        <f aca="false">Z$42*$I46</f>
        <v>75</v>
      </c>
    </row>
    <row r="47" customFormat="false" ht="13.8" hidden="false" customHeight="false" outlineLevel="0" collapsed="false">
      <c r="A47" s="11" t="n">
        <v>46</v>
      </c>
      <c r="B47" s="12" t="s">
        <v>168</v>
      </c>
      <c r="C47" s="11" t="s">
        <v>166</v>
      </c>
      <c r="D47" s="11" t="s">
        <v>26</v>
      </c>
      <c r="E47" s="11" t="n">
        <v>8</v>
      </c>
      <c r="F47" s="11" t="n">
        <v>3</v>
      </c>
      <c r="G47" s="3" t="str">
        <f aca="false">_xlfn.CONCAT(B47,",",C47,",",D47,",",E47,",",F47)</f>
        <v>Explosive Arrow,6+4 CD,&lt;1,8,3</v>
      </c>
      <c r="H47" s="3" t="n">
        <f aca="false">A47</f>
        <v>46</v>
      </c>
      <c r="I47" s="3" t="n">
        <v>0.4</v>
      </c>
      <c r="Q47" s="3" t="s">
        <v>165</v>
      </c>
      <c r="R47" s="3" t="n">
        <f aca="false">INDEX(A$2:B$135,MATCH(Q47,B$2:B$135,0),1)</f>
        <v>44</v>
      </c>
      <c r="S47" s="3" t="str">
        <f aca="false">_xlfn.CONCAT("('",H47,"','",R47,"'),")</f>
        <v>('46','44'),</v>
      </c>
      <c r="T47" s="17" t="n">
        <f aca="false">T$42*$I47</f>
        <v>2</v>
      </c>
      <c r="U47" s="18" t="n">
        <f aca="false">U$42*$I47</f>
        <v>0.8</v>
      </c>
      <c r="V47" s="19" t="n">
        <f aca="false">V$42*$I47</f>
        <v>1.2</v>
      </c>
      <c r="W47" s="20" t="n">
        <f aca="false">W$42*$I47</f>
        <v>1.6</v>
      </c>
      <c r="X47" s="21" t="n">
        <f aca="false">X$42*$I47</f>
        <v>3.2</v>
      </c>
      <c r="Y47" s="22" t="n">
        <f aca="false">Y$42*$I47</f>
        <v>8</v>
      </c>
      <c r="Z47" s="23" t="n">
        <f aca="false">Z$42*$I47</f>
        <v>10</v>
      </c>
    </row>
    <row r="48" customFormat="false" ht="13.8" hidden="false" customHeight="false" outlineLevel="0" collapsed="false">
      <c r="A48" s="7" t="n">
        <v>47</v>
      </c>
      <c r="B48" s="8" t="s">
        <v>169</v>
      </c>
      <c r="C48" s="7" t="s">
        <v>166</v>
      </c>
      <c r="D48" s="7" t="s">
        <v>26</v>
      </c>
      <c r="E48" s="7" t="n">
        <v>4</v>
      </c>
      <c r="F48" s="7" t="n">
        <v>2</v>
      </c>
      <c r="G48" s="3" t="str">
        <f aca="false">_xlfn.CONCAT(B48,",",C48,",",D48,",",E48,",",F48)</f>
        <v>Flaming Arrow,6+4 CD,&lt;1,4,2</v>
      </c>
      <c r="H48" s="3" t="n">
        <f aca="false">A48</f>
        <v>47</v>
      </c>
      <c r="I48" s="3" t="n">
        <v>0.2</v>
      </c>
      <c r="Q48" s="3" t="s">
        <v>165</v>
      </c>
      <c r="R48" s="3" t="n">
        <f aca="false">INDEX(A$2:B$135,MATCH(Q48,B$2:B$135,0),1)</f>
        <v>44</v>
      </c>
      <c r="S48" s="3" t="str">
        <f aca="false">_xlfn.CONCAT("('",H48,"','",R48,"'),")</f>
        <v>('47','44'),</v>
      </c>
      <c r="T48" s="17" t="n">
        <f aca="false">T$42*$I48</f>
        <v>1</v>
      </c>
      <c r="U48" s="18" t="n">
        <f aca="false">U$42*$I48</f>
        <v>0.4</v>
      </c>
      <c r="V48" s="19" t="n">
        <f aca="false">V$42*$I48</f>
        <v>0.6</v>
      </c>
      <c r="W48" s="20" t="n">
        <f aca="false">W$42*$I48</f>
        <v>0.8</v>
      </c>
      <c r="X48" s="21" t="n">
        <f aca="false">X$42*$I48</f>
        <v>1.6</v>
      </c>
      <c r="Y48" s="22" t="n">
        <f aca="false">Y$42*$I48</f>
        <v>4</v>
      </c>
      <c r="Z48" s="23" t="n">
        <f aca="false">Z$42*$I48</f>
        <v>5</v>
      </c>
    </row>
    <row r="49" customFormat="false" ht="13.8" hidden="false" customHeight="false" outlineLevel="0" collapsed="false">
      <c r="A49" s="11" t="n">
        <v>48</v>
      </c>
      <c r="B49" s="12" t="s">
        <v>170</v>
      </c>
      <c r="C49" s="11" t="s">
        <v>166</v>
      </c>
      <c r="D49" s="11" t="s">
        <v>26</v>
      </c>
      <c r="E49" s="11" t="n">
        <v>6</v>
      </c>
      <c r="F49" s="11" t="n">
        <v>2</v>
      </c>
      <c r="G49" s="3" t="str">
        <f aca="false">_xlfn.CONCAT(B49,",",C49,",",D49,",",E49,",",F49)</f>
        <v>Serrated Arrow,6+4 CD,&lt;1,6,2</v>
      </c>
      <c r="H49" s="3" t="n">
        <f aca="false">A49</f>
        <v>48</v>
      </c>
      <c r="I49" s="3" t="n">
        <v>1.5</v>
      </c>
      <c r="Q49" s="3" t="s">
        <v>165</v>
      </c>
      <c r="R49" s="3" t="n">
        <f aca="false">INDEX(A$2:B$135,MATCH(Q49,B$2:B$135,0),1)</f>
        <v>44</v>
      </c>
      <c r="S49" s="3" t="str">
        <f aca="false">_xlfn.CONCAT("('",H49,"','",R49,"'),")</f>
        <v>('48','44'),</v>
      </c>
      <c r="T49" s="17" t="n">
        <f aca="false">T$42*$I49</f>
        <v>7.5</v>
      </c>
      <c r="U49" s="18" t="n">
        <f aca="false">U$42*$I49</f>
        <v>3</v>
      </c>
      <c r="V49" s="19" t="n">
        <f aca="false">V$42*$I49</f>
        <v>4.5</v>
      </c>
      <c r="W49" s="20" t="n">
        <f aca="false">W$42*$I49</f>
        <v>6</v>
      </c>
      <c r="X49" s="21" t="n">
        <f aca="false">X$42*$I49</f>
        <v>12</v>
      </c>
      <c r="Y49" s="22" t="n">
        <f aca="false">Y$42*$I49</f>
        <v>30</v>
      </c>
      <c r="Z49" s="23" t="n">
        <f aca="false">Z$42*$I49</f>
        <v>37.5</v>
      </c>
    </row>
    <row r="50" customFormat="false" ht="13.8" hidden="false" customHeight="false" outlineLevel="0" collapsed="false">
      <c r="A50" s="7" t="n">
        <v>49</v>
      </c>
      <c r="B50" s="8" t="s">
        <v>171</v>
      </c>
      <c r="C50" s="7" t="s">
        <v>166</v>
      </c>
      <c r="D50" s="7" t="s">
        <v>26</v>
      </c>
      <c r="E50" s="7" t="n">
        <v>11</v>
      </c>
      <c r="F50" s="7" t="n">
        <v>5</v>
      </c>
      <c r="G50" s="3" t="str">
        <f aca="false">_xlfn.CONCAT(B50,",",C50,",",D50,",",E50,",",F50)</f>
        <v>Plasma Arrow,6+4 CD,&lt;1,11,5</v>
      </c>
      <c r="H50" s="3" t="n">
        <f aca="false">A50</f>
        <v>49</v>
      </c>
      <c r="I50" s="3" t="n">
        <v>20</v>
      </c>
      <c r="Q50" s="3" t="s">
        <v>165</v>
      </c>
      <c r="R50" s="3" t="n">
        <f aca="false">INDEX(A$2:B$135,MATCH(Q50,B$2:B$135,0),1)</f>
        <v>44</v>
      </c>
      <c r="S50" s="3" t="str">
        <f aca="false">_xlfn.CONCAT("('",H50,"','",R50,"'),")</f>
        <v>('49','44'),</v>
      </c>
      <c r="T50" s="17" t="n">
        <f aca="false">T$42*$I50</f>
        <v>100</v>
      </c>
      <c r="U50" s="18" t="n">
        <f aca="false">U$42*$I50</f>
        <v>40</v>
      </c>
      <c r="V50" s="19" t="n">
        <f aca="false">V$42*$I50</f>
        <v>60</v>
      </c>
      <c r="W50" s="20" t="n">
        <f aca="false">W$42*$I50</f>
        <v>80</v>
      </c>
      <c r="X50" s="21" t="n">
        <f aca="false">X$42*$I50</f>
        <v>160</v>
      </c>
      <c r="Y50" s="22" t="n">
        <f aca="false">Y$42*$I50</f>
        <v>400</v>
      </c>
      <c r="Z50" s="23" t="n">
        <f aca="false">Z$42*$I50</f>
        <v>500</v>
      </c>
    </row>
    <row r="51" customFormat="false" ht="13.8" hidden="false" customHeight="false" outlineLevel="0" collapsed="false">
      <c r="A51" s="11" t="n">
        <v>50</v>
      </c>
      <c r="B51" s="12" t="s">
        <v>172</v>
      </c>
      <c r="C51" s="11" t="s">
        <v>166</v>
      </c>
      <c r="D51" s="11" t="s">
        <v>26</v>
      </c>
      <c r="E51" s="11" t="n">
        <v>5</v>
      </c>
      <c r="F51" s="11" t="n">
        <v>2</v>
      </c>
      <c r="G51" s="3" t="str">
        <f aca="false">_xlfn.CONCAT(B51,",",C51,",",D51,",",E51,",",F51)</f>
        <v>Poison Arrow,6+4 CD,&lt;1,5,2</v>
      </c>
      <c r="H51" s="3" t="n">
        <f aca="false">A51</f>
        <v>50</v>
      </c>
      <c r="I51" s="3" t="n">
        <v>2.5</v>
      </c>
      <c r="Q51" s="3" t="s">
        <v>165</v>
      </c>
      <c r="R51" s="3" t="n">
        <f aca="false">INDEX(A$2:B$135,MATCH(Q51,B$2:B$135,0),1)</f>
        <v>44</v>
      </c>
      <c r="S51" s="3" t="str">
        <f aca="false">_xlfn.CONCAT("('",H51,"','",R51,"'),")</f>
        <v>('50','44'),</v>
      </c>
      <c r="T51" s="17" t="n">
        <f aca="false">T$42*$I51</f>
        <v>12.5</v>
      </c>
      <c r="U51" s="18" t="n">
        <f aca="false">U$42*$I51</f>
        <v>5</v>
      </c>
      <c r="V51" s="19" t="n">
        <f aca="false">V$42*$I51</f>
        <v>7.5</v>
      </c>
      <c r="W51" s="20" t="n">
        <f aca="false">W$42*$I51</f>
        <v>10</v>
      </c>
      <c r="X51" s="21" t="n">
        <f aca="false">X$42*$I51</f>
        <v>20</v>
      </c>
      <c r="Y51" s="22" t="n">
        <f aca="false">Y$42*$I51</f>
        <v>50</v>
      </c>
      <c r="Z51" s="23" t="n">
        <f aca="false">Z$42*$I51</f>
        <v>62.5</v>
      </c>
    </row>
    <row r="52" customFormat="false" ht="13.8" hidden="false" customHeight="false" outlineLevel="0" collapsed="false">
      <c r="A52" s="7" t="n">
        <v>51</v>
      </c>
      <c r="B52" s="8" t="s">
        <v>173</v>
      </c>
      <c r="C52" s="7" t="s">
        <v>174</v>
      </c>
      <c r="D52" s="7" t="s">
        <v>26</v>
      </c>
      <c r="E52" s="7" t="n">
        <v>3</v>
      </c>
      <c r="F52" s="7" t="n">
        <v>2</v>
      </c>
      <c r="G52" s="3" t="str">
        <f aca="false">_xlfn.CONCAT(B52,",",C52,",",D52,",",E52,",",F52)</f>
        <v>Crossbow Bolt,4+4 CD,&lt;1,3,2</v>
      </c>
      <c r="H52" s="3" t="n">
        <f aca="false">A52</f>
        <v>51</v>
      </c>
      <c r="I52" s="3" t="n">
        <f aca="false">5/3</f>
        <v>1.66666666666667</v>
      </c>
      <c r="R52" s="3" t="e">
        <f aca="false">INDEX(A$2:B$135,MATCH(Q52,B$2:B$135,0),1)</f>
        <v>#N/A</v>
      </c>
      <c r="S52" s="3" t="e">
        <f aca="false">_xlfn.CONCAT("('",H52,"','",R52,"'),")</f>
        <v>#N/A</v>
      </c>
      <c r="T52" s="17" t="n">
        <f aca="false">T$42*$I52</f>
        <v>8.33333333333333</v>
      </c>
      <c r="U52" s="18" t="n">
        <f aca="false">U$42*$I52</f>
        <v>3.33333333333333</v>
      </c>
      <c r="V52" s="19" t="n">
        <f aca="false">V$42*$I52</f>
        <v>5</v>
      </c>
      <c r="W52" s="20" t="n">
        <f aca="false">W$42*$I52</f>
        <v>6.66666666666667</v>
      </c>
      <c r="X52" s="21" t="n">
        <f aca="false">X$42*$I52</f>
        <v>13.3333333333333</v>
      </c>
      <c r="Y52" s="22" t="n">
        <f aca="false">Y$42*$I52</f>
        <v>33.3333333333333</v>
      </c>
      <c r="Z52" s="23" t="n">
        <f aca="false">Z$42*$I52</f>
        <v>41.6666666666667</v>
      </c>
    </row>
    <row r="53" customFormat="false" ht="13.8" hidden="false" customHeight="false" outlineLevel="0" collapsed="false">
      <c r="A53" s="11" t="n">
        <v>52</v>
      </c>
      <c r="B53" s="12" t="s">
        <v>175</v>
      </c>
      <c r="C53" s="11" t="s">
        <v>174</v>
      </c>
      <c r="D53" s="11" t="s">
        <v>26</v>
      </c>
      <c r="E53" s="11" t="n">
        <v>11</v>
      </c>
      <c r="F53" s="11" t="n">
        <v>5</v>
      </c>
      <c r="G53" s="3" t="str">
        <f aca="false">_xlfn.CONCAT(B53,",",C53,",",D53,",",E53,",",F53)</f>
        <v>Cryo Bolt,4+4 CD,&lt;1,11,5</v>
      </c>
      <c r="H53" s="3" t="n">
        <f aca="false">A53</f>
        <v>52</v>
      </c>
      <c r="Q53" s="3" t="s">
        <v>173</v>
      </c>
      <c r="R53" s="3" t="n">
        <f aca="false">INDEX(A$2:B$135,MATCH(Q53,B$2:B$135,0),1)</f>
        <v>51</v>
      </c>
      <c r="S53" s="3" t="str">
        <f aca="false">_xlfn.CONCAT("('",H53,"','",R53,"'),")</f>
        <v>('52','51'),</v>
      </c>
    </row>
    <row r="54" customFormat="false" ht="13.8" hidden="false" customHeight="false" outlineLevel="0" collapsed="false">
      <c r="A54" s="7" t="n">
        <v>53</v>
      </c>
      <c r="B54" s="8" t="s">
        <v>176</v>
      </c>
      <c r="C54" s="7" t="s">
        <v>174</v>
      </c>
      <c r="D54" s="7" t="s">
        <v>26</v>
      </c>
      <c r="E54" s="7" t="n">
        <v>9</v>
      </c>
      <c r="F54" s="7" t="n">
        <v>4</v>
      </c>
      <c r="G54" s="3" t="str">
        <f aca="false">_xlfn.CONCAT(B54,",",C54,",",D54,",",E54,",",F54)</f>
        <v>Explosive Bolt,4+4 CD,&lt;1,9,4</v>
      </c>
      <c r="H54" s="3" t="n">
        <f aca="false">A54</f>
        <v>53</v>
      </c>
      <c r="Q54" s="3" t="s">
        <v>173</v>
      </c>
      <c r="R54" s="3" t="n">
        <f aca="false">INDEX(A$2:B$135,MATCH(Q54,B$2:B$135,0),1)</f>
        <v>51</v>
      </c>
      <c r="S54" s="3" t="str">
        <f aca="false">_xlfn.CONCAT("('",H54,"','",R54,"'),")</f>
        <v>('53','51'),</v>
      </c>
    </row>
    <row r="55" customFormat="false" ht="13.8" hidden="false" customHeight="false" outlineLevel="0" collapsed="false">
      <c r="A55" s="11" t="n">
        <v>54</v>
      </c>
      <c r="B55" s="12" t="s">
        <v>177</v>
      </c>
      <c r="C55" s="11" t="s">
        <v>174</v>
      </c>
      <c r="D55" s="11" t="s">
        <v>26</v>
      </c>
      <c r="E55" s="11" t="n">
        <v>5</v>
      </c>
      <c r="F55" s="11" t="n">
        <v>3</v>
      </c>
      <c r="G55" s="3" t="str">
        <f aca="false">_xlfn.CONCAT(B55,",",C55,",",D55,",",E55,",",F55)</f>
        <v>Flaming Bolt,4+4 CD,&lt;1,5,3</v>
      </c>
      <c r="H55" s="3" t="n">
        <f aca="false">A55</f>
        <v>54</v>
      </c>
      <c r="Q55" s="3" t="s">
        <v>173</v>
      </c>
      <c r="R55" s="3" t="n">
        <f aca="false">INDEX(A$2:B$135,MATCH(Q55,B$2:B$135,0),1)</f>
        <v>51</v>
      </c>
      <c r="S55" s="3" t="str">
        <f aca="false">_xlfn.CONCAT("('",H55,"','",R55,"'),")</f>
        <v>('54','51'),</v>
      </c>
    </row>
    <row r="56" customFormat="false" ht="13.8" hidden="false" customHeight="false" outlineLevel="0" collapsed="false">
      <c r="A56" s="7" t="n">
        <v>55</v>
      </c>
      <c r="B56" s="8" t="s">
        <v>178</v>
      </c>
      <c r="C56" s="7" t="s">
        <v>174</v>
      </c>
      <c r="D56" s="7" t="s">
        <v>26</v>
      </c>
      <c r="E56" s="7" t="n">
        <v>7</v>
      </c>
      <c r="F56" s="7" t="n">
        <v>3</v>
      </c>
      <c r="G56" s="3" t="str">
        <f aca="false">_xlfn.CONCAT(B56,",",C56,",",D56,",",E56,",",F56)</f>
        <v>Serrated Bolt,4+4 CD,&lt;1,7,3</v>
      </c>
      <c r="H56" s="3" t="n">
        <f aca="false">A56</f>
        <v>55</v>
      </c>
      <c r="Q56" s="3" t="s">
        <v>173</v>
      </c>
      <c r="R56" s="3" t="n">
        <f aca="false">INDEX(A$2:B$135,MATCH(Q56,B$2:B$135,0),1)</f>
        <v>51</v>
      </c>
      <c r="S56" s="3" t="str">
        <f aca="false">_xlfn.CONCAT("('",H56,"','",R56,"'),")</f>
        <v>('55','51'),</v>
      </c>
    </row>
    <row r="57" customFormat="false" ht="13.8" hidden="false" customHeight="false" outlineLevel="0" collapsed="false">
      <c r="A57" s="11" t="n">
        <v>56</v>
      </c>
      <c r="B57" s="12" t="s">
        <v>179</v>
      </c>
      <c r="C57" s="11" t="s">
        <v>174</v>
      </c>
      <c r="D57" s="11" t="s">
        <v>26</v>
      </c>
      <c r="E57" s="11" t="n">
        <v>12</v>
      </c>
      <c r="F57" s="11" t="n">
        <v>6</v>
      </c>
      <c r="G57" s="3" t="str">
        <f aca="false">_xlfn.CONCAT(B57,",",C57,",",D57,",",E57,",",F57)</f>
        <v>Plasma Bolt,4+4 CD,&lt;1,12,6</v>
      </c>
      <c r="H57" s="3" t="n">
        <f aca="false">A57</f>
        <v>56</v>
      </c>
      <c r="Q57" s="3" t="s">
        <v>173</v>
      </c>
      <c r="R57" s="3" t="n">
        <f aca="false">INDEX(A$2:B$135,MATCH(Q57,B$2:B$135,0),1)</f>
        <v>51</v>
      </c>
      <c r="S57" s="3" t="str">
        <f aca="false">_xlfn.CONCAT("('",H57,"','",R57,"'),")</f>
        <v>('56','51'),</v>
      </c>
    </row>
    <row r="58" customFormat="false" ht="13.8" hidden="false" customHeight="false" outlineLevel="0" collapsed="false">
      <c r="A58" s="7" t="n">
        <v>57</v>
      </c>
      <c r="B58" s="8" t="s">
        <v>180</v>
      </c>
      <c r="C58" s="7" t="s">
        <v>174</v>
      </c>
      <c r="D58" s="7" t="s">
        <v>26</v>
      </c>
      <c r="E58" s="7" t="n">
        <v>6</v>
      </c>
      <c r="F58" s="7" t="n">
        <v>3</v>
      </c>
      <c r="G58" s="3" t="str">
        <f aca="false">_xlfn.CONCAT(B58,",",C58,",",D58,",",E58,",",F58)</f>
        <v>Poison Bolt,4+4 CD,&lt;1,6,3</v>
      </c>
      <c r="H58" s="3" t="n">
        <f aca="false">A58</f>
        <v>57</v>
      </c>
      <c r="Q58" s="3" t="s">
        <v>173</v>
      </c>
      <c r="R58" s="3" t="n">
        <f aca="false">INDEX(A$2:B$135,MATCH(Q58,B$2:B$135,0),1)</f>
        <v>51</v>
      </c>
      <c r="S58" s="3" t="str">
        <f aca="false">_xlfn.CONCAT("('",H58,"','",R58,"'),")</f>
        <v>('57','51'),</v>
      </c>
    </row>
    <row r="59" customFormat="false" ht="13.8" hidden="false" customHeight="false" outlineLevel="0" collapsed="false">
      <c r="A59" s="11" t="n">
        <v>58</v>
      </c>
      <c r="B59" s="12" t="s">
        <v>181</v>
      </c>
      <c r="C59" s="11" t="n">
        <v>1</v>
      </c>
      <c r="D59" s="11" t="n">
        <v>4</v>
      </c>
      <c r="E59" s="11" t="n">
        <v>200</v>
      </c>
      <c r="F59" s="11" t="n">
        <v>5</v>
      </c>
      <c r="G59" s="3" t="str">
        <f aca="false">_xlfn.CONCAT(B59,",",C59,",",D59,",",E59,",",F59)</f>
        <v>Plasma Core,1,4,200,5</v>
      </c>
      <c r="H59" s="3" t="n">
        <f aca="false">A59</f>
        <v>58</v>
      </c>
      <c r="Q59" s="3" t="s">
        <v>173</v>
      </c>
      <c r="R59" s="3" t="n">
        <f aca="false">INDEX(A$2:B$135,MATCH(Q59,B$2:B$135,0),1)</f>
        <v>51</v>
      </c>
      <c r="S59" s="3" t="str">
        <f aca="false">_xlfn.CONCAT("('",H59,"','",R59,"'),")</f>
        <v>('58','51'),</v>
      </c>
    </row>
    <row r="60" customFormat="false" ht="13.8" hidden="false" customHeight="false" outlineLevel="0" collapsed="false">
      <c r="A60" s="7" t="n">
        <v>59</v>
      </c>
      <c r="B60" s="8" t="s">
        <v>182</v>
      </c>
      <c r="C60" s="7" t="s">
        <v>58</v>
      </c>
      <c r="D60" s="7" t="s">
        <v>26</v>
      </c>
      <c r="E60" s="7" t="n">
        <v>75</v>
      </c>
      <c r="F60" s="7" t="n">
        <v>2</v>
      </c>
      <c r="G60" s="3" t="str">
        <f aca="false">_xlfn.CONCAT(B60,",",C60,",",D60,",",E60,",",F60)</f>
        <v>Cazadores Sting,4+2 CD,&lt;1,75,2</v>
      </c>
      <c r="H60" s="3" t="n">
        <f aca="false">A60</f>
        <v>59</v>
      </c>
      <c r="Q60" s="3" t="s">
        <v>98</v>
      </c>
      <c r="R60" s="3" t="n">
        <f aca="false">INDEX(A$2:B$135,MATCH(Q60,B$2:B$135,0),1)</f>
        <v>11</v>
      </c>
      <c r="S60" s="3" t="str">
        <f aca="false">_xlfn.CONCAT("('",H60,"','",R60,"'),")</f>
        <v>('59','11'),</v>
      </c>
    </row>
    <row r="61" customFormat="false" ht="13.8" hidden="false" customHeight="false" outlineLevel="0" collapsed="false">
      <c r="A61" s="24" t="s">
        <v>183</v>
      </c>
      <c r="B61" s="9" t="s">
        <v>184</v>
      </c>
      <c r="C61" s="10" t="s">
        <v>40</v>
      </c>
      <c r="D61" s="10" t="s">
        <v>26</v>
      </c>
      <c r="E61" s="10" t="n">
        <v>2</v>
      </c>
      <c r="F61" s="10" t="n">
        <v>1</v>
      </c>
      <c r="G61" s="3" t="str">
        <f aca="false">_xlfn.CONCAT(B61,",",C61,",",D61,",",E61,",",F61)</f>
        <v>.38 SWC,8+4 CD,&lt;1,2,1</v>
      </c>
      <c r="H61" s="3" t="str">
        <f aca="false">A61</f>
        <v>60</v>
      </c>
      <c r="Q61" s="3" t="s">
        <v>24</v>
      </c>
      <c r="R61" s="3" t="n">
        <f aca="false">INDEX(A$2:B$135,MATCH(Q61,B$2:B$135,0),1)</f>
        <v>1</v>
      </c>
      <c r="S61" s="3" t="str">
        <f aca="false">_xlfn.CONCAT("('",H61,"','",R61,"'),")</f>
        <v>('60','1'),</v>
      </c>
      <c r="T61" s="3" t="s">
        <v>185</v>
      </c>
    </row>
    <row r="62" customFormat="false" ht="13.8" hidden="false" customHeight="false" outlineLevel="0" collapsed="false">
      <c r="A62" s="25" t="s">
        <v>186</v>
      </c>
      <c r="B62" s="13" t="s">
        <v>187</v>
      </c>
      <c r="C62" s="14" t="s">
        <v>58</v>
      </c>
      <c r="D62" s="14" t="s">
        <v>26</v>
      </c>
      <c r="E62" s="14" t="n">
        <v>5</v>
      </c>
      <c r="F62" s="14" t="n">
        <v>2</v>
      </c>
      <c r="G62" s="3" t="str">
        <f aca="false">_xlfn.CONCAT(B62,",",C62,",",D62,",",E62,",",F62)</f>
        <v>10mm AP,4+2 CD,&lt;1,5,2</v>
      </c>
      <c r="H62" s="3" t="str">
        <f aca="false">A62</f>
        <v>61</v>
      </c>
      <c r="Q62" s="3" t="s">
        <v>39</v>
      </c>
      <c r="R62" s="3" t="n">
        <f aca="false">INDEX(A$2:B$135,MATCH(Q62,B$2:B$135,0),1)</f>
        <v>2</v>
      </c>
      <c r="S62" s="3" t="str">
        <f aca="false">_xlfn.CONCAT("('",H62,"','",R62,"'),")</f>
        <v>('61','2'),</v>
      </c>
    </row>
    <row r="63" customFormat="false" ht="13.8" hidden="false" customHeight="false" outlineLevel="0" collapsed="false">
      <c r="A63" s="24" t="s">
        <v>188</v>
      </c>
      <c r="B63" s="9" t="s">
        <v>189</v>
      </c>
      <c r="C63" s="10" t="s">
        <v>58</v>
      </c>
      <c r="D63" s="10" t="s">
        <v>26</v>
      </c>
      <c r="E63" s="10" t="n">
        <v>4</v>
      </c>
      <c r="F63" s="10" t="n">
        <v>2</v>
      </c>
      <c r="G63" s="3" t="str">
        <f aca="false">_xlfn.CONCAT(B63,",",C63,",",D63,",",E63,",",F63)</f>
        <v>10mm HP,4+2 CD,&lt;1,4,2</v>
      </c>
      <c r="H63" s="3" t="str">
        <f aca="false">A63</f>
        <v>62</v>
      </c>
      <c r="Q63" s="3" t="s">
        <v>39</v>
      </c>
      <c r="R63" s="3" t="n">
        <f aca="false">INDEX(A$2:B$135,MATCH(Q63,B$2:B$135,0),1)</f>
        <v>2</v>
      </c>
      <c r="S63" s="3" t="str">
        <f aca="false">_xlfn.CONCAT("('",H63,"','",R63,"'),")</f>
        <v>('62','2'),</v>
      </c>
    </row>
    <row r="64" customFormat="false" ht="13.8" hidden="false" customHeight="false" outlineLevel="0" collapsed="false">
      <c r="A64" s="25" t="s">
        <v>190</v>
      </c>
      <c r="B64" s="13" t="s">
        <v>191</v>
      </c>
      <c r="C64" s="14" t="s">
        <v>38</v>
      </c>
      <c r="D64" s="14" t="s">
        <v>26</v>
      </c>
      <c r="E64" s="14" t="s">
        <v>162</v>
      </c>
      <c r="F64" s="14" t="s">
        <v>192</v>
      </c>
      <c r="G64" s="3" t="str">
        <f aca="false">_xlfn.CONCAT(B64,",",C64,",",D64,",",E64,",",F64)</f>
        <v>10mm JSP,6+3 CD,&lt;1,3,1</v>
      </c>
      <c r="H64" s="3" t="str">
        <f aca="false">A64</f>
        <v>63</v>
      </c>
      <c r="Q64" s="3" t="s">
        <v>39</v>
      </c>
      <c r="R64" s="3" t="n">
        <f aca="false">INDEX(A$2:B$135,MATCH(Q64,B$2:B$135,0),1)</f>
        <v>2</v>
      </c>
      <c r="S64" s="3" t="str">
        <f aca="false">_xlfn.CONCAT("('",H64,"','",R64,"'),")</f>
        <v>('63','2'),</v>
      </c>
    </row>
    <row r="65" customFormat="false" ht="13.8" hidden="false" customHeight="false" outlineLevel="0" collapsed="false">
      <c r="A65" s="24" t="s">
        <v>193</v>
      </c>
      <c r="B65" s="9" t="s">
        <v>194</v>
      </c>
      <c r="C65" s="10" t="s">
        <v>82</v>
      </c>
      <c r="D65" s="10" t="s">
        <v>26</v>
      </c>
      <c r="E65" s="10" t="s">
        <v>195</v>
      </c>
      <c r="F65" s="10" t="s">
        <v>195</v>
      </c>
      <c r="G65" s="3" t="str">
        <f aca="false">_xlfn.CONCAT(B65,",",C65,",",D65,",",E65,",",F65)</f>
        <v>10mm Junk,14+7 CD,&lt;1,0,0</v>
      </c>
      <c r="H65" s="3" t="str">
        <f aca="false">A65</f>
        <v>64</v>
      </c>
      <c r="Q65" s="3" t="s">
        <v>39</v>
      </c>
      <c r="R65" s="3" t="n">
        <f aca="false">INDEX(A$2:B$135,MATCH(Q65,B$2:B$135,0),1)</f>
        <v>2</v>
      </c>
      <c r="S65" s="3" t="str">
        <f aca="false">_xlfn.CONCAT("('",H65,"','",R65,"'),")</f>
        <v>('64','2'),</v>
      </c>
    </row>
    <row r="66" customFormat="false" ht="13.8" hidden="false" customHeight="false" outlineLevel="0" collapsed="false">
      <c r="A66" s="25" t="s">
        <v>196</v>
      </c>
      <c r="B66" s="13" t="s">
        <v>197</v>
      </c>
      <c r="C66" s="14" t="s">
        <v>58</v>
      </c>
      <c r="D66" s="14" t="s">
        <v>26</v>
      </c>
      <c r="E66" s="14" t="s">
        <v>198</v>
      </c>
      <c r="F66" s="14" t="s">
        <v>199</v>
      </c>
      <c r="G66" s="3" t="str">
        <f aca="false">_xlfn.CONCAT(B66,",",C66,",",D66,",",E66,",",F66)</f>
        <v>10mm P+,4+2 CD,&lt;1,4,2</v>
      </c>
      <c r="H66" s="3" t="str">
        <f aca="false">A66</f>
        <v>65</v>
      </c>
      <c r="Q66" s="3" t="s">
        <v>39</v>
      </c>
      <c r="R66" s="3" t="n">
        <f aca="false">INDEX(A$2:B$135,MATCH(Q66,B$2:B$135,0),1)</f>
        <v>2</v>
      </c>
      <c r="S66" s="3" t="str">
        <f aca="false">_xlfn.CONCAT("('",H66,"','",R66,"'),")</f>
        <v>('65','2'),</v>
      </c>
    </row>
    <row r="67" customFormat="false" ht="13.8" hidden="false" customHeight="false" outlineLevel="0" collapsed="false">
      <c r="A67" s="24" t="s">
        <v>200</v>
      </c>
      <c r="B67" s="9" t="s">
        <v>201</v>
      </c>
      <c r="C67" s="10" t="s">
        <v>76</v>
      </c>
      <c r="D67" s="10" t="s">
        <v>26</v>
      </c>
      <c r="E67" s="10" t="s">
        <v>192</v>
      </c>
      <c r="F67" s="10" t="s">
        <v>195</v>
      </c>
      <c r="G67" s="3" t="str">
        <f aca="false">_xlfn.CONCAT(B67,",",C67,",",D67,",",E67,",",F67)</f>
        <v>10mm Surplus,12+6 CD,&lt;1,1,0</v>
      </c>
      <c r="H67" s="3" t="str">
        <f aca="false">A67</f>
        <v>66</v>
      </c>
      <c r="Q67" s="3" t="s">
        <v>39</v>
      </c>
      <c r="R67" s="3" t="n">
        <f aca="false">INDEX(A$2:B$135,MATCH(Q67,B$2:B$135,0),1)</f>
        <v>2</v>
      </c>
      <c r="S67" s="3" t="str">
        <f aca="false">_xlfn.CONCAT("('",H67,"','",R67,"'),")</f>
        <v>('66','2'),</v>
      </c>
    </row>
    <row r="68" customFormat="false" ht="13.8" hidden="false" customHeight="false" outlineLevel="0" collapsed="false">
      <c r="A68" s="25" t="s">
        <v>202</v>
      </c>
      <c r="B68" s="13" t="s">
        <v>203</v>
      </c>
      <c r="C68" s="14" t="s">
        <v>36</v>
      </c>
      <c r="D68" s="14" t="s">
        <v>26</v>
      </c>
      <c r="E68" s="14" t="s">
        <v>204</v>
      </c>
      <c r="F68" s="14" t="s">
        <v>162</v>
      </c>
      <c r="G68" s="3" t="str">
        <f aca="false">_xlfn.CONCAT(B68,",",C68,",",D68,",",E68,",",F68)</f>
        <v>.308 AP,3+1 CD,&lt;1,7,3</v>
      </c>
      <c r="H68" s="3" t="str">
        <f aca="false">A68</f>
        <v>67</v>
      </c>
      <c r="Q68" s="3" t="s">
        <v>46</v>
      </c>
      <c r="R68" s="3" t="n">
        <f aca="false">INDEX(A$2:B$135,MATCH(Q68,B$2:B$135,0),1)</f>
        <v>3</v>
      </c>
      <c r="S68" s="3" t="str">
        <f aca="false">_xlfn.CONCAT("('",H68,"','",R68,"'),")</f>
        <v>('67','3'),</v>
      </c>
    </row>
    <row r="69" customFormat="false" ht="13.8" hidden="false" customHeight="false" outlineLevel="0" collapsed="false">
      <c r="A69" s="24" t="s">
        <v>205</v>
      </c>
      <c r="B69" s="9" t="s">
        <v>206</v>
      </c>
      <c r="C69" s="10" t="s">
        <v>36</v>
      </c>
      <c r="D69" s="10" t="s">
        <v>26</v>
      </c>
      <c r="E69" s="10" t="s">
        <v>204</v>
      </c>
      <c r="F69" s="10" t="s">
        <v>162</v>
      </c>
      <c r="G69" s="3" t="str">
        <f aca="false">_xlfn.CONCAT(B69,",",C69,",",D69,",",E69,",",F69)</f>
        <v>.308 HP,3+1 CD,&lt;1,7,3</v>
      </c>
      <c r="H69" s="3" t="str">
        <f aca="false">A69</f>
        <v>68</v>
      </c>
      <c r="Q69" s="3" t="s">
        <v>46</v>
      </c>
      <c r="R69" s="3" t="n">
        <f aca="false">INDEX(A$2:B$135,MATCH(Q69,B$2:B$135,0),1)</f>
        <v>3</v>
      </c>
      <c r="S69" s="3" t="str">
        <f aca="false">_xlfn.CONCAT("('",H69,"','",R69,"'),")</f>
        <v>('68','3'),</v>
      </c>
    </row>
    <row r="70" customFormat="false" ht="13.8" hidden="false" customHeight="false" outlineLevel="0" collapsed="false">
      <c r="A70" s="25" t="s">
        <v>207</v>
      </c>
      <c r="B70" s="13" t="s">
        <v>208</v>
      </c>
      <c r="C70" s="14" t="s">
        <v>58</v>
      </c>
      <c r="D70" s="14" t="s">
        <v>26</v>
      </c>
      <c r="E70" s="14" t="s">
        <v>198</v>
      </c>
      <c r="F70" s="14" t="s">
        <v>199</v>
      </c>
      <c r="G70" s="3" t="str">
        <f aca="false">_xlfn.CONCAT(B70,",",C70,",",D70,",",E70,",",F70)</f>
        <v>.308 JSP,4+2 CD,&lt;1,4,2</v>
      </c>
      <c r="H70" s="3" t="str">
        <f aca="false">A70</f>
        <v>69</v>
      </c>
      <c r="Q70" s="3" t="s">
        <v>46</v>
      </c>
      <c r="R70" s="3" t="n">
        <f aca="false">INDEX(A$2:B$135,MATCH(Q70,B$2:B$135,0),1)</f>
        <v>3</v>
      </c>
      <c r="S70" s="3" t="str">
        <f aca="false">_xlfn.CONCAT("('",H70,"','",R70,"'),")</f>
        <v>('69','3'),</v>
      </c>
    </row>
    <row r="71" customFormat="false" ht="13.8" hidden="false" customHeight="false" outlineLevel="0" collapsed="false">
      <c r="A71" s="24" t="s">
        <v>209</v>
      </c>
      <c r="B71" s="9" t="s">
        <v>210</v>
      </c>
      <c r="C71" s="10" t="s">
        <v>25</v>
      </c>
      <c r="D71" s="10" t="s">
        <v>26</v>
      </c>
      <c r="E71" s="10" t="s">
        <v>192</v>
      </c>
      <c r="F71" s="10" t="s">
        <v>195</v>
      </c>
      <c r="G71" s="3" t="str">
        <f aca="false">_xlfn.CONCAT(B71,",",C71,",",D71,",",E71,",",F71)</f>
        <v>.308 Junk,10+5 CD,&lt;1,1,0</v>
      </c>
      <c r="H71" s="3" t="str">
        <f aca="false">A71</f>
        <v>70</v>
      </c>
      <c r="Q71" s="3" t="s">
        <v>46</v>
      </c>
      <c r="R71" s="3" t="n">
        <f aca="false">INDEX(A$2:B$135,MATCH(Q71,B$2:B$135,0),1)</f>
        <v>3</v>
      </c>
      <c r="S71" s="3" t="str">
        <f aca="false">_xlfn.CONCAT("('",H71,"','",R71,"'),")</f>
        <v>('70','3'),</v>
      </c>
    </row>
    <row r="72" customFormat="false" ht="13.8" hidden="false" customHeight="false" outlineLevel="0" collapsed="false">
      <c r="A72" s="25" t="s">
        <v>211</v>
      </c>
      <c r="B72" s="13" t="s">
        <v>212</v>
      </c>
      <c r="C72" s="14" t="s">
        <v>40</v>
      </c>
      <c r="D72" s="14" t="s">
        <v>26</v>
      </c>
      <c r="E72" s="14" t="s">
        <v>192</v>
      </c>
      <c r="F72" s="14" t="s">
        <v>192</v>
      </c>
      <c r="G72" s="3" t="str">
        <f aca="false">_xlfn.CONCAT(B72,",",C72,",",D72,",",E72,",",F72)</f>
        <v>.308 Surplus,8+4 CD,&lt;1,1,1</v>
      </c>
      <c r="H72" s="3" t="str">
        <f aca="false">A72</f>
        <v>71</v>
      </c>
      <c r="Q72" s="3" t="s">
        <v>46</v>
      </c>
      <c r="R72" s="3" t="n">
        <f aca="false">INDEX(A$2:B$135,MATCH(Q72,B$2:B$135,0),1)</f>
        <v>3</v>
      </c>
      <c r="S72" s="3" t="str">
        <f aca="false">_xlfn.CONCAT("('",H72,"','",R72,"'),")</f>
        <v>('71','3'),</v>
      </c>
    </row>
    <row r="73" customFormat="false" ht="13.8" hidden="false" customHeight="false" outlineLevel="0" collapsed="false">
      <c r="A73" s="24" t="s">
        <v>213</v>
      </c>
      <c r="B73" s="9" t="s">
        <v>93</v>
      </c>
      <c r="C73" s="10" t="s">
        <v>36</v>
      </c>
      <c r="D73" s="10" t="s">
        <v>26</v>
      </c>
      <c r="E73" s="10" t="s">
        <v>214</v>
      </c>
      <c r="F73" s="10" t="s">
        <v>199</v>
      </c>
      <c r="G73" s="3" t="str">
        <f aca="false">_xlfn.CONCAT(B73,",",C73,",",D73,",",E73,",",F73)</f>
        <v>Bean Bag,3+1 CD,&lt;1,5,2</v>
      </c>
      <c r="H73" s="3" t="str">
        <f aca="false">A73</f>
        <v>72</v>
      </c>
      <c r="Q73" s="3" t="s">
        <v>62</v>
      </c>
      <c r="R73" s="3" t="n">
        <f aca="false">INDEX(A$2:B$135,MATCH(Q73,B$2:B$135,0),1)</f>
        <v>5</v>
      </c>
      <c r="S73" s="3" t="str">
        <f aca="false">_xlfn.CONCAT("('",H73,"','",R73,"'),")</f>
        <v>('72','5'),</v>
      </c>
    </row>
    <row r="74" customFormat="false" ht="13.8" hidden="false" customHeight="false" outlineLevel="0" collapsed="false">
      <c r="A74" s="25" t="s">
        <v>215</v>
      </c>
      <c r="B74" s="13" t="s">
        <v>107</v>
      </c>
      <c r="C74" s="14" t="s">
        <v>141</v>
      </c>
      <c r="D74" s="14" t="s">
        <v>26</v>
      </c>
      <c r="E74" s="14" t="s">
        <v>183</v>
      </c>
      <c r="F74" s="14" t="s">
        <v>214</v>
      </c>
      <c r="G74" s="3" t="str">
        <f aca="false">_xlfn.CONCAT(B74,",",C74,",",D74,",",E74,",",F74)</f>
        <v>Coin shot,1+1 CD,&lt;1,60,5</v>
      </c>
      <c r="H74" s="3" t="str">
        <f aca="false">A74</f>
        <v>73</v>
      </c>
      <c r="Q74" s="3" t="s">
        <v>62</v>
      </c>
      <c r="R74" s="3" t="n">
        <f aca="false">INDEX(A$2:B$135,MATCH(Q74,B$2:B$135,0),1)</f>
        <v>5</v>
      </c>
      <c r="S74" s="3" t="str">
        <f aca="false">_xlfn.CONCAT("('",H74,"','",R74,"'),")</f>
        <v>('73','5'),</v>
      </c>
    </row>
    <row r="75" customFormat="false" ht="13.8" hidden="false" customHeight="false" outlineLevel="0" collapsed="false">
      <c r="A75" s="24" t="s">
        <v>216</v>
      </c>
      <c r="B75" s="9" t="s">
        <v>217</v>
      </c>
      <c r="C75" s="10" t="s">
        <v>58</v>
      </c>
      <c r="D75" s="10" t="s">
        <v>26</v>
      </c>
      <c r="E75" s="10" t="s">
        <v>162</v>
      </c>
      <c r="F75" s="10" t="s">
        <v>199</v>
      </c>
      <c r="G75" s="3" t="str">
        <f aca="false">_xlfn.CONCAT(B75,",",C75,",",D75,",",E75,",",F75)</f>
        <v>Dragon’s Breath,4+2 CD,&lt;1,3,2</v>
      </c>
      <c r="H75" s="3" t="str">
        <f aca="false">A75</f>
        <v>74</v>
      </c>
      <c r="Q75" s="3" t="s">
        <v>62</v>
      </c>
      <c r="R75" s="3" t="n">
        <f aca="false">INDEX(A$2:B$135,MATCH(Q75,B$2:B$135,0),1)</f>
        <v>5</v>
      </c>
      <c r="S75" s="3" t="str">
        <f aca="false">_xlfn.CONCAT("('",H75,"','",R75,"'),")</f>
        <v>('74','5'),</v>
      </c>
    </row>
    <row r="76" customFormat="false" ht="13.8" hidden="false" customHeight="false" outlineLevel="0" collapsed="false">
      <c r="A76" s="25" t="s">
        <v>218</v>
      </c>
      <c r="B76" s="13" t="s">
        <v>116</v>
      </c>
      <c r="C76" s="14" t="s">
        <v>36</v>
      </c>
      <c r="D76" s="14" t="s">
        <v>26</v>
      </c>
      <c r="E76" s="14" t="s">
        <v>214</v>
      </c>
      <c r="F76" s="14" t="s">
        <v>199</v>
      </c>
      <c r="G76" s="3" t="str">
        <f aca="false">_xlfn.CONCAT(B76,",",C76,",",D76,",",E76,",",F76)</f>
        <v>Flechette,3+1 CD,&lt;1,5,2</v>
      </c>
      <c r="H76" s="3" t="str">
        <f aca="false">A76</f>
        <v>75</v>
      </c>
      <c r="Q76" s="3" t="s">
        <v>62</v>
      </c>
      <c r="R76" s="3" t="n">
        <f aca="false">INDEX(A$2:B$135,MATCH(Q76,B$2:B$135,0),1)</f>
        <v>5</v>
      </c>
      <c r="S76" s="3" t="str">
        <f aca="false">_xlfn.CONCAT("('",H76,"','",R76,"'),")</f>
        <v>('75','5'),</v>
      </c>
    </row>
    <row r="77" customFormat="false" ht="13.8" hidden="false" customHeight="false" outlineLevel="0" collapsed="false">
      <c r="A77" s="24" t="s">
        <v>219</v>
      </c>
      <c r="B77" s="9" t="s">
        <v>118</v>
      </c>
      <c r="C77" s="10" t="s">
        <v>58</v>
      </c>
      <c r="D77" s="10" t="s">
        <v>26</v>
      </c>
      <c r="E77" s="10" t="s">
        <v>162</v>
      </c>
      <c r="F77" s="10" t="s">
        <v>199</v>
      </c>
      <c r="G77" s="3" t="str">
        <f aca="false">_xlfn.CONCAT(B77,",",C77,",",D77,",",E77,",",F77)</f>
        <v>Pulse Slug,4+2 CD,&lt;1,3,2</v>
      </c>
      <c r="H77" s="3" t="str">
        <f aca="false">A77</f>
        <v>76</v>
      </c>
      <c r="Q77" s="3" t="s">
        <v>62</v>
      </c>
      <c r="R77" s="3" t="n">
        <f aca="false">INDEX(A$2:B$135,MATCH(Q77,B$2:B$135,0),1)</f>
        <v>5</v>
      </c>
      <c r="S77" s="3" t="str">
        <f aca="false">_xlfn.CONCAT("('",H77,"','",R77,"'),")</f>
        <v>('76','5'),</v>
      </c>
    </row>
    <row r="78" customFormat="false" ht="13.8" hidden="false" customHeight="false" outlineLevel="0" collapsed="false">
      <c r="A78" s="25" t="s">
        <v>220</v>
      </c>
      <c r="B78" s="13" t="s">
        <v>110</v>
      </c>
      <c r="C78" s="14" t="s">
        <v>58</v>
      </c>
      <c r="D78" s="14" t="s">
        <v>26</v>
      </c>
      <c r="E78" s="14" t="s">
        <v>162</v>
      </c>
      <c r="F78" s="14" t="s">
        <v>199</v>
      </c>
      <c r="G78" s="3" t="str">
        <f aca="false">_xlfn.CONCAT(B78,",",C78,",",D78,",",E78,",",F78)</f>
        <v>Slug,4+2 CD,&lt;1,3,2</v>
      </c>
      <c r="H78" s="3" t="str">
        <f aca="false">A78</f>
        <v>77</v>
      </c>
      <c r="Q78" s="3" t="s">
        <v>62</v>
      </c>
      <c r="R78" s="3" t="n">
        <f aca="false">INDEX(A$2:B$135,MATCH(Q78,B$2:B$135,0),1)</f>
        <v>5</v>
      </c>
      <c r="S78" s="3" t="str">
        <f aca="false">_xlfn.CONCAT("('",H78,"','",R78,"'),")</f>
        <v>('77','5'),</v>
      </c>
    </row>
    <row r="79" customFormat="false" ht="13.8" hidden="false" customHeight="false" outlineLevel="0" collapsed="false">
      <c r="A79" s="24" t="s">
        <v>221</v>
      </c>
      <c r="B79" s="9" t="s">
        <v>222</v>
      </c>
      <c r="C79" s="10" t="s">
        <v>58</v>
      </c>
      <c r="D79" s="10" t="s">
        <v>26</v>
      </c>
      <c r="E79" s="10" t="s">
        <v>204</v>
      </c>
      <c r="F79" s="10" t="s">
        <v>198</v>
      </c>
      <c r="G79" s="3" t="str">
        <f aca="false">_xlfn.CONCAT(B79,",",C79,",",D79,",",E79,",",F79)</f>
        <v>.45 AP,4+2 CD,&lt;1,7,4</v>
      </c>
      <c r="H79" s="3" t="str">
        <f aca="false">A79</f>
        <v>78</v>
      </c>
      <c r="Q79" s="3" t="s">
        <v>68</v>
      </c>
      <c r="R79" s="3" t="n">
        <f aca="false">INDEX(A$2:B$135,MATCH(Q79,B$2:B$135,0),1)</f>
        <v>6</v>
      </c>
      <c r="S79" s="3" t="str">
        <f aca="false">_xlfn.CONCAT("('",H79,"','",R79,"'),")</f>
        <v>('78','6'),</v>
      </c>
    </row>
    <row r="80" customFormat="false" ht="13.8" hidden="false" customHeight="false" outlineLevel="0" collapsed="false">
      <c r="A80" s="25" t="s">
        <v>223</v>
      </c>
      <c r="B80" s="13" t="s">
        <v>224</v>
      </c>
      <c r="C80" s="14" t="s">
        <v>58</v>
      </c>
      <c r="D80" s="14" t="s">
        <v>26</v>
      </c>
      <c r="E80" s="14" t="s">
        <v>204</v>
      </c>
      <c r="F80" s="14" t="s">
        <v>198</v>
      </c>
      <c r="G80" s="3" t="str">
        <f aca="false">_xlfn.CONCAT(B80,",",C80,",",D80,",",E80,",",F80)</f>
        <v>.45 HP,4+2 CD,&lt;1,7,4</v>
      </c>
      <c r="H80" s="3" t="str">
        <f aca="false">A80</f>
        <v>79</v>
      </c>
      <c r="Q80" s="3" t="s">
        <v>68</v>
      </c>
      <c r="R80" s="3" t="n">
        <f aca="false">INDEX(A$2:B$135,MATCH(Q80,B$2:B$135,0),1)</f>
        <v>6</v>
      </c>
      <c r="S80" s="3" t="str">
        <f aca="false">_xlfn.CONCAT("('",H80,"','",R80,"'),")</f>
        <v>('79','6'),</v>
      </c>
    </row>
    <row r="81" customFormat="false" ht="13.8" hidden="false" customHeight="false" outlineLevel="0" collapsed="false">
      <c r="A81" s="24" t="s">
        <v>225</v>
      </c>
      <c r="B81" s="9" t="s">
        <v>226</v>
      </c>
      <c r="C81" s="10" t="s">
        <v>38</v>
      </c>
      <c r="D81" s="10" t="s">
        <v>26</v>
      </c>
      <c r="E81" s="10" t="s">
        <v>198</v>
      </c>
      <c r="F81" s="10" t="s">
        <v>162</v>
      </c>
      <c r="G81" s="3" t="str">
        <f aca="false">_xlfn.CONCAT(B81,",",C81,",",D81,",",E81,",",F81)</f>
        <v>.45 JSP,6+3 CD,&lt;1,4,3</v>
      </c>
      <c r="H81" s="3" t="str">
        <f aca="false">A81</f>
        <v>80</v>
      </c>
      <c r="Q81" s="3" t="s">
        <v>68</v>
      </c>
      <c r="R81" s="3" t="n">
        <f aca="false">INDEX(A$2:B$135,MATCH(Q81,B$2:B$135,0),1)</f>
        <v>6</v>
      </c>
      <c r="S81" s="3" t="str">
        <f aca="false">_xlfn.CONCAT("('",H81,"','",R81,"'),")</f>
        <v>('80','6'),</v>
      </c>
    </row>
    <row r="82" customFormat="false" ht="13.8" hidden="false" customHeight="false" outlineLevel="0" collapsed="false">
      <c r="A82" s="25" t="s">
        <v>227</v>
      </c>
      <c r="B82" s="13" t="s">
        <v>228</v>
      </c>
      <c r="C82" s="14" t="s">
        <v>76</v>
      </c>
      <c r="D82" s="14" t="s">
        <v>26</v>
      </c>
      <c r="E82" s="14" t="s">
        <v>195</v>
      </c>
      <c r="F82" s="14" t="s">
        <v>192</v>
      </c>
      <c r="G82" s="3" t="str">
        <f aca="false">_xlfn.CONCAT(B82,",",C82,",",D82,",",E82,",",F82)</f>
        <v>.45 Junk,12+6 CD,&lt;1,0,1</v>
      </c>
      <c r="H82" s="3" t="str">
        <f aca="false">A82</f>
        <v>81</v>
      </c>
      <c r="Q82" s="3" t="s">
        <v>68</v>
      </c>
      <c r="R82" s="3" t="n">
        <f aca="false">INDEX(A$2:B$135,MATCH(Q82,B$2:B$135,0),1)</f>
        <v>6</v>
      </c>
      <c r="S82" s="3" t="str">
        <f aca="false">_xlfn.CONCAT("('",H82,"','",R82,"'),")</f>
        <v>('81','6'),</v>
      </c>
    </row>
    <row r="83" customFormat="false" ht="13.8" hidden="false" customHeight="false" outlineLevel="0" collapsed="false">
      <c r="A83" s="24" t="s">
        <v>229</v>
      </c>
      <c r="B83" s="9" t="s">
        <v>230</v>
      </c>
      <c r="C83" s="10" t="s">
        <v>58</v>
      </c>
      <c r="D83" s="10" t="s">
        <v>26</v>
      </c>
      <c r="E83" s="10" t="s">
        <v>204</v>
      </c>
      <c r="F83" s="10" t="s">
        <v>198</v>
      </c>
      <c r="G83" s="3" t="str">
        <f aca="false">_xlfn.CONCAT(B83,",",C83,",",D83,",",E83,",",F83)</f>
        <v>.45 P+,4+2 CD,&lt;1,7,4</v>
      </c>
      <c r="H83" s="3" t="str">
        <f aca="false">A83</f>
        <v>82</v>
      </c>
      <c r="Q83" s="3" t="s">
        <v>68</v>
      </c>
      <c r="R83" s="3" t="n">
        <f aca="false">INDEX(A$2:B$135,MATCH(Q83,B$2:B$135,0),1)</f>
        <v>6</v>
      </c>
      <c r="S83" s="3" t="str">
        <f aca="false">_xlfn.CONCAT("('",H83,"','",R83,"'),")</f>
        <v>('82','6'),</v>
      </c>
    </row>
    <row r="84" customFormat="false" ht="13.8" hidden="false" customHeight="false" outlineLevel="0" collapsed="false">
      <c r="A84" s="25" t="s">
        <v>231</v>
      </c>
      <c r="B84" s="13" t="s">
        <v>232</v>
      </c>
      <c r="C84" s="14" t="s">
        <v>25</v>
      </c>
      <c r="D84" s="14" t="s">
        <v>26</v>
      </c>
      <c r="E84" s="14" t="s">
        <v>192</v>
      </c>
      <c r="F84" s="14" t="s">
        <v>199</v>
      </c>
      <c r="G84" s="3" t="str">
        <f aca="false">_xlfn.CONCAT(B84,",",C84,",",D84,",",E84,",",F84)</f>
        <v>.45 Surplus,10+5 CD,&lt;1,1,2</v>
      </c>
      <c r="H84" s="3" t="str">
        <f aca="false">A84</f>
        <v>83</v>
      </c>
      <c r="Q84" s="3" t="s">
        <v>68</v>
      </c>
      <c r="R84" s="3" t="n">
        <f aca="false">INDEX(A$2:B$135,MATCH(Q84,B$2:B$135,0),1)</f>
        <v>6</v>
      </c>
      <c r="S84" s="3" t="str">
        <f aca="false">_xlfn.CONCAT("('",H84,"','",R84,"'),")</f>
        <v>('83','6'),</v>
      </c>
    </row>
    <row r="85" customFormat="false" ht="13.8" hidden="false" customHeight="false" outlineLevel="0" collapsed="false">
      <c r="A85" s="24" t="s">
        <v>233</v>
      </c>
      <c r="B85" s="9" t="s">
        <v>234</v>
      </c>
      <c r="C85" s="10" t="s">
        <v>235</v>
      </c>
      <c r="D85" s="10" t="s">
        <v>26</v>
      </c>
      <c r="E85" s="10" t="s">
        <v>195</v>
      </c>
      <c r="F85" s="10" t="s">
        <v>195</v>
      </c>
      <c r="G85" s="3" t="str">
        <f aca="false">_xlfn.CONCAT(B85,",",C85,",",D85,",",E85,",",F85)</f>
        <v>Homemade Fuel,16+8 CD,&lt;1,0,0</v>
      </c>
      <c r="H85" s="3" t="str">
        <f aca="false">A85</f>
        <v>84</v>
      </c>
      <c r="Q85" s="3" t="s">
        <v>75</v>
      </c>
      <c r="R85" s="3" t="n">
        <f aca="false">INDEX(A$2:B$135,MATCH(Q85,B$2:B$135,0),1)</f>
        <v>7</v>
      </c>
      <c r="S85" s="3" t="str">
        <f aca="false">_xlfn.CONCAT("('",H85,"','",R85,"'),")</f>
        <v>('84','7'),</v>
      </c>
    </row>
    <row r="86" customFormat="false" ht="13.8" hidden="false" customHeight="false" outlineLevel="0" collapsed="false">
      <c r="A86" s="25" t="s">
        <v>236</v>
      </c>
      <c r="B86" s="13" t="s">
        <v>237</v>
      </c>
      <c r="C86" s="14" t="s">
        <v>25</v>
      </c>
      <c r="D86" s="14" t="s">
        <v>26</v>
      </c>
      <c r="E86" s="14" t="s">
        <v>214</v>
      </c>
      <c r="F86" s="14" t="s">
        <v>162</v>
      </c>
      <c r="G86" s="3" t="str">
        <f aca="false">_xlfn.CONCAT(B86,",",C86,",",D86,",",E86,",",F86)</f>
        <v>Overcharged Cell,10+5 CD,&lt;1,5,3</v>
      </c>
      <c r="H86" s="3" t="str">
        <f aca="false">A86</f>
        <v>85</v>
      </c>
      <c r="Q86" s="3" t="s">
        <v>81</v>
      </c>
      <c r="R86" s="3" t="n">
        <f aca="false">INDEX(A$2:B$135,MATCH(Q86,B$2:B$135,0),1)</f>
        <v>8</v>
      </c>
      <c r="S86" s="3" t="str">
        <f aca="false">_xlfn.CONCAT("('",H86,"','",R86,"'),")</f>
        <v>('85','8'),</v>
      </c>
    </row>
    <row r="87" customFormat="false" ht="13.8" hidden="false" customHeight="false" outlineLevel="0" collapsed="false">
      <c r="A87" s="24" t="s">
        <v>238</v>
      </c>
      <c r="B87" s="9" t="s">
        <v>239</v>
      </c>
      <c r="C87" s="10" t="s">
        <v>36</v>
      </c>
      <c r="D87" s="10" t="s">
        <v>26</v>
      </c>
      <c r="E87" s="10" t="s">
        <v>198</v>
      </c>
      <c r="F87" s="10" t="s">
        <v>198</v>
      </c>
      <c r="G87" s="3" t="str">
        <f aca="false">_xlfn.CONCAT(B87,",",C87,",",D87,",",E87,",",F87)</f>
        <v>.44 SWC,3+1 CD,&lt;1,4,4</v>
      </c>
      <c r="H87" s="3" t="str">
        <f aca="false">A87</f>
        <v>86</v>
      </c>
      <c r="Q87" s="3" t="s">
        <v>115</v>
      </c>
      <c r="R87" s="3" t="n">
        <f aca="false">INDEX(A$2:B$135,MATCH(Q87,B$2:B$135,0),1)</f>
        <v>21</v>
      </c>
      <c r="S87" s="3" t="str">
        <f aca="false">_xlfn.CONCAT("('",H87,"','",R87,"'),")</f>
        <v>('86','21'),</v>
      </c>
    </row>
    <row r="88" customFormat="false" ht="13.8" hidden="false" customHeight="false" outlineLevel="0" collapsed="false">
      <c r="A88" s="25" t="s">
        <v>240</v>
      </c>
      <c r="B88" s="13" t="s">
        <v>241</v>
      </c>
      <c r="C88" s="14" t="s">
        <v>54</v>
      </c>
      <c r="D88" s="14" t="s">
        <v>26</v>
      </c>
      <c r="E88" s="14" t="s">
        <v>242</v>
      </c>
      <c r="F88" s="14" t="s">
        <v>214</v>
      </c>
      <c r="G88" s="3" t="str">
        <f aca="false">_xlfn.CONCAT(B88,",",C88,",",D88,",",E88,",",F88)</f>
        <v>.50 AP,2+1 CD,&lt;1,9,5</v>
      </c>
      <c r="H88" s="3" t="str">
        <f aca="false">A88</f>
        <v>87</v>
      </c>
      <c r="Q88" s="3" t="s">
        <v>67</v>
      </c>
      <c r="R88" s="3" t="n">
        <f aca="false">INDEX(A$2:B$135,MATCH(Q88,B$2:B$135,0),1)</f>
        <v>22</v>
      </c>
      <c r="S88" s="3" t="str">
        <f aca="false">_xlfn.CONCAT("('",H88,"','",R88,"'),")</f>
        <v>('87','22'),</v>
      </c>
    </row>
    <row r="89" customFormat="false" ht="13.8" hidden="false" customHeight="false" outlineLevel="0" collapsed="false">
      <c r="A89" s="24" t="s">
        <v>243</v>
      </c>
      <c r="B89" s="9" t="s">
        <v>244</v>
      </c>
      <c r="C89" s="10" t="s">
        <v>141</v>
      </c>
      <c r="D89" s="10" t="s">
        <v>26</v>
      </c>
      <c r="E89" s="10" t="s">
        <v>245</v>
      </c>
      <c r="F89" s="10" t="s">
        <v>246</v>
      </c>
      <c r="G89" s="3" t="str">
        <f aca="false">_xlfn.CONCAT(B89,",",C89,",",D89,",",E89,",",F89)</f>
        <v>.50 Explosive,1+1 CD,&lt;1,28,6</v>
      </c>
      <c r="H89" s="3" t="str">
        <f aca="false">A89</f>
        <v>88</v>
      </c>
      <c r="Q89" s="3" t="s">
        <v>67</v>
      </c>
      <c r="R89" s="3" t="n">
        <f aca="false">INDEX(A$2:B$135,MATCH(Q89,B$2:B$135,0),1)</f>
        <v>22</v>
      </c>
      <c r="S89" s="3" t="str">
        <f aca="false">_xlfn.CONCAT("('",H89,"','",R89,"'),")</f>
        <v>('88','22'),</v>
      </c>
    </row>
    <row r="90" customFormat="false" ht="13.8" hidden="false" customHeight="false" outlineLevel="0" collapsed="false">
      <c r="A90" s="25" t="s">
        <v>247</v>
      </c>
      <c r="B90" s="13" t="s">
        <v>248</v>
      </c>
      <c r="C90" s="14" t="s">
        <v>54</v>
      </c>
      <c r="D90" s="14" t="s">
        <v>26</v>
      </c>
      <c r="E90" s="14" t="s">
        <v>242</v>
      </c>
      <c r="F90" s="14" t="s">
        <v>214</v>
      </c>
      <c r="G90" s="3" t="str">
        <f aca="false">_xlfn.CONCAT(B90,",",C90,",",D90,",",E90,",",F90)</f>
        <v>.50 HP,2+1 CD,&lt;1,9,5</v>
      </c>
      <c r="H90" s="3" t="str">
        <f aca="false">A90</f>
        <v>89</v>
      </c>
      <c r="Q90" s="3" t="s">
        <v>67</v>
      </c>
      <c r="R90" s="3" t="n">
        <f aca="false">INDEX(A$2:B$135,MATCH(Q90,B$2:B$135,0),1)</f>
        <v>22</v>
      </c>
      <c r="S90" s="3" t="str">
        <f aca="false">_xlfn.CONCAT("('",H90,"','",R90,"'),")</f>
        <v>('89','22'),</v>
      </c>
    </row>
    <row r="91" customFormat="false" ht="13.8" hidden="false" customHeight="false" outlineLevel="0" collapsed="false">
      <c r="A91" s="24" t="s">
        <v>249</v>
      </c>
      <c r="B91" s="9" t="s">
        <v>250</v>
      </c>
      <c r="C91" s="10" t="s">
        <v>141</v>
      </c>
      <c r="D91" s="10" t="s">
        <v>26</v>
      </c>
      <c r="E91" s="10" t="s">
        <v>251</v>
      </c>
      <c r="F91" s="10" t="s">
        <v>214</v>
      </c>
      <c r="G91" s="3" t="str">
        <f aca="false">_xlfn.CONCAT(B91,",",C91,",",D91,",",E91,",",F91)</f>
        <v>.50 Incendiary,1+1 CD,&lt;1,12,5</v>
      </c>
      <c r="H91" s="3" t="str">
        <f aca="false">A91</f>
        <v>90</v>
      </c>
      <c r="Q91" s="3" t="s">
        <v>67</v>
      </c>
      <c r="R91" s="3" t="n">
        <f aca="false">INDEX(A$2:B$135,MATCH(Q91,B$2:B$135,0),1)</f>
        <v>22</v>
      </c>
      <c r="S91" s="3" t="str">
        <f aca="false">_xlfn.CONCAT("('",H91,"','",R91,"'),")</f>
        <v>('90','22'),</v>
      </c>
    </row>
    <row r="92" customFormat="false" ht="13.8" hidden="false" customHeight="false" outlineLevel="0" collapsed="false">
      <c r="A92" s="25" t="s">
        <v>252</v>
      </c>
      <c r="B92" s="13" t="s">
        <v>253</v>
      </c>
      <c r="C92" s="14" t="s">
        <v>36</v>
      </c>
      <c r="D92" s="14" t="s">
        <v>26</v>
      </c>
      <c r="E92" s="14" t="s">
        <v>214</v>
      </c>
      <c r="F92" s="14" t="s">
        <v>198</v>
      </c>
      <c r="G92" s="3" t="str">
        <f aca="false">_xlfn.CONCAT(B92,",",C92,",",D92,",",E92,",",F92)</f>
        <v>.50 JSP,3+1 CD,&lt;1,5,4</v>
      </c>
      <c r="H92" s="3" t="str">
        <f aca="false">A92</f>
        <v>91</v>
      </c>
      <c r="Q92" s="3" t="s">
        <v>67</v>
      </c>
      <c r="R92" s="3" t="n">
        <f aca="false">INDEX(A$2:B$135,MATCH(Q92,B$2:B$135,0),1)</f>
        <v>22</v>
      </c>
      <c r="S92" s="3" t="str">
        <f aca="false">_xlfn.CONCAT("('",H92,"','",R92,"'),")</f>
        <v>('91','22'),</v>
      </c>
    </row>
    <row r="93" customFormat="false" ht="13.8" hidden="false" customHeight="false" outlineLevel="0" collapsed="false">
      <c r="A93" s="24" t="s">
        <v>254</v>
      </c>
      <c r="B93" s="9" t="s">
        <v>255</v>
      </c>
      <c r="C93" s="10" t="s">
        <v>40</v>
      </c>
      <c r="D93" s="10" t="s">
        <v>26</v>
      </c>
      <c r="E93" s="10" t="s">
        <v>192</v>
      </c>
      <c r="F93" s="10" t="s">
        <v>199</v>
      </c>
      <c r="G93" s="3" t="str">
        <f aca="false">_xlfn.CONCAT(B93,",",C93,",",D93,",",E93,",",F93)</f>
        <v>.50 Junk,8+4 CD,&lt;1,1,2</v>
      </c>
      <c r="H93" s="3" t="str">
        <f aca="false">A93</f>
        <v>92</v>
      </c>
      <c r="Q93" s="3" t="s">
        <v>67</v>
      </c>
      <c r="R93" s="3" t="n">
        <f aca="false">INDEX(A$2:B$135,MATCH(Q93,B$2:B$135,0),1)</f>
        <v>22</v>
      </c>
      <c r="S93" s="3" t="str">
        <f aca="false">_xlfn.CONCAT("('",H93,"','",R93,"'),")</f>
        <v>('92','22'),</v>
      </c>
    </row>
    <row r="94" customFormat="false" ht="13.8" hidden="false" customHeight="false" outlineLevel="0" collapsed="false">
      <c r="A94" s="25" t="s">
        <v>256</v>
      </c>
      <c r="B94" s="13" t="s">
        <v>257</v>
      </c>
      <c r="C94" s="14" t="s">
        <v>38</v>
      </c>
      <c r="D94" s="14" t="s">
        <v>26</v>
      </c>
      <c r="E94" s="14" t="s">
        <v>199</v>
      </c>
      <c r="F94" s="14" t="s">
        <v>162</v>
      </c>
      <c r="G94" s="3" t="str">
        <f aca="false">_xlfn.CONCAT(B94,",",C94,",",D94,",",E94,",",F94)</f>
        <v>.50 Surplus,6+3 CD,&lt;1,2,3</v>
      </c>
      <c r="H94" s="3" t="str">
        <f aca="false">A94</f>
        <v>93</v>
      </c>
      <c r="Q94" s="3" t="s">
        <v>67</v>
      </c>
      <c r="R94" s="3" t="n">
        <f aca="false">INDEX(A$2:B$135,MATCH(Q94,B$2:B$135,0),1)</f>
        <v>22</v>
      </c>
      <c r="S94" s="3" t="str">
        <f aca="false">_xlfn.CONCAT("('",H94,"','",R94,"'),")</f>
        <v>('93','22'),</v>
      </c>
    </row>
    <row r="95" customFormat="false" ht="13.8" hidden="false" customHeight="false" outlineLevel="0" collapsed="false">
      <c r="A95" s="24" t="s">
        <v>258</v>
      </c>
      <c r="B95" s="9" t="s">
        <v>259</v>
      </c>
      <c r="C95" s="10" t="s">
        <v>58</v>
      </c>
      <c r="D95" s="10" t="s">
        <v>26</v>
      </c>
      <c r="E95" s="10" t="s">
        <v>214</v>
      </c>
      <c r="F95" s="10" t="s">
        <v>214</v>
      </c>
      <c r="G95" s="3" t="str">
        <f aca="false">_xlfn.CONCAT(B95,",",C95,",",D95,",",E95,",",F95)</f>
        <v>5.56mm AP,4+2 CD,&lt;1,5,5</v>
      </c>
      <c r="H95" s="3" t="str">
        <f aca="false">A95</f>
        <v>94</v>
      </c>
      <c r="Q95" s="3" t="s">
        <v>122</v>
      </c>
      <c r="R95" s="3" t="n">
        <f aca="false">INDEX(A$2:B$135,MATCH(Q95,B$2:B$135,0),1)</f>
        <v>23</v>
      </c>
      <c r="S95" s="3" t="str">
        <f aca="false">_xlfn.CONCAT("('",H95,"','",R95,"'),")</f>
        <v>('94','23'),</v>
      </c>
    </row>
    <row r="96" customFormat="false" ht="13.8" hidden="false" customHeight="false" outlineLevel="0" collapsed="false">
      <c r="A96" s="25" t="s">
        <v>260</v>
      </c>
      <c r="B96" s="13" t="s">
        <v>261</v>
      </c>
      <c r="C96" s="14" t="s">
        <v>58</v>
      </c>
      <c r="D96" s="14" t="s">
        <v>26</v>
      </c>
      <c r="E96" s="14" t="s">
        <v>198</v>
      </c>
      <c r="F96" s="14" t="s">
        <v>214</v>
      </c>
      <c r="G96" s="3" t="str">
        <f aca="false">_xlfn.CONCAT(B96,",",C96,",",D96,",",E96,",",F96)</f>
        <v>5.56mm HP,4+2 CD,&lt;1,4,5</v>
      </c>
      <c r="H96" s="3" t="str">
        <f aca="false">A96</f>
        <v>95</v>
      </c>
      <c r="Q96" s="3" t="s">
        <v>122</v>
      </c>
      <c r="R96" s="3" t="n">
        <f aca="false">INDEX(A$2:B$135,MATCH(Q96,B$2:B$135,0),1)</f>
        <v>23</v>
      </c>
      <c r="S96" s="3" t="str">
        <f aca="false">_xlfn.CONCAT("('",H96,"','",R96,"'),")</f>
        <v>('95','23'),</v>
      </c>
    </row>
    <row r="97" customFormat="false" ht="13.8" hidden="false" customHeight="false" outlineLevel="0" collapsed="false">
      <c r="A97" s="24" t="s">
        <v>262</v>
      </c>
      <c r="B97" s="9" t="s">
        <v>263</v>
      </c>
      <c r="C97" s="10" t="s">
        <v>38</v>
      </c>
      <c r="D97" s="10" t="s">
        <v>26</v>
      </c>
      <c r="E97" s="10" t="s">
        <v>162</v>
      </c>
      <c r="F97" s="10" t="s">
        <v>198</v>
      </c>
      <c r="G97" s="3" t="str">
        <f aca="false">_xlfn.CONCAT(B97,",",C97,",",D97,",",E97,",",F97)</f>
        <v>5.56mm JSP,6+3 CD,&lt;1,3,4</v>
      </c>
      <c r="H97" s="3" t="str">
        <f aca="false">A97</f>
        <v>96</v>
      </c>
      <c r="Q97" s="3" t="s">
        <v>122</v>
      </c>
      <c r="R97" s="3" t="n">
        <f aca="false">INDEX(A$2:B$135,MATCH(Q97,B$2:B$135,0),1)</f>
        <v>23</v>
      </c>
      <c r="S97" s="3" t="str">
        <f aca="false">_xlfn.CONCAT("('",H97,"','",R97,"'),")</f>
        <v>('96','23'),</v>
      </c>
    </row>
    <row r="98" customFormat="false" ht="13.8" hidden="false" customHeight="false" outlineLevel="0" collapsed="false">
      <c r="A98" s="25" t="s">
        <v>264</v>
      </c>
      <c r="B98" s="13" t="s">
        <v>265</v>
      </c>
      <c r="C98" s="14" t="s">
        <v>76</v>
      </c>
      <c r="D98" s="14" t="s">
        <v>26</v>
      </c>
      <c r="E98" s="14" t="s">
        <v>195</v>
      </c>
      <c r="F98" s="14" t="s">
        <v>192</v>
      </c>
      <c r="G98" s="3" t="str">
        <f aca="false">_xlfn.CONCAT(B98,",",C98,",",D98,",",E98,",",F98)</f>
        <v>5.56mm Junk,12+6 CD,&lt;1,0,1</v>
      </c>
      <c r="H98" s="3" t="str">
        <f aca="false">A98</f>
        <v>97</v>
      </c>
      <c r="Q98" s="3" t="s">
        <v>122</v>
      </c>
      <c r="R98" s="3" t="n">
        <f aca="false">INDEX(A$2:B$135,MATCH(Q98,B$2:B$135,0),1)</f>
        <v>23</v>
      </c>
      <c r="S98" s="3" t="str">
        <f aca="false">_xlfn.CONCAT("('",H98,"','",R98,"'),")</f>
        <v>('97','23'),</v>
      </c>
    </row>
    <row r="99" customFormat="false" ht="13.8" hidden="false" customHeight="false" outlineLevel="0" collapsed="false">
      <c r="A99" s="24" t="s">
        <v>266</v>
      </c>
      <c r="B99" s="9" t="s">
        <v>267</v>
      </c>
      <c r="C99" s="10" t="s">
        <v>25</v>
      </c>
      <c r="D99" s="10" t="s">
        <v>26</v>
      </c>
      <c r="E99" s="10" t="s">
        <v>192</v>
      </c>
      <c r="F99" s="10" t="s">
        <v>162</v>
      </c>
      <c r="G99" s="3" t="str">
        <f aca="false">_xlfn.CONCAT(B99,",",C99,",",D99,",",E99,",",F99)</f>
        <v>5.56mm Surplus,10+5 CD,&lt;1,1,3</v>
      </c>
      <c r="H99" s="3" t="str">
        <f aca="false">A99</f>
        <v>98</v>
      </c>
      <c r="Q99" s="3" t="s">
        <v>122</v>
      </c>
      <c r="R99" s="3" t="n">
        <f aca="false">INDEX(A$2:B$135,MATCH(Q99,B$2:B$135,0),1)</f>
        <v>23</v>
      </c>
      <c r="S99" s="3" t="str">
        <f aca="false">_xlfn.CONCAT("('",H99,"','",R99,"'),")</f>
        <v>('98','23'),</v>
      </c>
    </row>
    <row r="100" customFormat="false" ht="13.8" hidden="false" customHeight="false" outlineLevel="0" collapsed="false">
      <c r="A100" s="25" t="s">
        <v>268</v>
      </c>
      <c r="B100" s="13" t="s">
        <v>152</v>
      </c>
      <c r="C100" s="14" t="s">
        <v>25</v>
      </c>
      <c r="D100" s="14" t="s">
        <v>26</v>
      </c>
      <c r="E100" s="14" t="s">
        <v>192</v>
      </c>
      <c r="F100" s="14" t="s">
        <v>199</v>
      </c>
      <c r="G100" s="3" t="str">
        <f aca="false">_xlfn.CONCAT(B100,",",C100,",",D100,",",E100,",",F100)</f>
        <v>.223,10+5 CD,&lt;1,1,2</v>
      </c>
      <c r="H100" s="3" t="str">
        <f aca="false">A100</f>
        <v>99</v>
      </c>
      <c r="Q100" s="3" t="s">
        <v>122</v>
      </c>
      <c r="R100" s="3" t="n">
        <f aca="false">INDEX(A$2:B$135,MATCH(Q100,B$2:B$135,0),1)</f>
        <v>23</v>
      </c>
      <c r="S100" s="3" t="str">
        <f aca="false">_xlfn.CONCAT("('",H100,"','",R100,"'),")</f>
        <v>('99','23'),</v>
      </c>
    </row>
    <row r="101" customFormat="false" ht="13.8" hidden="false" customHeight="false" outlineLevel="0" collapsed="false">
      <c r="A101" s="24" t="s">
        <v>269</v>
      </c>
      <c r="B101" s="9" t="s">
        <v>270</v>
      </c>
      <c r="C101" s="10" t="s">
        <v>271</v>
      </c>
      <c r="D101" s="10" t="s">
        <v>26</v>
      </c>
      <c r="E101" s="10" t="s">
        <v>162</v>
      </c>
      <c r="F101" s="10" t="s">
        <v>214</v>
      </c>
      <c r="G101" s="3" t="str">
        <f aca="false">_xlfn.CONCAT(B101,",",C101,",",D101,",",E101,",",F101)</f>
        <v>5mm AP,10x(8+4 CD),&lt;1,3,5</v>
      </c>
      <c r="H101" s="3" t="str">
        <f aca="false">A101</f>
        <v>100</v>
      </c>
      <c r="Q101" s="3" t="s">
        <v>59</v>
      </c>
      <c r="R101" s="3" t="n">
        <f aca="false">INDEX(A$2:B$135,MATCH(Q101,B$2:B$135,0),1)</f>
        <v>24</v>
      </c>
      <c r="S101" s="3" t="str">
        <f aca="false">_xlfn.CONCAT("('",H101,"','",R101,"'),")</f>
        <v>('100','24'),</v>
      </c>
    </row>
    <row r="102" customFormat="false" ht="13.8" hidden="false" customHeight="false" outlineLevel="0" collapsed="false">
      <c r="A102" s="25" t="s">
        <v>272</v>
      </c>
      <c r="B102" s="13" t="s">
        <v>273</v>
      </c>
      <c r="C102" s="14" t="s">
        <v>271</v>
      </c>
      <c r="D102" s="14" t="s">
        <v>26</v>
      </c>
      <c r="E102" s="14" t="s">
        <v>199</v>
      </c>
      <c r="F102" s="14" t="s">
        <v>214</v>
      </c>
      <c r="G102" s="3" t="str">
        <f aca="false">_xlfn.CONCAT(B102,",",C102,",",D102,",",E102,",",F102)</f>
        <v>5mm HP,10x(8+4 CD),&lt;1,2,5</v>
      </c>
      <c r="H102" s="3" t="str">
        <f aca="false">A102</f>
        <v>101</v>
      </c>
      <c r="Q102" s="3" t="s">
        <v>59</v>
      </c>
      <c r="R102" s="3" t="n">
        <f aca="false">INDEX(A$2:B$135,MATCH(Q102,B$2:B$135,0),1)</f>
        <v>24</v>
      </c>
      <c r="S102" s="3" t="str">
        <f aca="false">_xlfn.CONCAT("('",H102,"','",R102,"'),")</f>
        <v>('101','24'),</v>
      </c>
    </row>
    <row r="103" customFormat="false" ht="13.8" hidden="false" customHeight="false" outlineLevel="0" collapsed="false">
      <c r="A103" s="24" t="s">
        <v>274</v>
      </c>
      <c r="B103" s="9" t="s">
        <v>275</v>
      </c>
      <c r="C103" s="10" t="s">
        <v>276</v>
      </c>
      <c r="D103" s="10" t="s">
        <v>26</v>
      </c>
      <c r="E103" s="10" t="s">
        <v>199</v>
      </c>
      <c r="F103" s="10" t="s">
        <v>198</v>
      </c>
      <c r="G103" s="3" t="str">
        <f aca="false">_xlfn.CONCAT(B103,",",C103,",",D103,",",E103,",",F103)</f>
        <v>5mm JSP,10x(10+5 CD),&lt;1,2,4</v>
      </c>
      <c r="H103" s="3" t="str">
        <f aca="false">A103</f>
        <v>102</v>
      </c>
      <c r="Q103" s="3" t="s">
        <v>59</v>
      </c>
      <c r="R103" s="3" t="n">
        <f aca="false">INDEX(A$2:B$135,MATCH(Q103,B$2:B$135,0),1)</f>
        <v>24</v>
      </c>
      <c r="S103" s="3" t="str">
        <f aca="false">_xlfn.CONCAT("('",H103,"','",R103,"'),")</f>
        <v>('102','24'),</v>
      </c>
    </row>
    <row r="104" customFormat="false" ht="13.8" hidden="false" customHeight="false" outlineLevel="0" collapsed="false">
      <c r="A104" s="25" t="s">
        <v>277</v>
      </c>
      <c r="B104" s="13" t="s">
        <v>278</v>
      </c>
      <c r="C104" s="14" t="s">
        <v>279</v>
      </c>
      <c r="D104" s="14" t="s">
        <v>26</v>
      </c>
      <c r="E104" s="14" t="s">
        <v>195</v>
      </c>
      <c r="F104" s="14" t="s">
        <v>192</v>
      </c>
      <c r="G104" s="3" t="str">
        <f aca="false">_xlfn.CONCAT(B104,",",C104,",",D104,",",E104,",",F104)</f>
        <v>5mm Junk,10x(16+8 CD),&lt;1,0,1</v>
      </c>
      <c r="H104" s="3" t="str">
        <f aca="false">A104</f>
        <v>103</v>
      </c>
      <c r="Q104" s="3" t="s">
        <v>59</v>
      </c>
      <c r="R104" s="3" t="n">
        <f aca="false">INDEX(A$2:B$135,MATCH(Q104,B$2:B$135,0),1)</f>
        <v>24</v>
      </c>
      <c r="S104" s="3" t="str">
        <f aca="false">_xlfn.CONCAT("('",H104,"','",R104,"'),")</f>
        <v>('103','24'),</v>
      </c>
    </row>
    <row r="105" customFormat="false" ht="13.8" hidden="false" customHeight="false" outlineLevel="0" collapsed="false">
      <c r="A105" s="24" t="s">
        <v>280</v>
      </c>
      <c r="B105" s="9" t="s">
        <v>281</v>
      </c>
      <c r="C105" s="10" t="s">
        <v>282</v>
      </c>
      <c r="D105" s="10" t="s">
        <v>26</v>
      </c>
      <c r="E105" s="10" t="s">
        <v>195</v>
      </c>
      <c r="F105" s="10" t="s">
        <v>162</v>
      </c>
      <c r="G105" s="3" t="str">
        <f aca="false">_xlfn.CONCAT(B105,",",C105,",",D105,",",E105,",",F105)</f>
        <v>5mm Surplus,10x(14+7 CD),&lt;1,0,3</v>
      </c>
      <c r="H105" s="3" t="str">
        <f aca="false">A105</f>
        <v>104</v>
      </c>
      <c r="Q105" s="3" t="s">
        <v>59</v>
      </c>
      <c r="R105" s="3" t="n">
        <f aca="false">INDEX(A$2:B$135,MATCH(Q105,B$2:B$135,0),1)</f>
        <v>24</v>
      </c>
      <c r="S105" s="3" t="str">
        <f aca="false">_xlfn.CONCAT("('",H105,"','",R105,"'),")</f>
        <v>('104','24'),</v>
      </c>
    </row>
    <row r="106" customFormat="false" ht="13.8" hidden="false" customHeight="false" outlineLevel="0" collapsed="false">
      <c r="A106" s="25" t="s">
        <v>283</v>
      </c>
      <c r="B106" s="13" t="s">
        <v>284</v>
      </c>
      <c r="C106" s="14" t="s">
        <v>141</v>
      </c>
      <c r="D106" s="14" t="s">
        <v>204</v>
      </c>
      <c r="E106" s="14" t="s">
        <v>285</v>
      </c>
      <c r="F106" s="14" t="s">
        <v>214</v>
      </c>
      <c r="G106" s="3" t="str">
        <f aca="false">_xlfn.CONCAT(B106,",",C106,",",D106,",",E106,",",F106)</f>
        <v>HE Missile,1+1 CD,7,175,5</v>
      </c>
      <c r="H106" s="3" t="str">
        <f aca="false">A106</f>
        <v>105</v>
      </c>
      <c r="Q106" s="3" t="s">
        <v>61</v>
      </c>
      <c r="R106" s="3" t="n">
        <f aca="false">INDEX(A$2:B$135,MATCH(Q106,B$2:B$135,0),1)</f>
        <v>26</v>
      </c>
      <c r="S106" s="3" t="str">
        <f aca="false">_xlfn.CONCAT("('",H106,"','",R106,"'),")</f>
        <v>('105','26'),</v>
      </c>
    </row>
    <row r="107" customFormat="false" ht="13.8" hidden="false" customHeight="false" outlineLevel="0" collapsed="false">
      <c r="A107" s="24" t="s">
        <v>286</v>
      </c>
      <c r="B107" s="9" t="s">
        <v>287</v>
      </c>
      <c r="C107" s="10" t="s">
        <v>58</v>
      </c>
      <c r="D107" s="10" t="s">
        <v>26</v>
      </c>
      <c r="E107" s="10" t="s">
        <v>162</v>
      </c>
      <c r="F107" s="10" t="s">
        <v>199</v>
      </c>
      <c r="G107" s="3" t="str">
        <f aca="false">_xlfn.CONCAT(B107,",",C107,",",D107,",",E107,",",F107)</f>
        <v>.357 SWC,4+2 CD,&lt;1,3,2</v>
      </c>
      <c r="H107" s="3" t="str">
        <f aca="false">A107</f>
        <v>106</v>
      </c>
      <c r="Q107" s="3" t="s">
        <v>27</v>
      </c>
      <c r="R107" s="3" t="n">
        <f aca="false">INDEX(A$2:B$135,MATCH(Q107,B$2:B$135,0),1)</f>
        <v>36</v>
      </c>
      <c r="S107" s="3" t="str">
        <f aca="false">_xlfn.CONCAT("('",H107,"','",R107,"'),")</f>
        <v>('106','36'),</v>
      </c>
    </row>
    <row r="108" customFormat="false" ht="13.8" hidden="false" customHeight="false" outlineLevel="0" collapsed="false">
      <c r="A108" s="25" t="s">
        <v>288</v>
      </c>
      <c r="B108" s="13" t="s">
        <v>289</v>
      </c>
      <c r="C108" s="14" t="s">
        <v>36</v>
      </c>
      <c r="D108" s="14" t="s">
        <v>26</v>
      </c>
      <c r="E108" s="14" t="s">
        <v>214</v>
      </c>
      <c r="F108" s="14" t="s">
        <v>198</v>
      </c>
      <c r="G108" s="3" t="str">
        <f aca="false">_xlfn.CONCAT(B108,",",C108,",",D108,",",E108,",",F108)</f>
        <v>12.7mm AP,3+1 CD,&lt;1,5,4</v>
      </c>
      <c r="H108" s="3" t="str">
        <f aca="false">A108</f>
        <v>107</v>
      </c>
      <c r="Q108" s="3" t="s">
        <v>57</v>
      </c>
      <c r="R108" s="3" t="n">
        <f aca="false">INDEX(A$2:B$135,MATCH(Q108,B$2:B$135,0),1)</f>
        <v>37</v>
      </c>
      <c r="S108" s="3" t="str">
        <f aca="false">_xlfn.CONCAT("('",H108,"','",R108,"'),")</f>
        <v>('107','37'),</v>
      </c>
    </row>
    <row r="109" customFormat="false" ht="13.8" hidden="false" customHeight="false" outlineLevel="0" collapsed="false">
      <c r="A109" s="24" t="s">
        <v>290</v>
      </c>
      <c r="B109" s="9" t="s">
        <v>291</v>
      </c>
      <c r="C109" s="10" t="s">
        <v>36</v>
      </c>
      <c r="D109" s="10" t="s">
        <v>26</v>
      </c>
      <c r="E109" s="10" t="s">
        <v>214</v>
      </c>
      <c r="F109" s="10" t="s">
        <v>198</v>
      </c>
      <c r="G109" s="3" t="str">
        <f aca="false">_xlfn.CONCAT(B109,",",C109,",",D109,",",E109,",",F109)</f>
        <v>12.7mm HP,3+1 CD,&lt;1,5,4</v>
      </c>
      <c r="H109" s="3" t="str">
        <f aca="false">A109</f>
        <v>108</v>
      </c>
      <c r="Q109" s="3" t="s">
        <v>57</v>
      </c>
      <c r="R109" s="3" t="n">
        <f aca="false">INDEX(A$2:B$135,MATCH(Q109,B$2:B$135,0),1)</f>
        <v>37</v>
      </c>
      <c r="S109" s="3" t="str">
        <f aca="false">_xlfn.CONCAT("('",H109,"','",R109,"'),")</f>
        <v>('108','37'),</v>
      </c>
    </row>
    <row r="110" customFormat="false" ht="13.8" hidden="false" customHeight="false" outlineLevel="0" collapsed="false">
      <c r="A110" s="25" t="s">
        <v>292</v>
      </c>
      <c r="B110" s="13" t="s">
        <v>293</v>
      </c>
      <c r="C110" s="14" t="s">
        <v>58</v>
      </c>
      <c r="D110" s="14" t="s">
        <v>26</v>
      </c>
      <c r="E110" s="14" t="s">
        <v>162</v>
      </c>
      <c r="F110" s="14" t="s">
        <v>162</v>
      </c>
      <c r="G110" s="3" t="str">
        <f aca="false">_xlfn.CONCAT(B110,",",C110,",",D110,",",E110,",",F110)</f>
        <v>12.7mm JSP,4+2 CD,&lt;1,3,3</v>
      </c>
      <c r="H110" s="3" t="str">
        <f aca="false">A110</f>
        <v>109</v>
      </c>
      <c r="Q110" s="3" t="s">
        <v>57</v>
      </c>
      <c r="R110" s="3" t="n">
        <f aca="false">INDEX(A$2:B$135,MATCH(Q110,B$2:B$135,0),1)</f>
        <v>37</v>
      </c>
      <c r="S110" s="3" t="str">
        <f aca="false">_xlfn.CONCAT("('",H110,"','",R110,"'),")</f>
        <v>('109','37'),</v>
      </c>
    </row>
    <row r="111" customFormat="false" ht="13.8" hidden="false" customHeight="false" outlineLevel="0" collapsed="false">
      <c r="A111" s="24" t="s">
        <v>294</v>
      </c>
      <c r="B111" s="9" t="s">
        <v>295</v>
      </c>
      <c r="C111" s="10" t="s">
        <v>25</v>
      </c>
      <c r="D111" s="10" t="s">
        <v>26</v>
      </c>
      <c r="E111" s="10" t="s">
        <v>195</v>
      </c>
      <c r="F111" s="10" t="s">
        <v>192</v>
      </c>
      <c r="G111" s="3" t="str">
        <f aca="false">_xlfn.CONCAT(B111,",",C111,",",D111,",",E111,",",F111)</f>
        <v>12.7mm Junk,10+5 CD,&lt;1,0,1</v>
      </c>
      <c r="H111" s="3" t="str">
        <f aca="false">A111</f>
        <v>110</v>
      </c>
      <c r="Q111" s="3" t="s">
        <v>57</v>
      </c>
      <c r="R111" s="3" t="n">
        <f aca="false">INDEX(A$2:B$135,MATCH(Q111,B$2:B$135,0),1)</f>
        <v>37</v>
      </c>
      <c r="S111" s="3" t="str">
        <f aca="false">_xlfn.CONCAT("('",H111,"','",R111,"'),")</f>
        <v>('110','37'),</v>
      </c>
    </row>
    <row r="112" customFormat="false" ht="13.8" hidden="false" customHeight="false" outlineLevel="0" collapsed="false">
      <c r="A112" s="25" t="s">
        <v>296</v>
      </c>
      <c r="B112" s="13" t="s">
        <v>297</v>
      </c>
      <c r="C112" s="14" t="s">
        <v>40</v>
      </c>
      <c r="D112" s="14" t="s">
        <v>26</v>
      </c>
      <c r="E112" s="14" t="s">
        <v>192</v>
      </c>
      <c r="F112" s="14" t="s">
        <v>199</v>
      </c>
      <c r="G112" s="3" t="str">
        <f aca="false">_xlfn.CONCAT(B112,",",C112,",",D112,",",E112,",",F112)</f>
        <v>12.7mm Surplus,8+4 CD,&lt;1,1,2</v>
      </c>
      <c r="H112" s="3" t="str">
        <f aca="false">A112</f>
        <v>111</v>
      </c>
      <c r="Q112" s="3" t="s">
        <v>57</v>
      </c>
      <c r="R112" s="3" t="n">
        <f aca="false">INDEX(A$2:B$135,MATCH(Q112,B$2:B$135,0),1)</f>
        <v>37</v>
      </c>
      <c r="S112" s="3" t="str">
        <f aca="false">_xlfn.CONCAT("('",H112,"','",R112,"'),")</f>
        <v>('111','37'),</v>
      </c>
    </row>
    <row r="113" customFormat="false" ht="13.8" hidden="false" customHeight="false" outlineLevel="0" collapsed="false">
      <c r="A113" s="24" t="s">
        <v>298</v>
      </c>
      <c r="B113" s="9" t="s">
        <v>299</v>
      </c>
      <c r="C113" s="10" t="s">
        <v>38</v>
      </c>
      <c r="D113" s="10" t="s">
        <v>26</v>
      </c>
      <c r="E113" s="10" t="s">
        <v>162</v>
      </c>
      <c r="F113" s="10" t="s">
        <v>199</v>
      </c>
      <c r="G113" s="3" t="str">
        <f aca="false">_xlfn.CONCAT(B113,",",C113,",",D113,",",E113,",",F113)</f>
        <v>9mm AP,6+3 CD,&lt;1,3,2</v>
      </c>
      <c r="H113" s="3" t="str">
        <f aca="false">A113</f>
        <v>112</v>
      </c>
      <c r="Q113" s="3" t="s">
        <v>135</v>
      </c>
      <c r="R113" s="3" t="n">
        <f aca="false">INDEX(A$2:B$135,MATCH(Q113,B$2:B$135,0),1)</f>
        <v>38</v>
      </c>
      <c r="S113" s="3" t="str">
        <f aca="false">_xlfn.CONCAT("('",H113,"','",R113,"'),")</f>
        <v>('112','38'),</v>
      </c>
    </row>
    <row r="114" customFormat="false" ht="13.8" hidden="false" customHeight="false" outlineLevel="0" collapsed="false">
      <c r="A114" s="25" t="s">
        <v>300</v>
      </c>
      <c r="B114" s="13" t="s">
        <v>301</v>
      </c>
      <c r="C114" s="14" t="s">
        <v>38</v>
      </c>
      <c r="D114" s="14" t="s">
        <v>26</v>
      </c>
      <c r="E114" s="14" t="s">
        <v>199</v>
      </c>
      <c r="F114" s="14" t="s">
        <v>199</v>
      </c>
      <c r="G114" s="3" t="str">
        <f aca="false">_xlfn.CONCAT(B114,",",C114,",",D114,",",E114,",",F114)</f>
        <v>9mm HP,6+3 CD,&lt;1,2,2</v>
      </c>
      <c r="H114" s="3" t="str">
        <f aca="false">A114</f>
        <v>113</v>
      </c>
      <c r="Q114" s="3" t="s">
        <v>135</v>
      </c>
      <c r="R114" s="3" t="n">
        <f aca="false">INDEX(A$2:B$135,MATCH(Q114,B$2:B$135,0),1)</f>
        <v>38</v>
      </c>
      <c r="S114" s="3" t="str">
        <f aca="false">_xlfn.CONCAT("('",H114,"','",R114,"'),")</f>
        <v>('113','38'),</v>
      </c>
    </row>
    <row r="115" customFormat="false" ht="13.8" hidden="false" customHeight="false" outlineLevel="0" collapsed="false">
      <c r="A115" s="24" t="s">
        <v>302</v>
      </c>
      <c r="B115" s="9" t="s">
        <v>303</v>
      </c>
      <c r="C115" s="10" t="s">
        <v>40</v>
      </c>
      <c r="D115" s="10" t="s">
        <v>26</v>
      </c>
      <c r="E115" s="10" t="s">
        <v>199</v>
      </c>
      <c r="F115" s="10" t="s">
        <v>192</v>
      </c>
      <c r="G115" s="3" t="str">
        <f aca="false">_xlfn.CONCAT(B115,",",C115,",",D115,",",E115,",",F115)</f>
        <v>9mm JSP,8+4 CD,&lt;1,2,1</v>
      </c>
      <c r="H115" s="3" t="str">
        <f aca="false">A115</f>
        <v>114</v>
      </c>
      <c r="Q115" s="3" t="s">
        <v>135</v>
      </c>
      <c r="R115" s="3" t="n">
        <f aca="false">INDEX(A$2:B$135,MATCH(Q115,B$2:B$135,0),1)</f>
        <v>38</v>
      </c>
      <c r="S115" s="3" t="str">
        <f aca="false">_xlfn.CONCAT("('",H115,"','",R115,"'),")</f>
        <v>('114','38'),</v>
      </c>
    </row>
    <row r="116" customFormat="false" ht="13.8" hidden="false" customHeight="false" outlineLevel="0" collapsed="false">
      <c r="A116" s="25" t="s">
        <v>304</v>
      </c>
      <c r="B116" s="13" t="s">
        <v>305</v>
      </c>
      <c r="C116" s="14" t="s">
        <v>82</v>
      </c>
      <c r="D116" s="14" t="s">
        <v>26</v>
      </c>
      <c r="E116" s="14" t="s">
        <v>195</v>
      </c>
      <c r="F116" s="14" t="s">
        <v>195</v>
      </c>
      <c r="G116" s="3" t="str">
        <f aca="false">_xlfn.CONCAT(B116,",",C116,",",D116,",",E116,",",F116)</f>
        <v>9mm Junk,14+7 CD,&lt;1,0,0</v>
      </c>
      <c r="H116" s="3" t="str">
        <f aca="false">A116</f>
        <v>115</v>
      </c>
      <c r="Q116" s="3" t="s">
        <v>135</v>
      </c>
      <c r="R116" s="3" t="n">
        <f aca="false">INDEX(A$2:B$135,MATCH(Q116,B$2:B$135,0),1)</f>
        <v>38</v>
      </c>
      <c r="S116" s="3" t="str">
        <f aca="false">_xlfn.CONCAT("('",H116,"','",R116,"'),")</f>
        <v>('115','38'),</v>
      </c>
    </row>
    <row r="117" customFormat="false" ht="13.8" hidden="false" customHeight="false" outlineLevel="0" collapsed="false">
      <c r="A117" s="24" t="s">
        <v>306</v>
      </c>
      <c r="B117" s="9" t="s">
        <v>307</v>
      </c>
      <c r="C117" s="10" t="s">
        <v>38</v>
      </c>
      <c r="D117" s="10" t="s">
        <v>26</v>
      </c>
      <c r="E117" s="10" t="s">
        <v>199</v>
      </c>
      <c r="F117" s="10" t="s">
        <v>199</v>
      </c>
      <c r="G117" s="3" t="str">
        <f aca="false">_xlfn.CONCAT(B117,",",C117,",",D117,",",E117,",",F117)</f>
        <v>9mm P+,6+3 CD,&lt;1,2,2</v>
      </c>
      <c r="H117" s="3" t="str">
        <f aca="false">A117</f>
        <v>116</v>
      </c>
      <c r="Q117" s="3" t="s">
        <v>135</v>
      </c>
      <c r="R117" s="3" t="n">
        <f aca="false">INDEX(A$2:B$135,MATCH(Q117,B$2:B$135,0),1)</f>
        <v>38</v>
      </c>
      <c r="S117" s="3" t="str">
        <f aca="false">_xlfn.CONCAT("('",H117,"','",R117,"'),")</f>
        <v>('116','38'),</v>
      </c>
    </row>
    <row r="118" customFormat="false" ht="13.8" hidden="false" customHeight="false" outlineLevel="0" collapsed="false">
      <c r="A118" s="25" t="s">
        <v>308</v>
      </c>
      <c r="B118" s="13" t="s">
        <v>309</v>
      </c>
      <c r="C118" s="14" t="s">
        <v>76</v>
      </c>
      <c r="D118" s="14" t="s">
        <v>26</v>
      </c>
      <c r="E118" s="14" t="s">
        <v>195</v>
      </c>
      <c r="F118" s="14" t="s">
        <v>195</v>
      </c>
      <c r="G118" s="3" t="str">
        <f aca="false">_xlfn.CONCAT(B118,",",C118,",",D118,",",E118,",",F118)</f>
        <v>9mm Surplus,12+6 CD,&lt;1,0,0</v>
      </c>
      <c r="H118" s="3" t="str">
        <f aca="false">A118</f>
        <v>117</v>
      </c>
      <c r="Q118" s="3" t="s">
        <v>135</v>
      </c>
      <c r="R118" s="3" t="n">
        <f aca="false">INDEX(A$2:B$135,MATCH(Q118,B$2:B$135,0),1)</f>
        <v>38</v>
      </c>
      <c r="S118" s="3" t="str">
        <f aca="false">_xlfn.CONCAT("('",H118,"','",R118,"'),")</f>
        <v>('117','38'),</v>
      </c>
    </row>
    <row r="119" customFormat="false" ht="13.8" hidden="false" customHeight="false" outlineLevel="0" collapsed="false">
      <c r="A119" s="24" t="s">
        <v>310</v>
      </c>
      <c r="B119" s="9" t="s">
        <v>311</v>
      </c>
      <c r="C119" s="10" t="s">
        <v>192</v>
      </c>
      <c r="D119" s="10" t="s">
        <v>26</v>
      </c>
      <c r="E119" s="10" t="s">
        <v>312</v>
      </c>
      <c r="F119" s="10" t="s">
        <v>246</v>
      </c>
      <c r="G119" s="3" t="str">
        <f aca="false">_xlfn.CONCAT(B119,",",C119,",",D119,",",E119,",",F119)</f>
        <v>25mm HE Grenade,1,&lt;1,20,6</v>
      </c>
      <c r="H119" s="3" t="str">
        <f aca="false">A119</f>
        <v>118</v>
      </c>
      <c r="Q119" s="3" t="s">
        <v>160</v>
      </c>
      <c r="R119" s="3" t="n">
        <f aca="false">INDEX(A$2:B$135,MATCH(Q119,B$2:B$135,0),1)</f>
        <v>40</v>
      </c>
      <c r="S119" s="3" t="str">
        <f aca="false">_xlfn.CONCAT("('",H119,"','",R119,"'),")</f>
        <v>('118','40'),</v>
      </c>
    </row>
    <row r="120" customFormat="false" ht="13.8" hidden="false" customHeight="false" outlineLevel="0" collapsed="false">
      <c r="A120" s="25" t="s">
        <v>313</v>
      </c>
      <c r="B120" s="13" t="s">
        <v>314</v>
      </c>
      <c r="C120" s="14" t="s">
        <v>141</v>
      </c>
      <c r="D120" s="14" t="s">
        <v>26</v>
      </c>
      <c r="E120" s="14" t="s">
        <v>251</v>
      </c>
      <c r="F120" s="14" t="s">
        <v>214</v>
      </c>
      <c r="G120" s="3" t="str">
        <f aca="false">_xlfn.CONCAT(B120,",",C120,",",D120,",",E120,",",F120)</f>
        <v>25mm Incendiary Grenade,1+1 CD,&lt;1,12,5</v>
      </c>
      <c r="H120" s="3" t="str">
        <f aca="false">A120</f>
        <v>119</v>
      </c>
      <c r="Q120" s="3" t="s">
        <v>160</v>
      </c>
      <c r="R120" s="3" t="n">
        <f aca="false">INDEX(A$2:B$135,MATCH(Q120,B$2:B$135,0),1)</f>
        <v>40</v>
      </c>
      <c r="S120" s="3" t="str">
        <f aca="false">_xlfn.CONCAT("('",H120,"','",R120,"'),")</f>
        <v>('119','40'),</v>
      </c>
    </row>
    <row r="121" customFormat="false" ht="13.8" hidden="false" customHeight="false" outlineLevel="0" collapsed="false">
      <c r="A121" s="24" t="s">
        <v>315</v>
      </c>
      <c r="B121" s="9" t="s">
        <v>316</v>
      </c>
      <c r="C121" s="10" t="s">
        <v>141</v>
      </c>
      <c r="D121" s="10" t="s">
        <v>26</v>
      </c>
      <c r="E121" s="10" t="s">
        <v>317</v>
      </c>
      <c r="F121" s="10" t="s">
        <v>214</v>
      </c>
      <c r="G121" s="3" t="str">
        <f aca="false">_xlfn.CONCAT(B121,",",C121,",",D121,",",E121,",",F121)</f>
        <v>25mm Plasma Grenade,1+1 CD,&lt;1,8,5</v>
      </c>
      <c r="H121" s="3" t="str">
        <f aca="false">A121</f>
        <v>120</v>
      </c>
      <c r="Q121" s="3" t="s">
        <v>160</v>
      </c>
      <c r="R121" s="3" t="n">
        <f aca="false">INDEX(A$2:B$135,MATCH(Q121,B$2:B$135,0),1)</f>
        <v>40</v>
      </c>
      <c r="S121" s="3" t="str">
        <f aca="false">_xlfn.CONCAT("('",H121,"','",R121,"'),")</f>
        <v>('120','40'),</v>
      </c>
    </row>
    <row r="122" customFormat="false" ht="13.8" hidden="false" customHeight="false" outlineLevel="0" collapsed="false">
      <c r="A122" s="25" t="s">
        <v>318</v>
      </c>
      <c r="B122" s="13" t="s">
        <v>319</v>
      </c>
      <c r="C122" s="14" t="s">
        <v>141</v>
      </c>
      <c r="D122" s="14" t="s">
        <v>26</v>
      </c>
      <c r="E122" s="14" t="s">
        <v>317</v>
      </c>
      <c r="F122" s="14" t="s">
        <v>214</v>
      </c>
      <c r="G122" s="3" t="str">
        <f aca="false">_xlfn.CONCAT(B122,",",C122,",",D122,",",E122,",",F122)</f>
        <v>25mm Pulse Grenade,1+1 CD,&lt;1,8,5</v>
      </c>
      <c r="H122" s="3" t="str">
        <f aca="false">A122</f>
        <v>121</v>
      </c>
      <c r="Q122" s="3" t="s">
        <v>160</v>
      </c>
      <c r="R122" s="3" t="n">
        <f aca="false">INDEX(A$2:B$135,MATCH(Q122,B$2:B$135,0),1)</f>
        <v>40</v>
      </c>
      <c r="S122" s="3" t="str">
        <f aca="false">_xlfn.CONCAT("('",H122,"','",R122,"'),")</f>
        <v>('121','40'),</v>
      </c>
    </row>
    <row r="123" customFormat="false" ht="13.8" hidden="false" customHeight="false" outlineLevel="0" collapsed="false">
      <c r="A123" s="24" t="s">
        <v>320</v>
      </c>
      <c r="B123" s="9" t="s">
        <v>321</v>
      </c>
      <c r="C123" s="10" t="s">
        <v>192</v>
      </c>
      <c r="D123" s="10" t="s">
        <v>26</v>
      </c>
      <c r="E123" s="10" t="s">
        <v>322</v>
      </c>
      <c r="F123" s="10" t="s">
        <v>246</v>
      </c>
      <c r="G123" s="3" t="str">
        <f aca="false">_xlfn.CONCAT(B123,",",C123,",",D123,",",E123,",",F123)</f>
        <v>40mm HE Grenade,1,&lt;1,50,6</v>
      </c>
      <c r="H123" s="3" t="str">
        <f aca="false">A123</f>
        <v>122</v>
      </c>
      <c r="Q123" s="3" t="s">
        <v>161</v>
      </c>
      <c r="R123" s="3" t="n">
        <f aca="false">INDEX(A$2:B$135,MATCH(Q123,B$2:B$135,0),1)</f>
        <v>41</v>
      </c>
      <c r="S123" s="3" t="str">
        <f aca="false">_xlfn.CONCAT("('",H123,"','",R123,"'),")</f>
        <v>('122','41'),</v>
      </c>
    </row>
    <row r="124" customFormat="false" ht="13.8" hidden="false" customHeight="false" outlineLevel="0" collapsed="false">
      <c r="A124" s="25" t="s">
        <v>323</v>
      </c>
      <c r="B124" s="13" t="s">
        <v>324</v>
      </c>
      <c r="C124" s="14" t="s">
        <v>141</v>
      </c>
      <c r="D124" s="14" t="s">
        <v>26</v>
      </c>
      <c r="E124" s="14" t="s">
        <v>325</v>
      </c>
      <c r="F124" s="14" t="s">
        <v>214</v>
      </c>
      <c r="G124" s="3" t="str">
        <f aca="false">_xlfn.CONCAT(B124,",",C124,",",D124,",",E124,",",F124)</f>
        <v>40mm Incendiary Grenade,1+1 CD,&lt;1,30,5</v>
      </c>
      <c r="H124" s="3" t="str">
        <f aca="false">A124</f>
        <v>123</v>
      </c>
      <c r="Q124" s="3" t="s">
        <v>161</v>
      </c>
      <c r="R124" s="3" t="n">
        <f aca="false">INDEX(A$2:B$135,MATCH(Q124,B$2:B$135,0),1)</f>
        <v>41</v>
      </c>
      <c r="S124" s="3" t="str">
        <f aca="false">_xlfn.CONCAT("('",H124,"','",R124,"'),")</f>
        <v>('123','41'),</v>
      </c>
    </row>
    <row r="125" customFormat="false" ht="13.8" hidden="false" customHeight="false" outlineLevel="0" collapsed="false">
      <c r="A125" s="24" t="s">
        <v>326</v>
      </c>
      <c r="B125" s="9" t="s">
        <v>327</v>
      </c>
      <c r="C125" s="10" t="s">
        <v>141</v>
      </c>
      <c r="D125" s="10" t="s">
        <v>26</v>
      </c>
      <c r="E125" s="10" t="s">
        <v>312</v>
      </c>
      <c r="F125" s="10" t="s">
        <v>214</v>
      </c>
      <c r="G125" s="3" t="str">
        <f aca="false">_xlfn.CONCAT(B125,",",C125,",",D125,",",E125,",",F125)</f>
        <v>40mm Plasma Grenade,1+1 CD,&lt;1,20,5</v>
      </c>
      <c r="H125" s="3" t="str">
        <f aca="false">A125</f>
        <v>124</v>
      </c>
      <c r="Q125" s="3" t="s">
        <v>161</v>
      </c>
      <c r="R125" s="3" t="n">
        <f aca="false">INDEX(A$2:B$135,MATCH(Q125,B$2:B$135,0),1)</f>
        <v>41</v>
      </c>
      <c r="S125" s="3" t="str">
        <f aca="false">_xlfn.CONCAT("('",H125,"','",R125,"'),")</f>
        <v>('124','41'),</v>
      </c>
    </row>
    <row r="126" customFormat="false" ht="13.8" hidden="false" customHeight="false" outlineLevel="0" collapsed="false">
      <c r="A126" s="25" t="s">
        <v>328</v>
      </c>
      <c r="B126" s="13" t="s">
        <v>329</v>
      </c>
      <c r="C126" s="14" t="s">
        <v>141</v>
      </c>
      <c r="D126" s="14" t="s">
        <v>26</v>
      </c>
      <c r="E126" s="14" t="s">
        <v>312</v>
      </c>
      <c r="F126" s="14" t="s">
        <v>214</v>
      </c>
      <c r="G126" s="3" t="str">
        <f aca="false">_xlfn.CONCAT(B126,",",C126,",",D126,",",E126,",",F126)</f>
        <v>40mm Pulse Grenade,1+1 CD,&lt;1,20,5</v>
      </c>
      <c r="H126" s="3" t="str">
        <f aca="false">A126</f>
        <v>125</v>
      </c>
      <c r="Q126" s="3" t="s">
        <v>161</v>
      </c>
      <c r="R126" s="3" t="n">
        <f aca="false">INDEX(A$2:B$135,MATCH(Q126,B$2:B$135,0),1)</f>
        <v>41</v>
      </c>
      <c r="S126" s="3" t="str">
        <f aca="false">_xlfn.CONCAT("('",H126,"','",R126,"'),")</f>
        <v>('125','41'),</v>
      </c>
    </row>
    <row r="127" customFormat="false" ht="13.8" hidden="false" customHeight="false" outlineLevel="0" collapsed="false">
      <c r="A127" s="24" t="s">
        <v>330</v>
      </c>
      <c r="B127" s="9" t="s">
        <v>331</v>
      </c>
      <c r="C127" s="10" t="s">
        <v>38</v>
      </c>
      <c r="D127" s="10" t="s">
        <v>26</v>
      </c>
      <c r="E127" s="10" t="n">
        <v>3</v>
      </c>
      <c r="F127" s="10" t="n">
        <v>1</v>
      </c>
      <c r="G127" s="3" t="str">
        <f aca="false">_xlfn.CONCAT(B127,",",C127,",",D127,",",E127,",",F127)</f>
        <v>.45-70 Gov't,6+3 CD,&lt;1,3,1</v>
      </c>
      <c r="H127" s="3" t="str">
        <f aca="false">A127</f>
        <v>126</v>
      </c>
      <c r="R127" s="3" t="e">
        <f aca="false">INDEX(A$2:B$135,MATCH(Q127,B$2:B$135,0),1)</f>
        <v>#N/A</v>
      </c>
      <c r="S127" s="3" t="e">
        <f aca="false">_xlfn.CONCAT("('",H127,"','",R127,"'),")</f>
        <v>#N/A</v>
      </c>
    </row>
    <row r="128" customFormat="false" ht="13.8" hidden="false" customHeight="false" outlineLevel="0" collapsed="false">
      <c r="A128" s="25" t="s">
        <v>332</v>
      </c>
      <c r="B128" s="13" t="s">
        <v>333</v>
      </c>
      <c r="C128" s="14" t="s">
        <v>58</v>
      </c>
      <c r="D128" s="14" t="s">
        <v>26</v>
      </c>
      <c r="E128" s="14" t="s">
        <v>198</v>
      </c>
      <c r="F128" s="14" t="s">
        <v>199</v>
      </c>
      <c r="G128" s="3" t="str">
        <f aca="false">_xlfn.CONCAT(B128,",",C128,",",D128,",",E128,",",F128)</f>
        <v>.45-70 SWC,4+2 CD,&lt;1,4,2</v>
      </c>
      <c r="H128" s="3" t="str">
        <f aca="false">A128</f>
        <v>127</v>
      </c>
      <c r="Q128" s="3" t="s">
        <v>331</v>
      </c>
      <c r="R128" s="3" t="str">
        <f aca="false">INDEX(A$2:B$135,MATCH(Q128,B$2:B$135,0),1)</f>
        <v>126</v>
      </c>
      <c r="S128" s="3" t="str">
        <f aca="false">_xlfn.CONCAT("('",H128,"','",R128,"'),")</f>
        <v>('127','126'),</v>
      </c>
    </row>
    <row r="129" customFormat="false" ht="13.8" hidden="false" customHeight="false" outlineLevel="0" collapsed="false">
      <c r="A129" s="24" t="s">
        <v>334</v>
      </c>
      <c r="B129" s="9" t="s">
        <v>45</v>
      </c>
      <c r="C129" s="10" t="s">
        <v>58</v>
      </c>
      <c r="D129" s="10" t="s">
        <v>26</v>
      </c>
      <c r="E129" s="10" t="n">
        <v>5</v>
      </c>
      <c r="F129" s="10" t="n">
        <v>4</v>
      </c>
      <c r="G129" s="3" t="str">
        <f aca="false">_xlfn.CONCAT(B129,",",C129,",",D129,",",E129,",",F129)</f>
        <v>14mm,4+2 CD,&lt;1,5,4</v>
      </c>
      <c r="H129" s="3" t="str">
        <f aca="false">A129</f>
        <v>128</v>
      </c>
      <c r="R129" s="3" t="e">
        <f aca="false">INDEX(A$2:B$135,MATCH(Q129,B$2:B$135,0),1)</f>
        <v>#N/A</v>
      </c>
      <c r="S129" s="3" t="e">
        <f aca="false">_xlfn.CONCAT("('",H129,"','",R129,"'),")</f>
        <v>#N/A</v>
      </c>
    </row>
    <row r="130" customFormat="false" ht="13.8" hidden="false" customHeight="false" outlineLevel="0" collapsed="false">
      <c r="A130" s="25" t="s">
        <v>335</v>
      </c>
      <c r="B130" s="13" t="s">
        <v>336</v>
      </c>
      <c r="C130" s="14" t="s">
        <v>54</v>
      </c>
      <c r="D130" s="14" t="s">
        <v>26</v>
      </c>
      <c r="E130" s="14" t="s">
        <v>251</v>
      </c>
      <c r="F130" s="14" t="s">
        <v>246</v>
      </c>
      <c r="G130" s="3" t="str">
        <f aca="false">_xlfn.CONCAT(B130,",",C130,",",D130,",",E130,",",F130)</f>
        <v>14mm AP,2+1 CD,&lt;1,12,6</v>
      </c>
      <c r="H130" s="3" t="str">
        <f aca="false">A130</f>
        <v>129</v>
      </c>
      <c r="Q130" s="3" t="s">
        <v>45</v>
      </c>
      <c r="R130" s="3" t="str">
        <f aca="false">INDEX(A$2:B$135,MATCH(Q130,B$2:B$135,0),1)</f>
        <v>128</v>
      </c>
      <c r="S130" s="3" t="str">
        <f aca="false">_xlfn.CONCAT("('",H130,"','",R130,"'),")</f>
        <v>('129','128'),</v>
      </c>
    </row>
    <row r="131" customFormat="false" ht="13.8" hidden="false" customHeight="false" outlineLevel="0" collapsed="false">
      <c r="A131" s="24" t="s">
        <v>337</v>
      </c>
      <c r="B131" s="9" t="s">
        <v>338</v>
      </c>
      <c r="C131" s="10" t="s">
        <v>54</v>
      </c>
      <c r="D131" s="10" t="s">
        <v>26</v>
      </c>
      <c r="E131" s="10" t="s">
        <v>339</v>
      </c>
      <c r="F131" s="10" t="s">
        <v>246</v>
      </c>
      <c r="G131" s="3" t="str">
        <f aca="false">_xlfn.CONCAT(B131,",",C131,",",D131,",",E131,",",F131)</f>
        <v>14mm HP,2+1 CD,&lt;1,11,6</v>
      </c>
      <c r="H131" s="3" t="str">
        <f aca="false">A131</f>
        <v>130</v>
      </c>
      <c r="Q131" s="3" t="s">
        <v>45</v>
      </c>
      <c r="R131" s="3" t="str">
        <f aca="false">INDEX(A$2:B$135,MATCH(Q131,B$2:B$135,0),1)</f>
        <v>128</v>
      </c>
      <c r="S131" s="3" t="str">
        <f aca="false">_xlfn.CONCAT("('",H131,"','",R131,"'),")</f>
        <v>('130','128'),</v>
      </c>
    </row>
    <row r="132" customFormat="false" ht="13.8" hidden="false" customHeight="false" outlineLevel="0" collapsed="false">
      <c r="A132" s="25" t="s">
        <v>340</v>
      </c>
      <c r="B132" s="13" t="s">
        <v>341</v>
      </c>
      <c r="C132" s="14" t="s">
        <v>342</v>
      </c>
      <c r="D132" s="14" t="s">
        <v>26</v>
      </c>
      <c r="E132" s="14" t="s">
        <v>246</v>
      </c>
      <c r="F132" s="14" t="s">
        <v>214</v>
      </c>
      <c r="G132" s="3" t="str">
        <f aca="false">_xlfn.CONCAT(B132,",",C132,",",D132,",",E132,",",F132)</f>
        <v>14mm JSP,2+2 CD,&lt;1,6,5</v>
      </c>
      <c r="H132" s="3" t="str">
        <f aca="false">A132</f>
        <v>131</v>
      </c>
      <c r="Q132" s="3" t="s">
        <v>45</v>
      </c>
      <c r="R132" s="3" t="str">
        <f aca="false">INDEX(A$2:B$135,MATCH(Q132,B$2:B$135,0),1)</f>
        <v>128</v>
      </c>
      <c r="S132" s="3" t="str">
        <f aca="false">_xlfn.CONCAT("('",H132,"','",R132,"'),")</f>
        <v>('131','128'),</v>
      </c>
    </row>
    <row r="133" customFormat="false" ht="13.8" hidden="false" customHeight="false" outlineLevel="0" collapsed="false">
      <c r="A133" s="24" t="s">
        <v>343</v>
      </c>
      <c r="B133" s="9" t="s">
        <v>344</v>
      </c>
      <c r="C133" s="10" t="s">
        <v>40</v>
      </c>
      <c r="D133" s="10" t="s">
        <v>26</v>
      </c>
      <c r="E133" s="10" t="s">
        <v>192</v>
      </c>
      <c r="F133" s="10" t="s">
        <v>162</v>
      </c>
      <c r="G133" s="3" t="str">
        <f aca="false">_xlfn.CONCAT(B133,",",C133,",",D133,",",E133,",",F133)</f>
        <v>14mm Junk,8+4 CD,&lt;1,1,3</v>
      </c>
      <c r="H133" s="3" t="str">
        <f aca="false">A133</f>
        <v>132</v>
      </c>
      <c r="Q133" s="3" t="s">
        <v>45</v>
      </c>
      <c r="R133" s="3" t="str">
        <f aca="false">INDEX(A$2:B$135,MATCH(Q133,B$2:B$135,0),1)</f>
        <v>128</v>
      </c>
      <c r="S133" s="3" t="str">
        <f aca="false">_xlfn.CONCAT("('",H133,"','",R133,"'),")</f>
        <v>('132','128'),</v>
      </c>
    </row>
    <row r="134" customFormat="false" ht="13.8" hidden="false" customHeight="false" outlineLevel="0" collapsed="false">
      <c r="A134" s="25" t="s">
        <v>345</v>
      </c>
      <c r="B134" s="13" t="s">
        <v>346</v>
      </c>
      <c r="C134" s="14" t="s">
        <v>54</v>
      </c>
      <c r="D134" s="14" t="s">
        <v>26</v>
      </c>
      <c r="E134" s="14" t="s">
        <v>339</v>
      </c>
      <c r="F134" s="14" t="s">
        <v>246</v>
      </c>
      <c r="G134" s="3" t="str">
        <f aca="false">_xlfn.CONCAT(B134,",",C134,",",D134,",",E134,",",F134)</f>
        <v>14mm P+,2+1 CD,&lt;1,11,6</v>
      </c>
      <c r="H134" s="3" t="str">
        <f aca="false">A134</f>
        <v>133</v>
      </c>
      <c r="Q134" s="3" t="s">
        <v>45</v>
      </c>
      <c r="R134" s="3" t="str">
        <f aca="false">INDEX(A$2:B$135,MATCH(Q134,B$2:B$135,0),1)</f>
        <v>128</v>
      </c>
      <c r="S134" s="3" t="str">
        <f aca="false">_xlfn.CONCAT("('",H134,"','",R134,"'),")</f>
        <v>('133','128'),</v>
      </c>
    </row>
    <row r="135" customFormat="false" ht="13.8" hidden="false" customHeight="false" outlineLevel="0" collapsed="false">
      <c r="A135" s="24" t="s">
        <v>347</v>
      </c>
      <c r="B135" s="9" t="s">
        <v>348</v>
      </c>
      <c r="C135" s="10" t="s">
        <v>38</v>
      </c>
      <c r="D135" s="10" t="s">
        <v>26</v>
      </c>
      <c r="E135" s="10" t="s">
        <v>199</v>
      </c>
      <c r="F135" s="10" t="s">
        <v>198</v>
      </c>
      <c r="G135" s="3" t="str">
        <f aca="false">_xlfn.CONCAT(B135,",",C135,",",D135,",",E135,",",F135)</f>
        <v>14mm Surplus,6+3 CD,&lt;1,2,4</v>
      </c>
      <c r="H135" s="3" t="str">
        <f aca="false">A135</f>
        <v>134</v>
      </c>
      <c r="Q135" s="3" t="s">
        <v>45</v>
      </c>
      <c r="R135" s="3" t="str">
        <f aca="false">INDEX(A$2:B$135,MATCH(Q135,B$2:B$135,0),1)</f>
        <v>128</v>
      </c>
      <c r="S135" s="3" t="str">
        <f aca="false">_xlfn.CONCAT("('",H135,"','",R135,"'),")</f>
        <v>('134','128'),</v>
      </c>
    </row>
    <row r="136" customFormat="false" ht="13.8" hidden="false" customHeight="false" outlineLevel="0" collapsed="false">
      <c r="B136" s="3"/>
      <c r="C136" s="3"/>
      <c r="D136" s="3"/>
      <c r="E136" s="3"/>
      <c r="F136" s="3"/>
      <c r="U136" s="3"/>
    </row>
    <row r="137" customFormat="false" ht="13.8" hidden="false" customHeight="false" outlineLevel="0" collapsed="false">
      <c r="B137" s="3"/>
      <c r="C137" s="3"/>
      <c r="D137" s="3"/>
      <c r="E137" s="3"/>
      <c r="F137" s="3"/>
      <c r="U137" s="3"/>
    </row>
    <row r="138" customFormat="false" ht="13.8" hidden="false" customHeight="false" outlineLevel="0" collapsed="false">
      <c r="A138" s="11"/>
      <c r="B138" s="9" t="s">
        <v>35</v>
      </c>
      <c r="C138" s="10" t="s">
        <v>36</v>
      </c>
      <c r="D138" s="10" t="s">
        <v>26</v>
      </c>
      <c r="E138" s="10" t="n">
        <v>20</v>
      </c>
      <c r="F138" s="10" t="n">
        <v>5</v>
      </c>
    </row>
    <row r="139" customFormat="false" ht="13.8" hidden="false" customHeight="false" outlineLevel="0" collapsed="false">
      <c r="A139" s="7"/>
      <c r="B139" s="13" t="s">
        <v>135</v>
      </c>
      <c r="C139" s="14" t="s">
        <v>136</v>
      </c>
      <c r="D139" s="14" t="s">
        <v>26</v>
      </c>
      <c r="E139" s="14" t="n">
        <v>1</v>
      </c>
      <c r="F139" s="14" t="n">
        <v>0</v>
      </c>
    </row>
    <row r="140" customFormat="false" ht="13.8" hidden="false" customHeight="false" outlineLevel="0" collapsed="false">
      <c r="A140" s="11"/>
      <c r="B140" s="9" t="s">
        <v>57</v>
      </c>
      <c r="C140" s="10" t="s">
        <v>58</v>
      </c>
      <c r="D140" s="10" t="s">
        <v>26</v>
      </c>
      <c r="E140" s="10" t="n">
        <v>4</v>
      </c>
      <c r="F140" s="10" t="n">
        <v>4</v>
      </c>
    </row>
    <row r="141" customFormat="false" ht="13.8" hidden="false" customHeight="false" outlineLevel="0" collapsed="false">
      <c r="A141" s="11"/>
      <c r="B141" s="9" t="s">
        <v>349</v>
      </c>
      <c r="C141" s="10" t="s">
        <v>350</v>
      </c>
      <c r="D141" s="10" t="n">
        <v>1</v>
      </c>
      <c r="E141" s="10" t="n">
        <v>30</v>
      </c>
      <c r="F141" s="10" t="n">
        <v>2</v>
      </c>
    </row>
    <row r="142" customFormat="false" ht="13.8" hidden="false" customHeight="false" outlineLevel="0" collapsed="false">
      <c r="A142" s="7"/>
      <c r="B142" s="13" t="s">
        <v>160</v>
      </c>
      <c r="C142" s="14" t="s">
        <v>146</v>
      </c>
      <c r="D142" s="14" t="s">
        <v>26</v>
      </c>
      <c r="E142" s="14" t="n">
        <v>15</v>
      </c>
      <c r="F142" s="14" t="n">
        <v>2</v>
      </c>
    </row>
    <row r="143" customFormat="false" ht="13.8" hidden="false" customHeight="false" outlineLevel="0" collapsed="false">
      <c r="A143" s="11"/>
      <c r="B143" s="9" t="s">
        <v>114</v>
      </c>
      <c r="C143" s="10" t="s">
        <v>38</v>
      </c>
      <c r="D143" s="10" t="s">
        <v>26</v>
      </c>
      <c r="E143" s="10" t="n">
        <v>2</v>
      </c>
      <c r="F143" s="10" t="n">
        <v>1</v>
      </c>
    </row>
  </sheetData>
  <autoFilter ref="AR1:AT37">
    <sortState ref="AR2:AT37">
      <sortCondition ref="A2:A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1077</v>
      </c>
      <c r="B1" s="3" t="s">
        <v>1078</v>
      </c>
      <c r="C1" s="3" t="n">
        <v>6</v>
      </c>
      <c r="D1" s="3" t="s">
        <v>1079</v>
      </c>
      <c r="E1" s="3" t="s">
        <v>31</v>
      </c>
      <c r="F1" s="3" t="n">
        <v>1</v>
      </c>
      <c r="G1" s="3" t="s">
        <v>362</v>
      </c>
      <c r="H1" s="3" t="s">
        <v>1080</v>
      </c>
      <c r="I1" s="3" t="n">
        <v>4</v>
      </c>
      <c r="J1" s="3" t="n">
        <v>99</v>
      </c>
      <c r="K1" s="3" t="n">
        <v>2</v>
      </c>
      <c r="L1" s="3" t="n">
        <v>0.44</v>
      </c>
      <c r="M1" s="3" t="s">
        <v>1081</v>
      </c>
    </row>
    <row r="2" customFormat="false" ht="12.8" hidden="false" customHeight="false" outlineLevel="0" collapsed="false">
      <c r="A2" s="3" t="s">
        <v>1082</v>
      </c>
      <c r="B2" s="3" t="s">
        <v>1078</v>
      </c>
      <c r="C2" s="3" t="n">
        <v>4</v>
      </c>
      <c r="D2" s="3" t="s">
        <v>717</v>
      </c>
      <c r="E2" s="3" t="s">
        <v>31</v>
      </c>
      <c r="F2" s="3" t="n">
        <v>2</v>
      </c>
      <c r="G2" s="3" t="s">
        <v>362</v>
      </c>
      <c r="H2" s="3" t="s">
        <v>1083</v>
      </c>
      <c r="I2" s="3" t="n">
        <v>4</v>
      </c>
      <c r="J2" s="3" t="n">
        <v>50</v>
      </c>
      <c r="K2" s="3" t="n">
        <v>1</v>
      </c>
      <c r="L2" s="3" t="s">
        <v>39</v>
      </c>
      <c r="M2" s="3" t="s">
        <v>1084</v>
      </c>
    </row>
    <row r="3" customFormat="false" ht="12.8" hidden="false" customHeight="false" outlineLevel="0" collapsed="false">
      <c r="A3" s="3" t="s">
        <v>1085</v>
      </c>
      <c r="B3" s="3" t="s">
        <v>1078</v>
      </c>
      <c r="C3" s="3" t="n">
        <v>3</v>
      </c>
      <c r="D3" s="3" t="s">
        <v>717</v>
      </c>
      <c r="E3" s="3" t="s">
        <v>31</v>
      </c>
      <c r="F3" s="3" t="n">
        <v>0</v>
      </c>
      <c r="G3" s="3" t="s">
        <v>381</v>
      </c>
      <c r="H3" s="3" t="s">
        <v>1086</v>
      </c>
      <c r="I3" s="3" t="n">
        <v>2</v>
      </c>
      <c r="J3" s="3" t="n">
        <v>50</v>
      </c>
      <c r="K3" s="3" t="n">
        <v>1</v>
      </c>
      <c r="L3" s="3" t="s">
        <v>53</v>
      </c>
      <c r="M3" s="3" t="s">
        <v>1087</v>
      </c>
    </row>
    <row r="4" customFormat="false" ht="12.8" hidden="false" customHeight="false" outlineLevel="0" collapsed="false">
      <c r="A4" s="3" t="s">
        <v>1088</v>
      </c>
      <c r="B4" s="3" t="s">
        <v>1078</v>
      </c>
      <c r="C4" s="3" t="n">
        <v>5</v>
      </c>
      <c r="D4" s="3" t="s">
        <v>1089</v>
      </c>
      <c r="E4" s="3" t="s">
        <v>31</v>
      </c>
      <c r="F4" s="3" t="n">
        <v>2</v>
      </c>
      <c r="G4" s="3" t="s">
        <v>381</v>
      </c>
      <c r="H4" s="3" t="s">
        <v>1090</v>
      </c>
      <c r="I4" s="3" t="n">
        <v>13</v>
      </c>
      <c r="J4" s="3" t="n">
        <v>144</v>
      </c>
      <c r="K4" s="3" t="n">
        <v>2</v>
      </c>
      <c r="L4" s="3" t="s">
        <v>122</v>
      </c>
      <c r="M4" s="3" t="s">
        <v>1091</v>
      </c>
    </row>
    <row r="5" customFormat="false" ht="12.8" hidden="false" customHeight="false" outlineLevel="0" collapsed="false">
      <c r="A5" s="3" t="s">
        <v>1092</v>
      </c>
      <c r="B5" s="3" t="s">
        <v>1078</v>
      </c>
      <c r="C5" s="3" t="n">
        <v>5</v>
      </c>
      <c r="D5" s="3" t="s">
        <v>717</v>
      </c>
      <c r="E5" s="3" t="s">
        <v>31</v>
      </c>
      <c r="F5" s="3" t="n">
        <v>2</v>
      </c>
      <c r="G5" s="3" t="s">
        <v>381</v>
      </c>
      <c r="H5" s="3" t="s">
        <v>1090</v>
      </c>
      <c r="I5" s="3" t="n">
        <v>11</v>
      </c>
      <c r="J5" s="3" t="n">
        <v>117</v>
      </c>
      <c r="K5" s="3" t="n">
        <v>2</v>
      </c>
      <c r="L5" s="3" t="n">
        <v>0.45</v>
      </c>
      <c r="M5" s="3" t="s">
        <v>1093</v>
      </c>
    </row>
    <row r="6" customFormat="false" ht="12.8" hidden="false" customHeight="false" outlineLevel="0" collapsed="false">
      <c r="A6" s="3" t="s">
        <v>1094</v>
      </c>
      <c r="B6" s="3" t="s">
        <v>1078</v>
      </c>
      <c r="C6" s="3" t="n">
        <v>10</v>
      </c>
      <c r="D6" s="3" t="s">
        <v>1095</v>
      </c>
      <c r="E6" s="3" t="s">
        <v>31</v>
      </c>
      <c r="F6" s="3" t="n">
        <v>1</v>
      </c>
      <c r="G6" s="3" t="s">
        <v>397</v>
      </c>
      <c r="H6" s="3" t="s">
        <v>1090</v>
      </c>
      <c r="I6" s="3" t="n">
        <v>16</v>
      </c>
      <c r="J6" s="3" t="n">
        <v>228</v>
      </c>
      <c r="K6" s="3" t="n">
        <v>4</v>
      </c>
      <c r="L6" s="3" t="s">
        <v>37</v>
      </c>
      <c r="M6" s="3" t="s">
        <v>1096</v>
      </c>
    </row>
    <row r="7" customFormat="false" ht="12.8" hidden="false" customHeight="false" outlineLevel="0" collapsed="false">
      <c r="A7" s="3" t="s">
        <v>1097</v>
      </c>
      <c r="B7" s="3" t="s">
        <v>1078</v>
      </c>
      <c r="C7" s="3" t="n">
        <v>6</v>
      </c>
      <c r="D7" s="3" t="s">
        <v>1095</v>
      </c>
      <c r="E7" s="3" t="s">
        <v>31</v>
      </c>
      <c r="F7" s="3" t="n">
        <v>0</v>
      </c>
      <c r="G7" s="3" t="s">
        <v>381</v>
      </c>
      <c r="H7" s="3" t="s">
        <v>1090</v>
      </c>
      <c r="I7" s="3" t="n">
        <v>10</v>
      </c>
      <c r="J7" s="3" t="n">
        <v>55</v>
      </c>
      <c r="K7" s="3" t="n">
        <v>2</v>
      </c>
      <c r="L7" s="3" t="n">
        <v>0.308</v>
      </c>
      <c r="M7" s="3" t="s">
        <v>1098</v>
      </c>
    </row>
    <row r="8" customFormat="false" ht="12.8" hidden="false" customHeight="false" outlineLevel="0" collapsed="false">
      <c r="A8" s="3" t="s">
        <v>1099</v>
      </c>
      <c r="B8" s="3" t="s">
        <v>1078</v>
      </c>
      <c r="C8" s="3" t="n">
        <v>3</v>
      </c>
      <c r="D8" s="3" t="s">
        <v>1089</v>
      </c>
      <c r="E8" s="3" t="s">
        <v>31</v>
      </c>
      <c r="F8" s="3" t="n">
        <v>3</v>
      </c>
      <c r="G8" s="3" t="s">
        <v>362</v>
      </c>
      <c r="H8" s="3" t="s">
        <v>1100</v>
      </c>
      <c r="I8" s="3" t="n">
        <v>12</v>
      </c>
      <c r="J8" s="3" t="n">
        <v>109</v>
      </c>
      <c r="K8" s="3" t="n">
        <v>1</v>
      </c>
      <c r="L8" s="3" t="n">
        <v>0.45</v>
      </c>
      <c r="M8" s="3" t="s">
        <v>1101</v>
      </c>
    </row>
    <row r="9" customFormat="false" ht="12.8" hidden="false" customHeight="false" outlineLevel="0" collapsed="false">
      <c r="A9" s="3" t="s">
        <v>1102</v>
      </c>
      <c r="B9" s="3" t="s">
        <v>1078</v>
      </c>
      <c r="C9" s="3" t="n">
        <v>5</v>
      </c>
      <c r="D9" s="3" t="s">
        <v>1103</v>
      </c>
      <c r="E9" s="3" t="s">
        <v>31</v>
      </c>
      <c r="F9" s="3" t="n">
        <v>2</v>
      </c>
      <c r="G9" s="3" t="s">
        <v>362</v>
      </c>
      <c r="H9" s="3" t="s">
        <v>1100</v>
      </c>
      <c r="I9" s="3" t="n">
        <v>11</v>
      </c>
      <c r="J9" s="3" t="n">
        <v>87</v>
      </c>
      <c r="K9" s="3" t="n">
        <v>2</v>
      </c>
      <c r="L9" s="3" t="s">
        <v>121</v>
      </c>
      <c r="M9" s="3" t="s">
        <v>1104</v>
      </c>
    </row>
    <row r="10" customFormat="false" ht="12.8" hidden="false" customHeight="false" outlineLevel="0" collapsed="false">
      <c r="A10" s="3" t="s">
        <v>1105</v>
      </c>
      <c r="B10" s="3" t="s">
        <v>1078</v>
      </c>
      <c r="C10" s="3" t="n">
        <v>5</v>
      </c>
      <c r="D10" s="3" t="s">
        <v>1106</v>
      </c>
      <c r="E10" s="3" t="s">
        <v>31</v>
      </c>
      <c r="F10" s="3" t="n">
        <v>0</v>
      </c>
      <c r="G10" s="3" t="s">
        <v>362</v>
      </c>
      <c r="H10" s="3" t="s">
        <v>1100</v>
      </c>
      <c r="I10" s="3" t="n">
        <v>9</v>
      </c>
      <c r="J10" s="3" t="n">
        <v>39</v>
      </c>
      <c r="K10" s="3" t="n">
        <v>1</v>
      </c>
      <c r="L10" s="3" t="s">
        <v>121</v>
      </c>
      <c r="M10" s="3" t="s">
        <v>1107</v>
      </c>
    </row>
    <row r="11" customFormat="false" ht="12.8" hidden="false" customHeight="false" outlineLevel="0" collapsed="false">
      <c r="A11" s="3" t="s">
        <v>1108</v>
      </c>
      <c r="B11" s="3" t="s">
        <v>1078</v>
      </c>
      <c r="C11" s="3" t="n">
        <v>5</v>
      </c>
      <c r="D11" s="3" t="s">
        <v>1095</v>
      </c>
      <c r="E11" s="3" t="s">
        <v>31</v>
      </c>
      <c r="F11" s="3" t="n">
        <v>0</v>
      </c>
      <c r="G11" s="3" t="s">
        <v>362</v>
      </c>
      <c r="H11" s="3" t="s">
        <v>1109</v>
      </c>
      <c r="I11" s="3" t="n">
        <v>3</v>
      </c>
      <c r="J11" s="3" t="n">
        <v>30</v>
      </c>
      <c r="K11" s="3" t="n">
        <v>0</v>
      </c>
      <c r="L11" s="3" t="n">
        <v>0.308</v>
      </c>
      <c r="M11" s="3" t="s">
        <v>1110</v>
      </c>
    </row>
    <row r="12" customFormat="false" ht="12.8" hidden="false" customHeight="false" outlineLevel="0" collapsed="false">
      <c r="A12" s="3" t="s">
        <v>1111</v>
      </c>
      <c r="B12" s="3" t="s">
        <v>1078</v>
      </c>
      <c r="C12" s="3" t="n">
        <v>3</v>
      </c>
      <c r="D12" s="3" t="s">
        <v>717</v>
      </c>
      <c r="E12" s="3" t="s">
        <v>31</v>
      </c>
      <c r="F12" s="3" t="n">
        <v>2</v>
      </c>
      <c r="G12" s="3" t="s">
        <v>362</v>
      </c>
      <c r="H12" s="3" t="s">
        <v>1112</v>
      </c>
      <c r="I12" s="3" t="n">
        <v>2</v>
      </c>
      <c r="J12" s="3" t="n">
        <v>30</v>
      </c>
      <c r="K12" s="3" t="n">
        <v>0</v>
      </c>
      <c r="L12" s="3" t="n">
        <v>0.38</v>
      </c>
      <c r="M12" s="3" t="s">
        <v>1113</v>
      </c>
    </row>
    <row r="13" customFormat="false" ht="12.8" hidden="false" customHeight="false" outlineLevel="0" collapsed="false">
      <c r="A13" s="3" t="s">
        <v>1114</v>
      </c>
      <c r="B13" s="3" t="s">
        <v>1078</v>
      </c>
      <c r="C13" s="3" t="n">
        <v>4</v>
      </c>
      <c r="D13" s="3" t="s">
        <v>717</v>
      </c>
      <c r="E13" s="3" t="s">
        <v>31</v>
      </c>
      <c r="F13" s="3" t="n">
        <v>1</v>
      </c>
      <c r="G13" s="3" t="s">
        <v>362</v>
      </c>
      <c r="H13" s="3" t="s">
        <v>1112</v>
      </c>
      <c r="I13" s="3" t="n">
        <v>4</v>
      </c>
      <c r="J13" s="3" t="n">
        <v>25</v>
      </c>
      <c r="K13" s="3" t="n">
        <v>0</v>
      </c>
      <c r="L13" s="3" t="n">
        <v>0.45</v>
      </c>
      <c r="M13" s="3" t="s">
        <v>1115</v>
      </c>
    </row>
    <row r="14" customFormat="false" ht="12.8" hidden="false" customHeight="false" outlineLevel="0" collapsed="false">
      <c r="A14" s="3" t="s">
        <v>1116</v>
      </c>
      <c r="B14" s="3" t="s">
        <v>1078</v>
      </c>
      <c r="C14" s="3" t="n">
        <v>10</v>
      </c>
      <c r="D14" s="3" t="s">
        <v>1117</v>
      </c>
      <c r="E14" s="3" t="s">
        <v>31</v>
      </c>
      <c r="F14" s="3" t="n">
        <v>0</v>
      </c>
      <c r="G14" s="3" t="s">
        <v>381</v>
      </c>
      <c r="H14" s="3" t="s">
        <v>1118</v>
      </c>
      <c r="I14" s="3" t="n">
        <v>14</v>
      </c>
      <c r="J14" s="3" t="n">
        <v>290</v>
      </c>
      <c r="K14" s="3" t="n">
        <v>4</v>
      </c>
      <c r="L14" s="3" t="s">
        <v>108</v>
      </c>
      <c r="M14" s="3" t="s">
        <v>1119</v>
      </c>
    </row>
    <row r="15" customFormat="false" ht="12.8" hidden="false" customHeight="false" outlineLevel="0" collapsed="false">
      <c r="A15" s="3" t="s">
        <v>1120</v>
      </c>
      <c r="B15" s="3" t="s">
        <v>1078</v>
      </c>
      <c r="C15" s="3" t="n">
        <v>3</v>
      </c>
      <c r="D15" s="3" t="s">
        <v>717</v>
      </c>
      <c r="E15" s="3" t="s">
        <v>31</v>
      </c>
      <c r="F15" s="3" t="n">
        <v>0</v>
      </c>
      <c r="G15" s="3" t="s">
        <v>381</v>
      </c>
      <c r="H15" s="3" t="s">
        <v>1090</v>
      </c>
      <c r="I15" s="3" t="n">
        <v>6</v>
      </c>
      <c r="J15" s="3" t="n">
        <v>132</v>
      </c>
      <c r="K15" s="3" t="n">
        <v>2</v>
      </c>
      <c r="L15" s="3" t="s">
        <v>73</v>
      </c>
      <c r="M15" s="3" t="s">
        <v>1121</v>
      </c>
    </row>
    <row r="16" customFormat="false" ht="12.8" hidden="false" customHeight="false" outlineLevel="0" collapsed="false">
      <c r="A16" s="3" t="s">
        <v>1122</v>
      </c>
      <c r="B16" s="3" t="s">
        <v>1078</v>
      </c>
      <c r="C16" s="3" t="n">
        <v>3</v>
      </c>
      <c r="D16" s="3" t="s">
        <v>717</v>
      </c>
      <c r="E16" s="3" t="s">
        <v>31</v>
      </c>
      <c r="F16" s="3" t="n">
        <v>2</v>
      </c>
      <c r="G16" s="3" t="s">
        <v>362</v>
      </c>
      <c r="H16" s="3" t="s">
        <v>1080</v>
      </c>
      <c r="I16" s="3" t="n">
        <v>3</v>
      </c>
      <c r="J16" s="3" t="n">
        <v>40</v>
      </c>
      <c r="K16" s="3" t="n">
        <v>1</v>
      </c>
      <c r="L16" s="3" t="s">
        <v>135</v>
      </c>
      <c r="M16" s="3" t="s">
        <v>1123</v>
      </c>
    </row>
    <row r="17" customFormat="false" ht="12.8" hidden="false" customHeight="false" outlineLevel="0" collapsed="false">
      <c r="A17" s="3" t="s">
        <v>1124</v>
      </c>
      <c r="B17" s="3" t="s">
        <v>1078</v>
      </c>
      <c r="C17" s="3" t="n">
        <v>5</v>
      </c>
      <c r="D17" s="3" t="s">
        <v>1095</v>
      </c>
      <c r="E17" s="3" t="s">
        <v>31</v>
      </c>
      <c r="F17" s="3" t="n">
        <v>1</v>
      </c>
      <c r="G17" s="3" t="s">
        <v>362</v>
      </c>
      <c r="H17" s="3" t="s">
        <v>1083</v>
      </c>
      <c r="I17" s="3" t="n">
        <v>5</v>
      </c>
      <c r="J17" s="3" t="n">
        <v>100</v>
      </c>
      <c r="K17" s="3" t="n">
        <v>3</v>
      </c>
      <c r="L17" s="3" t="n">
        <v>5.56</v>
      </c>
      <c r="M17" s="3" t="s">
        <v>1125</v>
      </c>
    </row>
    <row r="18" customFormat="false" ht="12.8" hidden="false" customHeight="false" outlineLevel="0" collapsed="false">
      <c r="A18" s="3" t="s">
        <v>1126</v>
      </c>
      <c r="B18" s="3" t="s">
        <v>1078</v>
      </c>
      <c r="C18" s="3" t="n">
        <v>8</v>
      </c>
      <c r="D18" s="3" t="s">
        <v>1079</v>
      </c>
      <c r="E18" s="3" t="s">
        <v>31</v>
      </c>
      <c r="F18" s="3" t="n">
        <v>0</v>
      </c>
      <c r="G18" s="3" t="s">
        <v>362</v>
      </c>
      <c r="H18" s="3" t="s">
        <v>1080</v>
      </c>
      <c r="I18" s="3" t="n">
        <v>4</v>
      </c>
      <c r="J18" s="3" t="n">
        <v>250</v>
      </c>
      <c r="K18" s="3" t="n">
        <v>4</v>
      </c>
      <c r="L18" s="3" t="s">
        <v>45</v>
      </c>
      <c r="M18" s="3" t="s">
        <v>1127</v>
      </c>
    </row>
    <row r="19" customFormat="false" ht="12.8" hidden="false" customHeight="false" outlineLevel="0" collapsed="false">
      <c r="A19" s="3" t="s">
        <v>1128</v>
      </c>
      <c r="B19" s="3" t="s">
        <v>1078</v>
      </c>
      <c r="C19" s="3" t="n">
        <v>1</v>
      </c>
      <c r="D19" s="3" t="s">
        <v>717</v>
      </c>
      <c r="E19" s="3" t="s">
        <v>31</v>
      </c>
      <c r="F19" s="3" t="n">
        <v>0</v>
      </c>
      <c r="G19" s="3" t="s">
        <v>362</v>
      </c>
      <c r="H19" s="3" t="s">
        <v>1129</v>
      </c>
      <c r="I19" s="3" t="n">
        <v>6</v>
      </c>
      <c r="J19" s="3" t="n">
        <v>10</v>
      </c>
      <c r="K19" s="3" t="n">
        <v>3</v>
      </c>
      <c r="L19" s="3" t="s">
        <v>464</v>
      </c>
      <c r="M19" s="3" t="s">
        <v>1130</v>
      </c>
    </row>
    <row r="20" customFormat="false" ht="12.8" hidden="false" customHeight="false" outlineLevel="0" collapsed="false">
      <c r="A20" s="3" t="s">
        <v>1131</v>
      </c>
      <c r="B20" s="3" t="s">
        <v>1078</v>
      </c>
      <c r="C20" s="3" t="n">
        <v>9</v>
      </c>
      <c r="D20" s="3" t="s">
        <v>1095</v>
      </c>
      <c r="E20" s="3" t="s">
        <v>31</v>
      </c>
      <c r="F20" s="3" t="n">
        <v>1</v>
      </c>
      <c r="G20" s="3" t="s">
        <v>362</v>
      </c>
      <c r="H20" s="3" t="s">
        <v>1080</v>
      </c>
      <c r="I20" s="3" t="n">
        <v>6</v>
      </c>
      <c r="J20" s="3" t="n">
        <v>200</v>
      </c>
      <c r="K20" s="3" t="n">
        <v>4</v>
      </c>
      <c r="L20" s="3" t="s">
        <v>37</v>
      </c>
      <c r="M20" s="3" t="s">
        <v>1132</v>
      </c>
    </row>
    <row r="21" customFormat="false" ht="12.8" hidden="false" customHeight="false" outlineLevel="0" collapsed="false">
      <c r="A21" s="3" t="s">
        <v>1133</v>
      </c>
      <c r="B21" s="3" t="s">
        <v>1078</v>
      </c>
      <c r="C21" s="3" t="n">
        <v>3</v>
      </c>
      <c r="D21" s="3" t="s">
        <v>717</v>
      </c>
      <c r="E21" s="3" t="s">
        <v>31</v>
      </c>
      <c r="F21" s="3" t="n">
        <v>0</v>
      </c>
      <c r="G21" s="3" t="s">
        <v>362</v>
      </c>
      <c r="H21" s="3" t="s">
        <v>1134</v>
      </c>
      <c r="I21" s="3" t="n">
        <v>1</v>
      </c>
      <c r="J21" s="3" t="n">
        <v>0</v>
      </c>
      <c r="K21" s="3" t="n">
        <v>0</v>
      </c>
      <c r="L21" s="3" t="s">
        <v>135</v>
      </c>
      <c r="M21" s="3" t="s">
        <v>1135</v>
      </c>
    </row>
    <row r="22" customFormat="false" ht="12.8" hidden="false" customHeight="false" outlineLevel="0" collapsed="false">
      <c r="A22" s="3" t="s">
        <v>1136</v>
      </c>
      <c r="B22" s="3" t="s">
        <v>1078</v>
      </c>
      <c r="C22" s="3" t="n">
        <v>7</v>
      </c>
      <c r="D22" s="3" t="s">
        <v>1095</v>
      </c>
      <c r="E22" s="3" t="s">
        <v>31</v>
      </c>
      <c r="F22" s="3" t="n">
        <v>1</v>
      </c>
      <c r="G22" s="3" t="s">
        <v>381</v>
      </c>
      <c r="H22" s="3" t="s">
        <v>1137</v>
      </c>
      <c r="I22" s="3" t="n">
        <v>9</v>
      </c>
      <c r="J22" s="3" t="n">
        <v>65</v>
      </c>
      <c r="K22" s="3" t="n">
        <v>2</v>
      </c>
      <c r="L22" s="3" t="s">
        <v>85</v>
      </c>
      <c r="M22" s="3" t="s">
        <v>1138</v>
      </c>
    </row>
    <row r="23" customFormat="false" ht="12.8" hidden="false" customHeight="false" outlineLevel="0" collapsed="false">
      <c r="A23" s="3" t="s">
        <v>1139</v>
      </c>
      <c r="B23" s="3" t="s">
        <v>1078</v>
      </c>
      <c r="C23" s="3" t="n">
        <v>5</v>
      </c>
      <c r="D23" s="3" t="s">
        <v>717</v>
      </c>
      <c r="E23" s="3" t="s">
        <v>31</v>
      </c>
      <c r="F23" s="3" t="n">
        <v>2</v>
      </c>
      <c r="G23" s="3" t="s">
        <v>362</v>
      </c>
      <c r="H23" s="3" t="s">
        <v>1140</v>
      </c>
      <c r="I23" s="3" t="n">
        <v>5</v>
      </c>
      <c r="J23" s="3" t="n">
        <v>80</v>
      </c>
      <c r="K23" s="3" t="n">
        <v>2</v>
      </c>
      <c r="L23" s="3" t="n">
        <v>0.45</v>
      </c>
      <c r="M23" s="3" t="s">
        <v>1141</v>
      </c>
    </row>
    <row r="24" customFormat="false" ht="12.8" hidden="false" customHeight="false" outlineLevel="0" collapsed="false">
      <c r="A24" s="3" t="s">
        <v>1142</v>
      </c>
      <c r="B24" s="3" t="s">
        <v>1078</v>
      </c>
      <c r="C24" s="3" t="n">
        <v>4</v>
      </c>
      <c r="D24" s="3" t="s">
        <v>1079</v>
      </c>
      <c r="E24" s="3" t="s">
        <v>31</v>
      </c>
      <c r="F24" s="3" t="n">
        <v>1</v>
      </c>
      <c r="G24" s="3" t="s">
        <v>362</v>
      </c>
      <c r="H24" s="3" t="s">
        <v>1080</v>
      </c>
      <c r="I24" s="3" t="n">
        <v>5</v>
      </c>
      <c r="J24" s="3" t="n">
        <v>55</v>
      </c>
      <c r="K24" s="3" t="n">
        <v>2</v>
      </c>
      <c r="L24" s="3" t="s">
        <v>482</v>
      </c>
      <c r="M24" s="3" t="s">
        <v>1143</v>
      </c>
    </row>
    <row r="25" customFormat="false" ht="12.8" hidden="false" customHeight="false" outlineLevel="0" collapsed="false">
      <c r="A25" s="3" t="s">
        <v>1144</v>
      </c>
      <c r="B25" s="3" t="s">
        <v>1078</v>
      </c>
      <c r="C25" s="3" t="n">
        <v>9</v>
      </c>
      <c r="D25" s="3" t="s">
        <v>1145</v>
      </c>
      <c r="E25" s="3" t="s">
        <v>31</v>
      </c>
      <c r="F25" s="3" t="n">
        <v>1</v>
      </c>
      <c r="G25" s="3" t="s">
        <v>397</v>
      </c>
      <c r="H25" s="3" t="s">
        <v>1146</v>
      </c>
      <c r="I25" s="3" t="n">
        <v>15</v>
      </c>
      <c r="J25" s="3" t="n">
        <v>265</v>
      </c>
      <c r="K25" s="3" t="n">
        <v>4</v>
      </c>
      <c r="L25" s="3" t="n">
        <v>0.5</v>
      </c>
      <c r="M25" s="3" t="s">
        <v>1147</v>
      </c>
    </row>
    <row r="26" customFormat="false" ht="12.8" hidden="false" customHeight="false" outlineLevel="0" collapsed="false">
      <c r="A26" s="3" t="s">
        <v>1148</v>
      </c>
      <c r="B26" s="3" t="s">
        <v>1078</v>
      </c>
      <c r="C26" s="3" t="n">
        <v>6</v>
      </c>
      <c r="D26" s="3" t="s">
        <v>1149</v>
      </c>
      <c r="E26" s="3" t="s">
        <v>31</v>
      </c>
      <c r="F26" s="3" t="n">
        <v>3</v>
      </c>
      <c r="G26" s="3" t="s">
        <v>362</v>
      </c>
      <c r="H26" s="3" t="s">
        <v>1100</v>
      </c>
      <c r="I26" s="3" t="n">
        <v>5</v>
      </c>
      <c r="J26" s="3" t="n">
        <v>280</v>
      </c>
      <c r="K26" s="3" t="n">
        <v>5</v>
      </c>
      <c r="L26" s="3" t="s">
        <v>57</v>
      </c>
      <c r="M26" s="3" t="s">
        <v>1150</v>
      </c>
    </row>
    <row r="27" customFormat="false" ht="12.8" hidden="false" customHeight="false" outlineLevel="0" collapsed="false">
      <c r="A27" s="3" t="s">
        <v>1151</v>
      </c>
      <c r="B27" s="3" t="s">
        <v>1078</v>
      </c>
      <c r="C27" s="3" t="n">
        <v>5</v>
      </c>
      <c r="D27" s="3" t="s">
        <v>1103</v>
      </c>
      <c r="E27" s="3" t="s">
        <v>31</v>
      </c>
      <c r="F27" s="3" t="n">
        <v>1</v>
      </c>
      <c r="G27" s="3" t="s">
        <v>362</v>
      </c>
      <c r="H27" s="3" t="s">
        <v>1100</v>
      </c>
      <c r="I27" s="3" t="n">
        <v>10</v>
      </c>
      <c r="J27" s="3" t="n">
        <v>49</v>
      </c>
      <c r="K27" s="3" t="n">
        <v>1</v>
      </c>
      <c r="L27" s="3" t="s">
        <v>121</v>
      </c>
      <c r="M27" s="3" t="s">
        <v>1152</v>
      </c>
    </row>
    <row r="28" customFormat="false" ht="12.8" hidden="false" customHeight="false" outlineLevel="0" collapsed="false">
      <c r="A28" s="3" t="s">
        <v>1153</v>
      </c>
      <c r="B28" s="3" t="s">
        <v>1154</v>
      </c>
      <c r="C28" s="3" t="n">
        <v>3</v>
      </c>
      <c r="D28" s="3" t="s">
        <v>1089</v>
      </c>
      <c r="E28" s="3" t="s">
        <v>79</v>
      </c>
      <c r="F28" s="3" t="n">
        <v>3</v>
      </c>
      <c r="G28" s="3" t="s">
        <v>362</v>
      </c>
      <c r="H28" s="3" t="s">
        <v>1134</v>
      </c>
      <c r="I28" s="3" t="n">
        <v>4</v>
      </c>
      <c r="J28" s="3" t="n">
        <v>50</v>
      </c>
      <c r="K28" s="3" t="n">
        <v>2</v>
      </c>
      <c r="L28" s="3" t="s">
        <v>521</v>
      </c>
      <c r="M28" s="3" t="s">
        <v>1155</v>
      </c>
    </row>
    <row r="29" customFormat="false" ht="12.8" hidden="false" customHeight="false" outlineLevel="0" collapsed="false">
      <c r="A29" s="3" t="s">
        <v>1156</v>
      </c>
      <c r="B29" s="3" t="s">
        <v>1154</v>
      </c>
      <c r="C29" s="3" t="n">
        <v>5</v>
      </c>
      <c r="D29" s="3" t="s">
        <v>1095</v>
      </c>
      <c r="E29" s="3" t="s">
        <v>79</v>
      </c>
      <c r="F29" s="3" t="n">
        <v>0</v>
      </c>
      <c r="G29" s="3" t="s">
        <v>381</v>
      </c>
      <c r="H29" s="3" t="s">
        <v>1090</v>
      </c>
      <c r="I29" s="3" t="n">
        <v>13</v>
      </c>
      <c r="J29" s="3" t="n">
        <v>57</v>
      </c>
      <c r="K29" s="3" t="n">
        <v>1</v>
      </c>
      <c r="L29" s="3" t="s">
        <v>521</v>
      </c>
      <c r="M29" s="3" t="s">
        <v>1157</v>
      </c>
    </row>
    <row r="30" customFormat="false" ht="12.8" hidden="false" customHeight="false" outlineLevel="0" collapsed="false">
      <c r="A30" s="3" t="s">
        <v>1158</v>
      </c>
      <c r="B30" s="3" t="s">
        <v>1154</v>
      </c>
      <c r="C30" s="3" t="n">
        <v>4</v>
      </c>
      <c r="D30" s="3" t="s">
        <v>1095</v>
      </c>
      <c r="E30" s="3" t="s">
        <v>79</v>
      </c>
      <c r="F30" s="3" t="n">
        <v>2</v>
      </c>
      <c r="G30" s="3" t="s">
        <v>362</v>
      </c>
      <c r="H30" s="3" t="s">
        <v>1080</v>
      </c>
      <c r="I30" s="3" t="n">
        <v>4</v>
      </c>
      <c r="J30" s="3" t="n">
        <v>69</v>
      </c>
      <c r="K30" s="3" t="n">
        <v>2</v>
      </c>
      <c r="L30" s="3" t="s">
        <v>521</v>
      </c>
      <c r="M30" s="3" t="s">
        <v>1159</v>
      </c>
    </row>
    <row r="31" customFormat="false" ht="12.8" hidden="false" customHeight="false" outlineLevel="0" collapsed="false">
      <c r="A31" s="3" t="s">
        <v>1160</v>
      </c>
      <c r="B31" s="3" t="s">
        <v>1154</v>
      </c>
      <c r="C31" s="3" t="n">
        <v>6</v>
      </c>
      <c r="D31" s="3" t="s">
        <v>717</v>
      </c>
      <c r="E31" s="3" t="s">
        <v>640</v>
      </c>
      <c r="F31" s="3" t="n">
        <v>1</v>
      </c>
      <c r="G31" s="3" t="s">
        <v>362</v>
      </c>
      <c r="H31" s="3" t="s">
        <v>1080</v>
      </c>
      <c r="I31" s="3" t="n">
        <v>4</v>
      </c>
      <c r="J31" s="3" t="n">
        <v>123</v>
      </c>
      <c r="K31" s="3" t="n">
        <v>3</v>
      </c>
      <c r="L31" s="3" t="s">
        <v>531</v>
      </c>
      <c r="M31" s="3" t="s">
        <v>1161</v>
      </c>
    </row>
    <row r="32" customFormat="false" ht="12.8" hidden="false" customHeight="false" outlineLevel="0" collapsed="false">
      <c r="A32" s="3" t="s">
        <v>1162</v>
      </c>
      <c r="B32" s="3" t="s">
        <v>1154</v>
      </c>
      <c r="C32" s="3" t="n">
        <v>3</v>
      </c>
      <c r="D32" s="3" t="s">
        <v>1163</v>
      </c>
      <c r="E32" s="3" t="s">
        <v>535</v>
      </c>
      <c r="F32" s="3" t="n">
        <v>1</v>
      </c>
      <c r="G32" s="3" t="s">
        <v>381</v>
      </c>
      <c r="H32" s="3" t="s">
        <v>1164</v>
      </c>
      <c r="I32" s="3" t="n">
        <v>3</v>
      </c>
      <c r="J32" s="3" t="n">
        <v>156</v>
      </c>
      <c r="K32" s="3" t="n">
        <v>5</v>
      </c>
      <c r="L32" s="3" t="s">
        <v>537</v>
      </c>
      <c r="M32" s="3" t="s">
        <v>1165</v>
      </c>
    </row>
    <row r="33" customFormat="false" ht="12.8" hidden="false" customHeight="false" outlineLevel="0" collapsed="false">
      <c r="A33" s="3" t="s">
        <v>1166</v>
      </c>
      <c r="B33" s="3" t="s">
        <v>1154</v>
      </c>
      <c r="C33" s="3" t="n">
        <v>10</v>
      </c>
      <c r="D33" s="3" t="s">
        <v>1095</v>
      </c>
      <c r="E33" s="3" t="s">
        <v>79</v>
      </c>
      <c r="F33" s="3" t="n">
        <v>1</v>
      </c>
      <c r="G33" s="3" t="s">
        <v>362</v>
      </c>
      <c r="H33" s="3" t="s">
        <v>1080</v>
      </c>
      <c r="I33" s="3" t="n">
        <v>3</v>
      </c>
      <c r="J33" s="3" t="n">
        <v>250</v>
      </c>
      <c r="K33" s="3" t="n">
        <v>5</v>
      </c>
      <c r="L33" s="3" t="s">
        <v>540</v>
      </c>
      <c r="M33" s="3" t="s">
        <v>1167</v>
      </c>
    </row>
    <row r="34" customFormat="false" ht="12.8" hidden="false" customHeight="false" outlineLevel="0" collapsed="false">
      <c r="A34" s="3" t="s">
        <v>1168</v>
      </c>
      <c r="B34" s="3" t="s">
        <v>1154</v>
      </c>
      <c r="C34" s="3" t="n">
        <v>5</v>
      </c>
      <c r="D34" s="3" t="s">
        <v>717</v>
      </c>
      <c r="E34" s="3" t="s">
        <v>79</v>
      </c>
      <c r="F34" s="3" t="n">
        <v>1</v>
      </c>
      <c r="G34" s="3" t="s">
        <v>362</v>
      </c>
      <c r="H34" s="3" t="s">
        <v>1080</v>
      </c>
      <c r="I34" s="3" t="n">
        <v>4</v>
      </c>
      <c r="J34" s="3" t="n">
        <v>70</v>
      </c>
      <c r="K34" s="3" t="n">
        <v>2</v>
      </c>
      <c r="L34" s="3" t="s">
        <v>521</v>
      </c>
      <c r="M34" s="3" t="s">
        <v>1169</v>
      </c>
    </row>
    <row r="35" customFormat="false" ht="12.8" hidden="false" customHeight="false" outlineLevel="0" collapsed="false">
      <c r="A35" s="3" t="s">
        <v>1170</v>
      </c>
      <c r="B35" s="3" t="s">
        <v>1171</v>
      </c>
      <c r="C35" s="3" t="n">
        <v>21</v>
      </c>
      <c r="D35" s="3" t="s">
        <v>1172</v>
      </c>
      <c r="E35" s="3" t="s">
        <v>31</v>
      </c>
      <c r="F35" s="3" t="n">
        <v>0</v>
      </c>
      <c r="G35" s="3" t="s">
        <v>381</v>
      </c>
      <c r="H35" s="3" t="s">
        <v>1173</v>
      </c>
      <c r="I35" s="3" t="n">
        <v>31</v>
      </c>
      <c r="J35" s="3" t="n">
        <v>512</v>
      </c>
      <c r="K35" s="3" t="n">
        <v>4</v>
      </c>
      <c r="L35" s="3" t="s">
        <v>551</v>
      </c>
      <c r="M35" s="3" t="s">
        <v>1087</v>
      </c>
    </row>
    <row r="36" customFormat="false" ht="12.8" hidden="false" customHeight="false" outlineLevel="0" collapsed="false">
      <c r="A36" s="3" t="s">
        <v>1174</v>
      </c>
      <c r="B36" s="3" t="s">
        <v>1171</v>
      </c>
      <c r="C36" s="3" t="n">
        <v>3</v>
      </c>
      <c r="D36" s="3" t="s">
        <v>1175</v>
      </c>
      <c r="E36" s="3" t="s">
        <v>79</v>
      </c>
      <c r="F36" s="3" t="n">
        <v>4</v>
      </c>
      <c r="G36" s="3" t="s">
        <v>362</v>
      </c>
      <c r="H36" s="3" t="s">
        <v>1176</v>
      </c>
      <c r="I36" s="3" t="n">
        <v>16</v>
      </c>
      <c r="J36" s="3" t="n">
        <v>137</v>
      </c>
      <c r="K36" s="3" t="n">
        <v>3</v>
      </c>
      <c r="L36" s="3" t="s">
        <v>554</v>
      </c>
      <c r="M36" s="3" t="s">
        <v>1177</v>
      </c>
    </row>
    <row r="37" customFormat="false" ht="12.8" hidden="false" customHeight="false" outlineLevel="0" collapsed="false">
      <c r="A37" s="3" t="s">
        <v>1178</v>
      </c>
      <c r="B37" s="3" t="s">
        <v>1171</v>
      </c>
      <c r="C37" s="3" t="n">
        <v>3</v>
      </c>
      <c r="D37" s="3" t="s">
        <v>1179</v>
      </c>
      <c r="E37" s="3" t="s">
        <v>79</v>
      </c>
      <c r="F37" s="3" t="n">
        <v>6</v>
      </c>
      <c r="G37" s="3" t="s">
        <v>381</v>
      </c>
      <c r="H37" s="3" t="s">
        <v>1180</v>
      </c>
      <c r="I37" s="3" t="n">
        <v>19</v>
      </c>
      <c r="J37" s="3" t="n">
        <v>804</v>
      </c>
      <c r="K37" s="3" t="n">
        <v>3</v>
      </c>
      <c r="L37" s="3" t="s">
        <v>560</v>
      </c>
      <c r="M37" s="3" t="s">
        <v>1181</v>
      </c>
    </row>
    <row r="38" customFormat="false" ht="12.8" hidden="false" customHeight="false" outlineLevel="0" collapsed="false">
      <c r="A38" s="3" t="s">
        <v>1182</v>
      </c>
      <c r="B38" s="3" t="s">
        <v>1171</v>
      </c>
      <c r="C38" s="3" t="n">
        <v>5</v>
      </c>
      <c r="D38" s="3" t="s">
        <v>1175</v>
      </c>
      <c r="E38" s="3" t="s">
        <v>79</v>
      </c>
      <c r="F38" s="3" t="n">
        <v>3</v>
      </c>
      <c r="G38" s="3" t="s">
        <v>381</v>
      </c>
      <c r="H38" s="3" t="s">
        <v>1183</v>
      </c>
      <c r="I38" s="3" t="n">
        <v>20</v>
      </c>
      <c r="J38" s="3" t="n">
        <v>350</v>
      </c>
      <c r="K38" s="3" t="n">
        <v>4</v>
      </c>
      <c r="L38" s="3" t="s">
        <v>554</v>
      </c>
      <c r="M38" s="3" t="s">
        <v>1087</v>
      </c>
    </row>
    <row r="39" customFormat="false" ht="12.8" hidden="false" customHeight="false" outlineLevel="0" collapsed="false">
      <c r="A39" s="3" t="s">
        <v>1184</v>
      </c>
      <c r="B39" s="3" t="s">
        <v>1171</v>
      </c>
      <c r="C39" s="3" t="n">
        <v>6</v>
      </c>
      <c r="D39" s="3" t="s">
        <v>717</v>
      </c>
      <c r="E39" s="3" t="s">
        <v>31</v>
      </c>
      <c r="F39" s="3" t="n">
        <v>1</v>
      </c>
      <c r="G39" s="3" t="s">
        <v>381</v>
      </c>
      <c r="H39" s="3" t="s">
        <v>1090</v>
      </c>
      <c r="I39" s="3" t="n">
        <v>30</v>
      </c>
      <c r="J39" s="3" t="n">
        <v>285</v>
      </c>
      <c r="K39" s="3" t="n">
        <v>3</v>
      </c>
      <c r="L39" s="3" t="s">
        <v>564</v>
      </c>
      <c r="M39" s="3" t="s">
        <v>1185</v>
      </c>
    </row>
    <row r="40" customFormat="false" ht="12.8" hidden="false" customHeight="false" outlineLevel="0" collapsed="false">
      <c r="A40" s="3" t="s">
        <v>1186</v>
      </c>
      <c r="B40" s="3" t="s">
        <v>1171</v>
      </c>
      <c r="C40" s="3" t="n">
        <v>3</v>
      </c>
      <c r="D40" s="3" t="s">
        <v>1187</v>
      </c>
      <c r="E40" s="3" t="s">
        <v>31</v>
      </c>
      <c r="F40" s="3" t="n">
        <v>5</v>
      </c>
      <c r="G40" s="3" t="s">
        <v>381</v>
      </c>
      <c r="H40" s="3" t="s">
        <v>1180</v>
      </c>
      <c r="I40" s="3" t="n">
        <v>27</v>
      </c>
      <c r="J40" s="3" t="n">
        <v>382</v>
      </c>
      <c r="K40" s="3" t="n">
        <v>2</v>
      </c>
      <c r="L40" s="3" t="s">
        <v>59</v>
      </c>
      <c r="M40" s="3" t="s">
        <v>1188</v>
      </c>
    </row>
    <row r="41" customFormat="false" ht="12.8" hidden="false" customHeight="false" outlineLevel="0" collapsed="false">
      <c r="A41" s="3" t="s">
        <v>1189</v>
      </c>
      <c r="B41" s="3" t="s">
        <v>1171</v>
      </c>
      <c r="C41" s="3" t="n">
        <v>11</v>
      </c>
      <c r="D41" s="3" t="s">
        <v>717</v>
      </c>
      <c r="E41" s="3" t="s">
        <v>31</v>
      </c>
      <c r="F41" s="3" t="n">
        <v>0</v>
      </c>
      <c r="G41" s="3" t="s">
        <v>397</v>
      </c>
      <c r="H41" s="3" t="s">
        <v>1190</v>
      </c>
      <c r="I41" s="3" t="n">
        <v>21</v>
      </c>
      <c r="J41" s="3" t="n">
        <v>314</v>
      </c>
      <c r="K41" s="3" t="n">
        <v>4</v>
      </c>
      <c r="L41" s="3" t="s">
        <v>574</v>
      </c>
      <c r="M41" s="3" t="s">
        <v>1191</v>
      </c>
    </row>
    <row r="42" customFormat="false" ht="12.8" hidden="false" customHeight="false" outlineLevel="0" collapsed="false">
      <c r="A42" s="3" t="s">
        <v>1192</v>
      </c>
      <c r="B42" s="3" t="s">
        <v>1171</v>
      </c>
      <c r="C42" s="3" t="n">
        <v>6</v>
      </c>
      <c r="D42" s="3" t="s">
        <v>1179</v>
      </c>
      <c r="E42" s="3" t="s">
        <v>31</v>
      </c>
      <c r="F42" s="3" t="n">
        <v>3</v>
      </c>
      <c r="G42" s="3" t="s">
        <v>381</v>
      </c>
      <c r="H42" s="3" t="s">
        <v>1193</v>
      </c>
      <c r="I42" s="3" t="n">
        <v>22</v>
      </c>
      <c r="J42" s="3" t="n">
        <v>350</v>
      </c>
      <c r="K42" s="3" t="n">
        <v>3</v>
      </c>
      <c r="L42" s="3" t="n">
        <v>0.308</v>
      </c>
      <c r="M42" s="3" t="s">
        <v>1194</v>
      </c>
    </row>
    <row r="43" customFormat="false" ht="12.8" hidden="false" customHeight="false" outlineLevel="0" collapsed="false">
      <c r="A43" s="3" t="s">
        <v>1195</v>
      </c>
      <c r="B43" s="3" t="s">
        <v>1171</v>
      </c>
      <c r="C43" s="3" t="n">
        <v>21</v>
      </c>
      <c r="D43" s="3" t="s">
        <v>1196</v>
      </c>
      <c r="E43" s="3" t="s">
        <v>31</v>
      </c>
      <c r="F43" s="3" t="n">
        <v>0</v>
      </c>
      <c r="G43" s="3" t="s">
        <v>381</v>
      </c>
      <c r="H43" s="3" t="s">
        <v>1197</v>
      </c>
      <c r="I43" s="3" t="n">
        <v>31</v>
      </c>
      <c r="J43" s="3" t="n">
        <v>1050</v>
      </c>
      <c r="K43" s="3" t="n">
        <v>5</v>
      </c>
      <c r="L43" s="3" t="s">
        <v>551</v>
      </c>
      <c r="M43" s="3" t="s">
        <v>1087</v>
      </c>
    </row>
    <row r="44" customFormat="false" ht="12.8" hidden="false" customHeight="false" outlineLevel="0" collapsed="false">
      <c r="A44" s="3" t="s">
        <v>1198</v>
      </c>
      <c r="B44" s="3" t="s">
        <v>1171</v>
      </c>
      <c r="C44" s="3" t="n">
        <v>3</v>
      </c>
      <c r="D44" s="3" t="s">
        <v>1089</v>
      </c>
      <c r="E44" s="3" t="s">
        <v>31</v>
      </c>
      <c r="F44" s="3" t="n">
        <v>2</v>
      </c>
      <c r="G44" s="3" t="s">
        <v>397</v>
      </c>
      <c r="H44" s="3" t="s">
        <v>1197</v>
      </c>
      <c r="I44" s="3" t="n">
        <v>29</v>
      </c>
      <c r="J44" s="3" t="n">
        <v>450</v>
      </c>
      <c r="K44" s="3" t="n">
        <v>5</v>
      </c>
      <c r="L44" s="3" t="s">
        <v>582</v>
      </c>
      <c r="M44" s="3" t="s">
        <v>1199</v>
      </c>
    </row>
    <row r="45" customFormat="false" ht="12.8" hidden="false" customHeight="false" outlineLevel="0" collapsed="false">
      <c r="A45" s="3" t="s">
        <v>1200</v>
      </c>
      <c r="B45" s="3" t="s">
        <v>1171</v>
      </c>
      <c r="C45" s="3" t="n">
        <v>5</v>
      </c>
      <c r="D45" s="3" t="s">
        <v>1089</v>
      </c>
      <c r="E45" s="3" t="s">
        <v>31</v>
      </c>
      <c r="F45" s="3" t="n">
        <v>3</v>
      </c>
      <c r="G45" s="3" t="s">
        <v>381</v>
      </c>
      <c r="H45" s="3" t="s">
        <v>1100</v>
      </c>
      <c r="I45" s="3" t="n">
        <v>17</v>
      </c>
      <c r="J45" s="3" t="n">
        <v>400</v>
      </c>
      <c r="K45" s="3" t="n">
        <v>5</v>
      </c>
      <c r="L45" s="3" t="s">
        <v>39</v>
      </c>
      <c r="M45" s="3" t="s">
        <v>1201</v>
      </c>
    </row>
    <row r="46" customFormat="false" ht="12.8" hidden="false" customHeight="false" outlineLevel="0" collapsed="false">
      <c r="A46" s="3" t="s">
        <v>1202</v>
      </c>
      <c r="B46" s="3" t="s">
        <v>1203</v>
      </c>
      <c r="C46" s="3" t="n">
        <v>2</v>
      </c>
      <c r="D46" s="3" t="s">
        <v>1204</v>
      </c>
      <c r="E46" s="3" t="s">
        <v>31</v>
      </c>
      <c r="F46" s="3" t="n">
        <v>0</v>
      </c>
      <c r="G46" s="3" t="s">
        <v>1205</v>
      </c>
      <c r="H46" s="3" t="s">
        <v>717</v>
      </c>
      <c r="I46" s="3" t="n">
        <v>0</v>
      </c>
      <c r="J46" s="3" t="n">
        <v>0</v>
      </c>
      <c r="K46" s="3" t="n">
        <v>0</v>
      </c>
      <c r="L46" s="3" t="n">
        <v>0</v>
      </c>
      <c r="M46" s="3" t="s">
        <v>1087</v>
      </c>
    </row>
    <row r="47" customFormat="false" ht="12.8" hidden="false" customHeight="false" outlineLevel="0" collapsed="false">
      <c r="A47" s="3" t="s">
        <v>1206</v>
      </c>
      <c r="B47" s="3" t="s">
        <v>1203</v>
      </c>
      <c r="C47" s="3" t="n">
        <v>3</v>
      </c>
      <c r="D47" s="3" t="s">
        <v>1204</v>
      </c>
      <c r="E47" s="3" t="s">
        <v>31</v>
      </c>
      <c r="F47" s="3" t="n">
        <v>0</v>
      </c>
      <c r="G47" s="3" t="s">
        <v>1205</v>
      </c>
      <c r="H47" s="3" t="s">
        <v>717</v>
      </c>
      <c r="I47" s="3" t="n">
        <v>0</v>
      </c>
      <c r="J47" s="3" t="n">
        <v>0</v>
      </c>
      <c r="K47" s="3" t="n">
        <v>0</v>
      </c>
      <c r="L47" s="3" t="n">
        <v>0</v>
      </c>
      <c r="M47" s="3" t="s">
        <v>1087</v>
      </c>
    </row>
    <row r="48" customFormat="false" ht="12.8" hidden="false" customHeight="false" outlineLevel="0" collapsed="false">
      <c r="A48" s="3" t="s">
        <v>1207</v>
      </c>
      <c r="B48" s="3" t="s">
        <v>1203</v>
      </c>
      <c r="C48" s="3" t="n">
        <v>4</v>
      </c>
      <c r="D48" s="3" t="s">
        <v>1095</v>
      </c>
      <c r="E48" s="3" t="s">
        <v>31</v>
      </c>
      <c r="F48" s="3" t="n">
        <v>0</v>
      </c>
      <c r="G48" s="3" t="s">
        <v>1205</v>
      </c>
      <c r="H48" s="3" t="s">
        <v>717</v>
      </c>
      <c r="I48" s="3" t="n">
        <v>0</v>
      </c>
      <c r="J48" s="3" t="n">
        <v>0</v>
      </c>
      <c r="K48" s="3" t="n">
        <v>0</v>
      </c>
      <c r="L48" s="3" t="n">
        <v>0</v>
      </c>
      <c r="M48" s="3" t="s">
        <v>1208</v>
      </c>
    </row>
    <row r="49" customFormat="false" ht="12.8" hidden="false" customHeight="false" outlineLevel="0" collapsed="false">
      <c r="A49" s="3" t="s">
        <v>1209</v>
      </c>
      <c r="B49" s="3" t="s">
        <v>1203</v>
      </c>
      <c r="C49" s="3" t="s">
        <v>1210</v>
      </c>
      <c r="D49" s="3" t="s">
        <v>717</v>
      </c>
      <c r="E49" s="3" t="s">
        <v>31</v>
      </c>
      <c r="F49" s="3" t="n">
        <v>0</v>
      </c>
      <c r="G49" s="3" t="s">
        <v>1205</v>
      </c>
      <c r="H49" s="3" t="s">
        <v>717</v>
      </c>
      <c r="I49" s="3" t="n">
        <v>0</v>
      </c>
      <c r="J49" s="3" t="n">
        <v>0</v>
      </c>
      <c r="K49" s="3" t="n">
        <v>0</v>
      </c>
      <c r="L49" s="3" t="n">
        <v>0</v>
      </c>
      <c r="M49" s="3" t="s">
        <v>1087</v>
      </c>
    </row>
    <row r="50" customFormat="false" ht="12.8" hidden="false" customHeight="false" outlineLevel="0" collapsed="false">
      <c r="A50" s="3" t="s">
        <v>1211</v>
      </c>
      <c r="B50" s="3" t="s">
        <v>1203</v>
      </c>
      <c r="C50" s="3" t="n">
        <v>4</v>
      </c>
      <c r="D50" s="3" t="s">
        <v>1095</v>
      </c>
      <c r="E50" s="3" t="s">
        <v>31</v>
      </c>
      <c r="F50" s="3" t="n">
        <v>0</v>
      </c>
      <c r="G50" s="3" t="s">
        <v>1205</v>
      </c>
      <c r="H50" s="3" t="s">
        <v>1212</v>
      </c>
      <c r="I50" s="3" t="n">
        <v>3</v>
      </c>
      <c r="J50" s="3" t="n">
        <v>50</v>
      </c>
      <c r="K50" s="3" t="n">
        <v>2</v>
      </c>
      <c r="L50" s="3" t="n">
        <v>0</v>
      </c>
      <c r="M50" s="3" t="s">
        <v>1208</v>
      </c>
    </row>
    <row r="51" customFormat="false" ht="12.8" hidden="false" customHeight="false" outlineLevel="0" collapsed="false">
      <c r="A51" s="3" t="s">
        <v>1213</v>
      </c>
      <c r="B51" s="3" t="s">
        <v>1203</v>
      </c>
      <c r="C51" s="3" t="n">
        <v>3</v>
      </c>
      <c r="D51" s="3" t="s">
        <v>1095</v>
      </c>
      <c r="E51" s="3" t="s">
        <v>31</v>
      </c>
      <c r="F51" s="3" t="n">
        <v>0</v>
      </c>
      <c r="G51" s="3" t="s">
        <v>1205</v>
      </c>
      <c r="H51" s="3" t="s">
        <v>717</v>
      </c>
      <c r="I51" s="3" t="n">
        <v>1</v>
      </c>
      <c r="J51" s="3" t="n">
        <v>25</v>
      </c>
      <c r="K51" s="3" t="n">
        <v>1</v>
      </c>
      <c r="L51" s="3" t="n">
        <v>0</v>
      </c>
      <c r="M51" s="3" t="s">
        <v>1214</v>
      </c>
    </row>
    <row r="52" customFormat="false" ht="12.8" hidden="false" customHeight="false" outlineLevel="0" collapsed="false">
      <c r="A52" s="3" t="s">
        <v>1215</v>
      </c>
      <c r="B52" s="3" t="s">
        <v>1203</v>
      </c>
      <c r="C52" s="3" t="n">
        <v>3</v>
      </c>
      <c r="D52" s="3" t="s">
        <v>1095</v>
      </c>
      <c r="E52" s="3" t="s">
        <v>31</v>
      </c>
      <c r="F52" s="3" t="n">
        <v>0</v>
      </c>
      <c r="G52" s="3" t="s">
        <v>1205</v>
      </c>
      <c r="H52" s="3" t="s">
        <v>717</v>
      </c>
      <c r="I52" s="3" t="n">
        <v>2</v>
      </c>
      <c r="J52" s="3" t="n">
        <v>25</v>
      </c>
      <c r="K52" s="3" t="n">
        <v>1</v>
      </c>
      <c r="L52" s="3" t="n">
        <v>0</v>
      </c>
      <c r="M52" s="3" t="s">
        <v>1216</v>
      </c>
    </row>
    <row r="53" customFormat="false" ht="12.8" hidden="false" customHeight="false" outlineLevel="0" collapsed="false">
      <c r="A53" s="3" t="s">
        <v>1217</v>
      </c>
      <c r="B53" s="3" t="s">
        <v>1203</v>
      </c>
      <c r="C53" s="3" t="n">
        <v>4</v>
      </c>
      <c r="D53" s="3" t="s">
        <v>1079</v>
      </c>
      <c r="E53" s="3" t="s">
        <v>31</v>
      </c>
      <c r="F53" s="3" t="n">
        <v>0</v>
      </c>
      <c r="G53" s="3" t="s">
        <v>1205</v>
      </c>
      <c r="H53" s="3" t="s">
        <v>717</v>
      </c>
      <c r="I53" s="3" t="n">
        <v>6</v>
      </c>
      <c r="J53" s="3" t="n">
        <v>50</v>
      </c>
      <c r="K53" s="3" t="n">
        <v>2</v>
      </c>
      <c r="L53" s="3" t="n">
        <v>0</v>
      </c>
      <c r="M53" s="3" t="s">
        <v>1218</v>
      </c>
    </row>
    <row r="54" customFormat="false" ht="12.8" hidden="false" customHeight="false" outlineLevel="0" collapsed="false">
      <c r="A54" s="3" t="s">
        <v>1219</v>
      </c>
      <c r="B54" s="3" t="s">
        <v>1203</v>
      </c>
      <c r="C54" s="3" t="n">
        <v>5</v>
      </c>
      <c r="D54" s="3" t="s">
        <v>1095</v>
      </c>
      <c r="E54" s="3" t="s">
        <v>79</v>
      </c>
      <c r="F54" s="3" t="n">
        <v>0</v>
      </c>
      <c r="G54" s="3" t="s">
        <v>1205</v>
      </c>
      <c r="H54" s="3" t="s">
        <v>1212</v>
      </c>
      <c r="I54" s="3" t="n">
        <v>3</v>
      </c>
      <c r="J54" s="3" t="n">
        <v>200</v>
      </c>
      <c r="K54" s="3" t="n">
        <v>3</v>
      </c>
      <c r="L54" s="3" t="n">
        <v>0</v>
      </c>
      <c r="M54" s="3" t="s">
        <v>1220</v>
      </c>
    </row>
    <row r="55" customFormat="false" ht="12.8" hidden="false" customHeight="false" outlineLevel="0" collapsed="false">
      <c r="A55" s="3" t="s">
        <v>1221</v>
      </c>
      <c r="B55" s="3" t="s">
        <v>1203</v>
      </c>
      <c r="C55" s="3" t="n">
        <v>2</v>
      </c>
      <c r="D55" s="3" t="s">
        <v>1095</v>
      </c>
      <c r="E55" s="3" t="s">
        <v>31</v>
      </c>
      <c r="F55" s="3" t="n">
        <v>0</v>
      </c>
      <c r="G55" s="3" t="s">
        <v>1205</v>
      </c>
      <c r="H55" s="3" t="s">
        <v>1222</v>
      </c>
      <c r="I55" s="3" t="n">
        <v>1</v>
      </c>
      <c r="J55" s="3" t="n">
        <v>20</v>
      </c>
      <c r="K55" s="3" t="n">
        <v>0</v>
      </c>
      <c r="L55" s="3" t="n">
        <v>0</v>
      </c>
      <c r="M55" s="3" t="s">
        <v>1216</v>
      </c>
    </row>
    <row r="56" customFormat="false" ht="12.8" hidden="false" customHeight="false" outlineLevel="0" collapsed="false">
      <c r="A56" s="3" t="s">
        <v>1223</v>
      </c>
      <c r="B56" s="3" t="s">
        <v>1203</v>
      </c>
      <c r="C56" s="3" t="n">
        <v>4</v>
      </c>
      <c r="D56" s="3" t="s">
        <v>717</v>
      </c>
      <c r="E56" s="3" t="s">
        <v>31</v>
      </c>
      <c r="F56" s="3" t="n">
        <v>0</v>
      </c>
      <c r="G56" s="3" t="s">
        <v>1205</v>
      </c>
      <c r="H56" s="3" t="s">
        <v>1090</v>
      </c>
      <c r="I56" s="3" t="n">
        <v>3</v>
      </c>
      <c r="J56" s="3" t="n">
        <v>25</v>
      </c>
      <c r="K56" s="3" t="n">
        <v>1</v>
      </c>
      <c r="L56" s="3" t="n">
        <v>0</v>
      </c>
      <c r="M56" s="3" t="s">
        <v>1224</v>
      </c>
    </row>
    <row r="57" customFormat="false" ht="12.8" hidden="false" customHeight="false" outlineLevel="0" collapsed="false">
      <c r="A57" s="3" t="s">
        <v>1225</v>
      </c>
      <c r="B57" s="3" t="s">
        <v>1203</v>
      </c>
      <c r="C57" s="3" t="n">
        <v>5</v>
      </c>
      <c r="D57" s="3" t="s">
        <v>717</v>
      </c>
      <c r="E57" s="3" t="s">
        <v>31</v>
      </c>
      <c r="F57" s="3" t="n">
        <v>0</v>
      </c>
      <c r="G57" s="3" t="s">
        <v>1205</v>
      </c>
      <c r="H57" s="3" t="s">
        <v>1090</v>
      </c>
      <c r="I57" s="3" t="n">
        <v>2</v>
      </c>
      <c r="J57" s="3" t="n">
        <v>32</v>
      </c>
      <c r="K57" s="3" t="n">
        <v>2</v>
      </c>
      <c r="L57" s="3" t="n">
        <v>0</v>
      </c>
      <c r="M57" s="3" t="s">
        <v>1224</v>
      </c>
    </row>
    <row r="58" customFormat="false" ht="12.8" hidden="false" customHeight="false" outlineLevel="0" collapsed="false">
      <c r="A58" s="3" t="s">
        <v>1226</v>
      </c>
      <c r="B58" s="3" t="s">
        <v>1203</v>
      </c>
      <c r="C58" s="3" t="n">
        <v>4</v>
      </c>
      <c r="D58" s="3" t="s">
        <v>717</v>
      </c>
      <c r="E58" s="3" t="s">
        <v>31</v>
      </c>
      <c r="F58" s="3" t="n">
        <v>0</v>
      </c>
      <c r="G58" s="3" t="s">
        <v>1205</v>
      </c>
      <c r="H58" s="3" t="s">
        <v>1090</v>
      </c>
      <c r="I58" s="3" t="n">
        <v>3</v>
      </c>
      <c r="J58" s="3" t="n">
        <v>20</v>
      </c>
      <c r="K58" s="3" t="n">
        <v>0</v>
      </c>
      <c r="L58" s="3" t="n">
        <v>0</v>
      </c>
      <c r="M58" s="3" t="s">
        <v>1227</v>
      </c>
    </row>
    <row r="59" customFormat="false" ht="12.8" hidden="false" customHeight="false" outlineLevel="0" collapsed="false">
      <c r="A59" s="3" t="s">
        <v>1228</v>
      </c>
      <c r="B59" s="3" t="s">
        <v>1203</v>
      </c>
      <c r="C59" s="3" t="n">
        <v>3</v>
      </c>
      <c r="D59" s="3" t="s">
        <v>717</v>
      </c>
      <c r="E59" s="3" t="s">
        <v>31</v>
      </c>
      <c r="F59" s="3" t="n">
        <v>0</v>
      </c>
      <c r="G59" s="3" t="s">
        <v>1205</v>
      </c>
      <c r="H59" s="3" t="s">
        <v>717</v>
      </c>
      <c r="I59" s="3" t="n">
        <v>3</v>
      </c>
      <c r="J59" s="3" t="n">
        <v>15</v>
      </c>
      <c r="K59" s="3" t="n">
        <v>0</v>
      </c>
      <c r="L59" s="3" t="n">
        <v>0</v>
      </c>
      <c r="M59" s="3" t="s">
        <v>1229</v>
      </c>
    </row>
    <row r="60" customFormat="false" ht="12.8" hidden="false" customHeight="false" outlineLevel="0" collapsed="false">
      <c r="A60" s="3" t="s">
        <v>1230</v>
      </c>
      <c r="B60" s="3" t="s">
        <v>1203</v>
      </c>
      <c r="C60" s="3" t="n">
        <v>3</v>
      </c>
      <c r="D60" s="3" t="s">
        <v>717</v>
      </c>
      <c r="E60" s="3" t="s">
        <v>31</v>
      </c>
      <c r="F60" s="3" t="n">
        <v>0</v>
      </c>
      <c r="G60" s="3" t="s">
        <v>1205</v>
      </c>
      <c r="H60" s="3" t="s">
        <v>717</v>
      </c>
      <c r="I60" s="3" t="n">
        <v>2</v>
      </c>
      <c r="J60" s="3" t="n">
        <v>30</v>
      </c>
      <c r="K60" s="3" t="n">
        <v>1</v>
      </c>
      <c r="L60" s="3" t="n">
        <v>0</v>
      </c>
      <c r="M60" s="3" t="s">
        <v>1231</v>
      </c>
    </row>
    <row r="61" customFormat="false" ht="12.8" hidden="false" customHeight="false" outlineLevel="0" collapsed="false">
      <c r="A61" s="3" t="s">
        <v>1232</v>
      </c>
      <c r="B61" s="3" t="s">
        <v>1203</v>
      </c>
      <c r="C61" s="3" t="n">
        <v>3</v>
      </c>
      <c r="D61" s="3" t="s">
        <v>717</v>
      </c>
      <c r="E61" s="3" t="s">
        <v>31</v>
      </c>
      <c r="F61" s="3" t="n">
        <v>0</v>
      </c>
      <c r="G61" s="3" t="s">
        <v>1205</v>
      </c>
      <c r="H61" s="3" t="s">
        <v>1090</v>
      </c>
      <c r="I61" s="3" t="n">
        <v>1</v>
      </c>
      <c r="J61" s="3" t="n">
        <v>10</v>
      </c>
      <c r="K61" s="3" t="n">
        <v>0</v>
      </c>
      <c r="L61" s="3" t="n">
        <v>0</v>
      </c>
      <c r="M61" s="3" t="s">
        <v>1233</v>
      </c>
    </row>
    <row r="62" customFormat="false" ht="12.8" hidden="false" customHeight="false" outlineLevel="0" collapsed="false">
      <c r="A62" s="3" t="s">
        <v>1234</v>
      </c>
      <c r="B62" s="3" t="s">
        <v>1203</v>
      </c>
      <c r="C62" s="3" t="n">
        <v>3</v>
      </c>
      <c r="D62" s="3" t="s">
        <v>717</v>
      </c>
      <c r="E62" s="3" t="s">
        <v>31</v>
      </c>
      <c r="F62" s="3" t="n">
        <v>0</v>
      </c>
      <c r="G62" s="3" t="s">
        <v>1205</v>
      </c>
      <c r="H62" s="3" t="s">
        <v>717</v>
      </c>
      <c r="I62" s="3" t="n">
        <v>1</v>
      </c>
      <c r="J62" s="3" t="n">
        <v>10</v>
      </c>
      <c r="K62" s="3" t="n">
        <v>0</v>
      </c>
      <c r="L62" s="3" t="n">
        <v>0</v>
      </c>
      <c r="M62" s="3" t="s">
        <v>1235</v>
      </c>
    </row>
    <row r="63" customFormat="false" ht="12.8" hidden="false" customHeight="false" outlineLevel="0" collapsed="false">
      <c r="A63" s="3" t="s">
        <v>1236</v>
      </c>
      <c r="B63" s="3" t="s">
        <v>1203</v>
      </c>
      <c r="C63" s="3" t="n">
        <v>3</v>
      </c>
      <c r="D63" s="3" t="s">
        <v>717</v>
      </c>
      <c r="E63" s="3" t="s">
        <v>31</v>
      </c>
      <c r="F63" s="3" t="n">
        <v>0</v>
      </c>
      <c r="G63" s="3" t="s">
        <v>1205</v>
      </c>
      <c r="H63" s="3" t="s">
        <v>717</v>
      </c>
      <c r="I63" s="3" t="n">
        <v>2</v>
      </c>
      <c r="J63" s="3" t="n">
        <v>15</v>
      </c>
      <c r="K63" s="3" t="n">
        <v>1</v>
      </c>
      <c r="L63" s="3" t="n">
        <v>0</v>
      </c>
      <c r="M63" s="3" t="s">
        <v>1237</v>
      </c>
    </row>
    <row r="64" customFormat="false" ht="12.8" hidden="false" customHeight="false" outlineLevel="0" collapsed="false">
      <c r="A64" s="3" t="s">
        <v>1238</v>
      </c>
      <c r="B64" s="3" t="s">
        <v>1203</v>
      </c>
      <c r="C64" s="3" t="n">
        <v>5</v>
      </c>
      <c r="D64" s="3" t="s">
        <v>717</v>
      </c>
      <c r="E64" s="3" t="s">
        <v>31</v>
      </c>
      <c r="F64" s="3" t="n">
        <v>0</v>
      </c>
      <c r="G64" s="3" t="s">
        <v>1205</v>
      </c>
      <c r="H64" s="3" t="s">
        <v>717</v>
      </c>
      <c r="I64" s="3" t="n">
        <v>12</v>
      </c>
      <c r="J64" s="3" t="n">
        <v>40</v>
      </c>
      <c r="K64" s="3" t="n">
        <v>2</v>
      </c>
      <c r="L64" s="3" t="n">
        <v>0</v>
      </c>
      <c r="M64" s="3" t="s">
        <v>1239</v>
      </c>
    </row>
    <row r="65" customFormat="false" ht="12.8" hidden="false" customHeight="false" outlineLevel="0" collapsed="false">
      <c r="A65" s="3" t="s">
        <v>1240</v>
      </c>
      <c r="B65" s="3" t="s">
        <v>1203</v>
      </c>
      <c r="C65" s="3" t="n">
        <v>6</v>
      </c>
      <c r="D65" s="3" t="s">
        <v>1117</v>
      </c>
      <c r="E65" s="3" t="s">
        <v>31</v>
      </c>
      <c r="F65" s="3" t="n">
        <v>0</v>
      </c>
      <c r="G65" s="3" t="s">
        <v>1205</v>
      </c>
      <c r="H65" s="3" t="s">
        <v>1090</v>
      </c>
      <c r="I65" s="3" t="n">
        <v>20</v>
      </c>
      <c r="J65" s="3" t="n">
        <v>180</v>
      </c>
      <c r="K65" s="3" t="n">
        <v>3</v>
      </c>
      <c r="L65" s="3" t="n">
        <v>0</v>
      </c>
      <c r="M65" s="3" t="s">
        <v>1241</v>
      </c>
    </row>
    <row r="66" customFormat="false" ht="12.8" hidden="false" customHeight="false" outlineLevel="0" collapsed="false">
      <c r="A66" s="3" t="s">
        <v>1242</v>
      </c>
      <c r="B66" s="3" t="s">
        <v>1203</v>
      </c>
      <c r="C66" s="3" t="n">
        <v>3</v>
      </c>
      <c r="D66" s="3" t="s">
        <v>717</v>
      </c>
      <c r="E66" s="3" t="s">
        <v>31</v>
      </c>
      <c r="F66" s="3" t="n">
        <v>0</v>
      </c>
      <c r="G66" s="3" t="s">
        <v>1205</v>
      </c>
      <c r="H66" s="3" t="s">
        <v>717</v>
      </c>
      <c r="I66" s="3" t="n">
        <v>2</v>
      </c>
      <c r="J66" s="3" t="n">
        <v>25</v>
      </c>
      <c r="K66" s="3" t="n">
        <v>1</v>
      </c>
      <c r="L66" s="3" t="n">
        <v>0</v>
      </c>
      <c r="M66" s="3" t="s">
        <v>1243</v>
      </c>
    </row>
    <row r="67" customFormat="false" ht="12.8" hidden="false" customHeight="false" outlineLevel="0" collapsed="false">
      <c r="A67" s="3" t="s">
        <v>1244</v>
      </c>
      <c r="B67" s="3" t="s">
        <v>1203</v>
      </c>
      <c r="C67" s="3" t="n">
        <v>3</v>
      </c>
      <c r="D67" s="3" t="s">
        <v>717</v>
      </c>
      <c r="E67" s="3" t="s">
        <v>31</v>
      </c>
      <c r="F67" s="3" t="n">
        <v>0</v>
      </c>
      <c r="G67" s="3" t="s">
        <v>1205</v>
      </c>
      <c r="H67" s="3" t="s">
        <v>717</v>
      </c>
      <c r="I67" s="3" t="n">
        <v>2</v>
      </c>
      <c r="J67" s="3" t="n">
        <v>10</v>
      </c>
      <c r="K67" s="3" t="n">
        <v>0</v>
      </c>
      <c r="L67" s="3" t="n">
        <v>0</v>
      </c>
      <c r="M67" s="3" t="s">
        <v>1245</v>
      </c>
    </row>
    <row r="68" customFormat="false" ht="12.8" hidden="false" customHeight="false" outlineLevel="0" collapsed="false">
      <c r="A68" s="3" t="s">
        <v>1246</v>
      </c>
      <c r="B68" s="3" t="s">
        <v>1203</v>
      </c>
      <c r="C68" s="3" t="n">
        <v>3</v>
      </c>
      <c r="D68" s="3" t="s">
        <v>1204</v>
      </c>
      <c r="E68" s="3" t="s">
        <v>640</v>
      </c>
      <c r="F68" s="3" t="n">
        <v>0</v>
      </c>
      <c r="G68" s="3" t="s">
        <v>1205</v>
      </c>
      <c r="H68" s="3" t="s">
        <v>717</v>
      </c>
      <c r="I68" s="3" t="n">
        <v>2</v>
      </c>
      <c r="J68" s="3" t="n">
        <v>30</v>
      </c>
      <c r="K68" s="3" t="n">
        <v>2</v>
      </c>
      <c r="L68" s="3" t="n">
        <v>0</v>
      </c>
      <c r="M68" s="3" t="s">
        <v>1247</v>
      </c>
    </row>
    <row r="69" customFormat="false" ht="12.8" hidden="false" customHeight="false" outlineLevel="0" collapsed="false">
      <c r="A69" s="3" t="s">
        <v>1248</v>
      </c>
      <c r="B69" s="3" t="s">
        <v>1203</v>
      </c>
      <c r="C69" s="3" t="n">
        <v>3</v>
      </c>
      <c r="D69" s="3" t="s">
        <v>1095</v>
      </c>
      <c r="E69" s="3" t="s">
        <v>31</v>
      </c>
      <c r="F69" s="3" t="n">
        <v>0</v>
      </c>
      <c r="G69" s="3" t="s">
        <v>1205</v>
      </c>
      <c r="H69" s="3" t="s">
        <v>717</v>
      </c>
      <c r="I69" s="3" t="n">
        <v>2</v>
      </c>
      <c r="J69" s="3" t="n">
        <v>30</v>
      </c>
      <c r="K69" s="3" t="n">
        <v>1</v>
      </c>
      <c r="L69" s="3" t="n">
        <v>0</v>
      </c>
      <c r="M69" s="3" t="s">
        <v>1243</v>
      </c>
    </row>
    <row r="70" customFormat="false" ht="12.8" hidden="false" customHeight="false" outlineLevel="0" collapsed="false">
      <c r="A70" s="3" t="s">
        <v>1249</v>
      </c>
      <c r="B70" s="3" t="s">
        <v>1203</v>
      </c>
      <c r="C70" s="3" t="n">
        <v>4</v>
      </c>
      <c r="D70" s="3" t="s">
        <v>1204</v>
      </c>
      <c r="E70" s="3" t="s">
        <v>31</v>
      </c>
      <c r="F70" s="3" t="n">
        <v>0</v>
      </c>
      <c r="G70" s="3" t="s">
        <v>1205</v>
      </c>
      <c r="H70" s="3" t="s">
        <v>1090</v>
      </c>
      <c r="I70" s="3" t="n">
        <v>5</v>
      </c>
      <c r="J70" s="3" t="n">
        <v>30</v>
      </c>
      <c r="K70" s="3" t="n">
        <v>0</v>
      </c>
      <c r="L70" s="3" t="n">
        <v>0</v>
      </c>
      <c r="M70" s="3" t="s">
        <v>1250</v>
      </c>
    </row>
    <row r="71" customFormat="false" ht="12.8" hidden="false" customHeight="false" outlineLevel="0" collapsed="false">
      <c r="A71" s="3" t="s">
        <v>1251</v>
      </c>
      <c r="B71" s="3" t="s">
        <v>1252</v>
      </c>
      <c r="C71" s="3" t="n">
        <v>2</v>
      </c>
      <c r="D71" s="3" t="s">
        <v>717</v>
      </c>
      <c r="E71" s="3" t="s">
        <v>31</v>
      </c>
      <c r="F71" s="3" t="n">
        <v>0</v>
      </c>
      <c r="G71" s="3" t="s">
        <v>1205</v>
      </c>
      <c r="H71" s="3" t="s">
        <v>717</v>
      </c>
      <c r="I71" s="3" t="n">
        <v>0</v>
      </c>
      <c r="J71" s="3" t="n">
        <v>0</v>
      </c>
      <c r="K71" s="3" t="n">
        <v>0</v>
      </c>
      <c r="L71" s="3" t="n">
        <v>0</v>
      </c>
      <c r="M71" s="3" t="s">
        <v>1087</v>
      </c>
    </row>
    <row r="72" customFormat="false" ht="12.8" hidden="false" customHeight="false" outlineLevel="0" collapsed="false">
      <c r="A72" s="3" t="s">
        <v>1253</v>
      </c>
      <c r="B72" s="3" t="s">
        <v>1252</v>
      </c>
      <c r="C72" s="3" t="n">
        <v>2</v>
      </c>
      <c r="D72" s="3" t="s">
        <v>1079</v>
      </c>
      <c r="E72" s="3" t="s">
        <v>31</v>
      </c>
      <c r="F72" s="3" t="n">
        <v>0</v>
      </c>
      <c r="G72" s="3" t="s">
        <v>1205</v>
      </c>
      <c r="H72" s="3" t="s">
        <v>1254</v>
      </c>
      <c r="I72" s="3" t="n">
        <v>1</v>
      </c>
      <c r="J72" s="3" t="n">
        <v>0</v>
      </c>
      <c r="K72" s="3" t="n">
        <v>0</v>
      </c>
      <c r="L72" s="3" t="n">
        <v>0</v>
      </c>
      <c r="M72" s="3" t="s">
        <v>1087</v>
      </c>
    </row>
    <row r="73" customFormat="false" ht="12.8" hidden="false" customHeight="false" outlineLevel="0" collapsed="false">
      <c r="A73" s="3" t="s">
        <v>1255</v>
      </c>
      <c r="B73" s="3" t="s">
        <v>1252</v>
      </c>
      <c r="C73" s="3" t="n">
        <v>3</v>
      </c>
      <c r="D73" s="3" t="s">
        <v>1204</v>
      </c>
      <c r="E73" s="3" t="s">
        <v>31</v>
      </c>
      <c r="F73" s="3" t="n">
        <v>0</v>
      </c>
      <c r="G73" s="3" t="s">
        <v>1205</v>
      </c>
      <c r="H73" s="3" t="s">
        <v>717</v>
      </c>
      <c r="I73" s="3" t="n">
        <v>1</v>
      </c>
      <c r="J73" s="3" t="n">
        <v>10</v>
      </c>
      <c r="K73" s="3" t="n">
        <v>1</v>
      </c>
      <c r="L73" s="3" t="n">
        <v>0</v>
      </c>
      <c r="M73" s="3" t="s">
        <v>1256</v>
      </c>
    </row>
    <row r="74" customFormat="false" ht="12.8" hidden="false" customHeight="false" outlineLevel="0" collapsed="false">
      <c r="A74" s="3" t="s">
        <v>1257</v>
      </c>
      <c r="B74" s="3" t="s">
        <v>1252</v>
      </c>
      <c r="C74" s="3" t="n">
        <v>5</v>
      </c>
      <c r="D74" s="3" t="s">
        <v>1095</v>
      </c>
      <c r="E74" s="3" t="s">
        <v>31</v>
      </c>
      <c r="F74" s="3" t="n">
        <v>0</v>
      </c>
      <c r="G74" s="3" t="s">
        <v>1205</v>
      </c>
      <c r="H74" s="3" t="s">
        <v>717</v>
      </c>
      <c r="I74" s="3" t="n">
        <v>10</v>
      </c>
      <c r="J74" s="3" t="n">
        <v>75</v>
      </c>
      <c r="K74" s="3" t="n">
        <v>3</v>
      </c>
      <c r="L74" s="3" t="n">
        <v>0</v>
      </c>
      <c r="M74" s="3" t="s">
        <v>1258</v>
      </c>
    </row>
    <row r="75" customFormat="false" ht="12.8" hidden="false" customHeight="false" outlineLevel="0" collapsed="false">
      <c r="A75" s="3" t="s">
        <v>1259</v>
      </c>
      <c r="B75" s="3" t="s">
        <v>1252</v>
      </c>
      <c r="C75" s="3" t="n">
        <v>3</v>
      </c>
      <c r="D75" s="3" t="s">
        <v>717</v>
      </c>
      <c r="E75" s="3" t="s">
        <v>31</v>
      </c>
      <c r="F75" s="3" t="n">
        <v>0</v>
      </c>
      <c r="G75" s="3" t="s">
        <v>1205</v>
      </c>
      <c r="H75" s="3" t="s">
        <v>1222</v>
      </c>
      <c r="I75" s="3" t="n">
        <v>0</v>
      </c>
      <c r="J75" s="3" t="n">
        <v>10</v>
      </c>
      <c r="K75" s="3" t="n">
        <v>1</v>
      </c>
      <c r="L75" s="3" t="n">
        <v>0</v>
      </c>
      <c r="M75" s="3" t="s">
        <v>1260</v>
      </c>
    </row>
    <row r="76" customFormat="false" ht="12.8" hidden="false" customHeight="false" outlineLevel="0" collapsed="false">
      <c r="A76" s="3" t="s">
        <v>1261</v>
      </c>
      <c r="B76" s="3" t="s">
        <v>1252</v>
      </c>
      <c r="C76" s="3" t="n">
        <v>4</v>
      </c>
      <c r="D76" s="3" t="s">
        <v>1204</v>
      </c>
      <c r="E76" s="3" t="s">
        <v>31</v>
      </c>
      <c r="F76" s="3" t="n">
        <v>0</v>
      </c>
      <c r="G76" s="3" t="s">
        <v>1205</v>
      </c>
      <c r="H76" s="3" t="s">
        <v>717</v>
      </c>
      <c r="I76" s="3" t="n">
        <v>4</v>
      </c>
      <c r="J76" s="3" t="n">
        <v>100</v>
      </c>
      <c r="K76" s="3" t="n">
        <v>2</v>
      </c>
      <c r="L76" s="3" t="n">
        <v>0</v>
      </c>
      <c r="M76" s="3" t="s">
        <v>1262</v>
      </c>
    </row>
    <row r="77" customFormat="false" ht="12.8" hidden="false" customHeight="false" outlineLevel="0" collapsed="false">
      <c r="A77" s="3" t="s">
        <v>1263</v>
      </c>
      <c r="B77" s="3" t="s">
        <v>1252</v>
      </c>
      <c r="C77" s="3" t="n">
        <v>4</v>
      </c>
      <c r="D77" s="3" t="s">
        <v>1264</v>
      </c>
      <c r="E77" s="3" t="s">
        <v>31</v>
      </c>
      <c r="F77" s="3" t="n">
        <v>0</v>
      </c>
      <c r="G77" s="3" t="s">
        <v>1205</v>
      </c>
      <c r="H77" s="3" t="s">
        <v>1254</v>
      </c>
      <c r="I77" s="3" t="n">
        <v>3</v>
      </c>
      <c r="J77" s="3" t="n">
        <v>100</v>
      </c>
      <c r="K77" s="3" t="n">
        <v>3</v>
      </c>
      <c r="L77" s="3" t="n">
        <v>0</v>
      </c>
      <c r="M77" s="3" t="s">
        <v>1087</v>
      </c>
    </row>
    <row r="78" customFormat="false" ht="12.8" hidden="false" customHeight="false" outlineLevel="0" collapsed="false">
      <c r="A78" s="3" t="s">
        <v>1265</v>
      </c>
      <c r="B78" s="3" t="s">
        <v>1252</v>
      </c>
      <c r="C78" s="3" t="n">
        <v>6</v>
      </c>
      <c r="D78" s="3" t="s">
        <v>1079</v>
      </c>
      <c r="E78" s="3" t="s">
        <v>31</v>
      </c>
      <c r="F78" s="3" t="n">
        <v>0</v>
      </c>
      <c r="G78" s="3" t="s">
        <v>1205</v>
      </c>
      <c r="H78" s="3" t="s">
        <v>717</v>
      </c>
      <c r="I78" s="3" t="n">
        <v>4</v>
      </c>
      <c r="J78" s="3" t="n">
        <v>125</v>
      </c>
      <c r="K78" s="3" t="n">
        <v>3</v>
      </c>
      <c r="L78" s="3" t="s">
        <v>121</v>
      </c>
      <c r="M78" s="3" t="s">
        <v>1266</v>
      </c>
    </row>
    <row r="79" customFormat="false" ht="12.8" hidden="false" customHeight="false" outlineLevel="0" collapsed="false">
      <c r="A79" s="3" t="s">
        <v>1267</v>
      </c>
      <c r="B79" s="3" t="s">
        <v>1252</v>
      </c>
      <c r="C79" s="3" t="n">
        <v>4</v>
      </c>
      <c r="D79" s="3" t="s">
        <v>1268</v>
      </c>
      <c r="E79" s="3" t="s">
        <v>31</v>
      </c>
      <c r="F79" s="3" t="n">
        <v>0</v>
      </c>
      <c r="G79" s="3" t="s">
        <v>1205</v>
      </c>
      <c r="H79" s="3" t="s">
        <v>717</v>
      </c>
      <c r="I79" s="3" t="n">
        <v>5</v>
      </c>
      <c r="J79" s="3" t="n">
        <v>55</v>
      </c>
      <c r="K79" s="3" t="n">
        <v>3</v>
      </c>
      <c r="L79" s="3" t="n">
        <v>0</v>
      </c>
      <c r="M79" s="3" t="s">
        <v>1087</v>
      </c>
    </row>
    <row r="80" customFormat="false" ht="12.8" hidden="false" customHeight="false" outlineLevel="0" collapsed="false">
      <c r="A80" s="3" t="s">
        <v>1269</v>
      </c>
      <c r="B80" s="3" t="s">
        <v>1252</v>
      </c>
      <c r="C80" s="3" t="n">
        <v>5</v>
      </c>
      <c r="D80" s="3" t="s">
        <v>717</v>
      </c>
      <c r="E80" s="3" t="s">
        <v>31</v>
      </c>
      <c r="F80" s="3" t="n">
        <v>0</v>
      </c>
      <c r="G80" s="3" t="s">
        <v>1205</v>
      </c>
      <c r="H80" s="3" t="s">
        <v>717</v>
      </c>
      <c r="I80" s="3" t="n">
        <v>6</v>
      </c>
      <c r="J80" s="3" t="n">
        <v>65</v>
      </c>
      <c r="K80" s="3" t="n">
        <v>3</v>
      </c>
      <c r="L80" s="3" t="n">
        <v>0</v>
      </c>
      <c r="M80" s="3" t="s">
        <v>1087</v>
      </c>
    </row>
    <row r="81" customFormat="false" ht="12.8" hidden="false" customHeight="false" outlineLevel="0" collapsed="false">
      <c r="A81" s="3" t="s">
        <v>1270</v>
      </c>
      <c r="B81" s="3" t="s">
        <v>1271</v>
      </c>
      <c r="C81" s="3" t="n">
        <v>3</v>
      </c>
      <c r="D81" s="3" t="s">
        <v>1095</v>
      </c>
      <c r="E81" s="3" t="s">
        <v>31</v>
      </c>
      <c r="F81" s="3" t="n">
        <v>0</v>
      </c>
      <c r="G81" s="3" t="s">
        <v>1272</v>
      </c>
      <c r="H81" s="3" t="s">
        <v>1273</v>
      </c>
      <c r="I81" s="3" t="n">
        <v>0</v>
      </c>
      <c r="J81" s="3" t="n">
        <v>10</v>
      </c>
      <c r="K81" s="3" t="n">
        <v>1</v>
      </c>
      <c r="L81" s="3" t="n">
        <v>0</v>
      </c>
      <c r="M81" s="3" t="s">
        <v>1087</v>
      </c>
    </row>
    <row r="82" customFormat="false" ht="12.8" hidden="false" customHeight="false" outlineLevel="0" collapsed="false">
      <c r="A82" s="3" t="s">
        <v>1274</v>
      </c>
      <c r="B82" s="3" t="s">
        <v>1271</v>
      </c>
      <c r="C82" s="3" t="n">
        <v>4</v>
      </c>
      <c r="D82" s="3" t="s">
        <v>1095</v>
      </c>
      <c r="E82" s="3" t="s">
        <v>31</v>
      </c>
      <c r="F82" s="3" t="n">
        <v>0</v>
      </c>
      <c r="G82" s="3" t="s">
        <v>1272</v>
      </c>
      <c r="H82" s="3" t="s">
        <v>1275</v>
      </c>
      <c r="I82" s="3" t="n">
        <v>0</v>
      </c>
      <c r="J82" s="3" t="n">
        <v>15</v>
      </c>
      <c r="K82" s="3" t="n">
        <v>2</v>
      </c>
      <c r="L82" s="3" t="n">
        <v>0</v>
      </c>
      <c r="M82" s="3" t="s">
        <v>1087</v>
      </c>
    </row>
    <row r="83" customFormat="false" ht="12.8" hidden="false" customHeight="false" outlineLevel="0" collapsed="false">
      <c r="A83" s="3" t="s">
        <v>1276</v>
      </c>
      <c r="B83" s="3" t="s">
        <v>1271</v>
      </c>
      <c r="C83" s="3" t="n">
        <v>4</v>
      </c>
      <c r="D83" s="3" t="s">
        <v>1095</v>
      </c>
      <c r="E83" s="3" t="s">
        <v>31</v>
      </c>
      <c r="F83" s="3" t="n">
        <v>0</v>
      </c>
      <c r="G83" s="3" t="s">
        <v>1272</v>
      </c>
      <c r="H83" s="3" t="s">
        <v>1277</v>
      </c>
      <c r="I83" s="3" t="n">
        <v>4</v>
      </c>
      <c r="J83" s="3" t="n">
        <v>10</v>
      </c>
      <c r="K83" s="3" t="n">
        <v>1</v>
      </c>
      <c r="L83" s="3" t="n">
        <v>0</v>
      </c>
      <c r="M83" s="3" t="s">
        <v>1087</v>
      </c>
    </row>
    <row r="84" customFormat="false" ht="12.8" hidden="false" customHeight="false" outlineLevel="0" collapsed="false">
      <c r="A84" s="3" t="s">
        <v>1278</v>
      </c>
      <c r="B84" s="3" t="s">
        <v>1271</v>
      </c>
      <c r="C84" s="3" t="n">
        <v>5</v>
      </c>
      <c r="D84" s="3" t="s">
        <v>1279</v>
      </c>
      <c r="E84" s="3" t="s">
        <v>31</v>
      </c>
      <c r="F84" s="3" t="n">
        <v>0</v>
      </c>
      <c r="G84" s="3" t="s">
        <v>1272</v>
      </c>
      <c r="H84" s="3" t="s">
        <v>1280</v>
      </c>
      <c r="I84" s="3" t="n">
        <v>5</v>
      </c>
      <c r="J84" s="3" t="n">
        <v>15</v>
      </c>
      <c r="K84" s="3" t="n">
        <v>1</v>
      </c>
      <c r="L84" s="3" t="n">
        <v>0</v>
      </c>
      <c r="M84" s="3" t="s">
        <v>1087</v>
      </c>
    </row>
    <row r="85" customFormat="false" ht="12.8" hidden="false" customHeight="false" outlineLevel="0" collapsed="false">
      <c r="A85" s="3" t="s">
        <v>1281</v>
      </c>
      <c r="B85" s="3" t="s">
        <v>1282</v>
      </c>
      <c r="C85" s="3" t="n">
        <v>5</v>
      </c>
      <c r="D85" s="3" t="s">
        <v>717</v>
      </c>
      <c r="E85" s="3" t="s">
        <v>31</v>
      </c>
      <c r="F85" s="3" t="n">
        <v>0</v>
      </c>
      <c r="G85" s="3" t="s">
        <v>1272</v>
      </c>
      <c r="H85" s="3" t="s">
        <v>1283</v>
      </c>
      <c r="I85" s="3" t="n">
        <v>1</v>
      </c>
      <c r="J85" s="3" t="n">
        <v>40</v>
      </c>
      <c r="K85" s="3" t="n">
        <v>1</v>
      </c>
      <c r="L85" s="3" t="n">
        <v>0</v>
      </c>
      <c r="M85" s="3" t="s">
        <v>1087</v>
      </c>
    </row>
    <row r="86" customFormat="false" ht="12.8" hidden="false" customHeight="false" outlineLevel="0" collapsed="false">
      <c r="A86" s="3" t="s">
        <v>1284</v>
      </c>
      <c r="B86" s="3" t="s">
        <v>1282</v>
      </c>
      <c r="C86" s="3" t="n">
        <v>6</v>
      </c>
      <c r="D86" s="3" t="s">
        <v>717</v>
      </c>
      <c r="E86" s="3" t="s">
        <v>31</v>
      </c>
      <c r="F86" s="3" t="n">
        <v>0</v>
      </c>
      <c r="G86" s="3" t="s">
        <v>1272</v>
      </c>
      <c r="H86" s="3" t="s">
        <v>1283</v>
      </c>
      <c r="I86" s="3" t="n">
        <v>0</v>
      </c>
      <c r="J86" s="3" t="n">
        <v>50</v>
      </c>
      <c r="K86" s="3" t="n">
        <v>2</v>
      </c>
      <c r="L86" s="3" t="n">
        <v>0</v>
      </c>
      <c r="M86" s="3" t="s">
        <v>1087</v>
      </c>
    </row>
    <row r="87" customFormat="false" ht="12.8" hidden="false" customHeight="false" outlineLevel="0" collapsed="false">
      <c r="A87" s="3" t="s">
        <v>1285</v>
      </c>
      <c r="B87" s="3" t="s">
        <v>1282</v>
      </c>
      <c r="C87" s="3" t="n">
        <v>4</v>
      </c>
      <c r="D87" s="3" t="s">
        <v>1286</v>
      </c>
      <c r="E87" s="3" t="s">
        <v>79</v>
      </c>
      <c r="F87" s="3" t="n">
        <v>0</v>
      </c>
      <c r="G87" s="3" t="s">
        <v>1272</v>
      </c>
      <c r="H87" s="3" t="s">
        <v>1283</v>
      </c>
      <c r="I87" s="3" t="n">
        <v>1</v>
      </c>
      <c r="J87" s="3" t="n">
        <v>20</v>
      </c>
      <c r="K87" s="3" t="n">
        <v>1</v>
      </c>
      <c r="L87" s="3" t="n">
        <v>0</v>
      </c>
      <c r="M87" s="3" t="s">
        <v>1087</v>
      </c>
    </row>
    <row r="88" customFormat="false" ht="12.8" hidden="false" customHeight="false" outlineLevel="0" collapsed="false">
      <c r="A88" s="3" t="s">
        <v>1287</v>
      </c>
      <c r="B88" s="3" t="s">
        <v>1282</v>
      </c>
      <c r="C88" s="3" t="n">
        <v>9</v>
      </c>
      <c r="D88" s="3" t="s">
        <v>1288</v>
      </c>
      <c r="E88" s="3" t="s">
        <v>79</v>
      </c>
      <c r="F88" s="3" t="n">
        <v>0</v>
      </c>
      <c r="G88" s="3" t="s">
        <v>1272</v>
      </c>
      <c r="H88" s="3" t="s">
        <v>1283</v>
      </c>
      <c r="I88" s="3" t="n">
        <v>1</v>
      </c>
      <c r="J88" s="3" t="n">
        <v>100</v>
      </c>
      <c r="K88" s="3" t="n">
        <v>4</v>
      </c>
      <c r="L88" s="3" t="n">
        <v>0</v>
      </c>
      <c r="M88" s="3" t="s">
        <v>1087</v>
      </c>
    </row>
    <row r="89" customFormat="false" ht="12.8" hidden="false" customHeight="false" outlineLevel="0" collapsed="false">
      <c r="A89" s="3" t="s">
        <v>1289</v>
      </c>
      <c r="B89" s="3" t="s">
        <v>1282</v>
      </c>
      <c r="C89" s="3" t="n">
        <v>9</v>
      </c>
      <c r="D89" s="3" t="s">
        <v>717</v>
      </c>
      <c r="E89" s="3" t="s">
        <v>79</v>
      </c>
      <c r="F89" s="3" t="n">
        <v>0</v>
      </c>
      <c r="G89" s="3" t="s">
        <v>1272</v>
      </c>
      <c r="H89" s="3" t="s">
        <v>1283</v>
      </c>
      <c r="I89" s="3" t="n">
        <v>0</v>
      </c>
      <c r="J89" s="3" t="n">
        <v>135</v>
      </c>
      <c r="K89" s="3" t="n">
        <v>3</v>
      </c>
      <c r="L89" s="3" t="n">
        <v>0</v>
      </c>
      <c r="M89" s="3" t="s">
        <v>1087</v>
      </c>
    </row>
    <row r="90" customFormat="false" ht="12.8" hidden="false" customHeight="false" outlineLevel="0" collapsed="false">
      <c r="A90" s="3" t="s">
        <v>1290</v>
      </c>
      <c r="B90" s="3" t="s">
        <v>1282</v>
      </c>
      <c r="C90" s="3" t="n">
        <v>6</v>
      </c>
      <c r="D90" s="3" t="s">
        <v>1204</v>
      </c>
      <c r="E90" s="3" t="s">
        <v>79</v>
      </c>
      <c r="F90" s="3" t="n">
        <v>0</v>
      </c>
      <c r="G90" s="3" t="s">
        <v>1272</v>
      </c>
      <c r="H90" s="3" t="s">
        <v>1283</v>
      </c>
      <c r="I90" s="3" t="n">
        <v>0</v>
      </c>
      <c r="J90" s="3" t="n">
        <v>100</v>
      </c>
      <c r="K90" s="3" t="n">
        <v>3</v>
      </c>
      <c r="L90" s="3" t="n">
        <v>0</v>
      </c>
      <c r="M90" s="3" t="s">
        <v>1087</v>
      </c>
    </row>
    <row r="91" customFormat="false" ht="12.8" hidden="false" customHeight="false" outlineLevel="0" collapsed="false">
      <c r="A91" s="3" t="s">
        <v>1291</v>
      </c>
      <c r="B91" s="3" t="s">
        <v>1282</v>
      </c>
      <c r="C91" s="3" t="n">
        <v>6</v>
      </c>
      <c r="D91" s="3" t="s">
        <v>717</v>
      </c>
      <c r="E91" s="3" t="s">
        <v>31</v>
      </c>
      <c r="F91" s="3" t="n">
        <v>0</v>
      </c>
      <c r="G91" s="3" t="s">
        <v>1272</v>
      </c>
      <c r="H91" s="3" t="s">
        <v>1292</v>
      </c>
      <c r="I91" s="3" t="n">
        <v>1</v>
      </c>
      <c r="J91" s="3" t="n">
        <v>75</v>
      </c>
      <c r="K91" s="3" t="n">
        <v>2</v>
      </c>
      <c r="L91" s="3" t="n">
        <v>0</v>
      </c>
      <c r="M91" s="3" t="s">
        <v>1087</v>
      </c>
    </row>
    <row r="92" customFormat="false" ht="12.8" hidden="false" customHeight="false" outlineLevel="0" collapsed="false">
      <c r="A92" s="3" t="s">
        <v>1293</v>
      </c>
      <c r="B92" s="3" t="s">
        <v>1282</v>
      </c>
      <c r="C92" s="3" t="n">
        <v>6</v>
      </c>
      <c r="D92" s="3" t="s">
        <v>717</v>
      </c>
      <c r="E92" s="3" t="s">
        <v>31</v>
      </c>
      <c r="F92" s="3" t="n">
        <v>0</v>
      </c>
      <c r="G92" s="3" t="s">
        <v>1272</v>
      </c>
      <c r="H92" s="3" t="s">
        <v>1292</v>
      </c>
      <c r="I92" s="3" t="n">
        <v>1</v>
      </c>
      <c r="J92" s="3" t="n">
        <v>50</v>
      </c>
      <c r="K92" s="3" t="n">
        <v>2</v>
      </c>
      <c r="L92" s="3" t="n">
        <v>0</v>
      </c>
      <c r="M92" s="3" t="s">
        <v>1087</v>
      </c>
    </row>
    <row r="93" customFormat="false" ht="12.8" hidden="false" customHeight="false" outlineLevel="0" collapsed="false">
      <c r="A93" s="3" t="s">
        <v>1294</v>
      </c>
      <c r="B93" s="3" t="s">
        <v>1282</v>
      </c>
      <c r="C93" s="3" t="n">
        <v>9</v>
      </c>
      <c r="D93" s="3" t="s">
        <v>1288</v>
      </c>
      <c r="E93" s="3" t="s">
        <v>79</v>
      </c>
      <c r="F93" s="3" t="n">
        <v>0</v>
      </c>
      <c r="G93" s="3" t="s">
        <v>1272</v>
      </c>
      <c r="H93" s="3" t="s">
        <v>1283</v>
      </c>
      <c r="I93" s="3" t="n">
        <v>1</v>
      </c>
      <c r="J93" s="3" t="n">
        <v>100</v>
      </c>
      <c r="K93" s="3" t="n">
        <v>4</v>
      </c>
      <c r="L93" s="3" t="n">
        <v>0</v>
      </c>
      <c r="M93" s="3" t="s">
        <v>1087</v>
      </c>
    </row>
    <row r="94" customFormat="false" ht="12.8" hidden="false" customHeight="false" outlineLevel="0" collapsed="false">
      <c r="A94" s="3" t="s">
        <v>1295</v>
      </c>
      <c r="B94" s="3" t="s">
        <v>1282</v>
      </c>
      <c r="C94" s="3" t="n">
        <v>9</v>
      </c>
      <c r="D94" s="3" t="s">
        <v>717</v>
      </c>
      <c r="E94" s="3" t="s">
        <v>79</v>
      </c>
      <c r="F94" s="3" t="n">
        <v>0</v>
      </c>
      <c r="G94" s="3" t="s">
        <v>1272</v>
      </c>
      <c r="H94" s="3" t="s">
        <v>1283</v>
      </c>
      <c r="I94" s="3" t="n">
        <v>0</v>
      </c>
      <c r="J94" s="3" t="n">
        <v>135</v>
      </c>
      <c r="K94" s="3" t="n">
        <v>3</v>
      </c>
      <c r="L94" s="3" t="n">
        <v>0</v>
      </c>
      <c r="M94" s="3" t="s">
        <v>1087</v>
      </c>
    </row>
    <row r="95" customFormat="false" ht="12.8" hidden="false" customHeight="false" outlineLevel="0" collapsed="false">
      <c r="A95" s="3" t="s">
        <v>1296</v>
      </c>
      <c r="B95" s="3" t="s">
        <v>1282</v>
      </c>
      <c r="C95" s="3" t="n">
        <v>9</v>
      </c>
      <c r="D95" s="3" t="s">
        <v>1204</v>
      </c>
      <c r="E95" s="3" t="s">
        <v>79</v>
      </c>
      <c r="F95" s="3" t="n">
        <v>0</v>
      </c>
      <c r="G95" s="3" t="s">
        <v>1272</v>
      </c>
      <c r="H95" s="3" t="s">
        <v>1283</v>
      </c>
      <c r="I95" s="3" t="n">
        <v>0</v>
      </c>
      <c r="J95" s="3" t="n">
        <v>100</v>
      </c>
      <c r="K95" s="3" t="n">
        <v>3</v>
      </c>
      <c r="L95" s="3" t="n">
        <v>0</v>
      </c>
      <c r="M95" s="3" t="s">
        <v>1087</v>
      </c>
    </row>
    <row r="96" customFormat="false" ht="12.8" hidden="false" customHeight="false" outlineLevel="0" collapsed="false">
      <c r="A96" s="3" t="s">
        <v>1297</v>
      </c>
      <c r="B96" s="3" t="s">
        <v>1282</v>
      </c>
      <c r="C96" s="3" t="n">
        <v>12</v>
      </c>
      <c r="D96" s="3" t="s">
        <v>1298</v>
      </c>
      <c r="E96" s="3" t="s">
        <v>31</v>
      </c>
      <c r="F96" s="3" t="n">
        <v>0</v>
      </c>
      <c r="G96" s="3" t="s">
        <v>1272</v>
      </c>
      <c r="H96" s="3" t="s">
        <v>1299</v>
      </c>
      <c r="I96" s="3" t="n">
        <v>1</v>
      </c>
      <c r="J96" s="3" t="n">
        <v>150</v>
      </c>
      <c r="K96" s="3" t="n">
        <v>4</v>
      </c>
      <c r="L96" s="3" t="n">
        <v>0</v>
      </c>
      <c r="M96" s="3" t="s">
        <v>1087</v>
      </c>
    </row>
    <row r="97" customFormat="false" ht="12.8" hidden="false" customHeight="false" outlineLevel="0" collapsed="false">
      <c r="A97" s="3" t="s">
        <v>1300</v>
      </c>
      <c r="B97" s="3" t="s">
        <v>1282</v>
      </c>
      <c r="C97" s="3" t="n">
        <v>0</v>
      </c>
      <c r="D97" s="3" t="s">
        <v>717</v>
      </c>
      <c r="E97" s="3" t="s">
        <v>32</v>
      </c>
      <c r="F97" s="3" t="n">
        <v>0</v>
      </c>
      <c r="G97" s="3" t="s">
        <v>1272</v>
      </c>
      <c r="H97" s="3" t="s">
        <v>717</v>
      </c>
      <c r="I97" s="3" t="n">
        <v>2</v>
      </c>
      <c r="J97" s="3" t="n">
        <v>50</v>
      </c>
      <c r="K97" s="3" t="n">
        <v>3</v>
      </c>
      <c r="L97" s="3" t="n">
        <v>0</v>
      </c>
      <c r="M97" s="3" t="s">
        <v>1087</v>
      </c>
    </row>
    <row r="98" customFormat="false" ht="12.8" hidden="false" customHeight="false" outlineLevel="0" collapsed="false">
      <c r="A98" s="3" t="s">
        <v>1301</v>
      </c>
      <c r="B98" s="3" t="s">
        <v>1282</v>
      </c>
      <c r="C98" s="3" t="n">
        <v>6</v>
      </c>
      <c r="D98" s="3" t="s">
        <v>717</v>
      </c>
      <c r="E98" s="3" t="s">
        <v>31</v>
      </c>
      <c r="F98" s="3" t="n">
        <v>0</v>
      </c>
      <c r="G98" s="3" t="s">
        <v>381</v>
      </c>
      <c r="H98" s="3" t="s">
        <v>1302</v>
      </c>
      <c r="I98" s="3" t="n">
        <v>5</v>
      </c>
      <c r="J98" s="3" t="n">
        <v>110</v>
      </c>
      <c r="K98" s="3" t="n">
        <v>3</v>
      </c>
      <c r="L98" s="3" t="n">
        <v>0</v>
      </c>
      <c r="M98" s="3" t="s">
        <v>1087</v>
      </c>
    </row>
    <row r="99" customFormat="false" ht="12.8" hidden="false" customHeight="false" outlineLevel="0" collapsed="false">
      <c r="A99" s="3" t="s">
        <v>1303</v>
      </c>
      <c r="B99" s="3" t="s">
        <v>1282</v>
      </c>
      <c r="C99" s="3" t="n">
        <v>3</v>
      </c>
      <c r="D99" s="3" t="s">
        <v>1089</v>
      </c>
      <c r="E99" s="3" t="s">
        <v>31</v>
      </c>
      <c r="F99" s="3" t="n">
        <v>1</v>
      </c>
      <c r="G99" s="3" t="s">
        <v>381</v>
      </c>
      <c r="H99" s="3" t="s">
        <v>1302</v>
      </c>
      <c r="I99" s="3" t="n">
        <v>6</v>
      </c>
      <c r="J99" s="3" t="n">
        <v>70</v>
      </c>
      <c r="K99" s="3" t="n">
        <v>3</v>
      </c>
      <c r="L99" s="3" t="n">
        <v>0</v>
      </c>
      <c r="M99" s="3" t="s">
        <v>1087</v>
      </c>
    </row>
    <row r="100" customFormat="false" ht="12.8" hidden="false" customHeight="false" outlineLevel="0" collapsed="false">
      <c r="A100" s="3" t="s">
        <v>1304</v>
      </c>
      <c r="B100" s="3" t="s">
        <v>1282</v>
      </c>
      <c r="C100" s="3" t="n">
        <v>4</v>
      </c>
      <c r="D100" s="3" t="s">
        <v>717</v>
      </c>
      <c r="E100" s="3" t="s">
        <v>31</v>
      </c>
      <c r="F100" s="3" t="n">
        <v>0</v>
      </c>
      <c r="G100" s="3" t="s">
        <v>1272</v>
      </c>
      <c r="H100" s="3" t="s">
        <v>1283</v>
      </c>
      <c r="I100" s="3" t="n">
        <v>0</v>
      </c>
      <c r="J100" s="3" t="n">
        <v>30</v>
      </c>
      <c r="K100" s="3" t="n">
        <v>1</v>
      </c>
      <c r="L100" s="3" t="n">
        <v>0</v>
      </c>
      <c r="M100" s="3" t="s">
        <v>1087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7" t="n">
        <v>2</v>
      </c>
      <c r="B1" s="37" t="n">
        <v>0.25</v>
      </c>
      <c r="D1" s="3" t="n">
        <f aca="false">COUNTA(A:A)</f>
        <v>39</v>
      </c>
    </row>
    <row r="2" customFormat="false" ht="15" hidden="false" customHeight="false" outlineLevel="0" collapsed="false">
      <c r="A2" s="37" t="n">
        <v>3</v>
      </c>
      <c r="B2" s="37" t="n">
        <v>0.5</v>
      </c>
    </row>
    <row r="3" customFormat="false" ht="15" hidden="false" customHeight="false" outlineLevel="0" collapsed="false">
      <c r="A3" s="37" t="n">
        <v>4</v>
      </c>
      <c r="B3" s="37" t="n">
        <v>0.75</v>
      </c>
    </row>
    <row r="4" customFormat="false" ht="15" hidden="false" customHeight="false" outlineLevel="0" collapsed="false">
      <c r="A4" s="37" t="n">
        <v>5</v>
      </c>
      <c r="B4" s="37" t="n">
        <v>1</v>
      </c>
    </row>
    <row r="5" customFormat="false" ht="15" hidden="false" customHeight="false" outlineLevel="0" collapsed="false">
      <c r="A5" s="37" t="n">
        <v>6</v>
      </c>
      <c r="B5" s="37" t="n">
        <v>1.25</v>
      </c>
    </row>
    <row r="6" customFormat="false" ht="15" hidden="false" customHeight="false" outlineLevel="0" collapsed="false">
      <c r="A6" s="37" t="n">
        <v>7</v>
      </c>
      <c r="B6" s="37" t="n">
        <v>1.5</v>
      </c>
    </row>
    <row r="7" customFormat="false" ht="15" hidden="false" customHeight="false" outlineLevel="0" collapsed="false">
      <c r="A7" s="37" t="n">
        <v>8</v>
      </c>
      <c r="B7" s="37" t="n">
        <v>1.75</v>
      </c>
    </row>
    <row r="8" customFormat="false" ht="15" hidden="false" customHeight="false" outlineLevel="0" collapsed="false">
      <c r="A8" s="37" t="n">
        <v>9</v>
      </c>
      <c r="B8" s="37" t="n">
        <v>2</v>
      </c>
    </row>
    <row r="9" customFormat="false" ht="15" hidden="false" customHeight="false" outlineLevel="0" collapsed="false">
      <c r="A9" s="37" t="n">
        <v>10</v>
      </c>
      <c r="B9" s="37" t="n">
        <v>2.25</v>
      </c>
    </row>
    <row r="10" customFormat="false" ht="15" hidden="false" customHeight="false" outlineLevel="0" collapsed="false">
      <c r="A10" s="37" t="n">
        <v>11</v>
      </c>
      <c r="B10" s="37" t="n">
        <v>2.5</v>
      </c>
    </row>
    <row r="11" customFormat="false" ht="15" hidden="false" customHeight="false" outlineLevel="0" collapsed="false">
      <c r="A11" s="37" t="n">
        <v>12</v>
      </c>
      <c r="B11" s="37" t="n">
        <v>2.75</v>
      </c>
    </row>
    <row r="12" customFormat="false" ht="15" hidden="false" customHeight="false" outlineLevel="0" collapsed="false">
      <c r="A12" s="37" t="n">
        <v>13</v>
      </c>
      <c r="B12" s="37" t="n">
        <v>3</v>
      </c>
    </row>
    <row r="13" customFormat="false" ht="15" hidden="false" customHeight="false" outlineLevel="0" collapsed="false">
      <c r="A13" s="37" t="n">
        <v>14</v>
      </c>
      <c r="B13" s="37" t="n">
        <v>3.25</v>
      </c>
    </row>
    <row r="14" customFormat="false" ht="15" hidden="false" customHeight="false" outlineLevel="0" collapsed="false">
      <c r="A14" s="37" t="n">
        <v>15</v>
      </c>
      <c r="B14" s="37" t="n">
        <v>3.5</v>
      </c>
    </row>
    <row r="15" customFormat="false" ht="15" hidden="false" customHeight="false" outlineLevel="0" collapsed="false">
      <c r="A15" s="37" t="n">
        <v>16</v>
      </c>
      <c r="B15" s="37" t="n">
        <v>3.75</v>
      </c>
    </row>
    <row r="16" customFormat="false" ht="15" hidden="false" customHeight="false" outlineLevel="0" collapsed="false">
      <c r="A16" s="37" t="n">
        <v>17</v>
      </c>
      <c r="B16" s="37" t="n">
        <v>4</v>
      </c>
    </row>
    <row r="17" customFormat="false" ht="15" hidden="false" customHeight="false" outlineLevel="0" collapsed="false">
      <c r="A17" s="37" t="n">
        <v>18</v>
      </c>
      <c r="B17" s="37" t="n">
        <v>4.25</v>
      </c>
    </row>
    <row r="18" customFormat="false" ht="15" hidden="false" customHeight="false" outlineLevel="0" collapsed="false">
      <c r="A18" s="37" t="n">
        <v>19</v>
      </c>
      <c r="B18" s="37" t="n">
        <v>4.5</v>
      </c>
    </row>
    <row r="19" customFormat="false" ht="15" hidden="false" customHeight="false" outlineLevel="0" collapsed="false">
      <c r="A19" s="37" t="n">
        <v>20</v>
      </c>
      <c r="B19" s="37" t="n">
        <v>4.75</v>
      </c>
    </row>
    <row r="20" customFormat="false" ht="15" hidden="false" customHeight="false" outlineLevel="0" collapsed="false">
      <c r="A20" s="37" t="n">
        <v>21</v>
      </c>
      <c r="B20" s="37" t="n">
        <v>5</v>
      </c>
    </row>
    <row r="21" customFormat="false" ht="15" hidden="false" customHeight="false" outlineLevel="0" collapsed="false">
      <c r="A21" s="37" t="n">
        <v>22</v>
      </c>
      <c r="B21" s="37" t="n">
        <v>4.75</v>
      </c>
    </row>
    <row r="22" customFormat="false" ht="15" hidden="false" customHeight="false" outlineLevel="0" collapsed="false">
      <c r="A22" s="37" t="n">
        <v>23</v>
      </c>
      <c r="B22" s="37" t="n">
        <v>4.5</v>
      </c>
    </row>
    <row r="23" customFormat="false" ht="15" hidden="false" customHeight="false" outlineLevel="0" collapsed="false">
      <c r="A23" s="37" t="n">
        <v>24</v>
      </c>
      <c r="B23" s="37" t="n">
        <v>4.25</v>
      </c>
    </row>
    <row r="24" customFormat="false" ht="15" hidden="false" customHeight="false" outlineLevel="0" collapsed="false">
      <c r="A24" s="37" t="n">
        <v>25</v>
      </c>
      <c r="B24" s="37" t="n">
        <v>4</v>
      </c>
    </row>
    <row r="25" customFormat="false" ht="15" hidden="false" customHeight="false" outlineLevel="0" collapsed="false">
      <c r="A25" s="37" t="n">
        <v>26</v>
      </c>
      <c r="B25" s="37" t="n">
        <v>3.75</v>
      </c>
    </row>
    <row r="26" customFormat="false" ht="15" hidden="false" customHeight="false" outlineLevel="0" collapsed="false">
      <c r="A26" s="37" t="n">
        <v>27</v>
      </c>
      <c r="B26" s="37" t="n">
        <v>3.5</v>
      </c>
    </row>
    <row r="27" customFormat="false" ht="15" hidden="false" customHeight="false" outlineLevel="0" collapsed="false">
      <c r="A27" s="37" t="n">
        <v>28</v>
      </c>
      <c r="B27" s="37" t="n">
        <v>3.25</v>
      </c>
    </row>
    <row r="28" customFormat="false" ht="15" hidden="false" customHeight="false" outlineLevel="0" collapsed="false">
      <c r="A28" s="37" t="n">
        <v>29</v>
      </c>
      <c r="B28" s="37" t="n">
        <v>3</v>
      </c>
    </row>
    <row r="29" customFormat="false" ht="15" hidden="false" customHeight="false" outlineLevel="0" collapsed="false">
      <c r="A29" s="37" t="n">
        <v>30</v>
      </c>
      <c r="B29" s="37" t="n">
        <v>2.75</v>
      </c>
    </row>
    <row r="30" customFormat="false" ht="15" hidden="false" customHeight="false" outlineLevel="0" collapsed="false">
      <c r="A30" s="37" t="n">
        <v>31</v>
      </c>
      <c r="B30" s="37" t="n">
        <v>2.5</v>
      </c>
    </row>
    <row r="31" customFormat="false" ht="15" hidden="false" customHeight="false" outlineLevel="0" collapsed="false">
      <c r="A31" s="37" t="n">
        <v>32</v>
      </c>
      <c r="B31" s="37" t="n">
        <v>2.25</v>
      </c>
    </row>
    <row r="32" customFormat="false" ht="15" hidden="false" customHeight="false" outlineLevel="0" collapsed="false">
      <c r="A32" s="37" t="n">
        <v>33</v>
      </c>
      <c r="B32" s="37" t="n">
        <v>2</v>
      </c>
    </row>
    <row r="33" customFormat="false" ht="15" hidden="false" customHeight="false" outlineLevel="0" collapsed="false">
      <c r="A33" s="37" t="n">
        <v>34</v>
      </c>
      <c r="B33" s="37" t="n">
        <v>1.75</v>
      </c>
    </row>
    <row r="34" customFormat="false" ht="15" hidden="false" customHeight="false" outlineLevel="0" collapsed="false">
      <c r="A34" s="37" t="n">
        <v>35</v>
      </c>
      <c r="B34" s="37" t="n">
        <v>1.5</v>
      </c>
    </row>
    <row r="35" customFormat="false" ht="15" hidden="false" customHeight="false" outlineLevel="0" collapsed="false">
      <c r="A35" s="37" t="n">
        <v>36</v>
      </c>
      <c r="B35" s="37" t="n">
        <v>1.25</v>
      </c>
    </row>
    <row r="36" customFormat="false" ht="15" hidden="false" customHeight="false" outlineLevel="0" collapsed="false">
      <c r="A36" s="37" t="n">
        <v>37</v>
      </c>
      <c r="B36" s="37" t="n">
        <v>1</v>
      </c>
    </row>
    <row r="37" customFormat="false" ht="15" hidden="false" customHeight="false" outlineLevel="0" collapsed="false">
      <c r="A37" s="37" t="n">
        <v>38</v>
      </c>
      <c r="B37" s="37" t="n">
        <v>0.75</v>
      </c>
    </row>
    <row r="38" customFormat="false" ht="15" hidden="false" customHeight="false" outlineLevel="0" collapsed="false">
      <c r="A38" s="37" t="n">
        <v>39</v>
      </c>
      <c r="B38" s="37" t="n">
        <v>0.5</v>
      </c>
    </row>
    <row r="39" customFormat="false" ht="15" hidden="false" customHeight="false" outlineLevel="0" collapsed="false">
      <c r="A39" s="37" t="n">
        <v>40</v>
      </c>
      <c r="B39" s="37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7" t="n">
        <v>3</v>
      </c>
      <c r="B1" s="37" t="n">
        <v>0.01</v>
      </c>
      <c r="D1" s="3" t="n">
        <f aca="false">COUNTA(A:A)</f>
        <v>58</v>
      </c>
    </row>
    <row r="2" customFormat="false" ht="15" hidden="false" customHeight="false" outlineLevel="0" collapsed="false">
      <c r="A2" s="37" t="n">
        <v>4</v>
      </c>
      <c r="B2" s="37" t="n">
        <v>0.04</v>
      </c>
    </row>
    <row r="3" customFormat="false" ht="15" hidden="false" customHeight="false" outlineLevel="0" collapsed="false">
      <c r="A3" s="37" t="n">
        <v>5</v>
      </c>
      <c r="B3" s="37" t="n">
        <v>0.07</v>
      </c>
    </row>
    <row r="4" customFormat="false" ht="15" hidden="false" customHeight="false" outlineLevel="0" collapsed="false">
      <c r="A4" s="37" t="n">
        <v>6</v>
      </c>
      <c r="B4" s="37" t="n">
        <v>0.13</v>
      </c>
    </row>
    <row r="5" customFormat="false" ht="15" hidden="false" customHeight="false" outlineLevel="0" collapsed="false">
      <c r="A5" s="37" t="n">
        <v>7</v>
      </c>
      <c r="B5" s="37" t="n">
        <v>0.19</v>
      </c>
    </row>
    <row r="6" customFormat="false" ht="15" hidden="false" customHeight="false" outlineLevel="0" collapsed="false">
      <c r="A6" s="37" t="n">
        <v>8</v>
      </c>
      <c r="B6" s="37" t="n">
        <v>0.26</v>
      </c>
    </row>
    <row r="7" customFormat="false" ht="15" hidden="false" customHeight="false" outlineLevel="0" collapsed="false">
      <c r="A7" s="37" t="n">
        <v>9</v>
      </c>
      <c r="B7" s="37" t="n">
        <v>0.35</v>
      </c>
    </row>
    <row r="8" customFormat="false" ht="15" hidden="false" customHeight="false" outlineLevel="0" collapsed="false">
      <c r="A8" s="37" t="n">
        <v>10</v>
      </c>
      <c r="B8" s="37" t="n">
        <v>0.45</v>
      </c>
    </row>
    <row r="9" customFormat="false" ht="15" hidden="false" customHeight="false" outlineLevel="0" collapsed="false">
      <c r="A9" s="37" t="n">
        <v>11</v>
      </c>
      <c r="B9" s="37" t="n">
        <v>0.56</v>
      </c>
    </row>
    <row r="10" customFormat="false" ht="15" hidden="false" customHeight="false" outlineLevel="0" collapsed="false">
      <c r="A10" s="37" t="n">
        <v>12</v>
      </c>
      <c r="B10" s="37" t="n">
        <v>0.69</v>
      </c>
    </row>
    <row r="11" customFormat="false" ht="15" hidden="false" customHeight="false" outlineLevel="0" collapsed="false">
      <c r="A11" s="37" t="n">
        <v>13</v>
      </c>
      <c r="B11" s="37" t="n">
        <v>0.82</v>
      </c>
    </row>
    <row r="12" customFormat="false" ht="15" hidden="false" customHeight="false" outlineLevel="0" collapsed="false">
      <c r="A12" s="37" t="n">
        <v>14</v>
      </c>
      <c r="B12" s="37" t="n">
        <v>0.97</v>
      </c>
    </row>
    <row r="13" customFormat="false" ht="15" hidden="false" customHeight="false" outlineLevel="0" collapsed="false">
      <c r="A13" s="37" t="n">
        <v>15</v>
      </c>
      <c r="B13" s="37" t="n">
        <v>1.14</v>
      </c>
    </row>
    <row r="14" customFormat="false" ht="15" hidden="false" customHeight="false" outlineLevel="0" collapsed="false">
      <c r="A14" s="37" t="n">
        <v>16</v>
      </c>
      <c r="B14" s="37" t="n">
        <v>1.31</v>
      </c>
    </row>
    <row r="15" customFormat="false" ht="15" hidden="false" customHeight="false" outlineLevel="0" collapsed="false">
      <c r="A15" s="37" t="n">
        <v>17</v>
      </c>
      <c r="B15" s="37" t="n">
        <v>1.5</v>
      </c>
    </row>
    <row r="16" customFormat="false" ht="15" hidden="false" customHeight="false" outlineLevel="0" collapsed="false">
      <c r="A16" s="37" t="n">
        <v>18</v>
      </c>
      <c r="B16" s="37" t="n">
        <v>1.7</v>
      </c>
    </row>
    <row r="17" customFormat="false" ht="15" hidden="false" customHeight="false" outlineLevel="0" collapsed="false">
      <c r="A17" s="37" t="n">
        <v>19</v>
      </c>
      <c r="B17" s="37" t="n">
        <v>1.91</v>
      </c>
    </row>
    <row r="18" customFormat="false" ht="15" hidden="false" customHeight="false" outlineLevel="0" collapsed="false">
      <c r="A18" s="37" t="n">
        <v>20</v>
      </c>
      <c r="B18" s="37" t="n">
        <v>2.14</v>
      </c>
    </row>
    <row r="19" customFormat="false" ht="15" hidden="false" customHeight="false" outlineLevel="0" collapsed="false">
      <c r="A19" s="37" t="n">
        <v>21</v>
      </c>
      <c r="B19" s="37" t="n">
        <v>2.38</v>
      </c>
    </row>
    <row r="20" customFormat="false" ht="15" hidden="false" customHeight="false" outlineLevel="0" collapsed="false">
      <c r="A20" s="37" t="n">
        <v>22</v>
      </c>
      <c r="B20" s="37" t="n">
        <v>2.63</v>
      </c>
    </row>
    <row r="21" customFormat="false" ht="15" hidden="false" customHeight="false" outlineLevel="0" collapsed="false">
      <c r="A21" s="37" t="n">
        <v>23</v>
      </c>
      <c r="B21" s="37" t="n">
        <v>2.85</v>
      </c>
    </row>
    <row r="22" customFormat="false" ht="15" hidden="false" customHeight="false" outlineLevel="0" collapsed="false">
      <c r="A22" s="37" t="n">
        <v>24</v>
      </c>
      <c r="B22" s="37" t="n">
        <v>3.05</v>
      </c>
    </row>
    <row r="23" customFormat="false" ht="15" hidden="false" customHeight="false" outlineLevel="0" collapsed="false">
      <c r="A23" s="37" t="n">
        <v>25</v>
      </c>
      <c r="B23" s="37" t="n">
        <v>3.23</v>
      </c>
    </row>
    <row r="24" customFormat="false" ht="15" hidden="false" customHeight="false" outlineLevel="0" collapsed="false">
      <c r="A24" s="37" t="n">
        <v>26</v>
      </c>
      <c r="B24" s="37" t="n">
        <v>3.38</v>
      </c>
    </row>
    <row r="25" customFormat="false" ht="15" hidden="false" customHeight="false" outlineLevel="0" collapsed="false">
      <c r="A25" s="37" t="n">
        <v>27</v>
      </c>
      <c r="B25" s="37" t="n">
        <v>3.5</v>
      </c>
    </row>
    <row r="26" customFormat="false" ht="15" hidden="false" customHeight="false" outlineLevel="0" collapsed="false">
      <c r="A26" s="37" t="n">
        <v>28</v>
      </c>
      <c r="B26" s="37" t="n">
        <v>3.6</v>
      </c>
    </row>
    <row r="27" customFormat="false" ht="15" hidden="false" customHeight="false" outlineLevel="0" collapsed="false">
      <c r="A27" s="37" t="n">
        <v>29</v>
      </c>
      <c r="B27" s="37" t="n">
        <v>3.67</v>
      </c>
    </row>
    <row r="28" customFormat="false" ht="15" hidden="false" customHeight="false" outlineLevel="0" collapsed="false">
      <c r="A28" s="37" t="n">
        <v>30</v>
      </c>
      <c r="B28" s="37" t="n">
        <v>3.73</v>
      </c>
    </row>
    <row r="29" customFormat="false" ht="15" hidden="false" customHeight="false" outlineLevel="0" collapsed="false">
      <c r="A29" s="37" t="n">
        <v>31</v>
      </c>
      <c r="B29" s="37" t="n">
        <v>3.75</v>
      </c>
    </row>
    <row r="30" customFormat="false" ht="15" hidden="false" customHeight="false" outlineLevel="0" collapsed="false">
      <c r="A30" s="37" t="n">
        <v>32</v>
      </c>
      <c r="B30" s="37" t="n">
        <v>3.75</v>
      </c>
    </row>
    <row r="31" customFormat="false" ht="15" hidden="false" customHeight="false" outlineLevel="0" collapsed="false">
      <c r="A31" s="37" t="n">
        <v>33</v>
      </c>
      <c r="B31" s="37" t="n">
        <v>3.73</v>
      </c>
    </row>
    <row r="32" customFormat="false" ht="15" hidden="false" customHeight="false" outlineLevel="0" collapsed="false">
      <c r="A32" s="37" t="n">
        <v>34</v>
      </c>
      <c r="B32" s="37" t="n">
        <v>3.67</v>
      </c>
    </row>
    <row r="33" customFormat="false" ht="15" hidden="false" customHeight="false" outlineLevel="0" collapsed="false">
      <c r="A33" s="37" t="n">
        <v>35</v>
      </c>
      <c r="B33" s="37" t="n">
        <v>3.6</v>
      </c>
    </row>
    <row r="34" customFormat="false" ht="15" hidden="false" customHeight="false" outlineLevel="0" collapsed="false">
      <c r="A34" s="37" t="n">
        <v>36</v>
      </c>
      <c r="B34" s="37" t="n">
        <v>3.5</v>
      </c>
    </row>
    <row r="35" customFormat="false" ht="15" hidden="false" customHeight="false" outlineLevel="0" collapsed="false">
      <c r="A35" s="37" t="n">
        <v>37</v>
      </c>
      <c r="B35" s="37" t="n">
        <v>3.38</v>
      </c>
    </row>
    <row r="36" customFormat="false" ht="15" hidden="false" customHeight="false" outlineLevel="0" collapsed="false">
      <c r="A36" s="37" t="n">
        <v>38</v>
      </c>
      <c r="B36" s="37" t="n">
        <v>3.23</v>
      </c>
    </row>
    <row r="37" customFormat="false" ht="15" hidden="false" customHeight="false" outlineLevel="0" collapsed="false">
      <c r="A37" s="37" t="n">
        <v>39</v>
      </c>
      <c r="B37" s="37" t="n">
        <v>3.05</v>
      </c>
    </row>
    <row r="38" customFormat="false" ht="15" hidden="false" customHeight="false" outlineLevel="0" collapsed="false">
      <c r="A38" s="37" t="n">
        <v>40</v>
      </c>
      <c r="B38" s="37" t="n">
        <v>2.85</v>
      </c>
    </row>
    <row r="39" customFormat="false" ht="15" hidden="false" customHeight="false" outlineLevel="0" collapsed="false">
      <c r="A39" s="37" t="n">
        <v>41</v>
      </c>
      <c r="B39" s="37" t="n">
        <v>2.63</v>
      </c>
    </row>
    <row r="40" customFormat="false" ht="15" hidden="false" customHeight="false" outlineLevel="0" collapsed="false">
      <c r="A40" s="37" t="n">
        <v>42</v>
      </c>
      <c r="B40" s="37" t="n">
        <v>2.38</v>
      </c>
    </row>
    <row r="41" customFormat="false" ht="15" hidden="false" customHeight="false" outlineLevel="0" collapsed="false">
      <c r="A41" s="37" t="n">
        <v>43</v>
      </c>
      <c r="B41" s="37" t="n">
        <v>2.14</v>
      </c>
    </row>
    <row r="42" customFormat="false" ht="15" hidden="false" customHeight="false" outlineLevel="0" collapsed="false">
      <c r="A42" s="37" t="n">
        <v>44</v>
      </c>
      <c r="B42" s="37" t="n">
        <v>1.91</v>
      </c>
    </row>
    <row r="43" customFormat="false" ht="15" hidden="false" customHeight="false" outlineLevel="0" collapsed="false">
      <c r="A43" s="37" t="n">
        <v>45</v>
      </c>
      <c r="B43" s="37" t="n">
        <v>1.7</v>
      </c>
    </row>
    <row r="44" customFormat="false" ht="15" hidden="false" customHeight="false" outlineLevel="0" collapsed="false">
      <c r="A44" s="37" t="n">
        <v>46</v>
      </c>
      <c r="B44" s="37" t="n">
        <v>1.5</v>
      </c>
    </row>
    <row r="45" customFormat="false" ht="15" hidden="false" customHeight="false" outlineLevel="0" collapsed="false">
      <c r="A45" s="37" t="n">
        <v>47</v>
      </c>
      <c r="B45" s="37" t="n">
        <v>1.31</v>
      </c>
    </row>
    <row r="46" customFormat="false" ht="15" hidden="false" customHeight="false" outlineLevel="0" collapsed="false">
      <c r="A46" s="37" t="n">
        <v>48</v>
      </c>
      <c r="B46" s="37" t="n">
        <v>1.14</v>
      </c>
    </row>
    <row r="47" customFormat="false" ht="15" hidden="false" customHeight="false" outlineLevel="0" collapsed="false">
      <c r="A47" s="37" t="n">
        <v>49</v>
      </c>
      <c r="B47" s="37" t="n">
        <v>0.97</v>
      </c>
    </row>
    <row r="48" customFormat="false" ht="15" hidden="false" customHeight="false" outlineLevel="0" collapsed="false">
      <c r="A48" s="37" t="n">
        <v>50</v>
      </c>
      <c r="B48" s="37" t="n">
        <v>0.82</v>
      </c>
    </row>
    <row r="49" customFormat="false" ht="15" hidden="false" customHeight="false" outlineLevel="0" collapsed="false">
      <c r="A49" s="37" t="n">
        <v>51</v>
      </c>
      <c r="B49" s="37" t="n">
        <v>0.69</v>
      </c>
    </row>
    <row r="50" customFormat="false" ht="15" hidden="false" customHeight="false" outlineLevel="0" collapsed="false">
      <c r="A50" s="37" t="n">
        <v>52</v>
      </c>
      <c r="B50" s="37" t="n">
        <v>0.56</v>
      </c>
    </row>
    <row r="51" customFormat="false" ht="15" hidden="false" customHeight="false" outlineLevel="0" collapsed="false">
      <c r="A51" s="37" t="n">
        <v>53</v>
      </c>
      <c r="B51" s="37" t="n">
        <v>0.45</v>
      </c>
    </row>
    <row r="52" customFormat="false" ht="15" hidden="false" customHeight="false" outlineLevel="0" collapsed="false">
      <c r="A52" s="37" t="n">
        <v>54</v>
      </c>
      <c r="B52" s="37" t="n">
        <v>0.35</v>
      </c>
    </row>
    <row r="53" customFormat="false" ht="15" hidden="false" customHeight="false" outlineLevel="0" collapsed="false">
      <c r="A53" s="37" t="n">
        <v>55</v>
      </c>
      <c r="B53" s="37" t="n">
        <v>0.26</v>
      </c>
    </row>
    <row r="54" customFormat="false" ht="15" hidden="false" customHeight="false" outlineLevel="0" collapsed="false">
      <c r="A54" s="37" t="n">
        <v>56</v>
      </c>
      <c r="B54" s="37" t="n">
        <v>0.19</v>
      </c>
    </row>
    <row r="55" customFormat="false" ht="15" hidden="false" customHeight="false" outlineLevel="0" collapsed="false">
      <c r="A55" s="37" t="n">
        <v>57</v>
      </c>
      <c r="B55" s="37" t="n">
        <v>0.13</v>
      </c>
    </row>
    <row r="56" customFormat="false" ht="15" hidden="false" customHeight="false" outlineLevel="0" collapsed="false">
      <c r="A56" s="37" t="n">
        <v>58</v>
      </c>
      <c r="B56" s="37" t="n">
        <v>0.07</v>
      </c>
    </row>
    <row r="57" customFormat="false" ht="15" hidden="false" customHeight="false" outlineLevel="0" collapsed="false">
      <c r="A57" s="37" t="n">
        <v>59</v>
      </c>
      <c r="B57" s="37" t="n">
        <v>0.04</v>
      </c>
    </row>
    <row r="58" customFormat="false" ht="15" hidden="false" customHeight="false" outlineLevel="0" collapsed="false">
      <c r="A58" s="37" t="n">
        <v>60</v>
      </c>
      <c r="B58" s="37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99</v>
      </c>
      <c r="B1" s="3" t="s">
        <v>1305</v>
      </c>
      <c r="C1" s="3" t="n">
        <v>0</v>
      </c>
      <c r="D1" s="3" t="n">
        <v>50</v>
      </c>
      <c r="E1" s="3" t="n">
        <v>2</v>
      </c>
      <c r="F1" s="3" t="n">
        <v>1</v>
      </c>
    </row>
    <row r="2" customFormat="false" ht="12.8" hidden="false" customHeight="false" outlineLevel="0" collapsed="false">
      <c r="A2" s="3" t="s">
        <v>100</v>
      </c>
      <c r="B2" s="3" t="s">
        <v>1305</v>
      </c>
      <c r="C2" s="3" t="n">
        <v>0</v>
      </c>
      <c r="D2" s="3" t="n">
        <v>17</v>
      </c>
      <c r="E2" s="3" t="n">
        <v>2</v>
      </c>
      <c r="F2" s="3" t="n">
        <v>1</v>
      </c>
    </row>
    <row r="3" customFormat="false" ht="13.8" hidden="false" customHeight="false" outlineLevel="0" collapsed="false">
      <c r="A3" s="3" t="s">
        <v>101</v>
      </c>
      <c r="B3" s="3" t="s">
        <v>1305</v>
      </c>
      <c r="C3" s="3" t="n">
        <v>0</v>
      </c>
      <c r="D3" s="3" t="n">
        <v>10</v>
      </c>
      <c r="E3" s="3" t="n">
        <v>2</v>
      </c>
      <c r="F3" s="3" t="n">
        <v>1</v>
      </c>
    </row>
    <row r="4" customFormat="false" ht="12.8" hidden="false" customHeight="false" outlineLevel="0" collapsed="false">
      <c r="A4" s="3" t="s">
        <v>102</v>
      </c>
      <c r="B4" s="3" t="s">
        <v>1305</v>
      </c>
      <c r="C4" s="3" t="n">
        <v>0</v>
      </c>
      <c r="D4" s="3" t="n">
        <v>60</v>
      </c>
      <c r="E4" s="3" t="n">
        <v>2</v>
      </c>
      <c r="F4" s="3" t="n">
        <v>1</v>
      </c>
    </row>
    <row r="5" customFormat="false" ht="12.8" hidden="false" customHeight="false" outlineLevel="0" collapsed="false">
      <c r="A5" s="3" t="s">
        <v>103</v>
      </c>
      <c r="B5" s="3" t="s">
        <v>1305</v>
      </c>
      <c r="C5" s="3" t="n">
        <v>0</v>
      </c>
      <c r="D5" s="3" t="n">
        <v>40</v>
      </c>
      <c r="E5" s="3" t="n">
        <v>2</v>
      </c>
      <c r="F5" s="3" t="n">
        <v>1</v>
      </c>
    </row>
    <row r="6" customFormat="false" ht="12.8" hidden="false" customHeight="false" outlineLevel="0" collapsed="false">
      <c r="A6" s="3" t="s">
        <v>104</v>
      </c>
      <c r="B6" s="3" t="s">
        <v>1305</v>
      </c>
      <c r="C6" s="3" t="n">
        <v>0</v>
      </c>
      <c r="D6" s="3" t="n">
        <v>73</v>
      </c>
      <c r="E6" s="3" t="n">
        <v>2</v>
      </c>
      <c r="F6" s="3" t="n">
        <v>1</v>
      </c>
    </row>
    <row r="7" customFormat="false" ht="12.8" hidden="false" customHeight="false" outlineLevel="0" collapsed="false">
      <c r="A7" s="3" t="s">
        <v>105</v>
      </c>
      <c r="B7" s="3" t="s">
        <v>1305</v>
      </c>
      <c r="C7" s="3" t="n">
        <v>0</v>
      </c>
      <c r="D7" s="3" t="n">
        <v>39</v>
      </c>
      <c r="E7" s="3" t="n">
        <v>2</v>
      </c>
      <c r="F7" s="3" t="n">
        <v>1</v>
      </c>
    </row>
    <row r="8" customFormat="false" ht="12.8" hidden="false" customHeight="false" outlineLevel="0" collapsed="false">
      <c r="A8" s="3" t="s">
        <v>106</v>
      </c>
      <c r="B8" s="3" t="s">
        <v>1305</v>
      </c>
      <c r="C8" s="3" t="n">
        <v>0</v>
      </c>
      <c r="D8" s="3" t="n">
        <v>65</v>
      </c>
      <c r="E8" s="3" t="n">
        <v>2</v>
      </c>
      <c r="F8" s="3" t="n">
        <v>1</v>
      </c>
    </row>
    <row r="9" customFormat="false" ht="12.8" hidden="false" customHeight="false" outlineLevel="0" collapsed="false">
      <c r="A9" s="3" t="s">
        <v>109</v>
      </c>
      <c r="B9" s="3" t="s">
        <v>1305</v>
      </c>
      <c r="C9" s="3" t="n">
        <v>0</v>
      </c>
      <c r="D9" s="3" t="n">
        <v>55</v>
      </c>
      <c r="E9" s="3" t="n">
        <v>2</v>
      </c>
      <c r="F9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14" activeCellId="0" sqref="Q14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2"/>
    <col collapsed="false" customWidth="true" hidden="false" outlineLevel="0" max="2" min="2" style="3" width="5.86"/>
    <col collapsed="false" customWidth="true" hidden="false" outlineLevel="0" max="3" min="3" style="3" width="26.29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6.43"/>
    <col collapsed="false" customWidth="true" hidden="false" outlineLevel="0" max="7" min="7" style="3" width="35.71"/>
    <col collapsed="false" customWidth="true" hidden="false" outlineLevel="0" max="8" min="8" style="3" width="7.43"/>
    <col collapsed="false" customWidth="true" hidden="false" outlineLevel="0" max="9" min="9" style="3" width="4.86"/>
    <col collapsed="false" customWidth="true" hidden="false" outlineLevel="0" max="10" min="10" style="3" width="6.14"/>
    <col collapsed="false" customWidth="true" hidden="false" outlineLevel="0" max="11" min="11" style="2" width="10.71"/>
    <col collapsed="false" customWidth="true" hidden="false" outlineLevel="0" max="12" min="12" style="3" width="76.86"/>
    <col collapsed="false" customWidth="true" hidden="false" outlineLevel="0" max="13" min="13" style="3" width="23"/>
    <col collapsed="false" customWidth="true" hidden="false" outlineLevel="0" max="14" min="14" style="3" width="22.86"/>
    <col collapsed="false" customWidth="true" hidden="false" outlineLevel="0" max="16" min="15" style="3" width="18.43"/>
    <col collapsed="false" customWidth="true" hidden="false" outlineLevel="0" max="17" min="17" style="3" width="24.14"/>
    <col collapsed="false" customWidth="true" hidden="false" outlineLevel="0" max="18" min="18" style="3" width="0.86"/>
    <col collapsed="false" customWidth="true" hidden="false" outlineLevel="0" max="19" min="19" style="2" width="23"/>
    <col collapsed="false" customWidth="true" hidden="false" outlineLevel="0" max="20" min="20" style="3" width="4.43"/>
    <col collapsed="false" customWidth="true" hidden="false" outlineLevel="0" max="21" min="21" style="3" width="4.71"/>
    <col collapsed="false" customWidth="true" hidden="false" outlineLevel="0" max="22" min="22" style="3" width="7.14"/>
  </cols>
  <sheetData>
    <row r="1" customFormat="false" ht="13.8" hidden="false" customHeight="false" outlineLevel="0" collapsed="false">
      <c r="A1" s="26" t="s">
        <v>351</v>
      </c>
      <c r="B1" s="26" t="s">
        <v>10</v>
      </c>
      <c r="C1" s="26" t="s">
        <v>11</v>
      </c>
      <c r="D1" s="26" t="s">
        <v>12</v>
      </c>
      <c r="E1" s="26" t="s">
        <v>352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7" t="s">
        <v>353</v>
      </c>
      <c r="L1" s="26" t="s">
        <v>354</v>
      </c>
      <c r="M1" s="26" t="s">
        <v>355</v>
      </c>
      <c r="N1" s="26" t="s">
        <v>356</v>
      </c>
      <c r="O1" s="26" t="s">
        <v>357</v>
      </c>
      <c r="P1" s="26" t="s">
        <v>358</v>
      </c>
      <c r="Q1" s="26" t="s">
        <v>359</v>
      </c>
      <c r="S1" s="27" t="s">
        <v>18</v>
      </c>
      <c r="T1" s="26" t="s">
        <v>19</v>
      </c>
      <c r="U1" s="26" t="s">
        <v>20</v>
      </c>
      <c r="V1" s="26" t="s">
        <v>22</v>
      </c>
    </row>
    <row r="2" customFormat="false" ht="13.8" hidden="false" customHeight="false" outlineLevel="0" collapsed="false">
      <c r="A2" s="12" t="s">
        <v>360</v>
      </c>
      <c r="B2" s="12" t="s">
        <v>361</v>
      </c>
      <c r="C2" s="12" t="s">
        <v>64</v>
      </c>
      <c r="D2" s="12" t="s">
        <v>31</v>
      </c>
      <c r="E2" s="12" t="n">
        <v>1</v>
      </c>
      <c r="F2" s="12" t="s">
        <v>362</v>
      </c>
      <c r="G2" s="12" t="s">
        <v>363</v>
      </c>
      <c r="H2" s="12" t="n">
        <v>4</v>
      </c>
      <c r="I2" s="12" t="n">
        <v>99</v>
      </c>
      <c r="J2" s="12" t="n">
        <v>2</v>
      </c>
      <c r="K2" s="28" t="s">
        <v>132</v>
      </c>
      <c r="L2" s="12" t="s">
        <v>364</v>
      </c>
      <c r="M2" s="12" t="s">
        <v>365</v>
      </c>
      <c r="N2" s="12" t="s">
        <v>366</v>
      </c>
      <c r="O2" s="12"/>
      <c r="P2" s="12" t="s">
        <v>367</v>
      </c>
      <c r="Q2" s="12"/>
      <c r="S2" s="10" t="s">
        <v>368</v>
      </c>
      <c r="T2" s="10" t="n">
        <v>3</v>
      </c>
      <c r="U2" s="10" t="n">
        <v>3</v>
      </c>
      <c r="V2" s="10" t="n">
        <f aca="false">IF(T2=U2,INDEX(3d20!A:B,MATCH(T2,3d20!A:A,0),2),SUM(INDEX(3d20!A:B,MATCH(T2,3d20!A:A,0),2),INDEX(3d20!A:B,MATCH(U2,3d20!A:A,0),2)))</f>
        <v>0.01</v>
      </c>
      <c r="W2" s="3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8" t="s">
        <v>369</v>
      </c>
      <c r="B3" s="8" t="s">
        <v>370</v>
      </c>
      <c r="C3" s="8" t="s">
        <v>32</v>
      </c>
      <c r="D3" s="8" t="s">
        <v>31</v>
      </c>
      <c r="E3" s="8" t="n">
        <v>2</v>
      </c>
      <c r="F3" s="8" t="s">
        <v>362</v>
      </c>
      <c r="G3" s="8" t="s">
        <v>371</v>
      </c>
      <c r="H3" s="8" t="n">
        <v>4</v>
      </c>
      <c r="I3" s="8" t="n">
        <v>50</v>
      </c>
      <c r="J3" s="8" t="n">
        <v>1</v>
      </c>
      <c r="K3" s="29" t="s">
        <v>39</v>
      </c>
      <c r="L3" s="8" t="s">
        <v>372</v>
      </c>
      <c r="M3" s="8" t="s">
        <v>373</v>
      </c>
      <c r="N3" s="8" t="s">
        <v>374</v>
      </c>
      <c r="O3" s="8" t="s">
        <v>375</v>
      </c>
      <c r="P3" s="8" t="s">
        <v>376</v>
      </c>
      <c r="Q3" s="8" t="s">
        <v>377</v>
      </c>
      <c r="S3" s="14" t="s">
        <v>378</v>
      </c>
      <c r="T3" s="14" t="n">
        <v>4</v>
      </c>
      <c r="U3" s="14" t="n">
        <v>4</v>
      </c>
      <c r="V3" s="14" t="n">
        <f aca="false">IF(T3=U3,INDEX(3d20!A:B,MATCH(T3,3d20!A:A,0),2),SUM(INDEX(3d20!A:B,MATCH(T3,3d20!A:A,0),2),INDEX(3d20!A:B,MATCH(U3,3d20!A:A,0),2)))</f>
        <v>0.04</v>
      </c>
      <c r="W3" s="3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12" t="s">
        <v>379</v>
      </c>
      <c r="B4" s="12" t="s">
        <v>380</v>
      </c>
      <c r="C4" s="12" t="s">
        <v>32</v>
      </c>
      <c r="D4" s="12" t="s">
        <v>31</v>
      </c>
      <c r="E4" s="12" t="n">
        <v>0</v>
      </c>
      <c r="F4" s="12" t="s">
        <v>381</v>
      </c>
      <c r="G4" s="12" t="s">
        <v>149</v>
      </c>
      <c r="H4" s="12" t="n">
        <v>2</v>
      </c>
      <c r="I4" s="12" t="n">
        <v>50</v>
      </c>
      <c r="J4" s="12" t="n">
        <v>1</v>
      </c>
      <c r="K4" s="28" t="s">
        <v>53</v>
      </c>
      <c r="L4" s="12"/>
      <c r="M4" s="12"/>
      <c r="N4" s="12"/>
      <c r="O4" s="12"/>
      <c r="P4" s="12"/>
      <c r="Q4" s="12"/>
      <c r="S4" s="10" t="s">
        <v>382</v>
      </c>
      <c r="T4" s="10" t="n">
        <v>5</v>
      </c>
      <c r="U4" s="10" t="n">
        <v>5</v>
      </c>
      <c r="V4" s="10" t="n">
        <f aca="false">IF(T4=U4,INDEX(3d20!A:B,MATCH(T4,3d20!A:A,0),2),SUM(INDEX(3d20!A:B,MATCH(T4,3d20!A:A,0),2),INDEX(3d20!A:B,MATCH(U4,3d20!A:A,0),2)))</f>
        <v>0.07</v>
      </c>
      <c r="W4" s="3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8" t="s">
        <v>383</v>
      </c>
      <c r="B5" s="8" t="s">
        <v>384</v>
      </c>
      <c r="C5" s="8" t="s">
        <v>385</v>
      </c>
      <c r="D5" s="8" t="s">
        <v>31</v>
      </c>
      <c r="E5" s="8" t="n">
        <v>2</v>
      </c>
      <c r="F5" s="8" t="s">
        <v>381</v>
      </c>
      <c r="G5" s="8" t="s">
        <v>386</v>
      </c>
      <c r="H5" s="8" t="n">
        <v>13</v>
      </c>
      <c r="I5" s="8" t="n">
        <v>144</v>
      </c>
      <c r="J5" s="8" t="n">
        <v>2</v>
      </c>
      <c r="K5" s="29" t="s">
        <v>122</v>
      </c>
      <c r="L5" s="8" t="s">
        <v>372</v>
      </c>
      <c r="M5" s="8" t="s">
        <v>387</v>
      </c>
      <c r="N5" s="8" t="s">
        <v>388</v>
      </c>
      <c r="O5" s="8" t="s">
        <v>375</v>
      </c>
      <c r="P5" s="8" t="s">
        <v>389</v>
      </c>
      <c r="Q5" s="8" t="s">
        <v>377</v>
      </c>
      <c r="S5" s="14" t="s">
        <v>390</v>
      </c>
      <c r="T5" s="14" t="n">
        <v>6</v>
      </c>
      <c r="U5" s="14" t="n">
        <v>6</v>
      </c>
      <c r="V5" s="14" t="n">
        <f aca="false">IF(T5=U5,INDEX(3d20!A:B,MATCH(T5,3d20!A:A,0),2),SUM(INDEX(3d20!A:B,MATCH(T5,3d20!A:A,0),2),INDEX(3d20!A:B,MATCH(U5,3d20!A:A,0),2)))</f>
        <v>0.13</v>
      </c>
      <c r="W5" s="3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12" t="s">
        <v>391</v>
      </c>
      <c r="B6" s="12" t="s">
        <v>384</v>
      </c>
      <c r="C6" s="12" t="s">
        <v>32</v>
      </c>
      <c r="D6" s="12" t="s">
        <v>31</v>
      </c>
      <c r="E6" s="12" t="n">
        <v>2</v>
      </c>
      <c r="F6" s="12" t="s">
        <v>381</v>
      </c>
      <c r="G6" s="12" t="s">
        <v>386</v>
      </c>
      <c r="H6" s="12" t="n">
        <v>11</v>
      </c>
      <c r="I6" s="12" t="n">
        <v>117</v>
      </c>
      <c r="J6" s="12" t="n">
        <v>2</v>
      </c>
      <c r="K6" s="28" t="s">
        <v>68</v>
      </c>
      <c r="L6" s="12" t="s">
        <v>392</v>
      </c>
      <c r="M6" s="12" t="s">
        <v>387</v>
      </c>
      <c r="N6" s="12" t="s">
        <v>388</v>
      </c>
      <c r="O6" s="12" t="s">
        <v>375</v>
      </c>
      <c r="P6" s="12" t="s">
        <v>389</v>
      </c>
      <c r="Q6" s="12" t="s">
        <v>393</v>
      </c>
      <c r="S6" s="10" t="s">
        <v>394</v>
      </c>
      <c r="T6" s="10" t="n">
        <v>7</v>
      </c>
      <c r="U6" s="10" t="n">
        <v>7</v>
      </c>
      <c r="V6" s="10" t="n">
        <f aca="false">IF(T6=U6,INDEX(3d20!A:B,MATCH(T6,3d20!A:A,0),2),SUM(INDEX(3d20!A:B,MATCH(T6,3d20!A:A,0),2),INDEX(3d20!A:B,MATCH(U6,3d20!A:A,0),2)))</f>
        <v>0.19</v>
      </c>
      <c r="W6" s="3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8" t="s">
        <v>395</v>
      </c>
      <c r="B7" s="8" t="s">
        <v>396</v>
      </c>
      <c r="C7" s="8" t="s">
        <v>42</v>
      </c>
      <c r="D7" s="8" t="s">
        <v>31</v>
      </c>
      <c r="E7" s="8" t="n">
        <v>1</v>
      </c>
      <c r="F7" s="8" t="s">
        <v>397</v>
      </c>
      <c r="G7" s="8" t="s">
        <v>386</v>
      </c>
      <c r="H7" s="8" t="n">
        <v>16</v>
      </c>
      <c r="I7" s="8" t="n">
        <v>228</v>
      </c>
      <c r="J7" s="8" t="n">
        <v>4</v>
      </c>
      <c r="K7" s="29" t="s">
        <v>37</v>
      </c>
      <c r="L7" s="8"/>
      <c r="M7" s="8" t="s">
        <v>398</v>
      </c>
      <c r="N7" s="8" t="s">
        <v>399</v>
      </c>
      <c r="O7" s="8" t="s">
        <v>400</v>
      </c>
      <c r="P7" s="8" t="s">
        <v>389</v>
      </c>
      <c r="Q7" s="8" t="s">
        <v>401</v>
      </c>
      <c r="S7" s="14" t="s">
        <v>402</v>
      </c>
      <c r="T7" s="14" t="n">
        <v>8</v>
      </c>
      <c r="U7" s="14" t="n">
        <v>8</v>
      </c>
      <c r="V7" s="14" t="n">
        <f aca="false">IF(T7=U7,INDEX(3d20!A:B,MATCH(T7,3d20!A:A,0),2),SUM(INDEX(3d20!A:B,MATCH(T7,3d20!A:A,0),2),INDEX(3d20!A:B,MATCH(U7,3d20!A:A,0),2)))</f>
        <v>0.26</v>
      </c>
      <c r="W7" s="3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12" t="s">
        <v>403</v>
      </c>
      <c r="B8" s="12" t="s">
        <v>361</v>
      </c>
      <c r="C8" s="12" t="s">
        <v>42</v>
      </c>
      <c r="D8" s="12" t="s">
        <v>31</v>
      </c>
      <c r="E8" s="12" t="n">
        <v>0</v>
      </c>
      <c r="F8" s="12" t="s">
        <v>381</v>
      </c>
      <c r="G8" s="12" t="s">
        <v>386</v>
      </c>
      <c r="H8" s="12" t="n">
        <v>10</v>
      </c>
      <c r="I8" s="12" t="n">
        <v>55</v>
      </c>
      <c r="J8" s="12" t="n">
        <v>2</v>
      </c>
      <c r="K8" s="28" t="s">
        <v>46</v>
      </c>
      <c r="L8" s="12" t="s">
        <v>404</v>
      </c>
      <c r="M8" s="12" t="s">
        <v>387</v>
      </c>
      <c r="N8" s="12" t="s">
        <v>405</v>
      </c>
      <c r="O8" s="12" t="s">
        <v>375</v>
      </c>
      <c r="P8" s="12" t="s">
        <v>389</v>
      </c>
      <c r="Q8" s="12" t="s">
        <v>406</v>
      </c>
      <c r="S8" s="10" t="s">
        <v>407</v>
      </c>
      <c r="T8" s="10" t="n">
        <v>9</v>
      </c>
      <c r="U8" s="10" t="n">
        <v>9</v>
      </c>
      <c r="V8" s="10" t="n">
        <f aca="false">IF(T8=U8,INDEX(3d20!A:B,MATCH(T8,3d20!A:A,0),2),SUM(INDEX(3d20!A:B,MATCH(T8,3d20!A:A,0),2),INDEX(3d20!A:B,MATCH(U8,3d20!A:A,0),2)))</f>
        <v>0.35</v>
      </c>
      <c r="W8" s="3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8" t="s">
        <v>408</v>
      </c>
      <c r="B9" s="8" t="s">
        <v>380</v>
      </c>
      <c r="C9" s="8" t="s">
        <v>385</v>
      </c>
      <c r="D9" s="8" t="s">
        <v>31</v>
      </c>
      <c r="E9" s="8" t="n">
        <v>3</v>
      </c>
      <c r="F9" s="8" t="s">
        <v>362</v>
      </c>
      <c r="G9" s="8" t="s">
        <v>409</v>
      </c>
      <c r="H9" s="8" t="n">
        <v>12</v>
      </c>
      <c r="I9" s="8" t="n">
        <v>109</v>
      </c>
      <c r="J9" s="8" t="n">
        <v>1</v>
      </c>
      <c r="K9" s="29" t="s">
        <v>68</v>
      </c>
      <c r="L9" s="8" t="s">
        <v>410</v>
      </c>
      <c r="M9" s="8" t="s">
        <v>411</v>
      </c>
      <c r="N9" s="8" t="s">
        <v>412</v>
      </c>
      <c r="O9" s="8" t="s">
        <v>375</v>
      </c>
      <c r="P9" s="8" t="s">
        <v>413</v>
      </c>
      <c r="Q9" s="8" t="s">
        <v>414</v>
      </c>
      <c r="S9" s="14" t="s">
        <v>415</v>
      </c>
      <c r="T9" s="14" t="n">
        <v>10</v>
      </c>
      <c r="U9" s="14" t="n">
        <v>10</v>
      </c>
      <c r="V9" s="14" t="n">
        <f aca="false">IF(T9=U9,INDEX(3d20!A:B,MATCH(T9,3d20!A:A,0),2),SUM(INDEX(3d20!A:B,MATCH(T9,3d20!A:A,0),2),INDEX(3d20!A:B,MATCH(U9,3d20!A:A,0),2)))</f>
        <v>0.45</v>
      </c>
      <c r="W9" s="3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12" t="s">
        <v>416</v>
      </c>
      <c r="B10" s="12" t="s">
        <v>384</v>
      </c>
      <c r="C10" s="12" t="s">
        <v>417</v>
      </c>
      <c r="D10" s="12" t="s">
        <v>31</v>
      </c>
      <c r="E10" s="12" t="n">
        <v>2</v>
      </c>
      <c r="F10" s="12" t="s">
        <v>362</v>
      </c>
      <c r="G10" s="12" t="s">
        <v>409</v>
      </c>
      <c r="H10" s="12" t="n">
        <v>11</v>
      </c>
      <c r="I10" s="12" t="n">
        <v>87</v>
      </c>
      <c r="J10" s="12" t="n">
        <v>2</v>
      </c>
      <c r="K10" s="28" t="s">
        <v>121</v>
      </c>
      <c r="L10" s="12" t="s">
        <v>372</v>
      </c>
      <c r="M10" s="12" t="s">
        <v>373</v>
      </c>
      <c r="N10" s="12" t="s">
        <v>388</v>
      </c>
      <c r="O10" s="12" t="s">
        <v>375</v>
      </c>
      <c r="P10" s="12" t="s">
        <v>389</v>
      </c>
      <c r="Q10" s="12" t="s">
        <v>418</v>
      </c>
      <c r="S10" s="10" t="s">
        <v>419</v>
      </c>
      <c r="T10" s="10" t="n">
        <v>11</v>
      </c>
      <c r="U10" s="10" t="n">
        <v>11</v>
      </c>
      <c r="V10" s="10" t="n">
        <f aca="false">IF(T10=U10,INDEX(3d20!A:B,MATCH(T10,3d20!A:A,0),2),SUM(INDEX(3d20!A:B,MATCH(T10,3d20!A:A,0),2),INDEX(3d20!A:B,MATCH(U10,3d20!A:A,0),2)))</f>
        <v>0.56</v>
      </c>
      <c r="W10" s="3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8" t="s">
        <v>420</v>
      </c>
      <c r="B11" s="8" t="s">
        <v>384</v>
      </c>
      <c r="C11" s="8" t="s">
        <v>421</v>
      </c>
      <c r="D11" s="8" t="s">
        <v>31</v>
      </c>
      <c r="E11" s="8" t="n">
        <v>0</v>
      </c>
      <c r="F11" s="8" t="s">
        <v>362</v>
      </c>
      <c r="G11" s="8" t="s">
        <v>409</v>
      </c>
      <c r="H11" s="8" t="n">
        <v>9</v>
      </c>
      <c r="I11" s="8" t="n">
        <v>39</v>
      </c>
      <c r="J11" s="8" t="n">
        <v>1</v>
      </c>
      <c r="K11" s="29" t="s">
        <v>121</v>
      </c>
      <c r="L11" s="8" t="s">
        <v>422</v>
      </c>
      <c r="M11" s="8" t="s">
        <v>423</v>
      </c>
      <c r="N11" s="8" t="s">
        <v>424</v>
      </c>
      <c r="O11" s="8"/>
      <c r="P11" s="8" t="s">
        <v>413</v>
      </c>
      <c r="Q11" s="8" t="s">
        <v>425</v>
      </c>
      <c r="S11" s="14" t="s">
        <v>426</v>
      </c>
      <c r="T11" s="14" t="n">
        <v>12</v>
      </c>
      <c r="U11" s="14" t="n">
        <v>12</v>
      </c>
      <c r="V11" s="14" t="n">
        <f aca="false">IF(T11=U11,INDEX(3d20!A:B,MATCH(T11,3d20!A:A,0),2),SUM(INDEX(3d20!A:B,MATCH(T11,3d20!A:A,0),2),INDEX(3d20!A:B,MATCH(U11,3d20!A:A,0),2)))</f>
        <v>0.69</v>
      </c>
      <c r="W11" s="3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12" t="s">
        <v>427</v>
      </c>
      <c r="B12" s="12" t="s">
        <v>384</v>
      </c>
      <c r="C12" s="12" t="s">
        <v>42</v>
      </c>
      <c r="D12" s="12" t="s">
        <v>31</v>
      </c>
      <c r="E12" s="12" t="n">
        <v>0</v>
      </c>
      <c r="F12" s="12" t="s">
        <v>362</v>
      </c>
      <c r="G12" s="12" t="s">
        <v>65</v>
      </c>
      <c r="H12" s="12" t="n">
        <v>3</v>
      </c>
      <c r="I12" s="12" t="n">
        <v>30</v>
      </c>
      <c r="J12" s="12" t="n">
        <v>0</v>
      </c>
      <c r="K12" s="28" t="s">
        <v>46</v>
      </c>
      <c r="L12" s="12" t="s">
        <v>428</v>
      </c>
      <c r="M12" s="12" t="s">
        <v>429</v>
      </c>
      <c r="N12" s="12" t="s">
        <v>430</v>
      </c>
      <c r="O12" s="12"/>
      <c r="P12" s="12" t="s">
        <v>389</v>
      </c>
      <c r="Q12" s="12" t="s">
        <v>418</v>
      </c>
      <c r="S12" s="10" t="s">
        <v>431</v>
      </c>
      <c r="T12" s="10" t="n">
        <v>13</v>
      </c>
      <c r="U12" s="10" t="n">
        <v>13</v>
      </c>
      <c r="V12" s="10" t="n">
        <f aca="false">IF(T12=U12,INDEX(3d20!A:B,MATCH(T12,3d20!A:A,0),2),SUM(INDEX(3d20!A:B,MATCH(T12,3d20!A:A,0),2),INDEX(3d20!A:B,MATCH(U12,3d20!A:A,0),2)))</f>
        <v>0.82</v>
      </c>
      <c r="W12" s="3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8" t="s">
        <v>432</v>
      </c>
      <c r="B13" s="8" t="s">
        <v>380</v>
      </c>
      <c r="C13" s="8" t="s">
        <v>32</v>
      </c>
      <c r="D13" s="8" t="s">
        <v>31</v>
      </c>
      <c r="E13" s="8" t="n">
        <v>2</v>
      </c>
      <c r="F13" s="8" t="s">
        <v>362</v>
      </c>
      <c r="G13" s="8" t="s">
        <v>433</v>
      </c>
      <c r="H13" s="8" t="n">
        <v>2</v>
      </c>
      <c r="I13" s="8" t="n">
        <v>30</v>
      </c>
      <c r="J13" s="8" t="n">
        <v>0</v>
      </c>
      <c r="K13" s="29" t="s">
        <v>24</v>
      </c>
      <c r="L13" s="8" t="s">
        <v>434</v>
      </c>
      <c r="M13" s="8" t="s">
        <v>435</v>
      </c>
      <c r="N13" s="8" t="s">
        <v>430</v>
      </c>
      <c r="O13" s="8" t="s">
        <v>375</v>
      </c>
      <c r="P13" s="8" t="s">
        <v>389</v>
      </c>
      <c r="Q13" s="8" t="s">
        <v>418</v>
      </c>
      <c r="S13" s="14" t="s">
        <v>436</v>
      </c>
      <c r="T13" s="14" t="n">
        <v>14</v>
      </c>
      <c r="U13" s="14" t="n">
        <v>14</v>
      </c>
      <c r="V13" s="14" t="n">
        <f aca="false">IF(T13=U13,INDEX(3d20!A:B,MATCH(T13,3d20!A:A,0),2),SUM(INDEX(3d20!A:B,MATCH(T13,3d20!A:A,0),2),INDEX(3d20!A:B,MATCH(U13,3d20!A:A,0),2)))</f>
        <v>0.97</v>
      </c>
      <c r="W13" s="3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12" t="s">
        <v>437</v>
      </c>
      <c r="B14" s="12" t="s">
        <v>370</v>
      </c>
      <c r="C14" s="12" t="s">
        <v>32</v>
      </c>
      <c r="D14" s="12" t="s">
        <v>31</v>
      </c>
      <c r="E14" s="12" t="n">
        <v>1</v>
      </c>
      <c r="F14" s="12" t="s">
        <v>362</v>
      </c>
      <c r="G14" s="12" t="s">
        <v>433</v>
      </c>
      <c r="H14" s="12" t="n">
        <v>4</v>
      </c>
      <c r="I14" s="12" t="n">
        <v>25</v>
      </c>
      <c r="J14" s="12" t="n">
        <v>0</v>
      </c>
      <c r="K14" s="28" t="s">
        <v>68</v>
      </c>
      <c r="L14" s="12" t="s">
        <v>438</v>
      </c>
      <c r="M14" s="12" t="s">
        <v>435</v>
      </c>
      <c r="N14" s="12" t="s">
        <v>430</v>
      </c>
      <c r="O14" s="12"/>
      <c r="P14" s="12" t="s">
        <v>389</v>
      </c>
      <c r="Q14" s="12" t="s">
        <v>418</v>
      </c>
      <c r="S14" s="10" t="s">
        <v>439</v>
      </c>
      <c r="T14" s="10" t="n">
        <v>15</v>
      </c>
      <c r="U14" s="10" t="n">
        <v>15</v>
      </c>
      <c r="V14" s="10" t="n">
        <f aca="false">IF(T14=U14,INDEX(3d20!A:B,MATCH(T14,3d20!A:A,0),2),SUM(INDEX(3d20!A:B,MATCH(T14,3d20!A:A,0),2),INDEX(3d20!A:B,MATCH(U14,3d20!A:A,0),2)))</f>
        <v>1.14</v>
      </c>
      <c r="W14" s="3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8" t="s">
        <v>402</v>
      </c>
      <c r="B15" s="8" t="s">
        <v>396</v>
      </c>
      <c r="C15" s="8" t="s">
        <v>440</v>
      </c>
      <c r="D15" s="8" t="s">
        <v>31</v>
      </c>
      <c r="E15" s="8" t="n">
        <v>0</v>
      </c>
      <c r="F15" s="8" t="s">
        <v>381</v>
      </c>
      <c r="G15" s="8" t="s">
        <v>441</v>
      </c>
      <c r="H15" s="8" t="n">
        <v>14</v>
      </c>
      <c r="I15" s="8" t="n">
        <v>290</v>
      </c>
      <c r="J15" s="8" t="n">
        <v>4</v>
      </c>
      <c r="K15" s="29" t="s">
        <v>108</v>
      </c>
      <c r="L15" s="8" t="s">
        <v>442</v>
      </c>
      <c r="M15" s="8" t="s">
        <v>443</v>
      </c>
      <c r="N15" s="8" t="s">
        <v>399</v>
      </c>
      <c r="O15" s="8"/>
      <c r="P15" s="8" t="s">
        <v>389</v>
      </c>
      <c r="Q15" s="8" t="s">
        <v>444</v>
      </c>
      <c r="S15" s="14" t="s">
        <v>445</v>
      </c>
      <c r="T15" s="14" t="n">
        <v>16</v>
      </c>
      <c r="U15" s="14" t="n">
        <v>16</v>
      </c>
      <c r="V15" s="14" t="n">
        <f aca="false">IF(T15=U15,INDEX(3d20!A:B,MATCH(T15,3d20!A:A,0),2),SUM(INDEX(3d20!A:B,MATCH(T15,3d20!A:A,0),2),INDEX(3d20!A:B,MATCH(U15,3d20!A:A,0),2)))</f>
        <v>1.31</v>
      </c>
      <c r="W15" s="3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12" t="s">
        <v>446</v>
      </c>
      <c r="B16" s="12" t="s">
        <v>380</v>
      </c>
      <c r="C16" s="12" t="s">
        <v>32</v>
      </c>
      <c r="D16" s="12" t="s">
        <v>31</v>
      </c>
      <c r="E16" s="12" t="n">
        <v>0</v>
      </c>
      <c r="F16" s="12" t="s">
        <v>381</v>
      </c>
      <c r="G16" s="12" t="s">
        <v>386</v>
      </c>
      <c r="H16" s="12" t="n">
        <v>6</v>
      </c>
      <c r="I16" s="12" t="n">
        <v>132</v>
      </c>
      <c r="J16" s="12" t="n">
        <v>2</v>
      </c>
      <c r="K16" s="28" t="s">
        <v>73</v>
      </c>
      <c r="L16" s="12"/>
      <c r="M16" s="12" t="s">
        <v>447</v>
      </c>
      <c r="N16" s="12" t="s">
        <v>448</v>
      </c>
      <c r="O16" s="12"/>
      <c r="P16" s="12" t="s">
        <v>389</v>
      </c>
      <c r="Q16" s="12"/>
      <c r="S16" s="10" t="s">
        <v>446</v>
      </c>
      <c r="T16" s="10" t="n">
        <v>17</v>
      </c>
      <c r="U16" s="10" t="n">
        <v>17</v>
      </c>
      <c r="V16" s="10" t="n">
        <f aca="false">IF(T16=U16,INDEX(3d20!A:B,MATCH(T16,3d20!A:A,0),2),SUM(INDEX(3d20!A:B,MATCH(T16,3d20!A:A,0),2),INDEX(3d20!A:B,MATCH(U16,3d20!A:A,0),2)))</f>
        <v>1.5</v>
      </c>
      <c r="W16" s="3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5" t="s">
        <v>449</v>
      </c>
      <c r="B17" s="15" t="s">
        <v>380</v>
      </c>
      <c r="C17" s="15" t="s">
        <v>32</v>
      </c>
      <c r="D17" s="15" t="s">
        <v>31</v>
      </c>
      <c r="E17" s="15" t="n">
        <v>2</v>
      </c>
      <c r="F17" s="15" t="s">
        <v>362</v>
      </c>
      <c r="G17" s="15" t="s">
        <v>363</v>
      </c>
      <c r="H17" s="15" t="n">
        <v>3</v>
      </c>
      <c r="I17" s="15" t="n">
        <v>40</v>
      </c>
      <c r="J17" s="15" t="n">
        <v>1</v>
      </c>
      <c r="K17" s="13" t="s">
        <v>135</v>
      </c>
      <c r="L17" s="15" t="s">
        <v>450</v>
      </c>
      <c r="M17" s="15" t="s">
        <v>373</v>
      </c>
      <c r="N17" s="15" t="s">
        <v>451</v>
      </c>
      <c r="O17" s="15"/>
      <c r="P17" s="15" t="s">
        <v>452</v>
      </c>
      <c r="Q17" s="15" t="s">
        <v>377</v>
      </c>
      <c r="S17" s="14" t="s">
        <v>391</v>
      </c>
      <c r="T17" s="14" t="n">
        <v>18</v>
      </c>
      <c r="U17" s="14" t="n">
        <v>19</v>
      </c>
      <c r="V17" s="14" t="n">
        <f aca="false">IF(T17=U17,INDEX(3d20!A:B,MATCH(T17,3d20!A:A,0),2),SUM(INDEX(3d20!A:B,MATCH(T17,3d20!A:A,0),2),INDEX(3d20!A:B,MATCH(U17,3d20!A:A,0),2)))</f>
        <v>3.61</v>
      </c>
      <c r="W17" s="3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6" t="s">
        <v>453</v>
      </c>
      <c r="B18" s="16" t="s">
        <v>384</v>
      </c>
      <c r="C18" s="16" t="s">
        <v>42</v>
      </c>
      <c r="D18" s="16" t="s">
        <v>31</v>
      </c>
      <c r="E18" s="16" t="n">
        <v>1</v>
      </c>
      <c r="F18" s="16" t="s">
        <v>362</v>
      </c>
      <c r="G18" s="16" t="s">
        <v>454</v>
      </c>
      <c r="H18" s="16" t="n">
        <v>5</v>
      </c>
      <c r="I18" s="16" t="n">
        <v>100</v>
      </c>
      <c r="J18" s="16" t="n">
        <v>3</v>
      </c>
      <c r="K18" s="9" t="s">
        <v>455</v>
      </c>
      <c r="L18" s="16" t="s">
        <v>456</v>
      </c>
      <c r="M18" s="16" t="s">
        <v>373</v>
      </c>
      <c r="N18" s="16" t="s">
        <v>451</v>
      </c>
      <c r="O18" s="16"/>
      <c r="P18" s="16" t="s">
        <v>413</v>
      </c>
      <c r="Q18" s="16"/>
      <c r="S18" s="10" t="s">
        <v>383</v>
      </c>
      <c r="T18" s="10" t="n">
        <v>20</v>
      </c>
      <c r="U18" s="10" t="n">
        <v>21</v>
      </c>
      <c r="V18" s="10" t="n">
        <f aca="false">IF(T18=U18,INDEX(3d20!A:B,MATCH(T18,3d20!A:A,0),2),SUM(INDEX(3d20!A:B,MATCH(T18,3d20!A:A,0),2),INDEX(3d20!A:B,MATCH(U18,3d20!A:A,0),2)))</f>
        <v>4.52</v>
      </c>
      <c r="W18" s="3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5" t="s">
        <v>457</v>
      </c>
      <c r="B19" s="15" t="s">
        <v>458</v>
      </c>
      <c r="C19" s="15" t="s">
        <v>64</v>
      </c>
      <c r="D19" s="15" t="s">
        <v>31</v>
      </c>
      <c r="E19" s="15" t="n">
        <v>0</v>
      </c>
      <c r="F19" s="15" t="s">
        <v>362</v>
      </c>
      <c r="G19" s="15" t="s">
        <v>363</v>
      </c>
      <c r="H19" s="15" t="n">
        <v>4</v>
      </c>
      <c r="I19" s="15" t="n">
        <v>250</v>
      </c>
      <c r="J19" s="15" t="n">
        <v>4</v>
      </c>
      <c r="K19" s="13" t="s">
        <v>45</v>
      </c>
      <c r="L19" s="15" t="s">
        <v>459</v>
      </c>
      <c r="M19" s="15" t="s">
        <v>387</v>
      </c>
      <c r="N19" s="15" t="s">
        <v>374</v>
      </c>
      <c r="O19" s="15"/>
      <c r="P19" s="15" t="s">
        <v>376</v>
      </c>
      <c r="Q19" s="15"/>
      <c r="S19" s="14" t="s">
        <v>460</v>
      </c>
      <c r="T19" s="14" t="n">
        <v>22</v>
      </c>
      <c r="U19" s="14" t="n">
        <v>23</v>
      </c>
      <c r="V19" s="14" t="n">
        <f aca="false">IF(T19=U19,INDEX(3d20!A:B,MATCH(T19,3d20!A:A,0),2),SUM(INDEX(3d20!A:B,MATCH(T19,3d20!A:A,0),2),INDEX(3d20!A:B,MATCH(U19,3d20!A:A,0),2)))</f>
        <v>5.48</v>
      </c>
      <c r="W19" s="3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6" t="s">
        <v>461</v>
      </c>
      <c r="B20" s="16" t="s">
        <v>462</v>
      </c>
      <c r="C20" s="16" t="s">
        <v>32</v>
      </c>
      <c r="D20" s="16" t="s">
        <v>31</v>
      </c>
      <c r="E20" s="16" t="n">
        <v>0</v>
      </c>
      <c r="F20" s="16" t="s">
        <v>362</v>
      </c>
      <c r="G20" s="16" t="s">
        <v>463</v>
      </c>
      <c r="H20" s="16" t="n">
        <v>6</v>
      </c>
      <c r="I20" s="16" t="n">
        <v>10</v>
      </c>
      <c r="J20" s="16" t="n">
        <v>3</v>
      </c>
      <c r="K20" s="9" t="s">
        <v>464</v>
      </c>
      <c r="L20" s="16" t="s">
        <v>465</v>
      </c>
      <c r="M20" s="16"/>
      <c r="N20" s="16"/>
      <c r="O20" s="16"/>
      <c r="P20" s="16" t="s">
        <v>376</v>
      </c>
      <c r="Q20" s="16"/>
      <c r="S20" s="10" t="s">
        <v>466</v>
      </c>
      <c r="T20" s="10" t="n">
        <v>24</v>
      </c>
      <c r="U20" s="10" t="n">
        <v>25</v>
      </c>
      <c r="V20" s="10" t="n">
        <f aca="false">IF(T20=U20,INDEX(3d20!A:B,MATCH(T20,3d20!A:A,0),2),SUM(INDEX(3d20!A:B,MATCH(T20,3d20!A:A,0),2),INDEX(3d20!A:B,MATCH(U20,3d20!A:A,0),2)))</f>
        <v>6.28</v>
      </c>
      <c r="W20" s="3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5" t="s">
        <v>394</v>
      </c>
      <c r="B21" s="15" t="s">
        <v>467</v>
      </c>
      <c r="C21" s="15" t="s">
        <v>42</v>
      </c>
      <c r="D21" s="15" t="s">
        <v>31</v>
      </c>
      <c r="E21" s="15" t="n">
        <v>1</v>
      </c>
      <c r="F21" s="15" t="s">
        <v>362</v>
      </c>
      <c r="G21" s="15" t="s">
        <v>363</v>
      </c>
      <c r="H21" s="15" t="n">
        <v>6</v>
      </c>
      <c r="I21" s="15" t="n">
        <v>200</v>
      </c>
      <c r="J21" s="15" t="n">
        <v>4</v>
      </c>
      <c r="K21" s="13" t="s">
        <v>37</v>
      </c>
      <c r="L21" s="15" t="s">
        <v>468</v>
      </c>
      <c r="M21" s="15" t="s">
        <v>443</v>
      </c>
      <c r="N21" s="15" t="s">
        <v>451</v>
      </c>
      <c r="O21" s="15"/>
      <c r="P21" s="15" t="s">
        <v>376</v>
      </c>
      <c r="Q21" s="15"/>
      <c r="S21" s="14" t="s">
        <v>379</v>
      </c>
      <c r="T21" s="14" t="n">
        <v>26</v>
      </c>
      <c r="U21" s="14" t="n">
        <v>26</v>
      </c>
      <c r="V21" s="14" t="n">
        <f aca="false">IF(T21=U21,INDEX(3d20!A:B,MATCH(T21,3d20!A:A,0),2),SUM(INDEX(3d20!A:B,MATCH(T21,3d20!A:A,0),2),INDEX(3d20!A:B,MATCH(U21,3d20!A:A,0),2)))</f>
        <v>3.38</v>
      </c>
      <c r="W21" s="3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6" t="s">
        <v>469</v>
      </c>
      <c r="B22" s="16" t="s">
        <v>380</v>
      </c>
      <c r="C22" s="16" t="s">
        <v>32</v>
      </c>
      <c r="D22" s="16" t="s">
        <v>31</v>
      </c>
      <c r="E22" s="16" t="n">
        <v>0</v>
      </c>
      <c r="F22" s="16" t="s">
        <v>362</v>
      </c>
      <c r="G22" s="16" t="s">
        <v>470</v>
      </c>
      <c r="H22" s="16" t="n">
        <v>1</v>
      </c>
      <c r="I22" s="16" t="s">
        <v>32</v>
      </c>
      <c r="J22" s="16" t="n">
        <v>0</v>
      </c>
      <c r="K22" s="9" t="s">
        <v>135</v>
      </c>
      <c r="L22" s="16" t="s">
        <v>471</v>
      </c>
      <c r="M22" s="16"/>
      <c r="N22" s="16"/>
      <c r="O22" s="16"/>
      <c r="P22" s="16" t="s">
        <v>413</v>
      </c>
      <c r="Q22" s="16"/>
      <c r="S22" s="10" t="s">
        <v>427</v>
      </c>
      <c r="T22" s="10" t="n">
        <v>27</v>
      </c>
      <c r="U22" s="10" t="n">
        <v>28</v>
      </c>
      <c r="V22" s="10" t="n">
        <f aca="false">IF(T22=U22,INDEX(3d20!A:B,MATCH(T22,3d20!A:A,0),2),SUM(INDEX(3d20!A:B,MATCH(T22,3d20!A:A,0),2),INDEX(3d20!A:B,MATCH(U22,3d20!A:A,0),2)))</f>
        <v>7.1</v>
      </c>
      <c r="W22" s="3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5" t="s">
        <v>472</v>
      </c>
      <c r="B23" s="15" t="s">
        <v>473</v>
      </c>
      <c r="C23" s="15" t="s">
        <v>42</v>
      </c>
      <c r="D23" s="15" t="s">
        <v>31</v>
      </c>
      <c r="E23" s="15" t="n">
        <v>1</v>
      </c>
      <c r="F23" s="15" t="s">
        <v>381</v>
      </c>
      <c r="G23" s="15" t="s">
        <v>474</v>
      </c>
      <c r="H23" s="15" t="n">
        <v>9</v>
      </c>
      <c r="I23" s="15" t="n">
        <v>65</v>
      </c>
      <c r="J23" s="15" t="n">
        <v>2</v>
      </c>
      <c r="K23" s="13" t="s">
        <v>85</v>
      </c>
      <c r="L23" s="15" t="s">
        <v>475</v>
      </c>
      <c r="M23" s="15" t="s">
        <v>476</v>
      </c>
      <c r="N23" s="15" t="s">
        <v>477</v>
      </c>
      <c r="O23" s="15"/>
      <c r="P23" s="15" t="s">
        <v>452</v>
      </c>
      <c r="Q23" s="15"/>
      <c r="S23" s="14" t="s">
        <v>432</v>
      </c>
      <c r="T23" s="14" t="n">
        <v>29</v>
      </c>
      <c r="U23" s="14" t="n">
        <v>30</v>
      </c>
      <c r="V23" s="14" t="n">
        <f aca="false">IF(T23=U23,INDEX(3d20!A:B,MATCH(T23,3d20!A:A,0),2),SUM(INDEX(3d20!A:B,MATCH(T23,3d20!A:A,0),2),INDEX(3d20!A:B,MATCH(U23,3d20!A:A,0),2)))</f>
        <v>7.4</v>
      </c>
      <c r="W23" s="3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6" t="s">
        <v>478</v>
      </c>
      <c r="B24" s="16" t="s">
        <v>384</v>
      </c>
      <c r="C24" s="16" t="s">
        <v>32</v>
      </c>
      <c r="D24" s="16" t="s">
        <v>31</v>
      </c>
      <c r="E24" s="16" t="n">
        <v>2</v>
      </c>
      <c r="F24" s="16" t="s">
        <v>362</v>
      </c>
      <c r="G24" s="16" t="s">
        <v>479</v>
      </c>
      <c r="H24" s="16" t="n">
        <v>5</v>
      </c>
      <c r="I24" s="16" t="n">
        <v>80</v>
      </c>
      <c r="J24" s="16" t="n">
        <v>2</v>
      </c>
      <c r="K24" s="9" t="s">
        <v>68</v>
      </c>
      <c r="L24" s="16" t="s">
        <v>480</v>
      </c>
      <c r="M24" s="16" t="s">
        <v>373</v>
      </c>
      <c r="N24" s="16" t="s">
        <v>451</v>
      </c>
      <c r="O24" s="16"/>
      <c r="P24" s="16" t="s">
        <v>413</v>
      </c>
      <c r="Q24" s="16" t="s">
        <v>401</v>
      </c>
      <c r="S24" s="10" t="s">
        <v>469</v>
      </c>
      <c r="T24" s="10" t="n">
        <v>31</v>
      </c>
      <c r="U24" s="10" t="n">
        <v>31</v>
      </c>
      <c r="V24" s="10" t="n">
        <f aca="false">IF(T24=U24,INDEX(3d20!A:B,MATCH(T24,3d20!A:A,0),2),SUM(INDEX(3d20!A:B,MATCH(T24,3d20!A:A,0),2),INDEX(3d20!A:B,MATCH(U24,3d20!A:A,0),2)))</f>
        <v>3.75</v>
      </c>
      <c r="W24" s="3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5" t="s">
        <v>481</v>
      </c>
      <c r="B25" s="15" t="s">
        <v>370</v>
      </c>
      <c r="C25" s="15" t="s">
        <v>64</v>
      </c>
      <c r="D25" s="15" t="s">
        <v>31</v>
      </c>
      <c r="E25" s="15" t="n">
        <v>1</v>
      </c>
      <c r="F25" s="15" t="s">
        <v>362</v>
      </c>
      <c r="G25" s="15" t="s">
        <v>363</v>
      </c>
      <c r="H25" s="15" t="n">
        <v>5</v>
      </c>
      <c r="I25" s="15" t="n">
        <v>55</v>
      </c>
      <c r="J25" s="15" t="n">
        <v>2</v>
      </c>
      <c r="K25" s="13" t="s">
        <v>482</v>
      </c>
      <c r="L25" s="15" t="s">
        <v>456</v>
      </c>
      <c r="M25" s="15" t="s">
        <v>365</v>
      </c>
      <c r="N25" s="15" t="s">
        <v>451</v>
      </c>
      <c r="O25" s="15"/>
      <c r="P25" s="15" t="s">
        <v>413</v>
      </c>
      <c r="Q25" s="15"/>
      <c r="S25" s="14" t="s">
        <v>437</v>
      </c>
      <c r="T25" s="14" t="n">
        <v>32</v>
      </c>
      <c r="U25" s="14" t="n">
        <v>33</v>
      </c>
      <c r="V25" s="14" t="n">
        <f aca="false">IF(T25=U25,INDEX(3d20!A:B,MATCH(T25,3d20!A:A,0),2),SUM(INDEX(3d20!A:B,MATCH(T25,3d20!A:A,0),2),INDEX(3d20!A:B,MATCH(U25,3d20!A:A,0),2)))</f>
        <v>7.48</v>
      </c>
      <c r="W25" s="3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6" t="s">
        <v>483</v>
      </c>
      <c r="B26" s="16" t="s">
        <v>467</v>
      </c>
      <c r="C26" s="16" t="s">
        <v>484</v>
      </c>
      <c r="D26" s="16" t="s">
        <v>31</v>
      </c>
      <c r="E26" s="16" t="n">
        <v>1</v>
      </c>
      <c r="F26" s="16" t="s">
        <v>397</v>
      </c>
      <c r="G26" s="16" t="s">
        <v>485</v>
      </c>
      <c r="H26" s="16" t="n">
        <v>15</v>
      </c>
      <c r="I26" s="16" t="n">
        <v>265</v>
      </c>
      <c r="J26" s="16" t="n">
        <v>4</v>
      </c>
      <c r="K26" s="9" t="s">
        <v>67</v>
      </c>
      <c r="L26" s="16" t="s">
        <v>456</v>
      </c>
      <c r="M26" s="16" t="s">
        <v>486</v>
      </c>
      <c r="N26" s="16" t="s">
        <v>399</v>
      </c>
      <c r="O26" s="16"/>
      <c r="P26" s="16" t="s">
        <v>487</v>
      </c>
      <c r="Q26" s="16" t="s">
        <v>401</v>
      </c>
      <c r="S26" s="10" t="s">
        <v>135</v>
      </c>
      <c r="T26" s="10" t="n">
        <v>34</v>
      </c>
      <c r="U26" s="10" t="n">
        <v>35</v>
      </c>
      <c r="V26" s="10" t="n">
        <f aca="false">IF(T26=U26,INDEX(3d20!A:B,MATCH(T26,3d20!A:A,0),2),SUM(INDEX(3d20!A:B,MATCH(T26,3d20!A:A,0),2),INDEX(3d20!A:B,MATCH(U26,3d20!A:A,0),2)))</f>
        <v>7.27</v>
      </c>
      <c r="W26" s="3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5" t="s">
        <v>488</v>
      </c>
      <c r="B27" s="15" t="s">
        <v>361</v>
      </c>
      <c r="C27" s="15" t="s">
        <v>489</v>
      </c>
      <c r="D27" s="15" t="s">
        <v>31</v>
      </c>
      <c r="E27" s="15" t="n">
        <v>3</v>
      </c>
      <c r="F27" s="15" t="s">
        <v>362</v>
      </c>
      <c r="G27" s="15" t="s">
        <v>490</v>
      </c>
      <c r="H27" s="15" t="n">
        <v>5</v>
      </c>
      <c r="I27" s="15" t="n">
        <v>280</v>
      </c>
      <c r="J27" s="15" t="n">
        <v>5</v>
      </c>
      <c r="K27" s="13" t="s">
        <v>57</v>
      </c>
      <c r="L27" s="15" t="s">
        <v>491</v>
      </c>
      <c r="M27" s="15"/>
      <c r="N27" s="15" t="s">
        <v>399</v>
      </c>
      <c r="O27" s="15"/>
      <c r="P27" s="15" t="s">
        <v>413</v>
      </c>
      <c r="Q27" s="15" t="s">
        <v>377</v>
      </c>
      <c r="S27" s="14" t="s">
        <v>39</v>
      </c>
      <c r="T27" s="14" t="n">
        <v>36</v>
      </c>
      <c r="U27" s="14" t="n">
        <v>37</v>
      </c>
      <c r="V27" s="14" t="n">
        <f aca="false">IF(T27=U27,INDEX(3d20!A:B,MATCH(T27,3d20!A:A,0),2),SUM(INDEX(3d20!A:B,MATCH(T27,3d20!A:A,0),2),INDEX(3d20!A:B,MATCH(U27,3d20!A:A,0),2)))</f>
        <v>6.88</v>
      </c>
      <c r="W27" s="3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6" t="s">
        <v>492</v>
      </c>
      <c r="B28" s="16" t="s">
        <v>384</v>
      </c>
      <c r="C28" s="16" t="s">
        <v>417</v>
      </c>
      <c r="D28" s="16" t="s">
        <v>31</v>
      </c>
      <c r="E28" s="16" t="n">
        <v>1</v>
      </c>
      <c r="F28" s="16" t="s">
        <v>362</v>
      </c>
      <c r="G28" s="16" t="s">
        <v>409</v>
      </c>
      <c r="H28" s="16" t="n">
        <v>10</v>
      </c>
      <c r="I28" s="16" t="n">
        <v>49</v>
      </c>
      <c r="J28" s="16" t="n">
        <v>1</v>
      </c>
      <c r="K28" s="9" t="s">
        <v>121</v>
      </c>
      <c r="L28" s="16" t="s">
        <v>493</v>
      </c>
      <c r="M28" s="16" t="s">
        <v>423</v>
      </c>
      <c r="N28" s="16" t="s">
        <v>494</v>
      </c>
      <c r="O28" s="16"/>
      <c r="P28" s="16" t="s">
        <v>413</v>
      </c>
      <c r="Q28" s="16"/>
      <c r="S28" s="10" t="s">
        <v>495</v>
      </c>
      <c r="T28" s="10" t="n">
        <v>38</v>
      </c>
      <c r="U28" s="10" t="n">
        <v>39</v>
      </c>
      <c r="V28" s="10" t="n">
        <f aca="false">IF(T28=U28,INDEX(3d20!A:B,MATCH(T28,3d20!A:A,0),2),SUM(INDEX(3d20!A:B,MATCH(T28,3d20!A:A,0),2),INDEX(3d20!A:B,MATCH(U28,3d20!A:A,0),2)))</f>
        <v>6.28</v>
      </c>
      <c r="W28" s="3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14" t="s">
        <v>496</v>
      </c>
      <c r="T29" s="14" t="n">
        <v>40</v>
      </c>
      <c r="U29" s="14" t="n">
        <v>41</v>
      </c>
      <c r="V29" s="14" t="n">
        <f aca="false">IF(T29=U29,INDEX(3d20!A:B,MATCH(T29,3d20!A:A,0),2),SUM(INDEX(3d20!A:B,MATCH(T29,3d20!A:A,0),2),INDEX(3d20!A:B,MATCH(U29,3d20!A:A,0),2)))</f>
        <v>5.48</v>
      </c>
      <c r="W29" s="3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10" t="s">
        <v>132</v>
      </c>
      <c r="T30" s="10" t="n">
        <v>42</v>
      </c>
      <c r="U30" s="10" t="n">
        <v>42</v>
      </c>
      <c r="V30" s="10" t="n">
        <f aca="false">IF(T30=U30,INDEX(3d20!A:B,MATCH(T30,3d20!A:A,0),2),SUM(INDEX(3d20!A:B,MATCH(T30,3d20!A:A,0),2),INDEX(3d20!A:B,MATCH(U30,3d20!A:A,0),2)))</f>
        <v>2.38</v>
      </c>
      <c r="W30" s="3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14" t="s">
        <v>416</v>
      </c>
      <c r="T31" s="14" t="n">
        <v>43</v>
      </c>
      <c r="U31" s="14" t="n">
        <v>43</v>
      </c>
      <c r="V31" s="14" t="n">
        <f aca="false">IF(T31=U31,INDEX(3d20!A:B,MATCH(T31,3d20!A:A,0),2),SUM(INDEX(3d20!A:B,MATCH(T31,3d20!A:A,0),2),INDEX(3d20!A:B,MATCH(U31,3d20!A:A,0),2)))</f>
        <v>2.14</v>
      </c>
      <c r="W31" s="3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10" t="s">
        <v>114</v>
      </c>
      <c r="T32" s="10" t="n">
        <v>44</v>
      </c>
      <c r="U32" s="10" t="n">
        <v>45</v>
      </c>
      <c r="V32" s="10" t="n">
        <f aca="false">IF(T32=U32,INDEX(3d20!A:B,MATCH(T32,3d20!A:A,0),2),SUM(INDEX(3d20!A:B,MATCH(T32,3d20!A:A,0),2),INDEX(3d20!A:B,MATCH(U32,3d20!A:A,0),2)))</f>
        <v>3.61</v>
      </c>
      <c r="W32" s="3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14" t="s">
        <v>497</v>
      </c>
      <c r="T33" s="14" t="n">
        <v>46</v>
      </c>
      <c r="U33" s="14" t="n">
        <v>47</v>
      </c>
      <c r="V33" s="14" t="n">
        <f aca="false">IF(T33=U33,INDEX(3d20!A:B,MATCH(T33,3d20!A:A,0),2),SUM(INDEX(3d20!A:B,MATCH(T33,3d20!A:A,0),2),INDEX(3d20!A:B,MATCH(U33,3d20!A:A,0),2)))</f>
        <v>2.81</v>
      </c>
      <c r="W33" s="3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10" t="s">
        <v>498</v>
      </c>
      <c r="T34" s="10" t="n">
        <v>48</v>
      </c>
      <c r="U34" s="10" t="n">
        <v>48</v>
      </c>
      <c r="V34" s="10" t="n">
        <f aca="false">IF(T34=U34,INDEX(3d20!A:B,MATCH(T34,3d20!A:A,0),2),SUM(INDEX(3d20!A:B,MATCH(T34,3d20!A:A,0),2),INDEX(3d20!A:B,MATCH(U34,3d20!A:A,0),2)))</f>
        <v>1.14</v>
      </c>
      <c r="W34" s="3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14" t="s">
        <v>499</v>
      </c>
      <c r="T35" s="14" t="n">
        <v>49</v>
      </c>
      <c r="U35" s="14" t="n">
        <v>49</v>
      </c>
      <c r="V35" s="14" t="n">
        <f aca="false">IF(T35=U35,INDEX(3d20!A:B,MATCH(T35,3d20!A:A,0),2),SUM(INDEX(3d20!A:B,MATCH(T35,3d20!A:A,0),2),INDEX(3d20!A:B,MATCH(U35,3d20!A:A,0),2)))</f>
        <v>0.97</v>
      </c>
      <c r="W35" s="3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10" t="s">
        <v>500</v>
      </c>
      <c r="T36" s="10" t="n">
        <v>50</v>
      </c>
      <c r="U36" s="10" t="n">
        <v>51</v>
      </c>
      <c r="V36" s="10" t="n">
        <f aca="false">IF(T36=U36,INDEX(3d20!A:B,MATCH(T36,3d20!A:A,0),2),SUM(INDEX(3d20!A:B,MATCH(T36,3d20!A:A,0),2),INDEX(3d20!A:B,MATCH(U36,3d20!A:A,0),2)))</f>
        <v>1.51</v>
      </c>
      <c r="W36" s="3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14" t="s">
        <v>453</v>
      </c>
      <c r="T37" s="14" t="n">
        <v>52</v>
      </c>
      <c r="U37" s="14" t="n">
        <v>52</v>
      </c>
      <c r="V37" s="14" t="n">
        <f aca="false">IF(T37=U37,INDEX(3d20!A:B,MATCH(T37,3d20!A:A,0),2),SUM(INDEX(3d20!A:B,MATCH(T37,3d20!A:A,0),2),INDEX(3d20!A:B,MATCH(U37,3d20!A:A,0),2)))</f>
        <v>0.56</v>
      </c>
      <c r="W37" s="3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10" t="s">
        <v>501</v>
      </c>
      <c r="T38" s="10" t="n">
        <v>53</v>
      </c>
      <c r="U38" s="10" t="n">
        <v>53</v>
      </c>
      <c r="V38" s="10" t="n">
        <f aca="false">IF(T38=U38,INDEX(3d20!A:B,MATCH(T38,3d20!A:A,0),2),SUM(INDEX(3d20!A:B,MATCH(T38,3d20!A:A,0),2),INDEX(3d20!A:B,MATCH(U38,3d20!A:A,0),2)))</f>
        <v>0.45</v>
      </c>
      <c r="W38" s="3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14" t="s">
        <v>502</v>
      </c>
      <c r="T39" s="14" t="n">
        <v>54</v>
      </c>
      <c r="U39" s="14" t="n">
        <v>54</v>
      </c>
      <c r="V39" s="14" t="n">
        <f aca="false">IF(T39=U39,INDEX(3d20!A:B,MATCH(T39,3d20!A:A,0),2),SUM(INDEX(3d20!A:B,MATCH(T39,3d20!A:A,0),2),INDEX(3d20!A:B,MATCH(U39,3d20!A:A,0),2)))</f>
        <v>0.35</v>
      </c>
      <c r="W39" s="3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10" t="s">
        <v>457</v>
      </c>
      <c r="T40" s="10" t="n">
        <v>55</v>
      </c>
      <c r="U40" s="10" t="n">
        <v>55</v>
      </c>
      <c r="V40" s="10" t="n">
        <f aca="false">IF(T40=U40,INDEX(3d20!A:B,MATCH(T40,3d20!A:A,0),2),SUM(INDEX(3d20!A:B,MATCH(T40,3d20!A:A,0),2),INDEX(3d20!A:B,MATCH(U40,3d20!A:A,0),2)))</f>
        <v>0.26</v>
      </c>
      <c r="W40" s="3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14" t="s">
        <v>503</v>
      </c>
      <c r="T41" s="14" t="n">
        <v>56</v>
      </c>
      <c r="U41" s="14" t="n">
        <v>56</v>
      </c>
      <c r="V41" s="14" t="n">
        <f aca="false">IF(T41=U41,INDEX(3d20!A:B,MATCH(T41,3d20!A:A,0),2),SUM(INDEX(3d20!A:B,MATCH(T41,3d20!A:A,0),2),INDEX(3d20!A:B,MATCH(U41,3d20!A:A,0),2)))</f>
        <v>0.19</v>
      </c>
      <c r="W41" s="3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10" t="s">
        <v>395</v>
      </c>
      <c r="T42" s="10" t="n">
        <v>57</v>
      </c>
      <c r="U42" s="10" t="n">
        <v>57</v>
      </c>
      <c r="V42" s="10" t="n">
        <f aca="false">IF(T42=U42,INDEX(3d20!A:B,MATCH(T42,3d20!A:A,0),2),SUM(INDEX(3d20!A:B,MATCH(T42,3d20!A:A,0),2),INDEX(3d20!A:B,MATCH(U42,3d20!A:A,0),2)))</f>
        <v>0.13</v>
      </c>
      <c r="W42" s="3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14" t="s">
        <v>504</v>
      </c>
      <c r="T43" s="14" t="n">
        <v>58</v>
      </c>
      <c r="U43" s="14" t="n">
        <v>58</v>
      </c>
      <c r="V43" s="14" t="n">
        <f aca="false">IF(T43=U43,INDEX(3d20!A:B,MATCH(T43,3d20!A:A,0),2),SUM(INDEX(3d20!A:B,MATCH(T43,3d20!A:A,0),2),INDEX(3d20!A:B,MATCH(U43,3d20!A:A,0),2)))</f>
        <v>0.07</v>
      </c>
      <c r="W43" s="3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10" t="s">
        <v>505</v>
      </c>
      <c r="T44" s="10" t="n">
        <v>59</v>
      </c>
      <c r="U44" s="10" t="n">
        <v>59</v>
      </c>
      <c r="V44" s="10" t="n">
        <f aca="false">IF(T44=U44,INDEX(3d20!A:B,MATCH(T44,3d20!A:A,0),2),SUM(INDEX(3d20!A:B,MATCH(T44,3d20!A:A,0),2),INDEX(3d20!A:B,MATCH(U44,3d20!A:A,0),2)))</f>
        <v>0.04</v>
      </c>
      <c r="W44" s="3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14" t="s">
        <v>506</v>
      </c>
      <c r="T45" s="14" t="n">
        <v>60</v>
      </c>
      <c r="U45" s="14" t="n">
        <v>60</v>
      </c>
      <c r="V45" s="14" t="n">
        <f aca="false">IF(T45=U45,INDEX(3d20!A:B,MATCH(T45,3d20!A:A,0),2),SUM(INDEX(3d20!A:B,MATCH(T45,3d20!A:A,0),2),INDEX(3d20!A:B,MATCH(U45,3d20!A:A,0),2)))</f>
        <v>0.01</v>
      </c>
      <c r="W45" s="3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6.14"/>
    <col collapsed="false" customWidth="true" hidden="false" outlineLevel="0" max="2" min="2" style="3" width="5.86"/>
    <col collapsed="false" customWidth="true" hidden="false" outlineLevel="0" max="3" min="3" style="3" width="14.72"/>
    <col collapsed="false" customWidth="true" hidden="false" outlineLevel="0" max="4" min="4" style="3" width="15.57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24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3" width="16.86"/>
    <col collapsed="false" customWidth="true" hidden="false" outlineLevel="0" max="12" min="12" style="3" width="17.29"/>
    <col collapsed="false" customWidth="true" hidden="false" outlineLevel="0" max="13" min="13" style="3" width="6.28"/>
    <col collapsed="false" customWidth="true" hidden="false" outlineLevel="0" max="14" min="14" style="3" width="14.29"/>
    <col collapsed="false" customWidth="true" hidden="false" outlineLevel="0" max="15" min="15" style="3" width="13.29"/>
    <col collapsed="false" customWidth="true" hidden="false" outlineLevel="0" max="16" min="16" style="3" width="13.43"/>
    <col collapsed="false" customWidth="true" hidden="false" outlineLevel="0" max="18" min="18" style="2" width="11.29"/>
    <col collapsed="false" customWidth="true" hidden="false" outlineLevel="0" max="21" min="21" style="3" width="10.86"/>
  </cols>
  <sheetData>
    <row r="1" customFormat="false" ht="15" hidden="false" customHeight="false" outlineLevel="0" collapsed="false">
      <c r="A1" s="30" t="s">
        <v>507</v>
      </c>
      <c r="B1" s="30" t="s">
        <v>10</v>
      </c>
      <c r="C1" s="30" t="s">
        <v>508</v>
      </c>
      <c r="D1" s="30" t="s">
        <v>12</v>
      </c>
      <c r="E1" s="30" t="s">
        <v>352</v>
      </c>
      <c r="F1" s="30" t="s">
        <v>509</v>
      </c>
      <c r="G1" s="30" t="s">
        <v>510</v>
      </c>
      <c r="H1" s="30" t="s">
        <v>511</v>
      </c>
      <c r="I1" s="30" t="s">
        <v>512</v>
      </c>
      <c r="J1" s="30" t="s">
        <v>513</v>
      </c>
      <c r="K1" s="30" t="s">
        <v>353</v>
      </c>
      <c r="L1" s="30" t="s">
        <v>514</v>
      </c>
      <c r="M1" s="30" t="s">
        <v>515</v>
      </c>
      <c r="N1" s="30" t="s">
        <v>516</v>
      </c>
      <c r="O1" s="30" t="s">
        <v>517</v>
      </c>
      <c r="P1" s="30" t="s">
        <v>518</v>
      </c>
    </row>
    <row r="2" customFormat="false" ht="15" hidden="false" customHeight="false" outlineLevel="0" collapsed="false">
      <c r="A2" s="12" t="s">
        <v>519</v>
      </c>
      <c r="B2" s="12" t="s">
        <v>380</v>
      </c>
      <c r="C2" s="12" t="s">
        <v>385</v>
      </c>
      <c r="D2" s="12" t="s">
        <v>79</v>
      </c>
      <c r="E2" s="12" t="n">
        <v>3</v>
      </c>
      <c r="F2" s="12" t="s">
        <v>362</v>
      </c>
      <c r="G2" s="12" t="s">
        <v>520</v>
      </c>
      <c r="H2" s="12" t="n">
        <v>4</v>
      </c>
      <c r="I2" s="12" t="n">
        <v>50</v>
      </c>
      <c r="J2" s="12" t="n">
        <v>2</v>
      </c>
      <c r="K2" s="12" t="s">
        <v>521</v>
      </c>
      <c r="L2" s="12" t="s">
        <v>522</v>
      </c>
      <c r="M2" s="12" t="s">
        <v>523</v>
      </c>
      <c r="N2" s="12" t="s">
        <v>524</v>
      </c>
      <c r="O2" s="12" t="s">
        <v>389</v>
      </c>
      <c r="P2" s="12" t="s">
        <v>525</v>
      </c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460</v>
      </c>
      <c r="B3" s="8" t="s">
        <v>384</v>
      </c>
      <c r="C3" s="8" t="s">
        <v>42</v>
      </c>
      <c r="D3" s="8" t="s">
        <v>79</v>
      </c>
      <c r="E3" s="8" t="n">
        <v>0</v>
      </c>
      <c r="F3" s="8" t="s">
        <v>381</v>
      </c>
      <c r="G3" s="8" t="s">
        <v>386</v>
      </c>
      <c r="H3" s="8" t="n">
        <v>13</v>
      </c>
      <c r="I3" s="8" t="n">
        <v>57</v>
      </c>
      <c r="J3" s="8" t="n">
        <v>1</v>
      </c>
      <c r="K3" s="8" t="s">
        <v>521</v>
      </c>
      <c r="L3" s="8" t="s">
        <v>526</v>
      </c>
      <c r="M3" s="8" t="s">
        <v>527</v>
      </c>
      <c r="N3" s="8" t="s">
        <v>424</v>
      </c>
      <c r="O3" s="8" t="s">
        <v>389</v>
      </c>
      <c r="P3" s="8" t="s">
        <v>525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497</v>
      </c>
      <c r="B4" s="12" t="s">
        <v>370</v>
      </c>
      <c r="C4" s="12" t="s">
        <v>42</v>
      </c>
      <c r="D4" s="12" t="s">
        <v>79</v>
      </c>
      <c r="E4" s="12" t="n">
        <v>2</v>
      </c>
      <c r="F4" s="12" t="s">
        <v>362</v>
      </c>
      <c r="G4" s="12" t="s">
        <v>363</v>
      </c>
      <c r="H4" s="12" t="n">
        <v>4</v>
      </c>
      <c r="I4" s="12" t="n">
        <v>69</v>
      </c>
      <c r="J4" s="12" t="n">
        <v>2</v>
      </c>
      <c r="K4" s="12" t="s">
        <v>521</v>
      </c>
      <c r="L4" s="12" t="s">
        <v>522</v>
      </c>
      <c r="M4" s="12" t="s">
        <v>528</v>
      </c>
      <c r="N4" s="12" t="s">
        <v>529</v>
      </c>
      <c r="O4" s="12" t="s">
        <v>389</v>
      </c>
      <c r="P4" s="12" t="s">
        <v>525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501</v>
      </c>
      <c r="B5" s="8" t="s">
        <v>361</v>
      </c>
      <c r="C5" s="8" t="s">
        <v>32</v>
      </c>
      <c r="D5" s="8" t="s">
        <v>530</v>
      </c>
      <c r="E5" s="8" t="n">
        <v>1</v>
      </c>
      <c r="F5" s="8" t="s">
        <v>362</v>
      </c>
      <c r="G5" s="8" t="s">
        <v>363</v>
      </c>
      <c r="H5" s="8" t="n">
        <v>4</v>
      </c>
      <c r="I5" s="8" t="n">
        <v>123</v>
      </c>
      <c r="J5" s="8" t="n">
        <v>3</v>
      </c>
      <c r="K5" s="8" t="s">
        <v>531</v>
      </c>
      <c r="L5" s="8" t="s">
        <v>522</v>
      </c>
      <c r="M5" s="8" t="s">
        <v>532</v>
      </c>
      <c r="N5" s="8" t="s">
        <v>533</v>
      </c>
      <c r="O5" s="8" t="s">
        <v>389</v>
      </c>
      <c r="P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505</v>
      </c>
      <c r="B6" s="12" t="s">
        <v>380</v>
      </c>
      <c r="C6" s="12" t="s">
        <v>534</v>
      </c>
      <c r="D6" s="12" t="s">
        <v>535</v>
      </c>
      <c r="E6" s="12" t="n">
        <v>1</v>
      </c>
      <c r="F6" s="12" t="s">
        <v>381</v>
      </c>
      <c r="G6" s="12" t="s">
        <v>536</v>
      </c>
      <c r="H6" s="12" t="n">
        <v>3</v>
      </c>
      <c r="I6" s="12" t="n">
        <v>156</v>
      </c>
      <c r="J6" s="12" t="n">
        <v>5</v>
      </c>
      <c r="K6" s="12" t="s">
        <v>537</v>
      </c>
      <c r="L6" s="12"/>
      <c r="M6" s="12" t="s">
        <v>538</v>
      </c>
      <c r="N6" s="12"/>
      <c r="O6" s="12"/>
      <c r="P6" s="12" t="s">
        <v>539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15" t="s">
        <v>506</v>
      </c>
      <c r="B7" s="15" t="s">
        <v>396</v>
      </c>
      <c r="C7" s="15" t="s">
        <v>42</v>
      </c>
      <c r="D7" s="15" t="s">
        <v>79</v>
      </c>
      <c r="E7" s="15" t="n">
        <v>1</v>
      </c>
      <c r="F7" s="15" t="s">
        <v>362</v>
      </c>
      <c r="G7" s="15" t="s">
        <v>363</v>
      </c>
      <c r="H7" s="15" t="n">
        <v>3</v>
      </c>
      <c r="I7" s="15" t="n">
        <v>250</v>
      </c>
      <c r="J7" s="15" t="n">
        <v>5</v>
      </c>
      <c r="K7" s="15" t="s">
        <v>540</v>
      </c>
      <c r="L7" s="15" t="s">
        <v>541</v>
      </c>
      <c r="M7" s="15"/>
      <c r="N7" s="15" t="s">
        <v>542</v>
      </c>
      <c r="O7" s="15" t="s">
        <v>376</v>
      </c>
      <c r="P7" s="15" t="s">
        <v>543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6" t="s">
        <v>439</v>
      </c>
      <c r="B8" s="16" t="s">
        <v>384</v>
      </c>
      <c r="C8" s="16" t="s">
        <v>32</v>
      </c>
      <c r="D8" s="16" t="s">
        <v>79</v>
      </c>
      <c r="E8" s="16" t="n">
        <v>1</v>
      </c>
      <c r="F8" s="16" t="s">
        <v>362</v>
      </c>
      <c r="G8" s="16" t="s">
        <v>363</v>
      </c>
      <c r="H8" s="16" t="n">
        <v>4</v>
      </c>
      <c r="I8" s="16" t="n">
        <v>70</v>
      </c>
      <c r="J8" s="16" t="n">
        <v>2</v>
      </c>
      <c r="K8" s="16" t="s">
        <v>521</v>
      </c>
      <c r="L8" s="16" t="s">
        <v>544</v>
      </c>
      <c r="M8" s="16"/>
      <c r="N8" s="16"/>
      <c r="O8" s="16" t="s">
        <v>376</v>
      </c>
      <c r="P8" s="16"/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0" activeCellId="0" sqref="N10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0.14"/>
    <col collapsed="false" customWidth="true" hidden="false" outlineLevel="0" max="2" min="2" style="3" width="5.86"/>
    <col collapsed="false" customWidth="true" hidden="false" outlineLevel="0" max="3" min="3" style="3" width="33.86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34.72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2" width="24.14"/>
    <col collapsed="false" customWidth="true" hidden="false" outlineLevel="0" max="12" min="12" style="3" width="15.57"/>
    <col collapsed="false" customWidth="true" hidden="false" outlineLevel="0" max="13" min="13" style="3" width="18.86"/>
    <col collapsed="false" customWidth="true" hidden="false" outlineLevel="0" max="14" min="14" style="3" width="12.72"/>
    <col collapsed="false" customWidth="true" hidden="false" outlineLevel="0" max="16" min="16" style="2" width="11.29"/>
    <col collapsed="false" customWidth="true" hidden="false" outlineLevel="0" max="19" min="19" style="3" width="10.86"/>
  </cols>
  <sheetData>
    <row r="1" customFormat="false" ht="15" hidden="false" customHeight="false" outlineLevel="0" collapsed="false">
      <c r="A1" s="31" t="s">
        <v>545</v>
      </c>
      <c r="B1" s="31" t="s">
        <v>10</v>
      </c>
      <c r="C1" s="31" t="s">
        <v>546</v>
      </c>
      <c r="D1" s="31" t="s">
        <v>12</v>
      </c>
      <c r="E1" s="31" t="s">
        <v>352</v>
      </c>
      <c r="F1" s="31" t="s">
        <v>509</v>
      </c>
      <c r="G1" s="31" t="s">
        <v>510</v>
      </c>
      <c r="H1" s="31" t="s">
        <v>511</v>
      </c>
      <c r="I1" s="31" t="s">
        <v>512</v>
      </c>
      <c r="J1" s="31" t="s">
        <v>513</v>
      </c>
      <c r="K1" s="32" t="s">
        <v>547</v>
      </c>
      <c r="L1" s="31" t="s">
        <v>515</v>
      </c>
      <c r="M1" s="31" t="s">
        <v>517</v>
      </c>
      <c r="N1" s="31" t="s">
        <v>518</v>
      </c>
      <c r="R1" s="2"/>
    </row>
    <row r="2" customFormat="false" ht="15" hidden="false" customHeight="false" outlineLevel="0" collapsed="false">
      <c r="A2" s="12" t="s">
        <v>390</v>
      </c>
      <c r="B2" s="12" t="s">
        <v>548</v>
      </c>
      <c r="C2" s="12" t="s">
        <v>549</v>
      </c>
      <c r="D2" s="12" t="s">
        <v>31</v>
      </c>
      <c r="E2" s="12" t="n">
        <v>0</v>
      </c>
      <c r="F2" s="12" t="s">
        <v>381</v>
      </c>
      <c r="G2" s="12" t="s">
        <v>550</v>
      </c>
      <c r="H2" s="12" t="n">
        <v>31</v>
      </c>
      <c r="I2" s="12" t="n">
        <v>512</v>
      </c>
      <c r="J2" s="12" t="n">
        <v>4</v>
      </c>
      <c r="K2" s="28" t="s">
        <v>551</v>
      </c>
      <c r="L2" s="12"/>
      <c r="M2" s="12"/>
      <c r="N2" s="12"/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500</v>
      </c>
      <c r="B3" s="8" t="s">
        <v>380</v>
      </c>
      <c r="C3" s="8" t="s">
        <v>552</v>
      </c>
      <c r="D3" s="8" t="s">
        <v>79</v>
      </c>
      <c r="E3" s="8" t="n">
        <v>4</v>
      </c>
      <c r="F3" s="8" t="s">
        <v>362</v>
      </c>
      <c r="G3" s="8" t="s">
        <v>553</v>
      </c>
      <c r="H3" s="8" t="n">
        <v>16</v>
      </c>
      <c r="I3" s="8" t="n">
        <v>137</v>
      </c>
      <c r="J3" s="8" t="n">
        <v>3</v>
      </c>
      <c r="K3" s="29" t="s">
        <v>554</v>
      </c>
      <c r="L3" s="8" t="s">
        <v>555</v>
      </c>
      <c r="M3" s="8" t="s">
        <v>556</v>
      </c>
      <c r="N3" s="8" t="s">
        <v>557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419</v>
      </c>
      <c r="B4" s="12" t="s">
        <v>380</v>
      </c>
      <c r="C4" s="12" t="s">
        <v>558</v>
      </c>
      <c r="D4" s="12" t="s">
        <v>79</v>
      </c>
      <c r="E4" s="12" t="n">
        <v>6</v>
      </c>
      <c r="F4" s="12" t="s">
        <v>381</v>
      </c>
      <c r="G4" s="12" t="s">
        <v>559</v>
      </c>
      <c r="H4" s="12" t="n">
        <v>19</v>
      </c>
      <c r="I4" s="12" t="n">
        <v>804</v>
      </c>
      <c r="J4" s="12" t="n">
        <v>3</v>
      </c>
      <c r="K4" s="28" t="s">
        <v>560</v>
      </c>
      <c r="L4" s="12" t="s">
        <v>561</v>
      </c>
      <c r="M4" s="12" t="s">
        <v>413</v>
      </c>
      <c r="N4" s="12" t="s">
        <v>543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562</v>
      </c>
      <c r="B5" s="8" t="s">
        <v>384</v>
      </c>
      <c r="C5" s="8" t="s">
        <v>552</v>
      </c>
      <c r="D5" s="8" t="s">
        <v>79</v>
      </c>
      <c r="E5" s="8" t="n">
        <v>3</v>
      </c>
      <c r="F5" s="8" t="s">
        <v>381</v>
      </c>
      <c r="G5" s="8" t="s">
        <v>563</v>
      </c>
      <c r="H5" s="8" t="n">
        <v>20</v>
      </c>
      <c r="I5" s="8" t="n">
        <v>350</v>
      </c>
      <c r="J5" s="8" t="n">
        <v>4</v>
      </c>
      <c r="K5" s="29" t="s">
        <v>554</v>
      </c>
      <c r="L5" s="8"/>
      <c r="M5" s="8"/>
      <c r="N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426</v>
      </c>
      <c r="B6" s="12" t="s">
        <v>361</v>
      </c>
      <c r="C6" s="12" t="s">
        <v>32</v>
      </c>
      <c r="D6" s="12" t="s">
        <v>31</v>
      </c>
      <c r="E6" s="12" t="n">
        <v>1</v>
      </c>
      <c r="F6" s="12" t="s">
        <v>381</v>
      </c>
      <c r="G6" s="12" t="s">
        <v>386</v>
      </c>
      <c r="H6" s="12" t="n">
        <v>30</v>
      </c>
      <c r="I6" s="12" t="n">
        <v>285</v>
      </c>
      <c r="J6" s="12" t="n">
        <v>3</v>
      </c>
      <c r="K6" s="28" t="s">
        <v>564</v>
      </c>
      <c r="L6" s="12" t="s">
        <v>565</v>
      </c>
      <c r="M6" s="12" t="s">
        <v>566</v>
      </c>
      <c r="N6" s="12" t="s">
        <v>567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8" t="s">
        <v>436</v>
      </c>
      <c r="B7" s="8" t="s">
        <v>380</v>
      </c>
      <c r="C7" s="8" t="s">
        <v>568</v>
      </c>
      <c r="D7" s="8" t="s">
        <v>31</v>
      </c>
      <c r="E7" s="8" t="n">
        <v>5</v>
      </c>
      <c r="F7" s="8" t="s">
        <v>381</v>
      </c>
      <c r="G7" s="8" t="s">
        <v>559</v>
      </c>
      <c r="H7" s="8" t="n">
        <v>27</v>
      </c>
      <c r="I7" s="8" t="n">
        <v>382</v>
      </c>
      <c r="J7" s="8" t="n">
        <v>2</v>
      </c>
      <c r="K7" s="29" t="s">
        <v>59</v>
      </c>
      <c r="L7" s="8" t="s">
        <v>569</v>
      </c>
      <c r="M7" s="8" t="s">
        <v>566</v>
      </c>
      <c r="N7" s="8" t="s">
        <v>570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2" t="s">
        <v>571</v>
      </c>
      <c r="B8" s="12" t="s">
        <v>572</v>
      </c>
      <c r="C8" s="12" t="s">
        <v>32</v>
      </c>
      <c r="D8" s="12" t="s">
        <v>31</v>
      </c>
      <c r="E8" s="12" t="n">
        <v>0</v>
      </c>
      <c r="F8" s="12" t="s">
        <v>397</v>
      </c>
      <c r="G8" s="12" t="s">
        <v>573</v>
      </c>
      <c r="H8" s="12" t="n">
        <v>21</v>
      </c>
      <c r="I8" s="12" t="n">
        <v>314</v>
      </c>
      <c r="J8" s="12" t="n">
        <v>4</v>
      </c>
      <c r="K8" s="28" t="s">
        <v>574</v>
      </c>
      <c r="L8" s="12" t="s">
        <v>575</v>
      </c>
      <c r="M8" s="12" t="s">
        <v>576</v>
      </c>
      <c r="N8" s="12" t="s">
        <v>577</v>
      </c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A9" s="15" t="s">
        <v>415</v>
      </c>
      <c r="B9" s="15" t="s">
        <v>361</v>
      </c>
      <c r="C9" s="15" t="s">
        <v>578</v>
      </c>
      <c r="D9" s="15" t="s">
        <v>31</v>
      </c>
      <c r="E9" s="15" t="n">
        <v>3</v>
      </c>
      <c r="F9" s="15" t="s">
        <v>381</v>
      </c>
      <c r="G9" s="15" t="s">
        <v>579</v>
      </c>
      <c r="H9" s="15" t="n">
        <v>22</v>
      </c>
      <c r="I9" s="15" t="n">
        <v>350</v>
      </c>
      <c r="J9" s="15" t="n">
        <v>3</v>
      </c>
      <c r="K9" s="13" t="s">
        <v>46</v>
      </c>
      <c r="L9" s="15" t="s">
        <v>373</v>
      </c>
      <c r="M9" s="15" t="s">
        <v>413</v>
      </c>
      <c r="N9" s="15" t="s">
        <v>425</v>
      </c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A10" s="16" t="s">
        <v>368</v>
      </c>
      <c r="B10" s="16" t="s">
        <v>548</v>
      </c>
      <c r="C10" s="16" t="s">
        <v>580</v>
      </c>
      <c r="D10" s="16" t="s">
        <v>31</v>
      </c>
      <c r="E10" s="16" t="n">
        <v>0</v>
      </c>
      <c r="F10" s="16" t="s">
        <v>381</v>
      </c>
      <c r="G10" s="16" t="s">
        <v>581</v>
      </c>
      <c r="H10" s="16" t="n">
        <v>31</v>
      </c>
      <c r="I10" s="16" t="n">
        <v>1050</v>
      </c>
      <c r="J10" s="16" t="n">
        <v>5</v>
      </c>
      <c r="K10" s="9" t="s">
        <v>551</v>
      </c>
      <c r="L10" s="16"/>
      <c r="M10" s="16"/>
      <c r="N10" s="16"/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A11" s="15" t="s">
        <v>382</v>
      </c>
      <c r="B11" s="15" t="s">
        <v>380</v>
      </c>
      <c r="C11" s="15" t="s">
        <v>385</v>
      </c>
      <c r="D11" s="15" t="s">
        <v>31</v>
      </c>
      <c r="E11" s="15" t="n">
        <v>2</v>
      </c>
      <c r="F11" s="15" t="s">
        <v>397</v>
      </c>
      <c r="G11" s="15" t="s">
        <v>581</v>
      </c>
      <c r="H11" s="15" t="n">
        <v>29</v>
      </c>
      <c r="I11" s="15" t="n">
        <v>450</v>
      </c>
      <c r="J11" s="15" t="n">
        <v>5</v>
      </c>
      <c r="K11" s="13" t="s">
        <v>582</v>
      </c>
      <c r="L11" s="15" t="s">
        <v>583</v>
      </c>
      <c r="M11" s="15" t="s">
        <v>584</v>
      </c>
      <c r="N11" s="15"/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A12" s="16" t="s">
        <v>378</v>
      </c>
      <c r="B12" s="16" t="s">
        <v>384</v>
      </c>
      <c r="C12" s="16" t="s">
        <v>385</v>
      </c>
      <c r="D12" s="16" t="s">
        <v>31</v>
      </c>
      <c r="E12" s="16" t="n">
        <v>3</v>
      </c>
      <c r="F12" s="16" t="s">
        <v>381</v>
      </c>
      <c r="G12" s="16" t="s">
        <v>490</v>
      </c>
      <c r="H12" s="16" t="n">
        <v>17</v>
      </c>
      <c r="I12" s="16" t="n">
        <v>400</v>
      </c>
      <c r="J12" s="16" t="n">
        <v>5</v>
      </c>
      <c r="K12" s="9" t="s">
        <v>39</v>
      </c>
      <c r="L12" s="16" t="s">
        <v>569</v>
      </c>
      <c r="M12" s="16" t="s">
        <v>413</v>
      </c>
      <c r="N12" s="16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"/>
    <col collapsed="false" customWidth="true" hidden="false" outlineLevel="0" max="3" min="3" style="3" width="9.57"/>
    <col collapsed="false" customWidth="true" hidden="false" outlineLevel="0" max="4" min="4" style="3" width="15.14"/>
    <col collapsed="false" customWidth="true" hidden="false" outlineLevel="0" max="5" min="5" style="3" width="12.29"/>
    <col collapsed="false" customWidth="true" hidden="false" outlineLevel="0" max="6" min="6" style="3" width="8"/>
    <col collapsed="false" customWidth="true" hidden="false" outlineLevel="0" max="7" min="7" style="3" width="12.29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1" style="3" width="29.72"/>
    <col collapsed="false" customWidth="true" hidden="false" outlineLevel="0" max="14" min="14" style="2" width="11.29"/>
    <col collapsed="false" customWidth="true" hidden="false" outlineLevel="0" max="19" min="19" style="3" width="9.14"/>
    <col collapsed="false" customWidth="true" hidden="false" outlineLevel="0" max="20" min="20" style="3" width="1.57"/>
    <col collapsed="false" customWidth="true" hidden="false" outlineLevel="0" max="21" min="21" style="3" width="18.71"/>
  </cols>
  <sheetData>
    <row r="1" customFormat="false" ht="13.8" hidden="false" customHeight="false" outlineLevel="0" collapsed="false">
      <c r="A1" s="33" t="s">
        <v>585</v>
      </c>
      <c r="B1" s="33" t="s">
        <v>10</v>
      </c>
      <c r="C1" s="33" t="s">
        <v>11</v>
      </c>
      <c r="D1" s="33" t="s">
        <v>12</v>
      </c>
      <c r="E1" s="33"/>
      <c r="F1" s="33"/>
      <c r="G1" s="33" t="s">
        <v>510</v>
      </c>
      <c r="H1" s="33" t="s">
        <v>511</v>
      </c>
      <c r="I1" s="33" t="s">
        <v>512</v>
      </c>
      <c r="J1" s="33" t="s">
        <v>513</v>
      </c>
      <c r="K1" s="33"/>
      <c r="L1" s="33" t="s">
        <v>586</v>
      </c>
      <c r="U1" s="3" t="s">
        <v>18</v>
      </c>
      <c r="V1" s="3" t="s">
        <v>19</v>
      </c>
      <c r="W1" s="3" t="s">
        <v>20</v>
      </c>
      <c r="X1" s="3" t="s">
        <v>22</v>
      </c>
    </row>
    <row r="2" customFormat="false" ht="13.8" hidden="false" customHeight="false" outlineLevel="0" collapsed="false">
      <c r="A2" s="12" t="s">
        <v>587</v>
      </c>
      <c r="B2" s="12" t="s">
        <v>588</v>
      </c>
      <c r="C2" s="12" t="s">
        <v>95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/>
      <c r="L2" s="12" t="s">
        <v>32</v>
      </c>
      <c r="N2" s="10"/>
      <c r="O2" s="10"/>
      <c r="P2" s="10"/>
      <c r="Q2" s="10"/>
      <c r="U2" s="10" t="s">
        <v>589</v>
      </c>
      <c r="V2" s="10" t="n">
        <v>2</v>
      </c>
      <c r="W2" s="10" t="n">
        <v>2</v>
      </c>
      <c r="X2" s="10" t="n">
        <f aca="false">IF(V2=W2,INDEX(2d20!A:B,MATCH(V2,2d20!A:A,0),2),SUM(INDEX(2d20!A:B,MATCH(V2,2d20!A:A,0),2),INDEX(2d20!A:B,MATCH(W2,2d20!A:A,0),2)))</f>
        <v>0.25</v>
      </c>
      <c r="Y2" s="3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8" t="s">
        <v>590</v>
      </c>
      <c r="B3" s="8" t="s">
        <v>380</v>
      </c>
      <c r="C3" s="8" t="s">
        <v>95</v>
      </c>
      <c r="D3" s="8" t="s">
        <v>31</v>
      </c>
      <c r="E3" s="8"/>
      <c r="F3" s="8"/>
      <c r="G3" s="8" t="s">
        <v>32</v>
      </c>
      <c r="H3" s="8" t="s">
        <v>32</v>
      </c>
      <c r="I3" s="8" t="s">
        <v>32</v>
      </c>
      <c r="J3" s="8" t="s">
        <v>32</v>
      </c>
      <c r="K3" s="8"/>
      <c r="L3" s="8" t="s">
        <v>32</v>
      </c>
      <c r="N3" s="14"/>
      <c r="O3" s="14"/>
      <c r="P3" s="14"/>
      <c r="Q3" s="14"/>
      <c r="U3" s="14" t="s">
        <v>591</v>
      </c>
      <c r="V3" s="14" t="n">
        <v>3</v>
      </c>
      <c r="W3" s="14" t="n">
        <v>3</v>
      </c>
      <c r="X3" s="14" t="n">
        <f aca="false">IF(V3=W3,INDEX(2d20!A:B,MATCH(V3,2d20!A:A,0),2),SUM(INDEX(2d20!A:B,MATCH(V3,2d20!A:A,0),2),INDEX(2d20!A:B,MATCH(W3,2d20!A:A,0),2)))</f>
        <v>0.5</v>
      </c>
      <c r="Y3" s="3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12" t="s">
        <v>444</v>
      </c>
      <c r="B4" s="12" t="s">
        <v>370</v>
      </c>
      <c r="C4" s="12" t="s">
        <v>42</v>
      </c>
      <c r="D4" s="12" t="s">
        <v>31</v>
      </c>
      <c r="E4" s="12"/>
      <c r="F4" s="12"/>
      <c r="G4" s="12" t="s">
        <v>32</v>
      </c>
      <c r="H4" s="12" t="s">
        <v>32</v>
      </c>
      <c r="I4" s="12" t="s">
        <v>32</v>
      </c>
      <c r="J4" s="12" t="s">
        <v>32</v>
      </c>
      <c r="K4" s="12"/>
      <c r="L4" s="12" t="s">
        <v>592</v>
      </c>
      <c r="N4" s="10"/>
      <c r="O4" s="10"/>
      <c r="P4" s="10"/>
      <c r="Q4" s="10"/>
      <c r="U4" s="10" t="s">
        <v>593</v>
      </c>
      <c r="V4" s="10" t="n">
        <v>4</v>
      </c>
      <c r="W4" s="10" t="n">
        <v>4</v>
      </c>
      <c r="X4" s="10" t="n">
        <f aca="false">IF(V4=W4,INDEX(2d20!A:B,MATCH(V4,2d20!A:A,0),2),SUM(INDEX(2d20!A:B,MATCH(V4,2d20!A:A,0),2),INDEX(2d20!A:B,MATCH(W4,2d20!A:A,0),2)))</f>
        <v>0.75</v>
      </c>
      <c r="Y4" s="3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8" t="s">
        <v>594</v>
      </c>
      <c r="B5" s="8" t="s">
        <v>595</v>
      </c>
      <c r="C5" s="8" t="s">
        <v>32</v>
      </c>
      <c r="D5" s="8" t="s">
        <v>31</v>
      </c>
      <c r="E5" s="8"/>
      <c r="F5" s="8"/>
      <c r="G5" s="8" t="s">
        <v>32</v>
      </c>
      <c r="H5" s="8" t="s">
        <v>32</v>
      </c>
      <c r="I5" s="8" t="s">
        <v>32</v>
      </c>
      <c r="J5" s="8" t="s">
        <v>32</v>
      </c>
      <c r="K5" s="8"/>
      <c r="L5" s="8" t="s">
        <v>32</v>
      </c>
      <c r="N5" s="14"/>
      <c r="O5" s="14"/>
      <c r="P5" s="14"/>
      <c r="Q5" s="14"/>
      <c r="U5" s="14" t="s">
        <v>596</v>
      </c>
      <c r="V5" s="14" t="n">
        <v>5</v>
      </c>
      <c r="W5" s="14" t="n">
        <v>5</v>
      </c>
      <c r="X5" s="14" t="n">
        <f aca="false">IF(V5=W5,INDEX(2d20!A:B,MATCH(V5,2d20!A:A,0),2),SUM(INDEX(2d20!A:B,MATCH(V5,2d20!A:A,0),2),INDEX(2d20!A:B,MATCH(W5,2d20!A:A,0),2)))</f>
        <v>1</v>
      </c>
      <c r="Y5" s="3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12" t="s">
        <v>597</v>
      </c>
      <c r="B6" s="12" t="s">
        <v>370</v>
      </c>
      <c r="C6" s="12" t="s">
        <v>42</v>
      </c>
      <c r="D6" s="12" t="s">
        <v>31</v>
      </c>
      <c r="E6" s="12"/>
      <c r="F6" s="12"/>
      <c r="G6" s="12" t="s">
        <v>598</v>
      </c>
      <c r="H6" s="12" t="n">
        <v>3</v>
      </c>
      <c r="I6" s="12" t="n">
        <v>50</v>
      </c>
      <c r="J6" s="12" t="n">
        <v>2</v>
      </c>
      <c r="K6" s="12"/>
      <c r="L6" s="12" t="s">
        <v>592</v>
      </c>
      <c r="N6" s="10"/>
      <c r="O6" s="10"/>
      <c r="P6" s="10"/>
      <c r="Q6" s="10"/>
      <c r="U6" s="10" t="s">
        <v>599</v>
      </c>
      <c r="V6" s="10" t="n">
        <v>6</v>
      </c>
      <c r="W6" s="10" t="n">
        <v>6</v>
      </c>
      <c r="X6" s="10" t="n">
        <f aca="false">IF(V6=W6,INDEX(2d20!A:B,MATCH(V6,2d20!A:A,0),2),SUM(INDEX(2d20!A:B,MATCH(V6,2d20!A:A,0),2),INDEX(2d20!A:B,MATCH(W6,2d20!A:A,0),2)))</f>
        <v>1.25</v>
      </c>
      <c r="Y6" s="3" t="str">
        <f aca="false">IF(V6=W6,CONCATENATE(V6,"  ",U6),CONCATENATE(V6,"-",W6,"  ",U6))</f>
        <v>6  Mantis Gauntlet</v>
      </c>
    </row>
    <row r="7" customFormat="false" ht="13.8" hidden="false" customHeight="false" outlineLevel="0" collapsed="false">
      <c r="A7" s="8" t="s">
        <v>600</v>
      </c>
      <c r="B7" s="8" t="s">
        <v>380</v>
      </c>
      <c r="C7" s="8" t="s">
        <v>42</v>
      </c>
      <c r="D7" s="8" t="s">
        <v>31</v>
      </c>
      <c r="E7" s="8"/>
      <c r="F7" s="8"/>
      <c r="G7" s="8" t="s">
        <v>32</v>
      </c>
      <c r="H7" s="8" t="n">
        <v>1</v>
      </c>
      <c r="I7" s="8" t="n">
        <v>25</v>
      </c>
      <c r="J7" s="8" t="n">
        <v>1</v>
      </c>
      <c r="K7" s="8"/>
      <c r="L7" s="8" t="s">
        <v>601</v>
      </c>
      <c r="N7" s="14"/>
      <c r="O7" s="14"/>
      <c r="P7" s="14"/>
      <c r="Q7" s="14"/>
      <c r="U7" s="14" t="s">
        <v>602</v>
      </c>
      <c r="V7" s="14" t="n">
        <v>7</v>
      </c>
      <c r="W7" s="14" t="n">
        <v>7</v>
      </c>
      <c r="X7" s="14" t="n">
        <f aca="false">IF(V7=W7,INDEX(2d20!A:B,MATCH(V7,2d20!A:A,0),2),SUM(INDEX(2d20!A:B,MATCH(V7,2d20!A:A,0),2),INDEX(2d20!A:B,MATCH(W7,2d20!A:A,0),2)))</f>
        <v>1.5</v>
      </c>
      <c r="Y7" s="3" t="str">
        <f aca="false">IF(V7=W7,CONCATENATE(V7,"  ",U7),CONCATENATE(V7,"-",W7,"  ",U7))</f>
        <v>7  Power Fist</v>
      </c>
    </row>
    <row r="8" customFormat="false" ht="13.8" hidden="false" customHeight="false" outlineLevel="0" collapsed="false">
      <c r="A8" s="12" t="s">
        <v>603</v>
      </c>
      <c r="B8" s="12" t="s">
        <v>380</v>
      </c>
      <c r="C8" s="12" t="s">
        <v>42</v>
      </c>
      <c r="D8" s="12" t="s">
        <v>31</v>
      </c>
      <c r="E8" s="12"/>
      <c r="F8" s="12"/>
      <c r="G8" s="12" t="s">
        <v>32</v>
      </c>
      <c r="H8" s="12" t="n">
        <v>2</v>
      </c>
      <c r="I8" s="12" t="n">
        <v>25</v>
      </c>
      <c r="J8" s="12" t="n">
        <v>1</v>
      </c>
      <c r="K8" s="12"/>
      <c r="L8" s="12" t="s">
        <v>604</v>
      </c>
      <c r="N8" s="10"/>
      <c r="O8" s="10"/>
      <c r="P8" s="10"/>
      <c r="Q8" s="10"/>
      <c r="U8" s="10" t="s">
        <v>605</v>
      </c>
      <c r="V8" s="10" t="n">
        <v>8</v>
      </c>
      <c r="W8" s="10" t="n">
        <v>8</v>
      </c>
      <c r="X8" s="10" t="n">
        <f aca="false">IF(V8=W8,INDEX(2d20!A:B,MATCH(V8,2d20!A:A,0),2),SUM(INDEX(2d20!A:B,MATCH(V8,2d20!A:A,0),2),INDEX(2d20!A:B,MATCH(W8,2d20!A:A,0),2)))</f>
        <v>1.75</v>
      </c>
      <c r="Y8" s="3" t="str">
        <f aca="false">IF(V8=W8,CONCATENATE(V8,"  ",U8),CONCATENATE(V8,"-",W8,"  ",U8))</f>
        <v>8  Sledgehammer</v>
      </c>
    </row>
    <row r="9" customFormat="false" ht="13.8" hidden="false" customHeight="false" outlineLevel="0" collapsed="false">
      <c r="A9" s="8" t="s">
        <v>606</v>
      </c>
      <c r="B9" s="8" t="s">
        <v>370</v>
      </c>
      <c r="C9" s="8" t="s">
        <v>64</v>
      </c>
      <c r="D9" s="8" t="s">
        <v>31</v>
      </c>
      <c r="E9" s="8"/>
      <c r="F9" s="8"/>
      <c r="G9" s="8" t="s">
        <v>32</v>
      </c>
      <c r="H9" s="8" t="n">
        <v>6</v>
      </c>
      <c r="I9" s="8" t="n">
        <v>50</v>
      </c>
      <c r="J9" s="8" t="n">
        <v>2</v>
      </c>
      <c r="K9" s="8"/>
      <c r="L9" s="8" t="s">
        <v>607</v>
      </c>
      <c r="N9" s="14"/>
      <c r="O9" s="14"/>
      <c r="P9" s="14"/>
      <c r="Q9" s="14"/>
      <c r="U9" s="14" t="s">
        <v>608</v>
      </c>
      <c r="V9" s="14" t="n">
        <v>9</v>
      </c>
      <c r="W9" s="14" t="n">
        <v>9</v>
      </c>
      <c r="X9" s="14" t="n">
        <f aca="false">IF(V9=W9,INDEX(2d20!A:B,MATCH(V9,2d20!A:A,0),2),SUM(INDEX(2d20!A:B,MATCH(V9,2d20!A:A,0),2),INDEX(2d20!A:B,MATCH(W9,2d20!A:A,0),2)))</f>
        <v>2</v>
      </c>
      <c r="Y9" s="3" t="str">
        <f aca="false">IF(V9=W9,CONCATENATE(V9,"  ",U9),CONCATENATE(V9,"-",W9,"  ",U9))</f>
        <v>9  Cattle Prod</v>
      </c>
    </row>
    <row r="10" customFormat="false" ht="13.8" hidden="false" customHeight="false" outlineLevel="0" collapsed="false">
      <c r="A10" s="12" t="s">
        <v>609</v>
      </c>
      <c r="B10" s="12" t="s">
        <v>384</v>
      </c>
      <c r="C10" s="12" t="s">
        <v>42</v>
      </c>
      <c r="D10" s="12" t="s">
        <v>79</v>
      </c>
      <c r="E10" s="12"/>
      <c r="F10" s="12"/>
      <c r="G10" s="12" t="s">
        <v>598</v>
      </c>
      <c r="H10" s="12" t="n">
        <v>3</v>
      </c>
      <c r="I10" s="12" t="n">
        <v>200</v>
      </c>
      <c r="J10" s="12" t="n">
        <v>3</v>
      </c>
      <c r="K10" s="12"/>
      <c r="L10" s="12" t="s">
        <v>610</v>
      </c>
      <c r="N10" s="10"/>
      <c r="O10" s="10"/>
      <c r="P10" s="10"/>
      <c r="Q10" s="10"/>
      <c r="U10" s="10" t="s">
        <v>611</v>
      </c>
      <c r="V10" s="10" t="n">
        <v>10</v>
      </c>
      <c r="W10" s="10" t="n">
        <v>10</v>
      </c>
      <c r="X10" s="10" t="n">
        <f aca="false">IF(V10=W10,INDEX(2d20!A:B,MATCH(V10,2d20!A:A,0),2),SUM(INDEX(2d20!A:B,MATCH(V10,2d20!A:A,0),2),INDEX(2d20!A:B,MATCH(W10,2d20!A:A,0),2)))</f>
        <v>2.25</v>
      </c>
      <c r="Y10" s="3" t="str">
        <f aca="false">IF(V10=W10,CONCATENATE(V10,"  ",U10),CONCATENATE(V10,"-",W10,"  ",U10))</f>
        <v>10  Boxing Glove</v>
      </c>
    </row>
    <row r="11" customFormat="false" ht="13.8" hidden="false" customHeight="false" outlineLevel="0" collapsed="false">
      <c r="A11" s="8" t="s">
        <v>612</v>
      </c>
      <c r="B11" s="8" t="s">
        <v>588</v>
      </c>
      <c r="C11" s="8" t="s">
        <v>42</v>
      </c>
      <c r="D11" s="8" t="s">
        <v>31</v>
      </c>
      <c r="E11" s="8"/>
      <c r="F11" s="8"/>
      <c r="G11" s="8" t="s">
        <v>613</v>
      </c>
      <c r="H11" s="8" t="n">
        <v>1</v>
      </c>
      <c r="I11" s="8" t="n">
        <v>20</v>
      </c>
      <c r="J11" s="8" t="n">
        <v>0</v>
      </c>
      <c r="K11" s="8"/>
      <c r="L11" s="8" t="s">
        <v>604</v>
      </c>
      <c r="N11" s="14"/>
      <c r="O11" s="14"/>
      <c r="P11" s="14"/>
      <c r="Q11" s="14"/>
      <c r="U11" s="14" t="s">
        <v>614</v>
      </c>
      <c r="V11" s="14" t="n">
        <v>11</v>
      </c>
      <c r="W11" s="14" t="n">
        <v>11</v>
      </c>
      <c r="X11" s="14" t="n">
        <f aca="false">IF(V11=W11,INDEX(2d20!A:B,MATCH(V11,2d20!A:A,0),2),SUM(INDEX(2d20!A:B,MATCH(V11,2d20!A:A,0),2),INDEX(2d20!A:B,MATCH(W11,2d20!A:A,0),2)))</f>
        <v>2.5</v>
      </c>
      <c r="Y11" s="3" t="str">
        <f aca="false">IF(V11=W11,CONCATENATE(V11,"  ",U11),CONCATENATE(V11,"-",W11,"  ",U11))</f>
        <v>11  Knuckles</v>
      </c>
    </row>
    <row r="12" customFormat="false" ht="13.8" hidden="false" customHeight="false" outlineLevel="0" collapsed="false">
      <c r="A12" s="12" t="s">
        <v>615</v>
      </c>
      <c r="B12" s="12" t="s">
        <v>370</v>
      </c>
      <c r="C12" s="12" t="s">
        <v>32</v>
      </c>
      <c r="D12" s="12" t="s">
        <v>31</v>
      </c>
      <c r="E12" s="12"/>
      <c r="F12" s="12"/>
      <c r="G12" s="12" t="s">
        <v>386</v>
      </c>
      <c r="H12" s="12" t="n">
        <v>3</v>
      </c>
      <c r="I12" s="12" t="n">
        <v>25</v>
      </c>
      <c r="J12" s="12" t="n">
        <v>1</v>
      </c>
      <c r="K12" s="12"/>
      <c r="L12" s="12" t="s">
        <v>616</v>
      </c>
      <c r="N12" s="10"/>
      <c r="O12" s="10"/>
      <c r="P12" s="10"/>
      <c r="Q12" s="10"/>
      <c r="U12" s="10" t="s">
        <v>617</v>
      </c>
      <c r="V12" s="10" t="n">
        <v>12</v>
      </c>
      <c r="W12" s="10" t="n">
        <v>13</v>
      </c>
      <c r="X12" s="10" t="n">
        <f aca="false">IF(V12=W12,INDEX(2d20!A:B,MATCH(V12,2d20!A:A,0),2),SUM(INDEX(2d20!A:B,MATCH(V12,2d20!A:A,0),2),INDEX(2d20!A:B,MATCH(W12,2d20!A:A,0),2)))</f>
        <v>5.75</v>
      </c>
      <c r="Y12" s="3" t="str">
        <f aca="false">IF(V12=W12,CONCATENATE(V12,"  ",U12),CONCATENATE(V12,"-",W12,"  ",U12))</f>
        <v>12-13  Pipe Wrench</v>
      </c>
    </row>
    <row r="13" customFormat="false" ht="13.8" hidden="false" customHeight="false" outlineLevel="0" collapsed="false">
      <c r="A13" s="8" t="s">
        <v>618</v>
      </c>
      <c r="B13" s="8" t="s">
        <v>384</v>
      </c>
      <c r="C13" s="8" t="s">
        <v>32</v>
      </c>
      <c r="D13" s="8" t="s">
        <v>31</v>
      </c>
      <c r="E13" s="8"/>
      <c r="F13" s="8"/>
      <c r="G13" s="8" t="s">
        <v>386</v>
      </c>
      <c r="H13" s="8" t="n">
        <v>2</v>
      </c>
      <c r="I13" s="8" t="n">
        <v>32</v>
      </c>
      <c r="J13" s="8" t="n">
        <v>2</v>
      </c>
      <c r="K13" s="8"/>
      <c r="L13" s="8" t="s">
        <v>616</v>
      </c>
      <c r="N13" s="14"/>
      <c r="O13" s="14"/>
      <c r="P13" s="14"/>
      <c r="Q13" s="14"/>
      <c r="U13" s="14" t="s">
        <v>600</v>
      </c>
      <c r="V13" s="14" t="n">
        <v>14</v>
      </c>
      <c r="W13" s="14" t="n">
        <v>14</v>
      </c>
      <c r="X13" s="14" t="n">
        <f aca="false">IF(V13=W13,INDEX(2d20!A:B,MATCH(V13,2d20!A:A,0),2),SUM(INDEX(2d20!A:B,MATCH(V13,2d20!A:A,0),2),INDEX(2d20!A:B,MATCH(W13,2d20!A:A,0),2)))</f>
        <v>3.25</v>
      </c>
      <c r="Y13" s="3" t="str">
        <f aca="false">IF(V13=W13,CONCATENATE(V13,"  ",U13),CONCATENATE(V13,"-",W13,"  ",U13))</f>
        <v>14  Combat Knife</v>
      </c>
    </row>
    <row r="14" customFormat="false" ht="13.8" hidden="false" customHeight="false" outlineLevel="0" collapsed="false">
      <c r="A14" s="12" t="s">
        <v>619</v>
      </c>
      <c r="B14" s="12" t="s">
        <v>370</v>
      </c>
      <c r="C14" s="12" t="s">
        <v>32</v>
      </c>
      <c r="D14" s="12" t="s">
        <v>31</v>
      </c>
      <c r="E14" s="12"/>
      <c r="F14" s="12"/>
      <c r="G14" s="12" t="s">
        <v>386</v>
      </c>
      <c r="H14" s="12" t="n">
        <v>3</v>
      </c>
      <c r="I14" s="12" t="n">
        <v>20</v>
      </c>
      <c r="J14" s="12" t="n">
        <v>0</v>
      </c>
      <c r="K14" s="12"/>
      <c r="L14" s="12" t="s">
        <v>620</v>
      </c>
      <c r="N14" s="10"/>
      <c r="O14" s="10"/>
      <c r="P14" s="10"/>
      <c r="Q14" s="10"/>
      <c r="U14" s="10" t="s">
        <v>621</v>
      </c>
      <c r="V14" s="10" t="n">
        <v>15</v>
      </c>
      <c r="W14" s="10" t="n">
        <v>15</v>
      </c>
      <c r="X14" s="10" t="n">
        <f aca="false">IF(V14=W14,INDEX(2d20!A:B,MATCH(V14,2d20!A:A,0),2),SUM(INDEX(2d20!A:B,MATCH(V14,2d20!A:A,0),2),INDEX(2d20!A:B,MATCH(W14,2d20!A:A,0),2)))</f>
        <v>3.5</v>
      </c>
      <c r="Y14" s="3" t="str">
        <f aca="false">IF(V14=W14,CONCATENATE(V14,"  ",U14),CONCATENATE(V14,"-",W14,"  ",U14))</f>
        <v>15  Shovel</v>
      </c>
    </row>
    <row r="15" customFormat="false" ht="13.8" hidden="false" customHeight="false" outlineLevel="0" collapsed="false">
      <c r="A15" s="8" t="s">
        <v>622</v>
      </c>
      <c r="B15" s="8" t="s">
        <v>380</v>
      </c>
      <c r="C15" s="8" t="s">
        <v>32</v>
      </c>
      <c r="D15" s="8" t="s">
        <v>31</v>
      </c>
      <c r="E15" s="8"/>
      <c r="F15" s="8"/>
      <c r="G15" s="8" t="s">
        <v>32</v>
      </c>
      <c r="H15" s="8" t="n">
        <v>3</v>
      </c>
      <c r="I15" s="8" t="n">
        <v>15</v>
      </c>
      <c r="J15" s="8" t="n">
        <v>0</v>
      </c>
      <c r="K15" s="8"/>
      <c r="L15" s="8" t="s">
        <v>623</v>
      </c>
      <c r="N15" s="14"/>
      <c r="O15" s="14"/>
      <c r="P15" s="14"/>
      <c r="Q15" s="14"/>
      <c r="U15" s="14" t="s">
        <v>624</v>
      </c>
      <c r="V15" s="14" t="n">
        <v>16</v>
      </c>
      <c r="W15" s="14" t="n">
        <v>17</v>
      </c>
      <c r="X15" s="14" t="n">
        <f aca="false">IF(V15=W15,INDEX(2d20!A:B,MATCH(V15,2d20!A:A,0),2),SUM(INDEX(2d20!A:B,MATCH(V15,2d20!A:A,0),2),INDEX(2d20!A:B,MATCH(W15,2d20!A:A,0),2)))</f>
        <v>7.75</v>
      </c>
      <c r="Y15" s="3" t="str">
        <f aca="false">IF(V15=W15,CONCATENATE(V15,"  ",U15),CONCATENATE(V15,"-",W15,"  ",U15))</f>
        <v>16-17  Walking Cane</v>
      </c>
    </row>
    <row r="16" customFormat="false" ht="13.8" hidden="false" customHeight="false" outlineLevel="0" collapsed="false">
      <c r="A16" s="12" t="s">
        <v>617</v>
      </c>
      <c r="B16" s="12" t="s">
        <v>380</v>
      </c>
      <c r="C16" s="12" t="s">
        <v>32</v>
      </c>
      <c r="D16" s="12" t="s">
        <v>31</v>
      </c>
      <c r="E16" s="12"/>
      <c r="F16" s="12"/>
      <c r="G16" s="12" t="s">
        <v>32</v>
      </c>
      <c r="H16" s="12" t="n">
        <v>2</v>
      </c>
      <c r="I16" s="12" t="n">
        <v>30</v>
      </c>
      <c r="J16" s="12" t="n">
        <v>1</v>
      </c>
      <c r="K16" s="12"/>
      <c r="L16" s="12" t="s">
        <v>625</v>
      </c>
      <c r="N16" s="10"/>
      <c r="O16" s="10"/>
      <c r="P16" s="10"/>
      <c r="Q16" s="10"/>
      <c r="U16" s="10" t="s">
        <v>626</v>
      </c>
      <c r="V16" s="10" t="n">
        <v>18</v>
      </c>
      <c r="W16" s="10" t="n">
        <v>19</v>
      </c>
      <c r="X16" s="10" t="n">
        <f aca="false">IF(V16=W16,INDEX(2d20!A:B,MATCH(V16,2d20!A:A,0),2),SUM(INDEX(2d20!A:B,MATCH(V16,2d20!A:A,0),2),INDEX(2d20!A:B,MATCH(W16,2d20!A:A,0),2)))</f>
        <v>8.75</v>
      </c>
      <c r="Y16" s="3" t="str">
        <f aca="false">IF(V16=W16,CONCATENATE(V16,"  ",U16),CONCATENATE(V16,"-",W16,"  ",U16))</f>
        <v>18-19  Pool Cue</v>
      </c>
    </row>
    <row r="17" customFormat="false" ht="13.8" hidden="false" customHeight="false" outlineLevel="0" collapsed="false">
      <c r="A17" s="8" t="s">
        <v>627</v>
      </c>
      <c r="B17" s="8" t="s">
        <v>380</v>
      </c>
      <c r="C17" s="8" t="s">
        <v>32</v>
      </c>
      <c r="D17" s="8" t="s">
        <v>31</v>
      </c>
      <c r="E17" s="8"/>
      <c r="F17" s="8"/>
      <c r="G17" s="8" t="s">
        <v>386</v>
      </c>
      <c r="H17" s="8" t="n">
        <v>1</v>
      </c>
      <c r="I17" s="8" t="n">
        <v>10</v>
      </c>
      <c r="J17" s="8" t="n">
        <v>0</v>
      </c>
      <c r="K17" s="8"/>
      <c r="L17" s="8" t="s">
        <v>628</v>
      </c>
      <c r="N17" s="14"/>
      <c r="O17" s="14"/>
      <c r="P17" s="14"/>
      <c r="Q17" s="14"/>
      <c r="U17" s="14" t="s">
        <v>619</v>
      </c>
      <c r="V17" s="14" t="n">
        <v>20</v>
      </c>
      <c r="W17" s="14" t="n">
        <v>22</v>
      </c>
      <c r="X17" s="14" t="n">
        <f aca="false">IF(V17=W17,INDEX(2d20!A:B,MATCH(V17,2d20!A:A,0),2),SUM(INDEX(2d20!A:B,MATCH(V17,2d20!A:A,0),2),INDEX(2d20!A:B,MATCH(W17,2d20!A:A,0),2)))</f>
        <v>9.5</v>
      </c>
      <c r="Y17" s="3" t="str">
        <f aca="false">IF(V17=W17,CONCATENATE(V17,"  ",U17),CONCATENATE(V17,"-",W17,"  ",U17))</f>
        <v>20-22  Board</v>
      </c>
    </row>
    <row r="18" customFormat="false" ht="13.8" hidden="false" customHeight="false" outlineLevel="0" collapsed="false">
      <c r="A18" s="12" t="s">
        <v>629</v>
      </c>
      <c r="B18" s="12" t="s">
        <v>380</v>
      </c>
      <c r="C18" s="12" t="s">
        <v>32</v>
      </c>
      <c r="D18" s="12" t="s">
        <v>31</v>
      </c>
      <c r="E18" s="12"/>
      <c r="F18" s="12"/>
      <c r="G18" s="12" t="s">
        <v>32</v>
      </c>
      <c r="H18" s="12" t="n">
        <v>1</v>
      </c>
      <c r="I18" s="12" t="n">
        <v>10</v>
      </c>
      <c r="J18" s="12" t="n">
        <v>0</v>
      </c>
      <c r="K18" s="12"/>
      <c r="L18" s="12" t="s">
        <v>630</v>
      </c>
      <c r="N18" s="10"/>
      <c r="O18" s="10"/>
      <c r="P18" s="10"/>
      <c r="Q18" s="10"/>
      <c r="U18" s="10" t="s">
        <v>612</v>
      </c>
      <c r="V18" s="10" t="n">
        <v>23</v>
      </c>
      <c r="W18" s="10" t="n">
        <v>23</v>
      </c>
      <c r="X18" s="10" t="n">
        <f aca="false">IF(V18=W18,INDEX(2d20!A:B,MATCH(V18,2d20!A:A,0),2),SUM(INDEX(2d20!A:B,MATCH(V18,2d20!A:A,0),2),INDEX(2d20!A:B,MATCH(W18,2d20!A:A,0),2)))</f>
        <v>4.5</v>
      </c>
      <c r="Y18" s="3" t="str">
        <f aca="false">IF(V18=W18,CONCATENATE(V18,"  ",U18),CONCATENATE(V18,"-",W18,"  ",U18))</f>
        <v>23  Switchblade</v>
      </c>
    </row>
    <row r="19" customFormat="false" ht="13.8" hidden="false" customHeight="false" outlineLevel="0" collapsed="false">
      <c r="A19" s="8" t="s">
        <v>631</v>
      </c>
      <c r="B19" s="8" t="s">
        <v>380</v>
      </c>
      <c r="C19" s="8" t="s">
        <v>32</v>
      </c>
      <c r="D19" s="8" t="s">
        <v>31</v>
      </c>
      <c r="E19" s="8"/>
      <c r="F19" s="8"/>
      <c r="G19" s="8" t="s">
        <v>32</v>
      </c>
      <c r="H19" s="8" t="n">
        <v>2</v>
      </c>
      <c r="I19" s="8" t="n">
        <v>15</v>
      </c>
      <c r="J19" s="8" t="n">
        <v>1</v>
      </c>
      <c r="K19" s="8"/>
      <c r="L19" s="8" t="s">
        <v>632</v>
      </c>
      <c r="N19" s="14"/>
      <c r="O19" s="14"/>
      <c r="P19" s="14"/>
      <c r="Q19" s="14"/>
      <c r="U19" s="14" t="s">
        <v>622</v>
      </c>
      <c r="V19" s="14" t="n">
        <v>24</v>
      </c>
      <c r="W19" s="14" t="n">
        <v>25</v>
      </c>
      <c r="X19" s="14" t="n">
        <f aca="false">IF(V19=W19,INDEX(2d20!A:B,MATCH(V19,2d20!A:A,0),2),SUM(INDEX(2d20!A:B,MATCH(V19,2d20!A:A,0),2),INDEX(2d20!A:B,MATCH(W19,2d20!A:A,0),2)))</f>
        <v>8.25</v>
      </c>
      <c r="Y19" s="3" t="str">
        <f aca="false">IF(V19=W19,CONCATENATE(V19,"  ",U19),CONCATENATE(V19,"-",W19,"  ",U19))</f>
        <v>24-25  Lead Pipe</v>
      </c>
    </row>
    <row r="20" customFormat="false" ht="13.8" hidden="false" customHeight="false" outlineLevel="0" collapsed="false">
      <c r="A20" s="12" t="s">
        <v>605</v>
      </c>
      <c r="B20" s="12" t="s">
        <v>384</v>
      </c>
      <c r="C20" s="12" t="s">
        <v>32</v>
      </c>
      <c r="D20" s="12" t="s">
        <v>31</v>
      </c>
      <c r="E20" s="12"/>
      <c r="F20" s="12"/>
      <c r="G20" s="12" t="s">
        <v>32</v>
      </c>
      <c r="H20" s="12" t="n">
        <v>12</v>
      </c>
      <c r="I20" s="12" t="n">
        <v>40</v>
      </c>
      <c r="J20" s="12" t="n">
        <v>2</v>
      </c>
      <c r="K20" s="12"/>
      <c r="L20" s="12" t="s">
        <v>633</v>
      </c>
      <c r="N20" s="10"/>
      <c r="O20" s="10"/>
      <c r="P20" s="10"/>
      <c r="Q20" s="10"/>
      <c r="U20" s="10" t="s">
        <v>629</v>
      </c>
      <c r="V20" s="10" t="n">
        <v>26</v>
      </c>
      <c r="W20" s="10" t="n">
        <v>27</v>
      </c>
      <c r="X20" s="10" t="n">
        <f aca="false">IF(V20=W20,INDEX(2d20!A:B,MATCH(V20,2d20!A:A,0),2),SUM(INDEX(2d20!A:B,MATCH(V20,2d20!A:A,0),2),INDEX(2d20!A:B,MATCH(W20,2d20!A:A,0),2)))</f>
        <v>7.25</v>
      </c>
      <c r="Y20" s="3" t="str">
        <f aca="false">IF(V20=W20,CONCATENATE(V20,"  ",U20),CONCATENATE(V20,"-",W20,"  ",U20))</f>
        <v>26-27  Rolling Pin</v>
      </c>
    </row>
    <row r="21" customFormat="false" ht="13.8" hidden="false" customHeight="false" outlineLevel="0" collapsed="false">
      <c r="A21" s="8" t="s">
        <v>634</v>
      </c>
      <c r="B21" s="8" t="s">
        <v>361</v>
      </c>
      <c r="C21" s="8" t="s">
        <v>440</v>
      </c>
      <c r="D21" s="8" t="s">
        <v>31</v>
      </c>
      <c r="E21" s="8"/>
      <c r="F21" s="8"/>
      <c r="G21" s="8" t="s">
        <v>386</v>
      </c>
      <c r="H21" s="8" t="n">
        <v>20</v>
      </c>
      <c r="I21" s="8" t="n">
        <v>180</v>
      </c>
      <c r="J21" s="8" t="n">
        <v>3</v>
      </c>
      <c r="K21" s="8"/>
      <c r="L21" s="8" t="s">
        <v>635</v>
      </c>
      <c r="N21" s="14"/>
      <c r="O21" s="14"/>
      <c r="P21" s="14"/>
      <c r="Q21" s="14"/>
      <c r="U21" s="14" t="s">
        <v>636</v>
      </c>
      <c r="V21" s="14" t="n">
        <v>28</v>
      </c>
      <c r="W21" s="14" t="n">
        <v>29</v>
      </c>
      <c r="X21" s="14" t="n">
        <f aca="false">IF(V21=W21,INDEX(2d20!A:B,MATCH(V21,2d20!A:A,0),2),SUM(INDEX(2d20!A:B,MATCH(V21,2d20!A:A,0),2),INDEX(2d20!A:B,MATCH(W21,2d20!A:A,0),2)))</f>
        <v>6.25</v>
      </c>
      <c r="Y21" s="3" t="str">
        <f aca="false">IF(V21=W21,CONCATENATE(V21,"  ",U21),CONCATENATE(V21,"-",W21,"  ",U21))</f>
        <v>28-29  Crowbar</v>
      </c>
    </row>
    <row r="22" customFormat="false" ht="13.8" hidden="false" customHeight="false" outlineLevel="0" collapsed="false">
      <c r="A22" s="12" t="s">
        <v>637</v>
      </c>
      <c r="B22" s="12" t="s">
        <v>380</v>
      </c>
      <c r="C22" s="12" t="s">
        <v>32</v>
      </c>
      <c r="D22" s="12" t="s">
        <v>31</v>
      </c>
      <c r="E22" s="12"/>
      <c r="F22" s="12"/>
      <c r="G22" s="12" t="s">
        <v>32</v>
      </c>
      <c r="H22" s="12" t="n">
        <v>2</v>
      </c>
      <c r="I22" s="12" t="n">
        <v>25</v>
      </c>
      <c r="J22" s="12" t="n">
        <v>1</v>
      </c>
      <c r="K22" s="12"/>
      <c r="L22" s="12" t="s">
        <v>638</v>
      </c>
      <c r="N22" s="10"/>
      <c r="O22" s="10"/>
      <c r="P22" s="10"/>
      <c r="Q22" s="10"/>
      <c r="U22" s="10" t="s">
        <v>603</v>
      </c>
      <c r="V22" s="10" t="n">
        <v>30</v>
      </c>
      <c r="W22" s="10" t="n">
        <v>30</v>
      </c>
      <c r="X22" s="10" t="n">
        <f aca="false">IF(V22=W22,INDEX(2d20!A:B,MATCH(V22,2d20!A:A,0),2),SUM(INDEX(2d20!A:B,MATCH(V22,2d20!A:A,0),2),INDEX(2d20!A:B,MATCH(W22,2d20!A:A,0),2)))</f>
        <v>2.75</v>
      </c>
      <c r="Y22" s="3" t="str">
        <f aca="false">IF(V22=W22,CONCATENATE(V22,"  ",U22),CONCATENATE(V22,"-",W22,"  ",U22))</f>
        <v>30  Machete</v>
      </c>
    </row>
    <row r="23" customFormat="false" ht="13.8" hidden="false" customHeight="false" outlineLevel="0" collapsed="false">
      <c r="A23" s="8" t="s">
        <v>624</v>
      </c>
      <c r="B23" s="8" t="s">
        <v>380</v>
      </c>
      <c r="C23" s="8" t="s">
        <v>32</v>
      </c>
      <c r="D23" s="8" t="s">
        <v>31</v>
      </c>
      <c r="E23" s="8"/>
      <c r="F23" s="8"/>
      <c r="G23" s="8" t="s">
        <v>32</v>
      </c>
      <c r="H23" s="8" t="n">
        <v>2</v>
      </c>
      <c r="I23" s="8" t="n">
        <v>10</v>
      </c>
      <c r="J23" s="8" t="n">
        <v>0</v>
      </c>
      <c r="K23" s="8"/>
      <c r="L23" s="8" t="s">
        <v>639</v>
      </c>
      <c r="N23" s="14"/>
      <c r="O23" s="14"/>
      <c r="P23" s="14"/>
      <c r="Q23" s="14"/>
      <c r="U23" s="14" t="s">
        <v>631</v>
      </c>
      <c r="V23" s="14" t="n">
        <v>31</v>
      </c>
      <c r="W23" s="14" t="n">
        <v>32</v>
      </c>
      <c r="X23" s="14" t="n">
        <f aca="false">IF(V23=W23,INDEX(2d20!A:B,MATCH(V23,2d20!A:A,0),2),SUM(INDEX(2d20!A:B,MATCH(V23,2d20!A:A,0),2),INDEX(2d20!A:B,MATCH(W23,2d20!A:A,0),2)))</f>
        <v>4.75</v>
      </c>
      <c r="Y23" s="3" t="str">
        <f aca="false">IF(V23=W23,CONCATENATE(V23,"  ",U23),CONCATENATE(V23,"-",W23,"  ",U23))</f>
        <v>31-32  Baton</v>
      </c>
    </row>
    <row r="24" customFormat="false" ht="13.8" hidden="false" customHeight="false" outlineLevel="0" collapsed="false">
      <c r="A24" s="16" t="s">
        <v>608</v>
      </c>
      <c r="B24" s="16" t="s">
        <v>380</v>
      </c>
      <c r="C24" s="16" t="s">
        <v>95</v>
      </c>
      <c r="D24" s="16" t="s">
        <v>640</v>
      </c>
      <c r="E24" s="16"/>
      <c r="F24" s="16"/>
      <c r="G24" s="16" t="s">
        <v>32</v>
      </c>
      <c r="H24" s="16" t="n">
        <v>2</v>
      </c>
      <c r="I24" s="16" t="n">
        <v>30</v>
      </c>
      <c r="J24" s="16" t="n">
        <v>2</v>
      </c>
      <c r="K24" s="16"/>
      <c r="L24" s="16" t="s">
        <v>641</v>
      </c>
      <c r="N24" s="10"/>
      <c r="O24" s="10"/>
      <c r="P24" s="10"/>
      <c r="Q24" s="10"/>
      <c r="U24" s="10" t="s">
        <v>637</v>
      </c>
      <c r="V24" s="10" t="n">
        <v>33</v>
      </c>
      <c r="W24" s="10" t="n">
        <v>33</v>
      </c>
      <c r="X24" s="10" t="n">
        <f aca="false">IF(V24=W24,INDEX(2d20!A:B,MATCH(V24,2d20!A:A,0),2),SUM(INDEX(2d20!A:B,MATCH(V24,2d20!A:A,0),2),INDEX(2d20!A:B,MATCH(W24,2d20!A:A,0),2)))</f>
        <v>2</v>
      </c>
      <c r="Y24" s="3" t="str">
        <f aca="false">IF(V24=W24,CONCATENATE(V24,"  ",U24),CONCATENATE(V24,"-",W24,"  ",U24))</f>
        <v>33  Tire Iron</v>
      </c>
    </row>
    <row r="25" customFormat="false" ht="13.8" hidden="false" customHeight="false" outlineLevel="0" collapsed="false">
      <c r="A25" s="15" t="s">
        <v>636</v>
      </c>
      <c r="B25" s="15" t="s">
        <v>380</v>
      </c>
      <c r="C25" s="15" t="s">
        <v>42</v>
      </c>
      <c r="D25" s="15" t="s">
        <v>31</v>
      </c>
      <c r="E25" s="15"/>
      <c r="F25" s="15"/>
      <c r="G25" s="15" t="s">
        <v>32</v>
      </c>
      <c r="H25" s="15" t="n">
        <v>2</v>
      </c>
      <c r="I25" s="15" t="n">
        <v>30</v>
      </c>
      <c r="J25" s="15" t="n">
        <v>1</v>
      </c>
      <c r="K25" s="15"/>
      <c r="L25" s="15" t="s">
        <v>638</v>
      </c>
      <c r="N25" s="14"/>
      <c r="O25" s="14"/>
      <c r="P25" s="14"/>
      <c r="Q25" s="14"/>
      <c r="U25" s="14" t="s">
        <v>615</v>
      </c>
      <c r="V25" s="14" t="n">
        <v>34</v>
      </c>
      <c r="W25" s="14" t="n">
        <v>34</v>
      </c>
      <c r="X25" s="14" t="n">
        <f aca="false">IF(V25=W25,INDEX(2d20!A:B,MATCH(V25,2d20!A:A,0),2),SUM(INDEX(2d20!A:B,MATCH(V25,2d20!A:A,0),2),INDEX(2d20!A:B,MATCH(W25,2d20!A:A,0),2)))</f>
        <v>1.75</v>
      </c>
      <c r="Y25" s="3" t="str">
        <f aca="false">IF(V25=W25,CONCATENATE(V25,"  ",U25),CONCATENATE(V25,"-",W25,"  ",U25))</f>
        <v>34  Baseball Bat</v>
      </c>
    </row>
    <row r="26" customFormat="false" ht="13.8" hidden="false" customHeight="false" outlineLevel="0" collapsed="false">
      <c r="A26" s="16" t="s">
        <v>621</v>
      </c>
      <c r="B26" s="16" t="s">
        <v>370</v>
      </c>
      <c r="C26" s="16" t="s">
        <v>95</v>
      </c>
      <c r="D26" s="16" t="s">
        <v>31</v>
      </c>
      <c r="E26" s="16"/>
      <c r="F26" s="16"/>
      <c r="G26" s="16" t="s">
        <v>386</v>
      </c>
      <c r="H26" s="16" t="n">
        <v>5</v>
      </c>
      <c r="I26" s="16" t="n">
        <v>30</v>
      </c>
      <c r="J26" s="16" t="n">
        <v>0</v>
      </c>
      <c r="K26" s="16"/>
      <c r="L26" s="16" t="s">
        <v>642</v>
      </c>
      <c r="N26" s="10"/>
      <c r="O26" s="10"/>
      <c r="P26" s="10"/>
      <c r="Q26" s="10"/>
      <c r="U26" s="10" t="s">
        <v>597</v>
      </c>
      <c r="V26" s="10" t="n">
        <v>35</v>
      </c>
      <c r="W26" s="10" t="n">
        <v>35</v>
      </c>
      <c r="X26" s="10" t="n">
        <f aca="false">IF(V26=W26,INDEX(2d20!A:B,MATCH(V26,2d20!A:A,0),2),SUM(INDEX(2d20!A:B,MATCH(V26,2d20!A:A,0),2),INDEX(2d20!A:B,MATCH(W26,2d20!A:A,0),2)))</f>
        <v>1.5</v>
      </c>
      <c r="Y26" s="3" t="str">
        <f aca="false">IF(V26=W26,CONCATENATE(V26,"  ",U26),CONCATENATE(V26,"-",W26,"  ",U26))</f>
        <v>35  Sword</v>
      </c>
    </row>
    <row r="27" customFormat="false" ht="13.8" hidden="false" customHeight="false" outlineLevel="0" collapsed="false">
      <c r="N27" s="14"/>
      <c r="O27" s="14"/>
      <c r="P27" s="14"/>
      <c r="Q27" s="14"/>
      <c r="U27" s="14" t="s">
        <v>643</v>
      </c>
      <c r="V27" s="14" t="n">
        <v>36</v>
      </c>
      <c r="W27" s="14" t="n">
        <v>36</v>
      </c>
      <c r="X27" s="14" t="n">
        <f aca="false">IF(V27=W27,INDEX(2d20!A:B,MATCH(V27,2d20!A:A,0),2),SUM(INDEX(2d20!A:B,MATCH(V27,2d20!A:A,0),2),INDEX(2d20!A:B,MATCH(W27,2d20!A:A,0),2)))</f>
        <v>1.25</v>
      </c>
      <c r="Y27" s="3" t="str">
        <f aca="false">IF(V27=W27,CONCATENATE(V27,"  ",U27),CONCATENATE(V27,"-",W27,"  ",U27))</f>
        <v>36  Alluminum Bat</v>
      </c>
    </row>
    <row r="28" customFormat="false" ht="13.8" hidden="false" customHeight="false" outlineLevel="0" collapsed="false">
      <c r="N28" s="10"/>
      <c r="O28" s="10"/>
      <c r="P28" s="10"/>
      <c r="Q28" s="10"/>
      <c r="U28" s="10" t="s">
        <v>606</v>
      </c>
      <c r="V28" s="10" t="n">
        <v>37</v>
      </c>
      <c r="W28" s="10" t="n">
        <v>37</v>
      </c>
      <c r="X28" s="10" t="n">
        <f aca="false">IF(V28=W28,INDEX(2d20!A:B,MATCH(V28,2d20!A:A,0),2),SUM(INDEX(2d20!A:B,MATCH(V28,2d20!A:A,0),2),INDEX(2d20!A:B,MATCH(W28,2d20!A:A,0),2)))</f>
        <v>1</v>
      </c>
      <c r="Y28" s="3" t="str">
        <f aca="false">IF(V28=W28,CONCATENATE(V28,"  ",U28),CONCATENATE(V28,"-",W28,"  ",U28))</f>
        <v>37  Ripper</v>
      </c>
    </row>
    <row r="29" customFormat="false" ht="13.8" hidden="false" customHeight="false" outlineLevel="0" collapsed="false">
      <c r="N29" s="14"/>
      <c r="O29" s="14"/>
      <c r="P29" s="14"/>
      <c r="Q29" s="14"/>
      <c r="U29" s="14" t="s">
        <v>609</v>
      </c>
      <c r="V29" s="14" t="n">
        <v>38</v>
      </c>
      <c r="W29" s="14" t="n">
        <v>38</v>
      </c>
      <c r="X29" s="14" t="n">
        <f aca="false">IF(V29=W29,INDEX(2d20!A:B,MATCH(V29,2d20!A:A,0),2),SUM(INDEX(2d20!A:B,MATCH(V29,2d20!A:A,0),2),INDEX(2d20!A:B,MATCH(W29,2d20!A:A,0),2)))</f>
        <v>0.75</v>
      </c>
      <c r="Y29" s="3" t="str">
        <f aca="false">IF(V29=W29,CONCATENATE(V29,"  ",U29),CONCATENATE(V29,"-",W29,"  ",U29))</f>
        <v>38  Shishkebab</v>
      </c>
    </row>
    <row r="30" customFormat="false" ht="13.8" hidden="false" customHeight="false" outlineLevel="0" collapsed="false">
      <c r="U30" s="10" t="s">
        <v>634</v>
      </c>
      <c r="V30" s="10" t="n">
        <v>39</v>
      </c>
      <c r="W30" s="10" t="n">
        <v>39</v>
      </c>
      <c r="X30" s="10" t="n">
        <f aca="false">IF(V30=W30,INDEX(2d20!A:B,MATCH(V30,2d20!A:A,0),2),SUM(INDEX(2d20!A:B,MATCH(V30,2d20!A:A,0),2),INDEX(2d20!A:B,MATCH(W30,2d20!A:A,0),2)))</f>
        <v>0.5</v>
      </c>
      <c r="Y30" s="3" t="str">
        <f aca="false">IF(V30=W30,CONCATENATE(V30,"  ",U30),CONCATENATE(V30,"-",W30,"  ",U30))</f>
        <v>39  Super Sledge</v>
      </c>
    </row>
    <row r="31" customFormat="false" ht="13.8" hidden="false" customHeight="false" outlineLevel="0" collapsed="false">
      <c r="U31" s="14" t="s">
        <v>644</v>
      </c>
      <c r="V31" s="14" t="n">
        <v>40</v>
      </c>
      <c r="W31" s="14" t="n">
        <v>40</v>
      </c>
      <c r="X31" s="14" t="n">
        <f aca="false">IF(V31=W31,INDEX(2d20!A:B,MATCH(V31,2d20!A:A,0),2),SUM(INDEX(2d20!A:B,MATCH(V31,2d20!A:A,0),2),INDEX(2d20!A:B,MATCH(W31,2d20!A:A,0),2)))</f>
        <v>0.25</v>
      </c>
      <c r="Y31" s="3" t="str">
        <f aca="false">IF(V31=W31,CONCATENATE(V31,"  ",U31),CONCATENATE(V31,"-",W31,"  ",U31))</f>
        <v>40  Uranium Rock</v>
      </c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8.71"/>
    <col collapsed="false" customWidth="true" hidden="false" outlineLevel="0" max="2" min="2" style="3" width="5"/>
    <col collapsed="false" customWidth="true" hidden="false" outlineLevel="0" max="3" min="3" style="3" width="12.43"/>
    <col collapsed="false" customWidth="true" hidden="false" outlineLevel="0" max="4" min="4" style="3" width="8.14"/>
    <col collapsed="false" customWidth="true" hidden="false" outlineLevel="0" max="5" min="5" style="3" width="11.57"/>
    <col collapsed="false" customWidth="true" hidden="false" outlineLevel="0" max="6" min="6" style="3" width="8"/>
    <col collapsed="false" customWidth="true" hidden="false" outlineLevel="0" max="7" min="7" style="3" width="11.57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4" min="14" style="2" width="11.29"/>
    <col collapsed="false" customWidth="true" hidden="false" outlineLevel="0" max="17" min="17" style="3" width="10.86"/>
  </cols>
  <sheetData>
    <row r="1" customFormat="false" ht="13.8" hidden="false" customHeight="false" outlineLevel="0" collapsed="false">
      <c r="A1" s="34" t="s">
        <v>585</v>
      </c>
      <c r="B1" s="34" t="s">
        <v>10</v>
      </c>
      <c r="C1" s="34" t="s">
        <v>11</v>
      </c>
      <c r="D1" s="34" t="s">
        <v>12</v>
      </c>
      <c r="E1" s="34"/>
      <c r="F1" s="34"/>
      <c r="G1" s="34" t="s">
        <v>510</v>
      </c>
      <c r="H1" s="34" t="s">
        <v>511</v>
      </c>
      <c r="I1" s="34" t="s">
        <v>512</v>
      </c>
      <c r="J1" s="34" t="s">
        <v>513</v>
      </c>
      <c r="K1" s="34" t="s">
        <v>353</v>
      </c>
      <c r="L1" s="34" t="s">
        <v>586</v>
      </c>
    </row>
    <row r="2" customFormat="false" ht="13.8" hidden="false" customHeight="false" outlineLevel="0" collapsed="false">
      <c r="A2" s="12" t="s">
        <v>645</v>
      </c>
      <c r="B2" s="12" t="s">
        <v>588</v>
      </c>
      <c r="C2" s="12" t="s">
        <v>32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N2" s="10"/>
      <c r="O2" s="10"/>
      <c r="P2" s="10"/>
      <c r="Q2" s="10"/>
      <c r="R2" s="10"/>
      <c r="S2" s="10"/>
    </row>
    <row r="3" customFormat="false" ht="13.8" hidden="false" customHeight="false" outlineLevel="0" collapsed="false">
      <c r="A3" s="8" t="s">
        <v>646</v>
      </c>
      <c r="B3" s="8" t="s">
        <v>588</v>
      </c>
      <c r="C3" s="8" t="s">
        <v>64</v>
      </c>
      <c r="D3" s="8" t="s">
        <v>31</v>
      </c>
      <c r="E3" s="8"/>
      <c r="F3" s="8"/>
      <c r="G3" s="8" t="s">
        <v>647</v>
      </c>
      <c r="H3" s="8" t="n">
        <v>1</v>
      </c>
      <c r="I3" s="8" t="s">
        <v>32</v>
      </c>
      <c r="J3" s="8" t="s">
        <v>32</v>
      </c>
      <c r="K3" s="8" t="s">
        <v>32</v>
      </c>
      <c r="L3" s="8" t="s">
        <v>32</v>
      </c>
      <c r="N3" s="14"/>
      <c r="O3" s="14"/>
      <c r="P3" s="14"/>
      <c r="Q3" s="14"/>
      <c r="R3" s="14"/>
      <c r="S3" s="14"/>
    </row>
    <row r="4" customFormat="false" ht="13.8" hidden="false" customHeight="false" outlineLevel="0" collapsed="false">
      <c r="A4" s="12" t="s">
        <v>611</v>
      </c>
      <c r="B4" s="12" t="s">
        <v>380</v>
      </c>
      <c r="C4" s="12" t="s">
        <v>95</v>
      </c>
      <c r="D4" s="12" t="s">
        <v>31</v>
      </c>
      <c r="E4" s="12"/>
      <c r="F4" s="12"/>
      <c r="G4" s="12" t="s">
        <v>32</v>
      </c>
      <c r="H4" s="12" t="n">
        <v>1</v>
      </c>
      <c r="I4" s="12" t="n">
        <v>10</v>
      </c>
      <c r="J4" s="12" t="n">
        <v>1</v>
      </c>
      <c r="K4" s="12" t="s">
        <v>32</v>
      </c>
      <c r="L4" s="12" t="s">
        <v>648</v>
      </c>
      <c r="N4" s="10"/>
      <c r="O4" s="10"/>
      <c r="P4" s="10"/>
      <c r="Q4" s="10"/>
      <c r="R4" s="10"/>
      <c r="S4" s="10"/>
    </row>
    <row r="5" customFormat="false" ht="13.8" hidden="false" customHeight="false" outlineLevel="0" collapsed="false">
      <c r="A5" s="8" t="s">
        <v>593</v>
      </c>
      <c r="B5" s="8" t="s">
        <v>384</v>
      </c>
      <c r="C5" s="8" t="s">
        <v>42</v>
      </c>
      <c r="D5" s="8" t="s">
        <v>31</v>
      </c>
      <c r="E5" s="8"/>
      <c r="F5" s="8"/>
      <c r="G5" s="8" t="s">
        <v>32</v>
      </c>
      <c r="H5" s="8" t="n">
        <v>10</v>
      </c>
      <c r="I5" s="8" t="n">
        <v>75</v>
      </c>
      <c r="J5" s="8" t="n">
        <v>3</v>
      </c>
      <c r="K5" s="8" t="s">
        <v>32</v>
      </c>
      <c r="L5" s="8" t="s">
        <v>649</v>
      </c>
      <c r="N5" s="14"/>
      <c r="O5" s="14"/>
      <c r="P5" s="14"/>
      <c r="Q5" s="14"/>
      <c r="R5" s="14"/>
      <c r="S5" s="14"/>
    </row>
    <row r="6" customFormat="false" ht="13.8" hidden="false" customHeight="false" outlineLevel="0" collapsed="false">
      <c r="A6" s="12" t="s">
        <v>614</v>
      </c>
      <c r="B6" s="12" t="s">
        <v>380</v>
      </c>
      <c r="C6" s="12" t="s">
        <v>32</v>
      </c>
      <c r="D6" s="12" t="s">
        <v>31</v>
      </c>
      <c r="E6" s="12"/>
      <c r="F6" s="12"/>
      <c r="G6" s="12" t="s">
        <v>613</v>
      </c>
      <c r="H6" s="12" t="s">
        <v>650</v>
      </c>
      <c r="I6" s="12" t="n">
        <v>10</v>
      </c>
      <c r="J6" s="12" t="n">
        <v>1</v>
      </c>
      <c r="K6" s="12" t="s">
        <v>32</v>
      </c>
      <c r="L6" s="12" t="s">
        <v>651</v>
      </c>
      <c r="N6" s="10"/>
      <c r="O6" s="10"/>
      <c r="P6" s="10"/>
      <c r="Q6" s="10"/>
      <c r="R6" s="10"/>
      <c r="S6" s="10"/>
    </row>
    <row r="7" customFormat="false" ht="13.8" hidden="false" customHeight="false" outlineLevel="0" collapsed="false">
      <c r="A7" s="8" t="s">
        <v>602</v>
      </c>
      <c r="B7" s="8" t="s">
        <v>370</v>
      </c>
      <c r="C7" s="8" t="s">
        <v>95</v>
      </c>
      <c r="D7" s="8" t="s">
        <v>31</v>
      </c>
      <c r="E7" s="8"/>
      <c r="F7" s="8"/>
      <c r="G7" s="8" t="s">
        <v>32</v>
      </c>
      <c r="H7" s="8" t="n">
        <v>4</v>
      </c>
      <c r="I7" s="8" t="n">
        <v>100</v>
      </c>
      <c r="J7" s="8" t="n">
        <v>2</v>
      </c>
      <c r="K7" s="8" t="s">
        <v>32</v>
      </c>
      <c r="L7" s="8" t="s">
        <v>652</v>
      </c>
      <c r="N7" s="14"/>
      <c r="O7" s="14"/>
      <c r="P7" s="14"/>
      <c r="Q7" s="14"/>
      <c r="R7" s="14"/>
      <c r="S7" s="14"/>
    </row>
    <row r="8" customFormat="false" ht="13.8" hidden="false" customHeight="false" outlineLevel="0" collapsed="false">
      <c r="A8" s="16" t="s">
        <v>653</v>
      </c>
      <c r="B8" s="16" t="s">
        <v>370</v>
      </c>
      <c r="C8" s="16" t="s">
        <v>654</v>
      </c>
      <c r="D8" s="16" t="s">
        <v>31</v>
      </c>
      <c r="E8" s="16"/>
      <c r="F8" s="16"/>
      <c r="G8" s="16" t="s">
        <v>647</v>
      </c>
      <c r="H8" s="16" t="n">
        <v>3</v>
      </c>
      <c r="I8" s="16" t="n">
        <v>100</v>
      </c>
      <c r="J8" s="16" t="n">
        <v>3</v>
      </c>
      <c r="K8" s="16" t="s">
        <v>32</v>
      </c>
      <c r="L8" s="16" t="s">
        <v>32</v>
      </c>
      <c r="N8" s="10"/>
      <c r="O8" s="10"/>
      <c r="P8" s="10"/>
      <c r="Q8" s="10"/>
      <c r="R8" s="10"/>
      <c r="S8" s="10"/>
    </row>
    <row r="9" customFormat="false" ht="13.8" hidden="false" customHeight="false" outlineLevel="0" collapsed="false">
      <c r="A9" s="15" t="s">
        <v>591</v>
      </c>
      <c r="B9" s="15" t="s">
        <v>361</v>
      </c>
      <c r="C9" s="15" t="s">
        <v>64</v>
      </c>
      <c r="D9" s="15" t="s">
        <v>31</v>
      </c>
      <c r="E9" s="15"/>
      <c r="F9" s="15"/>
      <c r="G9" s="15" t="s">
        <v>32</v>
      </c>
      <c r="H9" s="15" t="n">
        <v>4</v>
      </c>
      <c r="I9" s="15" t="n">
        <v>125</v>
      </c>
      <c r="J9" s="15" t="n">
        <v>3</v>
      </c>
      <c r="K9" s="15" t="s">
        <v>121</v>
      </c>
      <c r="L9" s="15" t="s">
        <v>121</v>
      </c>
      <c r="N9" s="14"/>
      <c r="O9" s="14"/>
      <c r="P9" s="14"/>
      <c r="Q9" s="14"/>
      <c r="R9" s="14"/>
      <c r="S9" s="14"/>
    </row>
    <row r="10" customFormat="false" ht="13.8" hidden="false" customHeight="false" outlineLevel="0" collapsed="false">
      <c r="A10" s="16" t="s">
        <v>599</v>
      </c>
      <c r="B10" s="16" t="s">
        <v>370</v>
      </c>
      <c r="C10" s="16" t="s">
        <v>78</v>
      </c>
      <c r="D10" s="16" t="s">
        <v>31</v>
      </c>
      <c r="E10" s="16"/>
      <c r="F10" s="16"/>
      <c r="G10" s="16" t="s">
        <v>32</v>
      </c>
      <c r="H10" s="16" t="n">
        <v>5</v>
      </c>
      <c r="I10" s="16" t="n">
        <v>55</v>
      </c>
      <c r="J10" s="16" t="n">
        <v>3</v>
      </c>
      <c r="K10" s="16"/>
      <c r="L10" s="16"/>
      <c r="N10" s="10"/>
      <c r="O10" s="10"/>
      <c r="P10" s="10"/>
      <c r="Q10" s="10"/>
      <c r="R10" s="10"/>
      <c r="S10" s="10"/>
    </row>
    <row r="11" customFormat="false" ht="13.8" hidden="false" customHeight="false" outlineLevel="0" collapsed="false">
      <c r="A11" s="15" t="s">
        <v>596</v>
      </c>
      <c r="B11" s="15" t="s">
        <v>384</v>
      </c>
      <c r="C11" s="15" t="s">
        <v>32</v>
      </c>
      <c r="D11" s="15" t="s">
        <v>31</v>
      </c>
      <c r="E11" s="15"/>
      <c r="F11" s="15"/>
      <c r="G11" s="15" t="s">
        <v>32</v>
      </c>
      <c r="H11" s="15" t="n">
        <v>6</v>
      </c>
      <c r="I11" s="15" t="n">
        <v>65</v>
      </c>
      <c r="J11" s="15" t="n">
        <v>3</v>
      </c>
      <c r="K11" s="15"/>
      <c r="L11" s="15"/>
      <c r="N11" s="14"/>
      <c r="O11" s="14"/>
      <c r="P11" s="14"/>
      <c r="Q11" s="14"/>
      <c r="R11" s="14"/>
      <c r="S11" s="14"/>
    </row>
    <row r="12" customFormat="false" ht="13.8" hidden="false" customHeight="false" outlineLevel="0" collapsed="false">
      <c r="N12" s="10"/>
      <c r="O12" s="10"/>
      <c r="P12" s="10"/>
      <c r="Q12" s="10"/>
      <c r="R12" s="10"/>
      <c r="S12" s="10"/>
    </row>
    <row r="13" customFormat="false" ht="13.8" hidden="false" customHeight="false" outlineLevel="0" collapsed="false">
      <c r="N13" s="14"/>
      <c r="O13" s="14"/>
      <c r="P13" s="14"/>
      <c r="Q13" s="14"/>
      <c r="R13" s="14"/>
      <c r="S13" s="14"/>
    </row>
    <row r="14" customFormat="false" ht="13.8" hidden="false" customHeight="false" outlineLevel="0" collapsed="false">
      <c r="N14" s="10"/>
      <c r="O14" s="10"/>
      <c r="P14" s="10"/>
      <c r="Q14" s="10"/>
      <c r="R14" s="10"/>
      <c r="S14" s="10"/>
    </row>
    <row r="15" customFormat="false" ht="13.8" hidden="false" customHeight="false" outlineLevel="0" collapsed="false">
      <c r="N15" s="14"/>
      <c r="O15" s="14"/>
      <c r="P15" s="14"/>
      <c r="Q15" s="14"/>
      <c r="R15" s="14"/>
      <c r="S15" s="14"/>
    </row>
    <row r="16" customFormat="false" ht="13.8" hidden="false" customHeight="false" outlineLevel="0" collapsed="false">
      <c r="N16" s="10"/>
      <c r="O16" s="10"/>
      <c r="P16" s="10"/>
      <c r="Q16" s="10"/>
      <c r="R16" s="10"/>
      <c r="S16" s="10"/>
    </row>
    <row r="17" customFormat="false" ht="13.8" hidden="false" customHeight="false" outlineLevel="0" collapsed="false">
      <c r="N17" s="14"/>
      <c r="O17" s="14"/>
      <c r="P17" s="14"/>
      <c r="Q17" s="14"/>
      <c r="R17" s="14"/>
      <c r="S17" s="14"/>
    </row>
    <row r="18" customFormat="false" ht="13.8" hidden="false" customHeight="false" outlineLevel="0" collapsed="false">
      <c r="N18" s="10"/>
      <c r="O18" s="10"/>
      <c r="P18" s="10"/>
      <c r="Q18" s="10"/>
      <c r="R18" s="10"/>
      <c r="S18" s="10"/>
    </row>
    <row r="19" customFormat="false" ht="13.8" hidden="false" customHeight="false" outlineLevel="0" collapsed="false">
      <c r="N19" s="14"/>
      <c r="O19" s="14"/>
      <c r="P19" s="14"/>
      <c r="Q19" s="14"/>
      <c r="R19" s="14"/>
      <c r="S19" s="14"/>
    </row>
    <row r="20" customFormat="false" ht="13.8" hidden="false" customHeight="false" outlineLevel="0" collapsed="false">
      <c r="N20" s="10"/>
      <c r="O20" s="10"/>
      <c r="P20" s="10"/>
      <c r="Q20" s="10"/>
      <c r="R20" s="10"/>
      <c r="S20" s="10"/>
    </row>
    <row r="21" customFormat="false" ht="13.8" hidden="false" customHeight="false" outlineLevel="0" collapsed="false">
      <c r="N21" s="14"/>
      <c r="O21" s="14"/>
      <c r="P21" s="14"/>
      <c r="Q21" s="14"/>
      <c r="R21" s="14"/>
      <c r="S21" s="14"/>
    </row>
    <row r="22" customFormat="false" ht="13.8" hidden="false" customHeight="false" outlineLevel="0" collapsed="false">
      <c r="N22" s="10"/>
      <c r="O22" s="10"/>
      <c r="P22" s="10"/>
      <c r="Q22" s="10"/>
      <c r="R22" s="10"/>
      <c r="S22" s="10"/>
    </row>
    <row r="23" customFormat="false" ht="13.8" hidden="false" customHeight="false" outlineLevel="0" collapsed="false">
      <c r="N23" s="14"/>
      <c r="O23" s="14"/>
      <c r="P23" s="14"/>
      <c r="Q23" s="14"/>
      <c r="R23" s="14"/>
      <c r="S23" s="14"/>
    </row>
    <row r="24" customFormat="false" ht="13.8" hidden="false" customHeight="false" outlineLevel="0" collapsed="false">
      <c r="N24" s="10"/>
      <c r="O24" s="10"/>
      <c r="P24" s="10"/>
      <c r="Q24" s="10"/>
      <c r="R24" s="10"/>
      <c r="S24" s="10"/>
    </row>
    <row r="25" customFormat="false" ht="13.8" hidden="false" customHeight="false" outlineLevel="0" collapsed="false">
      <c r="N25" s="14"/>
      <c r="O25" s="14"/>
      <c r="P25" s="14"/>
      <c r="Q25" s="14"/>
      <c r="R25" s="14"/>
      <c r="S25" s="14"/>
    </row>
    <row r="26" customFormat="false" ht="13.8" hidden="false" customHeight="false" outlineLevel="0" collapsed="false">
      <c r="N26" s="10"/>
      <c r="O26" s="10"/>
      <c r="P26" s="10"/>
      <c r="Q26" s="10"/>
      <c r="R26" s="10"/>
      <c r="S26" s="10"/>
    </row>
    <row r="27" customFormat="false" ht="13.8" hidden="false" customHeight="false" outlineLevel="0" collapsed="false">
      <c r="N27" s="14"/>
      <c r="O27" s="14"/>
      <c r="P27" s="14"/>
      <c r="Q27" s="14"/>
      <c r="R27" s="14"/>
      <c r="S27" s="14"/>
    </row>
    <row r="28" customFormat="false" ht="13.8" hidden="false" customHeight="false" outlineLevel="0" collapsed="false">
      <c r="N28" s="10"/>
      <c r="O28" s="10"/>
      <c r="P28" s="10"/>
      <c r="Q28" s="10"/>
      <c r="R28" s="10"/>
      <c r="S28" s="10"/>
    </row>
    <row r="29" customFormat="false" ht="13.8" hidden="false" customHeight="false" outlineLevel="0" collapsed="false">
      <c r="N29" s="14"/>
      <c r="O29" s="14"/>
      <c r="P29" s="14"/>
      <c r="Q29" s="14"/>
      <c r="R29" s="14"/>
      <c r="S29" s="14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9.43"/>
    <col collapsed="false" customWidth="true" hidden="false" outlineLevel="0" max="2" min="2" style="3" width="5"/>
    <col collapsed="false" customWidth="true" hidden="false" outlineLevel="0" max="3" min="3" style="3" width="17.29"/>
    <col collapsed="false" customWidth="true" hidden="false" outlineLevel="0" max="4" min="4" style="3" width="8.14"/>
    <col collapsed="false" customWidth="true" hidden="false" outlineLevel="0" max="5" min="5" style="3" width="34.43"/>
    <col collapsed="false" customWidth="true" hidden="false" outlineLevel="0" max="6" min="6" style="3" width="8"/>
    <col collapsed="false" customWidth="true" hidden="false" outlineLevel="0" max="7" min="7" style="3" width="34.43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23.28"/>
  </cols>
  <sheetData>
    <row r="1" customFormat="false" ht="13.8" hidden="false" customHeight="false" outlineLevel="0" collapsed="false">
      <c r="A1" s="35" t="s">
        <v>655</v>
      </c>
      <c r="B1" s="35" t="s">
        <v>10</v>
      </c>
      <c r="C1" s="35" t="s">
        <v>11</v>
      </c>
      <c r="D1" s="35" t="s">
        <v>12</v>
      </c>
      <c r="E1" s="35"/>
      <c r="F1" s="35"/>
      <c r="G1" s="35" t="s">
        <v>510</v>
      </c>
      <c r="H1" s="35" t="s">
        <v>511</v>
      </c>
      <c r="I1" s="35" t="s">
        <v>512</v>
      </c>
      <c r="J1" s="35" t="s">
        <v>513</v>
      </c>
      <c r="L1" s="2" t="s">
        <v>18</v>
      </c>
      <c r="M1" s="3" t="s">
        <v>19</v>
      </c>
      <c r="N1" s="3" t="s">
        <v>20</v>
      </c>
      <c r="O1" s="3" t="s">
        <v>22</v>
      </c>
    </row>
    <row r="2" customFormat="false" ht="13.8" hidden="false" customHeight="false" outlineLevel="0" collapsed="false">
      <c r="A2" s="12" t="s">
        <v>656</v>
      </c>
      <c r="B2" s="12" t="s">
        <v>380</v>
      </c>
      <c r="C2" s="12" t="s">
        <v>42</v>
      </c>
      <c r="D2" s="12" t="s">
        <v>31</v>
      </c>
      <c r="E2" s="12"/>
      <c r="F2" s="12"/>
      <c r="G2" s="12" t="s">
        <v>657</v>
      </c>
      <c r="H2" s="12" t="s">
        <v>650</v>
      </c>
      <c r="I2" s="12" t="n">
        <v>10</v>
      </c>
      <c r="J2" s="12" t="n">
        <v>1</v>
      </c>
      <c r="L2" s="10" t="s">
        <v>658</v>
      </c>
      <c r="M2" s="10" t="n">
        <v>2</v>
      </c>
      <c r="N2" s="10" t="n">
        <v>2</v>
      </c>
      <c r="O2" s="10" t="n">
        <f aca="false">IF(M2=N2,INDEX(2d20!A:B,MATCH(M2,2d20!A:A,0),2),SUM(INDEX(2d20!A:B,MATCH(M2,2d20!A:A,0),2),INDEX(2d20!A:B,MATCH(N2,2d20!A:A,0),2)))</f>
        <v>0.25</v>
      </c>
      <c r="P2" s="3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8" t="s">
        <v>659</v>
      </c>
      <c r="B3" s="8" t="s">
        <v>370</v>
      </c>
      <c r="C3" s="8" t="s">
        <v>42</v>
      </c>
      <c r="D3" s="8" t="s">
        <v>31</v>
      </c>
      <c r="E3" s="8"/>
      <c r="F3" s="8"/>
      <c r="G3" s="8" t="s">
        <v>660</v>
      </c>
      <c r="H3" s="8" t="s">
        <v>650</v>
      </c>
      <c r="I3" s="8" t="n">
        <v>15</v>
      </c>
      <c r="J3" s="8" t="n">
        <v>2</v>
      </c>
      <c r="L3" s="14" t="s">
        <v>661</v>
      </c>
      <c r="M3" s="14" t="n">
        <v>3</v>
      </c>
      <c r="N3" s="14" t="n">
        <v>3</v>
      </c>
      <c r="O3" s="14" t="n">
        <f aca="false">IF(M3=N3,INDEX(2d20!A:B,MATCH(M3,2d20!A:A,0),2),SUM(INDEX(2d20!A:B,MATCH(M3,2d20!A:A,0),2),INDEX(2d20!A:B,MATCH(N3,2d20!A:A,0),2)))</f>
        <v>0.5</v>
      </c>
      <c r="P3" s="3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12" t="s">
        <v>662</v>
      </c>
      <c r="B4" s="12" t="s">
        <v>370</v>
      </c>
      <c r="C4" s="12" t="s">
        <v>42</v>
      </c>
      <c r="D4" s="12" t="s">
        <v>31</v>
      </c>
      <c r="E4" s="12"/>
      <c r="F4" s="12"/>
      <c r="G4" s="12" t="s">
        <v>663</v>
      </c>
      <c r="H4" s="12" t="n">
        <v>4</v>
      </c>
      <c r="I4" s="12" t="n">
        <v>10</v>
      </c>
      <c r="J4" s="12" t="n">
        <v>1</v>
      </c>
      <c r="L4" s="10" t="s">
        <v>664</v>
      </c>
      <c r="M4" s="10" t="n">
        <v>4</v>
      </c>
      <c r="N4" s="10" t="n">
        <v>4</v>
      </c>
      <c r="O4" s="10" t="n">
        <f aca="false">IF(M4=N4,INDEX(2d20!A:B,MATCH(M4,2d20!A:A,0),2),SUM(INDEX(2d20!A:B,MATCH(M4,2d20!A:A,0),2),INDEX(2d20!A:B,MATCH(N4,2d20!A:A,0),2)))</f>
        <v>0.75</v>
      </c>
      <c r="P4" s="3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8" t="s">
        <v>646</v>
      </c>
      <c r="B5" s="8" t="s">
        <v>588</v>
      </c>
      <c r="C5" s="8" t="s">
        <v>64</v>
      </c>
      <c r="D5" s="8" t="s">
        <v>31</v>
      </c>
      <c r="E5" s="8"/>
      <c r="F5" s="8"/>
      <c r="G5" s="8" t="s">
        <v>647</v>
      </c>
      <c r="H5" s="8" t="n">
        <v>1</v>
      </c>
      <c r="I5" s="8" t="s">
        <v>32</v>
      </c>
      <c r="J5" s="8" t="s">
        <v>32</v>
      </c>
      <c r="L5" s="14" t="s">
        <v>665</v>
      </c>
      <c r="M5" s="14" t="n">
        <v>5</v>
      </c>
      <c r="N5" s="14" t="n">
        <v>6</v>
      </c>
      <c r="O5" s="14" t="n">
        <f aca="false">IF(M5=N5,INDEX(2d20!A:B,MATCH(M5,2d20!A:A,0),2),SUM(INDEX(2d20!A:B,MATCH(M5,2d20!A:A,0),2),INDEX(2d20!A:B,MATCH(N5,2d20!A:A,0),2)))</f>
        <v>2.25</v>
      </c>
      <c r="P5" s="3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6" t="s">
        <v>666</v>
      </c>
      <c r="B6" s="16" t="s">
        <v>384</v>
      </c>
      <c r="C6" s="16" t="s">
        <v>667</v>
      </c>
      <c r="D6" s="16" t="s">
        <v>31</v>
      </c>
      <c r="E6" s="16"/>
      <c r="F6" s="16"/>
      <c r="G6" s="16" t="s">
        <v>668</v>
      </c>
      <c r="H6" s="16" t="n">
        <v>5</v>
      </c>
      <c r="I6" s="16" t="n">
        <v>15</v>
      </c>
      <c r="J6" s="16" t="n">
        <v>1</v>
      </c>
      <c r="L6" s="10" t="s">
        <v>669</v>
      </c>
      <c r="M6" s="10" t="n">
        <v>7</v>
      </c>
      <c r="N6" s="10" t="n">
        <v>9</v>
      </c>
      <c r="O6" s="10" t="n">
        <f aca="false">IF(M6=N6,INDEX(2d20!A:B,MATCH(M6,2d20!A:A,0),2),SUM(INDEX(2d20!A:B,MATCH(M6,2d20!A:A,0),2),INDEX(2d20!A:B,MATCH(N6,2d20!A:A,0),2)))</f>
        <v>3.5</v>
      </c>
      <c r="P6" s="3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14" t="s">
        <v>670</v>
      </c>
      <c r="M7" s="14" t="n">
        <v>10</v>
      </c>
      <c r="N7" s="14" t="n">
        <v>11</v>
      </c>
      <c r="O7" s="14" t="n">
        <f aca="false">IF(M7=N7,INDEX(2d20!A:B,MATCH(M7,2d20!A:A,0),2),SUM(INDEX(2d20!A:B,MATCH(M7,2d20!A:A,0),2),INDEX(2d20!A:B,MATCH(N7,2d20!A:A,0),2)))</f>
        <v>4.75</v>
      </c>
      <c r="P7" s="3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10" t="s">
        <v>671</v>
      </c>
      <c r="M8" s="10" t="n">
        <v>12</v>
      </c>
      <c r="N8" s="10" t="n">
        <v>12</v>
      </c>
      <c r="O8" s="10" t="n">
        <f aca="false">IF(M8=N8,INDEX(2d20!A:B,MATCH(M8,2d20!A:A,0),2),SUM(INDEX(2d20!A:B,MATCH(M8,2d20!A:A,0),2),INDEX(2d20!A:B,MATCH(N8,2d20!A:A,0),2)))</f>
        <v>2.75</v>
      </c>
      <c r="P8" s="3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14" t="s">
        <v>666</v>
      </c>
      <c r="M9" s="14" t="n">
        <v>13</v>
      </c>
      <c r="N9" s="14" t="n">
        <v>14</v>
      </c>
      <c r="O9" s="14" t="n">
        <f aca="false">IF(M9=N9,INDEX(2d20!A:B,MATCH(M9,2d20!A:A,0),2),SUM(INDEX(2d20!A:B,MATCH(M9,2d20!A:A,0),2),INDEX(2d20!A:B,MATCH(N9,2d20!A:A,0),2)))</f>
        <v>6.25</v>
      </c>
      <c r="P9" s="3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10" t="s">
        <v>662</v>
      </c>
      <c r="M10" s="10" t="n">
        <v>15</v>
      </c>
      <c r="N10" s="10" t="n">
        <v>16</v>
      </c>
      <c r="O10" s="10" t="n">
        <f aca="false">IF(M10=N10,INDEX(2d20!A:B,MATCH(M10,2d20!A:A,0),2),SUM(INDEX(2d20!A:B,MATCH(M10,2d20!A:A,0),2),INDEX(2d20!A:B,MATCH(N10,2d20!A:A,0),2)))</f>
        <v>7.25</v>
      </c>
      <c r="P10" s="3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14" t="s">
        <v>672</v>
      </c>
      <c r="M11" s="14" t="n">
        <v>17</v>
      </c>
      <c r="N11" s="14" t="n">
        <v>19</v>
      </c>
      <c r="O11" s="14" t="n">
        <f aca="false">IF(M11=N11,INDEX(2d20!A:B,MATCH(M11,2d20!A:A,0),2),SUM(INDEX(2d20!A:B,MATCH(M11,2d20!A:A,0),2),INDEX(2d20!A:B,MATCH(N11,2d20!A:A,0),2)))</f>
        <v>8.5</v>
      </c>
      <c r="P11" s="3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10" t="s">
        <v>673</v>
      </c>
      <c r="M12" s="10" t="n">
        <v>20</v>
      </c>
      <c r="N12" s="10" t="n">
        <v>21</v>
      </c>
      <c r="O12" s="10" t="n">
        <f aca="false">IF(M12=N12,INDEX(2d20!A:B,MATCH(M12,2d20!A:A,0),2),SUM(INDEX(2d20!A:B,MATCH(M12,2d20!A:A,0),2),INDEX(2d20!A:B,MATCH(N12,2d20!A:A,0),2)))</f>
        <v>9.75</v>
      </c>
      <c r="P12" s="3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14" t="s">
        <v>674</v>
      </c>
      <c r="M13" s="14" t="n">
        <v>22</v>
      </c>
      <c r="N13" s="14" t="n">
        <v>24</v>
      </c>
      <c r="O13" s="14" t="n">
        <f aca="false">IF(M13=N13,INDEX(2d20!A:B,MATCH(M13,2d20!A:A,0),2),SUM(INDEX(2d20!A:B,MATCH(M13,2d20!A:A,0),2),INDEX(2d20!A:B,MATCH(N13,2d20!A:A,0),2)))</f>
        <v>9</v>
      </c>
      <c r="P13" s="3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10" t="s">
        <v>675</v>
      </c>
      <c r="M14" s="10" t="n">
        <v>25</v>
      </c>
      <c r="N14" s="10" t="n">
        <v>28</v>
      </c>
      <c r="O14" s="10" t="n">
        <f aca="false">IF(M14=N14,INDEX(2d20!A:B,MATCH(M14,2d20!A:A,0),2),SUM(INDEX(2d20!A:B,MATCH(M14,2d20!A:A,0),2),INDEX(2d20!A:B,MATCH(N14,2d20!A:A,0),2)))</f>
        <v>7.25</v>
      </c>
      <c r="P14" s="3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14" t="s">
        <v>659</v>
      </c>
      <c r="M15" s="14" t="n">
        <v>29</v>
      </c>
      <c r="N15" s="14" t="n">
        <v>30</v>
      </c>
      <c r="O15" s="14" t="n">
        <f aca="false">IF(M15=N15,INDEX(2d20!A:B,MATCH(M15,2d20!A:A,0),2),SUM(INDEX(2d20!A:B,MATCH(M15,2d20!A:A,0),2),INDEX(2d20!A:B,MATCH(N15,2d20!A:A,0),2)))</f>
        <v>5.75</v>
      </c>
      <c r="P15" s="3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10" t="s">
        <v>676</v>
      </c>
      <c r="M16" s="10" t="n">
        <v>30</v>
      </c>
      <c r="N16" s="10" t="n">
        <v>31</v>
      </c>
      <c r="O16" s="10" t="n">
        <f aca="false">IF(M16=N16,INDEX(2d20!A:B,MATCH(M16,2d20!A:A,0),2),SUM(INDEX(2d20!A:B,MATCH(M16,2d20!A:A,0),2),INDEX(2d20!A:B,MATCH(N16,2d20!A:A,0),2)))</f>
        <v>5.25</v>
      </c>
      <c r="P16" s="3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14" t="s">
        <v>677</v>
      </c>
      <c r="M17" s="14" t="n">
        <v>32</v>
      </c>
      <c r="N17" s="14" t="n">
        <v>34</v>
      </c>
      <c r="O17" s="14" t="n">
        <f aca="false">IF(M17=N17,INDEX(2d20!A:B,MATCH(M17,2d20!A:A,0),2),SUM(INDEX(2d20!A:B,MATCH(M17,2d20!A:A,0),2),INDEX(2d20!A:B,MATCH(N17,2d20!A:A,0),2)))</f>
        <v>4</v>
      </c>
      <c r="P17" s="3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10" t="s">
        <v>678</v>
      </c>
      <c r="M18" s="10" t="n">
        <v>35</v>
      </c>
      <c r="N18" s="10" t="n">
        <v>36</v>
      </c>
      <c r="O18" s="10" t="n">
        <f aca="false">IF(M18=N18,INDEX(2d20!A:B,MATCH(M18,2d20!A:A,0),2),SUM(INDEX(2d20!A:B,MATCH(M18,2d20!A:A,0),2),INDEX(2d20!A:B,MATCH(N18,2d20!A:A,0),2)))</f>
        <v>2.75</v>
      </c>
      <c r="P18" s="3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14" t="s">
        <v>679</v>
      </c>
      <c r="M19" s="14" t="n">
        <v>37</v>
      </c>
      <c r="N19" s="14" t="n">
        <v>37</v>
      </c>
      <c r="O19" s="14" t="n">
        <f aca="false">IF(M19=N19,INDEX(2d20!A:B,MATCH(M19,2d20!A:A,0),2),SUM(INDEX(2d20!A:B,MATCH(M19,2d20!A:A,0),2),INDEX(2d20!A:B,MATCH(N19,2d20!A:A,0),2)))</f>
        <v>1</v>
      </c>
      <c r="P19" s="3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10" t="s">
        <v>680</v>
      </c>
      <c r="M20" s="10" t="n">
        <v>38</v>
      </c>
      <c r="N20" s="10" t="n">
        <v>39</v>
      </c>
      <c r="O20" s="10" t="n">
        <f aca="false">IF(M20=N20,INDEX(2d20!A:B,MATCH(M20,2d20!A:A,0),2),SUM(INDEX(2d20!A:B,MATCH(M20,2d20!A:A,0),2),INDEX(2d20!A:B,MATCH(N20,2d20!A:A,0),2)))</f>
        <v>1.25</v>
      </c>
      <c r="P20" s="3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14" t="s">
        <v>681</v>
      </c>
      <c r="M21" s="14" t="n">
        <v>40</v>
      </c>
      <c r="N21" s="14" t="n">
        <v>40</v>
      </c>
      <c r="O21" s="14" t="n">
        <f aca="false">IF(M21=N21,INDEX(2d20!A:B,MATCH(M21,2d20!A:A,0),2),SUM(INDEX(2d20!A:B,MATCH(M21,2d20!A:A,0),2),INDEX(2d20!A:B,MATCH(N21,2d20!A:A,0),2)))</f>
        <v>0.25</v>
      </c>
      <c r="P21" s="3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19" activeCellId="0" sqref="K19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3.28"/>
    <col collapsed="false" customWidth="true" hidden="false" outlineLevel="0" max="2" min="2" style="3" width="5.86"/>
    <col collapsed="false" customWidth="true" hidden="false" outlineLevel="0" max="3" min="3" style="3" width="27.14"/>
    <col collapsed="false" customWidth="true" hidden="false" outlineLevel="0" max="6" min="4" style="3" width="8.14"/>
    <col collapsed="false" customWidth="true" hidden="false" outlineLevel="0" max="7" min="7" style="3" width="18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11.29"/>
    <col collapsed="false" customWidth="true" hidden="false" outlineLevel="0" max="15" min="15" style="3" width="10.86"/>
  </cols>
  <sheetData>
    <row r="1" customFormat="false" ht="15" hidden="false" customHeight="false" outlineLevel="0" collapsed="false">
      <c r="A1" s="36" t="s">
        <v>682</v>
      </c>
      <c r="B1" s="36" t="s">
        <v>10</v>
      </c>
      <c r="C1" s="36" t="s">
        <v>11</v>
      </c>
      <c r="D1" s="36" t="s">
        <v>12</v>
      </c>
      <c r="E1" s="36" t="s">
        <v>352</v>
      </c>
      <c r="F1" s="36" t="s">
        <v>13</v>
      </c>
      <c r="G1" s="36" t="s">
        <v>510</v>
      </c>
      <c r="H1" s="36" t="s">
        <v>511</v>
      </c>
      <c r="I1" s="36" t="s">
        <v>512</v>
      </c>
      <c r="J1" s="36" t="s">
        <v>513</v>
      </c>
    </row>
    <row r="2" customFormat="false" ht="15" hidden="false" customHeight="false" outlineLevel="0" collapsed="false">
      <c r="A2" s="12" t="s">
        <v>675</v>
      </c>
      <c r="B2" s="12" t="s">
        <v>384</v>
      </c>
      <c r="C2" s="12" t="s">
        <v>32</v>
      </c>
      <c r="D2" s="12" t="s">
        <v>31</v>
      </c>
      <c r="E2" s="12" t="s">
        <v>32</v>
      </c>
      <c r="F2" s="12" t="s">
        <v>32</v>
      </c>
      <c r="G2" s="12" t="s">
        <v>683</v>
      </c>
      <c r="H2" s="12" t="n">
        <v>1</v>
      </c>
      <c r="I2" s="12" t="n">
        <v>40</v>
      </c>
      <c r="J2" s="12" t="n">
        <v>1</v>
      </c>
      <c r="L2" s="10"/>
      <c r="M2" s="10"/>
      <c r="N2" s="10"/>
      <c r="O2" s="10"/>
      <c r="P2" s="10"/>
      <c r="Q2" s="10"/>
    </row>
    <row r="3" customFormat="false" ht="15" hidden="false" customHeight="false" outlineLevel="0" collapsed="false">
      <c r="A3" s="8" t="s">
        <v>676</v>
      </c>
      <c r="B3" s="8" t="s">
        <v>361</v>
      </c>
      <c r="C3" s="8" t="s">
        <v>32</v>
      </c>
      <c r="D3" s="8" t="s">
        <v>31</v>
      </c>
      <c r="E3" s="8" t="s">
        <v>32</v>
      </c>
      <c r="F3" s="8" t="s">
        <v>32</v>
      </c>
      <c r="G3" s="8" t="s">
        <v>683</v>
      </c>
      <c r="H3" s="8" t="s">
        <v>650</v>
      </c>
      <c r="I3" s="8" t="n">
        <v>50</v>
      </c>
      <c r="J3" s="8" t="n">
        <v>2</v>
      </c>
      <c r="L3" s="14"/>
      <c r="M3" s="14"/>
      <c r="N3" s="14"/>
      <c r="O3" s="14"/>
      <c r="P3" s="14"/>
      <c r="Q3" s="14"/>
    </row>
    <row r="4" customFormat="false" ht="15" hidden="false" customHeight="false" outlineLevel="0" collapsed="false">
      <c r="A4" s="12" t="s">
        <v>673</v>
      </c>
      <c r="B4" s="12" t="s">
        <v>370</v>
      </c>
      <c r="C4" s="12" t="s">
        <v>684</v>
      </c>
      <c r="D4" s="12" t="s">
        <v>79</v>
      </c>
      <c r="E4" s="12" t="s">
        <v>32</v>
      </c>
      <c r="F4" s="12" t="s">
        <v>32</v>
      </c>
      <c r="G4" s="12" t="s">
        <v>683</v>
      </c>
      <c r="H4" s="12" t="n">
        <v>1</v>
      </c>
      <c r="I4" s="12" t="n">
        <v>20</v>
      </c>
      <c r="J4" s="12" t="n">
        <v>1</v>
      </c>
      <c r="L4" s="10"/>
      <c r="M4" s="10"/>
      <c r="N4" s="10"/>
      <c r="O4" s="10"/>
      <c r="P4" s="10"/>
      <c r="Q4" s="10"/>
    </row>
    <row r="5" customFormat="false" ht="15" hidden="false" customHeight="false" outlineLevel="0" collapsed="false">
      <c r="A5" s="8" t="s">
        <v>681</v>
      </c>
      <c r="B5" s="8" t="s">
        <v>467</v>
      </c>
      <c r="C5" s="8" t="s">
        <v>685</v>
      </c>
      <c r="D5" s="8" t="s">
        <v>79</v>
      </c>
      <c r="E5" s="8" t="s">
        <v>32</v>
      </c>
      <c r="F5" s="8" t="s">
        <v>32</v>
      </c>
      <c r="G5" s="8" t="s">
        <v>683</v>
      </c>
      <c r="H5" s="8" t="n">
        <v>1</v>
      </c>
      <c r="I5" s="8" t="n">
        <v>100</v>
      </c>
      <c r="J5" s="8" t="n">
        <v>4</v>
      </c>
      <c r="L5" s="14"/>
      <c r="M5" s="14"/>
      <c r="N5" s="14"/>
      <c r="O5" s="14"/>
      <c r="P5" s="14"/>
      <c r="Q5" s="14"/>
    </row>
    <row r="6" customFormat="false" ht="15" hidden="false" customHeight="false" outlineLevel="0" collapsed="false">
      <c r="A6" s="12" t="s">
        <v>679</v>
      </c>
      <c r="B6" s="12" t="s">
        <v>467</v>
      </c>
      <c r="C6" s="12" t="s">
        <v>32</v>
      </c>
      <c r="D6" s="12" t="s">
        <v>79</v>
      </c>
      <c r="E6" s="12" t="s">
        <v>32</v>
      </c>
      <c r="F6" s="12" t="s">
        <v>32</v>
      </c>
      <c r="G6" s="12" t="s">
        <v>683</v>
      </c>
      <c r="H6" s="12" t="s">
        <v>650</v>
      </c>
      <c r="I6" s="12" t="n">
        <v>135</v>
      </c>
      <c r="J6" s="12" t="n">
        <v>3</v>
      </c>
      <c r="L6" s="10"/>
      <c r="M6" s="10"/>
      <c r="N6" s="10"/>
      <c r="O6" s="10"/>
      <c r="P6" s="10"/>
      <c r="Q6" s="10"/>
    </row>
    <row r="7" customFormat="false" ht="15" hidden="false" customHeight="false" outlineLevel="0" collapsed="false">
      <c r="A7" s="8" t="s">
        <v>678</v>
      </c>
      <c r="B7" s="8" t="s">
        <v>361</v>
      </c>
      <c r="C7" s="8" t="s">
        <v>95</v>
      </c>
      <c r="D7" s="8" t="s">
        <v>79</v>
      </c>
      <c r="E7" s="8" t="s">
        <v>32</v>
      </c>
      <c r="F7" s="8" t="s">
        <v>32</v>
      </c>
      <c r="G7" s="8" t="s">
        <v>683</v>
      </c>
      <c r="H7" s="8" t="s">
        <v>650</v>
      </c>
      <c r="I7" s="8" t="n">
        <v>100</v>
      </c>
      <c r="J7" s="8" t="n">
        <v>3</v>
      </c>
      <c r="L7" s="14"/>
      <c r="M7" s="14"/>
      <c r="N7" s="14"/>
      <c r="O7" s="14"/>
      <c r="P7" s="14"/>
      <c r="Q7" s="14"/>
    </row>
    <row r="8" customFormat="false" ht="15" hidden="false" customHeight="false" outlineLevel="0" collapsed="false">
      <c r="A8" s="12" t="s">
        <v>671</v>
      </c>
      <c r="B8" s="12" t="s">
        <v>361</v>
      </c>
      <c r="C8" s="12" t="s">
        <v>32</v>
      </c>
      <c r="D8" s="12" t="s">
        <v>31</v>
      </c>
      <c r="E8" s="12" t="s">
        <v>32</v>
      </c>
      <c r="F8" s="12" t="s">
        <v>32</v>
      </c>
      <c r="G8" s="12" t="s">
        <v>686</v>
      </c>
      <c r="H8" s="12" t="n">
        <v>1</v>
      </c>
      <c r="I8" s="12" t="n">
        <v>75</v>
      </c>
      <c r="J8" s="12" t="n">
        <v>2</v>
      </c>
      <c r="L8" s="10"/>
      <c r="M8" s="10"/>
      <c r="N8" s="10"/>
      <c r="O8" s="10"/>
      <c r="P8" s="10"/>
      <c r="Q8" s="10"/>
    </row>
    <row r="9" customFormat="false" ht="15" hidden="false" customHeight="false" outlineLevel="0" collapsed="false">
      <c r="A9" s="8" t="s">
        <v>670</v>
      </c>
      <c r="B9" s="8" t="s">
        <v>361</v>
      </c>
      <c r="C9" s="8" t="s">
        <v>32</v>
      </c>
      <c r="D9" s="8" t="s">
        <v>31</v>
      </c>
      <c r="E9" s="8" t="s">
        <v>32</v>
      </c>
      <c r="F9" s="8" t="s">
        <v>32</v>
      </c>
      <c r="G9" s="8" t="s">
        <v>686</v>
      </c>
      <c r="H9" s="8" t="n">
        <v>1</v>
      </c>
      <c r="I9" s="8" t="n">
        <v>50</v>
      </c>
      <c r="J9" s="8" t="n">
        <v>2</v>
      </c>
      <c r="L9" s="14"/>
      <c r="M9" s="14"/>
      <c r="N9" s="14"/>
      <c r="O9" s="14"/>
      <c r="P9" s="14"/>
      <c r="Q9" s="14"/>
    </row>
    <row r="10" customFormat="false" ht="15" hidden="false" customHeight="false" outlineLevel="0" collapsed="false">
      <c r="A10" s="12" t="s">
        <v>687</v>
      </c>
      <c r="B10" s="12" t="s">
        <v>467</v>
      </c>
      <c r="C10" s="12" t="s">
        <v>685</v>
      </c>
      <c r="D10" s="12" t="s">
        <v>79</v>
      </c>
      <c r="E10" s="12" t="s">
        <v>32</v>
      </c>
      <c r="F10" s="12" t="s">
        <v>32</v>
      </c>
      <c r="G10" s="12" t="s">
        <v>683</v>
      </c>
      <c r="H10" s="12" t="n">
        <v>1</v>
      </c>
      <c r="I10" s="12" t="n">
        <v>100</v>
      </c>
      <c r="J10" s="12" t="n">
        <v>4</v>
      </c>
      <c r="L10" s="10"/>
      <c r="M10" s="10"/>
      <c r="N10" s="10"/>
      <c r="O10" s="10"/>
      <c r="P10" s="10"/>
      <c r="Q10" s="10"/>
    </row>
    <row r="11" customFormat="false" ht="15" hidden="false" customHeight="false" outlineLevel="0" collapsed="false">
      <c r="A11" s="8" t="s">
        <v>664</v>
      </c>
      <c r="B11" s="8" t="s">
        <v>467</v>
      </c>
      <c r="C11" s="8" t="s">
        <v>32</v>
      </c>
      <c r="D11" s="8" t="s">
        <v>79</v>
      </c>
      <c r="E11" s="8" t="s">
        <v>32</v>
      </c>
      <c r="F11" s="8" t="s">
        <v>32</v>
      </c>
      <c r="G11" s="8" t="s">
        <v>683</v>
      </c>
      <c r="H11" s="8" t="s">
        <v>650</v>
      </c>
      <c r="I11" s="8" t="n">
        <v>135</v>
      </c>
      <c r="J11" s="8" t="n">
        <v>3</v>
      </c>
      <c r="L11" s="14"/>
      <c r="M11" s="14"/>
      <c r="N11" s="14"/>
      <c r="O11" s="14"/>
      <c r="P11" s="14"/>
      <c r="Q11" s="14"/>
    </row>
    <row r="12" customFormat="false" ht="15" hidden="false" customHeight="false" outlineLevel="0" collapsed="false">
      <c r="A12" s="12" t="s">
        <v>669</v>
      </c>
      <c r="B12" s="12" t="s">
        <v>467</v>
      </c>
      <c r="C12" s="12" t="s">
        <v>95</v>
      </c>
      <c r="D12" s="12" t="s">
        <v>79</v>
      </c>
      <c r="E12" s="12" t="s">
        <v>32</v>
      </c>
      <c r="F12" s="12" t="s">
        <v>32</v>
      </c>
      <c r="G12" s="12" t="s">
        <v>683</v>
      </c>
      <c r="H12" s="12" t="s">
        <v>650</v>
      </c>
      <c r="I12" s="12" t="n">
        <v>100</v>
      </c>
      <c r="J12" s="12" t="n">
        <v>3</v>
      </c>
      <c r="L12" s="10"/>
      <c r="M12" s="10"/>
      <c r="N12" s="10"/>
      <c r="O12" s="10"/>
      <c r="P12" s="10"/>
      <c r="Q12" s="10"/>
    </row>
    <row r="13" customFormat="false" ht="15" hidden="false" customHeight="false" outlineLevel="0" collapsed="false">
      <c r="A13" s="15" t="s">
        <v>658</v>
      </c>
      <c r="B13" s="15" t="s">
        <v>688</v>
      </c>
      <c r="C13" s="15" t="s">
        <v>689</v>
      </c>
      <c r="D13" s="15" t="s">
        <v>31</v>
      </c>
      <c r="E13" s="15" t="s">
        <v>32</v>
      </c>
      <c r="F13" s="15" t="s">
        <v>32</v>
      </c>
      <c r="G13" s="15" t="s">
        <v>71</v>
      </c>
      <c r="H13" s="15" t="n">
        <v>1</v>
      </c>
      <c r="I13" s="15" t="n">
        <v>150</v>
      </c>
      <c r="J13" s="15" t="n">
        <v>4</v>
      </c>
      <c r="L13" s="14"/>
      <c r="M13" s="14"/>
      <c r="N13" s="14"/>
      <c r="O13" s="14"/>
      <c r="P13" s="14"/>
      <c r="Q13" s="14"/>
    </row>
    <row r="14" customFormat="false" ht="15" hidden="false" customHeight="false" outlineLevel="0" collapsed="false">
      <c r="A14" s="16" t="s">
        <v>680</v>
      </c>
      <c r="B14" s="16" t="s">
        <v>32</v>
      </c>
      <c r="C14" s="16" t="s">
        <v>32</v>
      </c>
      <c r="D14" s="16" t="s">
        <v>32</v>
      </c>
      <c r="E14" s="16" t="s">
        <v>32</v>
      </c>
      <c r="F14" s="16" t="s">
        <v>32</v>
      </c>
      <c r="G14" s="16" t="s">
        <v>32</v>
      </c>
      <c r="H14" s="16" t="n">
        <v>2</v>
      </c>
      <c r="I14" s="16" t="n">
        <v>50</v>
      </c>
      <c r="J14" s="16" t="n">
        <v>3</v>
      </c>
      <c r="L14" s="10"/>
      <c r="M14" s="10"/>
      <c r="N14" s="10"/>
      <c r="O14" s="10"/>
      <c r="P14" s="10"/>
      <c r="Q14" s="10"/>
    </row>
    <row r="15" customFormat="false" ht="15" hidden="false" customHeight="false" outlineLevel="0" collapsed="false">
      <c r="A15" s="15" t="s">
        <v>665</v>
      </c>
      <c r="B15" s="15" t="s">
        <v>361</v>
      </c>
      <c r="C15" s="15" t="s">
        <v>32</v>
      </c>
      <c r="D15" s="15" t="s">
        <v>31</v>
      </c>
      <c r="E15" s="15" t="n">
        <v>0</v>
      </c>
      <c r="F15" s="15" t="s">
        <v>381</v>
      </c>
      <c r="G15" s="15" t="s">
        <v>690</v>
      </c>
      <c r="H15" s="15" t="n">
        <v>5</v>
      </c>
      <c r="I15" s="15" t="n">
        <v>110</v>
      </c>
      <c r="J15" s="15" t="n">
        <v>3</v>
      </c>
      <c r="L15" s="14"/>
      <c r="M15" s="14"/>
      <c r="N15" s="14"/>
      <c r="O15" s="14"/>
      <c r="P15" s="14"/>
      <c r="Q15" s="14"/>
    </row>
    <row r="16" customFormat="false" ht="15" hidden="false" customHeight="false" outlineLevel="0" collapsed="false">
      <c r="A16" s="16" t="s">
        <v>691</v>
      </c>
      <c r="B16" s="16" t="s">
        <v>380</v>
      </c>
      <c r="C16" s="16" t="s">
        <v>385</v>
      </c>
      <c r="D16" s="16" t="s">
        <v>31</v>
      </c>
      <c r="E16" s="16" t="n">
        <v>1</v>
      </c>
      <c r="F16" s="16" t="s">
        <v>381</v>
      </c>
      <c r="G16" s="16" t="s">
        <v>690</v>
      </c>
      <c r="H16" s="16" t="n">
        <v>6</v>
      </c>
      <c r="I16" s="16" t="n">
        <v>70</v>
      </c>
      <c r="J16" s="16" t="n">
        <v>3</v>
      </c>
      <c r="L16" s="10"/>
      <c r="M16" s="10"/>
      <c r="N16" s="10"/>
      <c r="O16" s="10"/>
      <c r="P16" s="10"/>
      <c r="Q16" s="10"/>
    </row>
    <row r="17" customFormat="false" ht="15" hidden="false" customHeight="false" outlineLevel="0" collapsed="false">
      <c r="A17" s="15" t="s">
        <v>674</v>
      </c>
      <c r="B17" s="15" t="s">
        <v>370</v>
      </c>
      <c r="C17" s="15" t="s">
        <v>32</v>
      </c>
      <c r="D17" s="15" t="s">
        <v>31</v>
      </c>
      <c r="E17" s="15" t="s">
        <v>32</v>
      </c>
      <c r="F17" s="15" t="s">
        <v>32</v>
      </c>
      <c r="G17" s="15" t="s">
        <v>692</v>
      </c>
      <c r="H17" s="15" t="s">
        <v>650</v>
      </c>
      <c r="I17" s="15" t="n">
        <v>30</v>
      </c>
      <c r="J17" s="15" t="n">
        <v>1</v>
      </c>
      <c r="L17" s="14"/>
      <c r="M17" s="14"/>
      <c r="N17" s="14"/>
      <c r="O17" s="14"/>
      <c r="P17" s="14"/>
      <c r="Q17" s="14"/>
    </row>
    <row r="18" customFormat="false" ht="15" hidden="false" customHeight="false" outlineLevel="0" collapsed="false">
      <c r="A18" s="3" t="s">
        <v>693</v>
      </c>
      <c r="B18" s="3" t="s">
        <v>361</v>
      </c>
      <c r="C18" s="3" t="s">
        <v>694</v>
      </c>
      <c r="D18" s="3" t="s">
        <v>31</v>
      </c>
      <c r="E18" s="3" t="s">
        <v>32</v>
      </c>
      <c r="F18" s="3" t="s">
        <v>32</v>
      </c>
      <c r="G18" s="3" t="s">
        <v>692</v>
      </c>
      <c r="H18" s="3" t="n">
        <v>1</v>
      </c>
      <c r="I18" s="3" t="n">
        <v>0</v>
      </c>
      <c r="J18" s="3" t="n">
        <v>0</v>
      </c>
      <c r="K18" s="3" t="s">
        <v>695</v>
      </c>
      <c r="L18" s="10"/>
      <c r="M18" s="10"/>
      <c r="N18" s="10"/>
      <c r="O18" s="10"/>
      <c r="P18" s="10"/>
      <c r="Q18" s="10"/>
    </row>
    <row r="19" customFormat="false" ht="15" hidden="false" customHeight="false" outlineLevel="0" collapsed="false">
      <c r="L19" s="14"/>
      <c r="M19" s="14"/>
      <c r="N19" s="14"/>
      <c r="O19" s="14"/>
      <c r="P19" s="14"/>
      <c r="Q19" s="14"/>
    </row>
    <row r="20" customFormat="false" ht="15" hidden="false" customHeight="false" outlineLevel="0" collapsed="false">
      <c r="L20" s="10"/>
      <c r="M20" s="10"/>
      <c r="N20" s="10"/>
      <c r="O20" s="10"/>
      <c r="P20" s="10"/>
      <c r="Q20" s="10"/>
    </row>
    <row r="21" customFormat="false" ht="15" hidden="false" customHeight="false" outlineLevel="0" collapsed="false">
      <c r="L21" s="14"/>
      <c r="M21" s="14"/>
      <c r="N21" s="14"/>
      <c r="O21" s="14"/>
      <c r="P21" s="14"/>
      <c r="Q21" s="14"/>
    </row>
    <row r="22" customFormat="false" ht="15" hidden="false" customHeight="false" outlineLevel="0" collapsed="false">
      <c r="L22" s="10"/>
      <c r="M22" s="10"/>
      <c r="N22" s="10"/>
      <c r="O22" s="10"/>
      <c r="P22" s="10"/>
      <c r="Q22" s="10"/>
    </row>
    <row r="23" customFormat="false" ht="15" hidden="false" customHeight="false" outlineLevel="0" collapsed="false">
      <c r="L23" s="14"/>
      <c r="M23" s="14"/>
      <c r="N23" s="14"/>
      <c r="O23" s="14"/>
      <c r="P23" s="14"/>
      <c r="Q23" s="14"/>
    </row>
    <row r="24" customFormat="false" ht="15" hidden="false" customHeight="false" outlineLevel="0" collapsed="false">
      <c r="L24" s="10"/>
      <c r="M24" s="10"/>
      <c r="N24" s="10"/>
      <c r="O24" s="10"/>
      <c r="P24" s="10"/>
      <c r="Q24" s="10"/>
    </row>
    <row r="25" customFormat="false" ht="15" hidden="false" customHeight="false" outlineLevel="0" collapsed="false">
      <c r="L25" s="14"/>
      <c r="M25" s="14"/>
      <c r="N25" s="14"/>
      <c r="O25" s="14"/>
      <c r="P25" s="14"/>
      <c r="Q25" s="14"/>
    </row>
    <row r="26" customFormat="false" ht="15" hidden="false" customHeight="false" outlineLevel="0" collapsed="false">
      <c r="L26" s="10"/>
      <c r="M26" s="10"/>
      <c r="N26" s="10"/>
      <c r="O26" s="10"/>
      <c r="P26" s="10"/>
      <c r="Q26" s="10"/>
    </row>
    <row r="27" customFormat="false" ht="15" hidden="false" customHeight="false" outlineLevel="0" collapsed="false">
      <c r="L27" s="14"/>
      <c r="M27" s="14"/>
      <c r="N27" s="14"/>
      <c r="O27" s="14"/>
      <c r="P27" s="14"/>
      <c r="Q27" s="14"/>
    </row>
    <row r="28" customFormat="false" ht="15" hidden="false" customHeight="false" outlineLevel="0" collapsed="false">
      <c r="L28" s="10"/>
      <c r="M28" s="10"/>
      <c r="N28" s="10"/>
      <c r="O28" s="10"/>
      <c r="P28" s="10"/>
      <c r="Q28" s="10"/>
    </row>
    <row r="29" customFormat="false" ht="15" hidden="false" customHeight="false" outlineLevel="0" collapsed="false">
      <c r="L29" s="14"/>
      <c r="M29" s="14"/>
      <c r="N29" s="14"/>
      <c r="O29" s="14"/>
      <c r="P29" s="14"/>
      <c r="Q29" s="14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89" activePane="bottomLeft" state="frozen"/>
      <selection pane="topLeft" activeCell="A1" activeCellId="0" sqref="A1"/>
      <selection pane="bottomLeft" activeCell="O120" activeCellId="0" sqref="O120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4.69"/>
    <col collapsed="false" customWidth="true" hidden="false" outlineLevel="0" max="2" min="2" style="3" width="27.16"/>
    <col collapsed="false" customWidth="true" hidden="false" outlineLevel="0" max="3" min="3" style="2" width="6.39"/>
    <col collapsed="false" customWidth="true" hidden="false" outlineLevel="0" max="4" min="4" style="3" width="7.94"/>
    <col collapsed="false" customWidth="true" hidden="true" outlineLevel="0" max="8" min="8" style="0" width="28.67"/>
  </cols>
  <sheetData>
    <row r="1" customFormat="false" ht="13.8" hidden="false" customHeight="false" outlineLevel="0" collapsed="false">
      <c r="B1" s="3" t="s">
        <v>696</v>
      </c>
      <c r="C1" s="2" t="s">
        <v>697</v>
      </c>
      <c r="D1" s="3" t="s">
        <v>698</v>
      </c>
      <c r="E1" s="3" t="s">
        <v>699</v>
      </c>
      <c r="F1" s="3" t="s">
        <v>700</v>
      </c>
      <c r="G1" s="3" t="s">
        <v>4</v>
      </c>
      <c r="H1" s="3" t="s">
        <v>701</v>
      </c>
      <c r="I1" s="3" t="s">
        <v>702</v>
      </c>
      <c r="J1" s="3" t="s">
        <v>703</v>
      </c>
      <c r="K1" s="3" t="s">
        <v>704</v>
      </c>
      <c r="L1" s="3" t="s">
        <v>705</v>
      </c>
      <c r="M1" s="0" t="s">
        <v>706</v>
      </c>
      <c r="N1" s="0" t="s">
        <v>707</v>
      </c>
      <c r="O1" s="0" t="s">
        <v>0</v>
      </c>
      <c r="P1" s="0" t="s">
        <v>708</v>
      </c>
      <c r="Q1" s="0" t="s">
        <v>709</v>
      </c>
      <c r="R1" s="0" t="s">
        <v>710</v>
      </c>
      <c r="T1" s="0" t="s">
        <v>711</v>
      </c>
      <c r="U1" s="0" t="s">
        <v>712</v>
      </c>
      <c r="V1" s="0" t="s">
        <v>713</v>
      </c>
    </row>
    <row r="2" customFormat="false" ht="13.8" hidden="false" customHeight="false" outlineLevel="0" collapsed="false">
      <c r="A2" s="3" t="n">
        <v>1</v>
      </c>
      <c r="B2" s="3" t="s">
        <v>714</v>
      </c>
      <c r="C2" s="2" t="s">
        <v>714</v>
      </c>
      <c r="D2" s="3" t="s">
        <v>715</v>
      </c>
      <c r="E2" s="3" t="s">
        <v>716</v>
      </c>
      <c r="F2" s="3" t="n">
        <v>0</v>
      </c>
      <c r="G2" s="3" t="n">
        <v>20</v>
      </c>
      <c r="H2" s="3" t="s">
        <v>717</v>
      </c>
      <c r="I2" s="3"/>
      <c r="J2" s="3"/>
      <c r="K2" s="3"/>
      <c r="L2" s="3"/>
      <c r="M2" s="0" t="n">
        <f aca="false">INDEX($O$2:$O$154,MATCH(D$2:D$154,T$2:T$16,0),1)</f>
        <v>1</v>
      </c>
      <c r="N2" s="0" t="n">
        <v>1</v>
      </c>
      <c r="O2" s="0" t="n">
        <v>1</v>
      </c>
      <c r="P2" s="0" t="str">
        <f aca="false">_xlfn.CONCAT("('",B2,"','",C2,"','",M2,"','",F2,"','",G2,"'),")</f>
        <v>('Hardened','Hardened','1','0','20'),</v>
      </c>
      <c r="T2" s="0" t="s">
        <v>715</v>
      </c>
      <c r="U2" s="0" t="s">
        <v>385</v>
      </c>
      <c r="V2" s="0" t="s">
        <v>718</v>
      </c>
    </row>
    <row r="3" customFormat="false" ht="13.8" hidden="false" customHeight="false" outlineLevel="0" collapsed="false">
      <c r="A3" s="3" t="n">
        <v>2</v>
      </c>
      <c r="B3" s="3" t="s">
        <v>719</v>
      </c>
      <c r="C3" s="2" t="s">
        <v>719</v>
      </c>
      <c r="D3" s="3" t="s">
        <v>715</v>
      </c>
      <c r="E3" s="3" t="s">
        <v>720</v>
      </c>
      <c r="F3" s="3" t="n">
        <v>1</v>
      </c>
      <c r="G3" s="3" t="n">
        <v>25</v>
      </c>
      <c r="H3" s="3" t="s">
        <v>721</v>
      </c>
      <c r="I3" s="3" t="s">
        <v>722</v>
      </c>
      <c r="J3" s="3" t="n">
        <v>1</v>
      </c>
      <c r="K3" s="3"/>
      <c r="L3" s="3"/>
      <c r="M3" s="0" t="n">
        <f aca="false">INDEX($O$2:$O$154,MATCH(D$2:D$154,T$2:T$16,0),1)</f>
        <v>1</v>
      </c>
      <c r="N3" s="0" t="n">
        <v>1</v>
      </c>
      <c r="O3" s="0" t="n">
        <v>2</v>
      </c>
      <c r="P3" s="0" t="str">
        <f aca="false">_xlfn.CONCAT("('",B3,"','",C3,"','",M3,"','",F3,"','",G3,"'),")</f>
        <v>('Powerful','Powerful','1','1','25'),</v>
      </c>
      <c r="T3" s="0" t="s">
        <v>515</v>
      </c>
      <c r="U3" s="0" t="s">
        <v>440</v>
      </c>
      <c r="V3" s="0" t="s">
        <v>71</v>
      </c>
    </row>
    <row r="4" customFormat="false" ht="13.8" hidden="false" customHeight="false" outlineLevel="0" collapsed="false">
      <c r="A4" s="3" t="n">
        <v>3</v>
      </c>
      <c r="B4" s="3" t="s">
        <v>723</v>
      </c>
      <c r="C4" s="2" t="s">
        <v>723</v>
      </c>
      <c r="D4" s="3" t="s">
        <v>715</v>
      </c>
      <c r="E4" s="3" t="s">
        <v>724</v>
      </c>
      <c r="F4" s="3" t="n">
        <v>2</v>
      </c>
      <c r="G4" s="3" t="n">
        <v>35</v>
      </c>
      <c r="H4" s="3" t="s">
        <v>725</v>
      </c>
      <c r="I4" s="3" t="s">
        <v>722</v>
      </c>
      <c r="J4" s="3" t="n">
        <v>2</v>
      </c>
      <c r="K4" s="3"/>
      <c r="L4" s="3"/>
      <c r="M4" s="0" t="n">
        <f aca="false">INDEX($O$2:$O$154,MATCH(D$2:D$154,T$2:T$16,0),1)</f>
        <v>1</v>
      </c>
      <c r="N4" s="0" t="n">
        <v>1</v>
      </c>
      <c r="O4" s="0" t="n">
        <v>3</v>
      </c>
      <c r="P4" s="0" t="str">
        <f aca="false">_xlfn.CONCAT("('",B4,"','",C4,"','",M4,"','",F4,"','",G4,"'),")</f>
        <v>('Advanced','Advanced','1','2','35'),</v>
      </c>
      <c r="T4" s="0" t="s">
        <v>726</v>
      </c>
      <c r="U4" s="0" t="s">
        <v>684</v>
      </c>
      <c r="V4" s="0" t="s">
        <v>727</v>
      </c>
    </row>
    <row r="5" customFormat="false" ht="13.8" hidden="false" customHeight="false" outlineLevel="0" collapsed="false">
      <c r="A5" s="3" t="n">
        <v>4</v>
      </c>
      <c r="B5" s="3" t="s">
        <v>468</v>
      </c>
      <c r="C5" s="2" t="s">
        <v>468</v>
      </c>
      <c r="D5" s="3" t="s">
        <v>715</v>
      </c>
      <c r="E5" s="3" t="s">
        <v>728</v>
      </c>
      <c r="F5" s="3" t="n">
        <v>0</v>
      </c>
      <c r="G5" s="3" t="n">
        <v>25</v>
      </c>
      <c r="H5" s="3" t="s">
        <v>717</v>
      </c>
      <c r="I5" s="3"/>
      <c r="J5" s="3"/>
      <c r="K5" s="3"/>
      <c r="L5" s="3"/>
      <c r="M5" s="0" t="n">
        <f aca="false">INDEX($O$2:$O$154,MATCH(D$2:D$154,T$2:T$16,0),1)</f>
        <v>1</v>
      </c>
      <c r="N5" s="0" t="n">
        <v>1</v>
      </c>
      <c r="O5" s="0" t="n">
        <v>4</v>
      </c>
      <c r="P5" s="0" t="str">
        <f aca="false">_xlfn.CONCAT("('",B5,"','",C5,"','",M5,"','",F5,"','",G5,"'),")</f>
        <v>('Calibrated','Calibrated','1','0','25'),</v>
      </c>
      <c r="T5" s="0" t="s">
        <v>729</v>
      </c>
      <c r="U5" s="0" t="s">
        <v>730</v>
      </c>
      <c r="V5" s="0" t="s">
        <v>613</v>
      </c>
    </row>
    <row r="6" customFormat="false" ht="13.8" hidden="false" customHeight="false" outlineLevel="0" collapsed="false">
      <c r="A6" s="3" t="n">
        <v>5</v>
      </c>
      <c r="B6" s="3" t="s">
        <v>731</v>
      </c>
      <c r="C6" s="2" t="s">
        <v>732</v>
      </c>
      <c r="D6" s="3" t="s">
        <v>715</v>
      </c>
      <c r="E6" s="3" t="s">
        <v>733</v>
      </c>
      <c r="F6" s="3" t="n">
        <v>1</v>
      </c>
      <c r="G6" s="3" t="n">
        <v>30</v>
      </c>
      <c r="H6" s="3" t="s">
        <v>721</v>
      </c>
      <c r="I6" s="3" t="s">
        <v>722</v>
      </c>
      <c r="J6" s="3" t="n">
        <v>1</v>
      </c>
      <c r="K6" s="3"/>
      <c r="L6" s="3"/>
      <c r="M6" s="0" t="n">
        <f aca="false">INDEX($O$2:$O$154,MATCH(D$2:D$154,T$2:T$16,0),1)</f>
        <v>1</v>
      </c>
      <c r="N6" s="0" t="n">
        <v>1</v>
      </c>
      <c r="O6" s="0" t="n">
        <v>5</v>
      </c>
      <c r="P6" s="0" t="str">
        <f aca="false">_xlfn.CONCAT("('",B6,"','",C6,"','",M6,"','",F6,"','",G6,"'),")</f>
        <v>('Automatic','Auto','1','1','30'),</v>
      </c>
      <c r="T6" s="0" t="s">
        <v>734</v>
      </c>
      <c r="U6" s="0" t="s">
        <v>694</v>
      </c>
      <c r="V6" s="0" t="s">
        <v>49</v>
      </c>
    </row>
    <row r="7" customFormat="false" ht="13.8" hidden="false" customHeight="false" outlineLevel="0" collapsed="false">
      <c r="A7" s="3" t="n">
        <v>6</v>
      </c>
      <c r="B7" s="3" t="s">
        <v>465</v>
      </c>
      <c r="C7" s="2" t="s">
        <v>465</v>
      </c>
      <c r="D7" s="3" t="s">
        <v>715</v>
      </c>
      <c r="E7" s="3" t="s">
        <v>735</v>
      </c>
      <c r="F7" s="3" t="n">
        <v>0</v>
      </c>
      <c r="G7" s="3" t="n">
        <v>20</v>
      </c>
      <c r="H7" s="3" t="s">
        <v>725</v>
      </c>
      <c r="I7" s="3" t="s">
        <v>722</v>
      </c>
      <c r="J7" s="3" t="n">
        <v>2</v>
      </c>
      <c r="K7" s="3"/>
      <c r="L7" s="3"/>
      <c r="M7" s="0" t="n">
        <f aca="false">INDEX($O$2:$O$154,MATCH(D$2:D$154,T$2:T$16,0),1)</f>
        <v>1</v>
      </c>
      <c r="N7" s="0" t="n">
        <v>1</v>
      </c>
      <c r="O7" s="0" t="n">
        <v>6</v>
      </c>
      <c r="P7" s="0" t="str">
        <f aca="false">_xlfn.CONCAT("('",B7,"','",C7,"','",M7,"','",F7,"','",G7,"'),")</f>
        <v>('Hair Trigger','Hair Trigger','1','0','20'),</v>
      </c>
      <c r="T7" s="0" t="s">
        <v>736</v>
      </c>
      <c r="U7" s="0" t="s">
        <v>417</v>
      </c>
      <c r="V7" s="0" t="s">
        <v>737</v>
      </c>
    </row>
    <row r="8" customFormat="false" ht="13.8" hidden="false" customHeight="false" outlineLevel="0" collapsed="false">
      <c r="A8" s="3" t="n">
        <v>7</v>
      </c>
      <c r="B8" s="3" t="s">
        <v>738</v>
      </c>
      <c r="C8" s="2" t="s">
        <v>24</v>
      </c>
      <c r="D8" s="3" t="s">
        <v>715</v>
      </c>
      <c r="E8" s="3" t="s">
        <v>739</v>
      </c>
      <c r="F8" s="3" t="n">
        <v>3</v>
      </c>
      <c r="G8" s="3" t="n">
        <v>20</v>
      </c>
      <c r="H8" s="3" t="s">
        <v>740</v>
      </c>
      <c r="I8" s="3" t="s">
        <v>722</v>
      </c>
      <c r="J8" s="3" t="n">
        <v>4</v>
      </c>
      <c r="K8" s="3"/>
      <c r="L8" s="3"/>
      <c r="M8" s="0" t="n">
        <f aca="false">INDEX($O$2:$O$154,MATCH(D$2:D$154,T$2:T$16,0),1)</f>
        <v>1</v>
      </c>
      <c r="N8" s="0" t="n">
        <v>1</v>
      </c>
      <c r="O8" s="0" t="n">
        <v>7</v>
      </c>
      <c r="P8" s="0" t="str">
        <f aca="false">_xlfn.CONCAT("('",B8,"','",C8,"','",M8,"','",F8,"','",G8,"'),")</f>
        <v>('.38 Receiver','.38','1','3','20'),</v>
      </c>
      <c r="T8" s="0" t="s">
        <v>518</v>
      </c>
      <c r="U8" s="0" t="s">
        <v>95</v>
      </c>
      <c r="V8" s="0" t="s">
        <v>741</v>
      </c>
    </row>
    <row r="9" customFormat="false" ht="13.8" hidden="false" customHeight="false" outlineLevel="0" collapsed="false">
      <c r="A9" s="3" t="n">
        <v>8</v>
      </c>
      <c r="B9" s="3" t="s">
        <v>742</v>
      </c>
      <c r="C9" s="2" t="s">
        <v>46</v>
      </c>
      <c r="D9" s="3" t="s">
        <v>715</v>
      </c>
      <c r="E9" s="3" t="s">
        <v>743</v>
      </c>
      <c r="F9" s="3" t="n">
        <v>4</v>
      </c>
      <c r="G9" s="3" t="n">
        <v>40</v>
      </c>
      <c r="H9" s="3" t="s">
        <v>740</v>
      </c>
      <c r="I9" s="3" t="s">
        <v>722</v>
      </c>
      <c r="J9" s="3" t="n">
        <v>4</v>
      </c>
      <c r="K9" s="3"/>
      <c r="L9" s="3"/>
      <c r="M9" s="0" t="n">
        <f aca="false">INDEX($O$2:$O$154,MATCH(D$2:D$154,T$2:T$16,0),1)</f>
        <v>1</v>
      </c>
      <c r="N9" s="0" t="n">
        <v>1</v>
      </c>
      <c r="O9" s="0" t="n">
        <v>8</v>
      </c>
      <c r="P9" s="0" t="str">
        <f aca="false">_xlfn.CONCAT("('",B9,"','",C9,"','",M9,"','",F9,"','",G9,"'),")</f>
        <v>('.308 Receiver','.308','1','4','40'),</v>
      </c>
      <c r="T9" s="0" t="s">
        <v>744</v>
      </c>
      <c r="U9" s="0" t="s">
        <v>64</v>
      </c>
      <c r="V9" s="0" t="s">
        <v>745</v>
      </c>
    </row>
    <row r="10" customFormat="false" ht="13.8" hidden="false" customHeight="false" outlineLevel="0" collapsed="false">
      <c r="A10" s="3" t="n">
        <v>9</v>
      </c>
      <c r="B10" s="3" t="s">
        <v>746</v>
      </c>
      <c r="C10" s="2" t="s">
        <v>68</v>
      </c>
      <c r="D10" s="3" t="s">
        <v>715</v>
      </c>
      <c r="E10" s="3" t="s">
        <v>747</v>
      </c>
      <c r="F10" s="3" t="n">
        <v>2</v>
      </c>
      <c r="G10" s="3" t="n">
        <v>19</v>
      </c>
      <c r="H10" s="3" t="s">
        <v>725</v>
      </c>
      <c r="I10" s="3" t="s">
        <v>722</v>
      </c>
      <c r="J10" s="3" t="n">
        <v>2</v>
      </c>
      <c r="K10" s="3"/>
      <c r="L10" s="3"/>
      <c r="M10" s="0" t="n">
        <f aca="false">INDEX($O$2:$O$154,MATCH(D$2:D$154,T$2:T$16,0),1)</f>
        <v>1</v>
      </c>
      <c r="N10" s="0" t="n">
        <v>1</v>
      </c>
      <c r="O10" s="0" t="n">
        <v>9</v>
      </c>
      <c r="P10" s="0" t="str">
        <f aca="false">_xlfn.CONCAT("('",B10,"','",C10,"','",M10,"','",F10,"','",G10,"'),")</f>
        <v>('.45 Receiver','.45','1','2','19'),</v>
      </c>
      <c r="T10" s="0" t="s">
        <v>748</v>
      </c>
      <c r="U10" s="0" t="s">
        <v>749</v>
      </c>
      <c r="V10" s="0" t="s">
        <v>750</v>
      </c>
    </row>
    <row r="11" customFormat="false" ht="13.8" hidden="false" customHeight="false" outlineLevel="0" collapsed="false">
      <c r="A11" s="3" t="n">
        <v>10</v>
      </c>
      <c r="B11" s="3" t="s">
        <v>751</v>
      </c>
      <c r="C11" s="2" t="s">
        <v>67</v>
      </c>
      <c r="D11" s="3" t="s">
        <v>715</v>
      </c>
      <c r="E11" s="3" t="s">
        <v>752</v>
      </c>
      <c r="F11" s="3" t="n">
        <v>4</v>
      </c>
      <c r="G11" s="3" t="n">
        <v>30</v>
      </c>
      <c r="H11" s="3" t="s">
        <v>740</v>
      </c>
      <c r="I11" s="3" t="s">
        <v>722</v>
      </c>
      <c r="J11" s="3" t="n">
        <v>4</v>
      </c>
      <c r="K11" s="3"/>
      <c r="L11" s="3"/>
      <c r="M11" s="0" t="n">
        <f aca="false">INDEX($O$2:$O$154,MATCH(D$2:D$154,T$2:T$16,0),1)</f>
        <v>1</v>
      </c>
      <c r="N11" s="0" t="n">
        <v>1</v>
      </c>
      <c r="O11" s="0" t="n">
        <v>10</v>
      </c>
      <c r="P11" s="0" t="str">
        <f aca="false">_xlfn.CONCAT("('",B11,"','",C11,"','",M11,"','",F11,"','",G11,"'),")</f>
        <v>('.50 Receiver','.50','1','4','30'),</v>
      </c>
      <c r="T11" s="0" t="s">
        <v>86</v>
      </c>
      <c r="U11" s="0" t="s">
        <v>753</v>
      </c>
      <c r="V11" s="0" t="s">
        <v>598</v>
      </c>
    </row>
    <row r="12" customFormat="false" ht="13.8" hidden="false" customHeight="false" outlineLevel="0" collapsed="false">
      <c r="A12" s="3" t="n">
        <v>11</v>
      </c>
      <c r="B12" s="3" t="s">
        <v>442</v>
      </c>
      <c r="C12" s="2" t="s">
        <v>731</v>
      </c>
      <c r="D12" s="3" t="s">
        <v>715</v>
      </c>
      <c r="E12" s="3" t="s">
        <v>754</v>
      </c>
      <c r="F12" s="3" t="n">
        <v>2</v>
      </c>
      <c r="G12" s="3" t="n">
        <v>75</v>
      </c>
      <c r="H12" s="3" t="s">
        <v>725</v>
      </c>
      <c r="I12" s="3" t="s">
        <v>722</v>
      </c>
      <c r="J12" s="3" t="n">
        <v>2</v>
      </c>
      <c r="K12" s="3"/>
      <c r="L12" s="3"/>
      <c r="M12" s="0" t="n">
        <f aca="false">INDEX($O$2:$O$154,MATCH(D$2:D$154,T$2:T$16,0),1)</f>
        <v>1</v>
      </c>
      <c r="N12" s="0" t="n">
        <v>1</v>
      </c>
      <c r="O12" s="0" t="n">
        <v>11</v>
      </c>
      <c r="P12" s="0" t="str">
        <f aca="false">_xlfn.CONCAT("('",B12,"','",C12,"','",M12,"','",F12,"','",G12,"'),")</f>
        <v>('Automatic Piston','Automatic','1','2','75'),</v>
      </c>
      <c r="T12" s="0" t="s">
        <v>755</v>
      </c>
      <c r="V12" s="0" t="s">
        <v>756</v>
      </c>
    </row>
    <row r="13" customFormat="false" ht="13.8" hidden="false" customHeight="false" outlineLevel="0" collapsed="false">
      <c r="A13" s="3" t="n">
        <v>12</v>
      </c>
      <c r="B13" s="3" t="s">
        <v>757</v>
      </c>
      <c r="C13" s="2" t="s">
        <v>57</v>
      </c>
      <c r="D13" s="3" t="s">
        <v>715</v>
      </c>
      <c r="E13" s="3" t="s">
        <v>758</v>
      </c>
      <c r="F13" s="3" t="n">
        <v>3</v>
      </c>
      <c r="G13" s="3" t="n">
        <v>50</v>
      </c>
      <c r="H13" s="6" t="s">
        <v>740</v>
      </c>
      <c r="I13" s="3" t="s">
        <v>722</v>
      </c>
      <c r="J13" s="6" t="n">
        <v>4</v>
      </c>
      <c r="K13" s="6"/>
      <c r="L13" s="6"/>
      <c r="M13" s="0" t="n">
        <f aca="false">INDEX($O$2:$O$154,MATCH(D$2:D$154,T$2:T$16,0),1)</f>
        <v>1</v>
      </c>
      <c r="N13" s="0" t="n">
        <v>2</v>
      </c>
      <c r="O13" s="0" t="n">
        <v>12</v>
      </c>
      <c r="P13" s="0" t="str">
        <f aca="false">_xlfn.CONCAT("('",B13,"','",C13,"','",M13,"','",F13,"','",G13,"'),")</f>
        <v>('12.7mm Receiver','12.7mm','1','3','50'),</v>
      </c>
      <c r="T13" s="0" t="s">
        <v>759</v>
      </c>
      <c r="V13" s="0" t="s">
        <v>149</v>
      </c>
    </row>
    <row r="14" customFormat="false" ht="13.8" hidden="false" customHeight="false" outlineLevel="0" collapsed="false">
      <c r="A14" s="3" t="n">
        <v>13</v>
      </c>
      <c r="B14" s="3" t="s">
        <v>760</v>
      </c>
      <c r="C14" s="2" t="s">
        <v>114</v>
      </c>
      <c r="D14" s="3" t="s">
        <v>715</v>
      </c>
      <c r="E14" s="3" t="s">
        <v>761</v>
      </c>
      <c r="F14" s="3" t="n">
        <v>0</v>
      </c>
      <c r="G14" s="3" t="n">
        <v>20</v>
      </c>
      <c r="H14" s="6" t="s">
        <v>762</v>
      </c>
      <c r="I14" s="3" t="s">
        <v>722</v>
      </c>
      <c r="J14" s="6" t="n">
        <v>3</v>
      </c>
      <c r="K14" s="6"/>
      <c r="L14" s="6"/>
      <c r="M14" s="0" t="n">
        <f aca="false">INDEX($O$2:$O$154,MATCH(D$2:D$154,T$2:T$16,0),1)</f>
        <v>1</v>
      </c>
      <c r="N14" s="0" t="n">
        <v>2</v>
      </c>
      <c r="O14" s="0" t="n">
        <v>13</v>
      </c>
      <c r="P14" s="0" t="str">
        <f aca="false">_xlfn.CONCAT("('",B14,"','",C14,"','",M14,"','",F14,"','",G14,"'),")</f>
        <v>('.357 Receiver','.357','1','0','20'),</v>
      </c>
      <c r="T14" s="0" t="s">
        <v>763</v>
      </c>
      <c r="V14" s="0" t="s">
        <v>764</v>
      </c>
    </row>
    <row r="15" customFormat="false" ht="13.8" hidden="false" customHeight="false" outlineLevel="0" collapsed="false">
      <c r="A15" s="3" t="n">
        <v>14</v>
      </c>
      <c r="B15" s="3" t="s">
        <v>765</v>
      </c>
      <c r="C15" s="2" t="s">
        <v>766</v>
      </c>
      <c r="D15" s="3" t="s">
        <v>715</v>
      </c>
      <c r="E15" s="3" t="s">
        <v>767</v>
      </c>
      <c r="F15" s="3" t="n">
        <v>4</v>
      </c>
      <c r="G15" s="3" t="n">
        <v>40</v>
      </c>
      <c r="H15" s="6" t="s">
        <v>740</v>
      </c>
      <c r="I15" s="3" t="s">
        <v>722</v>
      </c>
      <c r="J15" s="6" t="n">
        <v>4</v>
      </c>
      <c r="K15" s="6"/>
      <c r="L15" s="6"/>
      <c r="M15" s="0" t="n">
        <f aca="false">INDEX($O$2:$O$154,MATCH(D$2:D$154,T$2:T$16,0),1)</f>
        <v>1</v>
      </c>
      <c r="N15" s="0" t="n">
        <v>2</v>
      </c>
      <c r="O15" s="0" t="n">
        <v>14</v>
      </c>
      <c r="P15" s="0" t="str">
        <f aca="false">_xlfn.CONCAT("('",B15,"','",C15,"','",M15,"','",F15,"','",G15,"'),")</f>
        <v>('.45-70 Receiver','.45-70','1','4','40'),</v>
      </c>
      <c r="T15" s="0" t="s">
        <v>768</v>
      </c>
      <c r="V15" s="0" t="s">
        <v>769</v>
      </c>
    </row>
    <row r="16" customFormat="false" ht="13.8" hidden="false" customHeight="false" outlineLevel="0" collapsed="false">
      <c r="A16" s="3" t="n">
        <v>15</v>
      </c>
      <c r="B16" s="3" t="s">
        <v>770</v>
      </c>
      <c r="C16" s="2" t="s">
        <v>771</v>
      </c>
      <c r="D16" s="3" t="s">
        <v>515</v>
      </c>
      <c r="E16" s="3" t="s">
        <v>772</v>
      </c>
      <c r="F16" s="3" t="n">
        <v>-1</v>
      </c>
      <c r="G16" s="3" t="n">
        <v>0</v>
      </c>
      <c r="H16" s="3" t="s">
        <v>717</v>
      </c>
      <c r="I16" s="3"/>
      <c r="J16" s="3"/>
      <c r="K16" s="3"/>
      <c r="L16" s="3"/>
      <c r="M16" s="0" t="n">
        <f aca="false">INDEX($O$2:$O$154,MATCH(D$2:D$154,T$2:T$16,0),1)</f>
        <v>2</v>
      </c>
      <c r="N16" s="0" t="n">
        <v>1</v>
      </c>
      <c r="O16" s="0" t="n">
        <v>15</v>
      </c>
      <c r="P16" s="0" t="str">
        <f aca="false">_xlfn.CONCAT("('",B16,"','",C16,"','",M16,"','",F16,"','",G16,"'),")</f>
        <v>('Snubnose','Snub-nosed','2','-1','0'),</v>
      </c>
      <c r="T16" s="0" t="s">
        <v>773</v>
      </c>
      <c r="V16" s="0" t="s">
        <v>386</v>
      </c>
    </row>
    <row r="17" customFormat="false" ht="13.8" hidden="false" customHeight="false" outlineLevel="0" collapsed="false">
      <c r="A17" s="3" t="n">
        <v>16</v>
      </c>
      <c r="B17" s="3" t="s">
        <v>774</v>
      </c>
      <c r="C17" s="2" t="s">
        <v>775</v>
      </c>
      <c r="D17" s="3" t="s">
        <v>515</v>
      </c>
      <c r="E17" s="3" t="s">
        <v>776</v>
      </c>
      <c r="F17" s="3" t="n">
        <v>0</v>
      </c>
      <c r="G17" s="3" t="n">
        <v>10</v>
      </c>
      <c r="H17" s="3" t="s">
        <v>762</v>
      </c>
      <c r="I17" s="3" t="s">
        <v>722</v>
      </c>
      <c r="J17" s="3" t="n">
        <v>3</v>
      </c>
      <c r="K17" s="3"/>
      <c r="L17" s="3"/>
      <c r="M17" s="0" t="n">
        <f aca="false">INDEX($O$2:$O$154,MATCH(D$2:D$154,T$2:T$16,0),1)</f>
        <v>2</v>
      </c>
      <c r="N17" s="0" t="n">
        <v>1</v>
      </c>
      <c r="O17" s="0" t="n">
        <v>16</v>
      </c>
      <c r="P17" s="0" t="str">
        <f aca="false">_xlfn.CONCAT("('",B17,"','",C17,"','",M17,"','",F17,"','",G17,"'),")</f>
        <v>('Bull','Bull Barreled','2','0','10'),</v>
      </c>
      <c r="V17" s="0" t="s">
        <v>65</v>
      </c>
    </row>
    <row r="18" customFormat="false" ht="13.8" hidden="false" customHeight="false" outlineLevel="0" collapsed="false">
      <c r="A18" s="3" t="n">
        <v>17</v>
      </c>
      <c r="B18" s="3" t="s">
        <v>443</v>
      </c>
      <c r="C18" s="2" t="s">
        <v>443</v>
      </c>
      <c r="D18" s="3" t="s">
        <v>515</v>
      </c>
      <c r="E18" s="3" t="s">
        <v>777</v>
      </c>
      <c r="F18" s="3" t="n">
        <v>1</v>
      </c>
      <c r="G18" s="3" t="n">
        <v>20</v>
      </c>
      <c r="H18" s="3" t="s">
        <v>721</v>
      </c>
      <c r="I18" s="3" t="s">
        <v>722</v>
      </c>
      <c r="J18" s="3" t="n">
        <v>1</v>
      </c>
      <c r="K18" s="3"/>
      <c r="L18" s="3"/>
      <c r="M18" s="0" t="n">
        <f aca="false">INDEX($O$2:$O$154,MATCH(D$2:D$154,T$2:T$16,0),1)</f>
        <v>2</v>
      </c>
      <c r="N18" s="0" t="n">
        <v>1</v>
      </c>
      <c r="O18" s="0" t="n">
        <v>17</v>
      </c>
      <c r="P18" s="0" t="str">
        <f aca="false">_xlfn.CONCAT("('",B18,"','",C18,"','",M18,"','",F18,"','",G18,"'),")</f>
        <v>('Long','Long','2','1','20'),</v>
      </c>
      <c r="V18" s="0" t="s">
        <v>778</v>
      </c>
    </row>
    <row r="19" customFormat="false" ht="13.8" hidden="false" customHeight="false" outlineLevel="0" collapsed="false">
      <c r="A19" s="3" t="n">
        <v>18</v>
      </c>
      <c r="B19" s="3" t="s">
        <v>779</v>
      </c>
      <c r="C19" s="2" t="s">
        <v>779</v>
      </c>
      <c r="D19" s="3" t="s">
        <v>515</v>
      </c>
      <c r="E19" s="3" t="s">
        <v>780</v>
      </c>
      <c r="F19" s="3" t="n">
        <v>1</v>
      </c>
      <c r="G19" s="3" t="n">
        <v>35</v>
      </c>
      <c r="H19" s="3" t="s">
        <v>740</v>
      </c>
      <c r="I19" s="3" t="s">
        <v>722</v>
      </c>
      <c r="J19" s="3" t="n">
        <v>4</v>
      </c>
      <c r="K19" s="3"/>
      <c r="L19" s="3"/>
      <c r="M19" s="0" t="n">
        <f aca="false">INDEX($O$2:$O$154,MATCH(D$2:D$154,T$2:T$16,0),1)</f>
        <v>2</v>
      </c>
      <c r="N19" s="0" t="n">
        <v>1</v>
      </c>
      <c r="O19" s="0" t="n">
        <v>18</v>
      </c>
      <c r="P19" s="0" t="str">
        <f aca="false">_xlfn.CONCAT("('",B19,"','",C19,"','",M19,"','",F19,"','",G19,"'),")</f>
        <v>('Ported','Ported','2','1','35'),</v>
      </c>
      <c r="V19" s="0" t="s">
        <v>781</v>
      </c>
    </row>
    <row r="20" customFormat="false" ht="13.8" hidden="false" customHeight="false" outlineLevel="0" collapsed="false">
      <c r="A20" s="3" t="n">
        <v>19</v>
      </c>
      <c r="B20" s="3" t="s">
        <v>782</v>
      </c>
      <c r="C20" s="2" t="s">
        <v>782</v>
      </c>
      <c r="D20" s="3" t="s">
        <v>515</v>
      </c>
      <c r="E20" s="3" t="s">
        <v>783</v>
      </c>
      <c r="F20" s="3" t="n">
        <v>1</v>
      </c>
      <c r="G20" s="3" t="n">
        <v>36</v>
      </c>
      <c r="H20" s="3" t="s">
        <v>740</v>
      </c>
      <c r="I20" s="3" t="s">
        <v>722</v>
      </c>
      <c r="J20" s="3" t="n">
        <v>4</v>
      </c>
      <c r="K20" s="3"/>
      <c r="L20" s="3"/>
      <c r="M20" s="0" t="n">
        <f aca="false">INDEX($O$2:$O$154,MATCH(D$2:D$154,T$2:T$16,0),1)</f>
        <v>2</v>
      </c>
      <c r="N20" s="0" t="n">
        <v>1</v>
      </c>
      <c r="O20" s="0" t="n">
        <v>19</v>
      </c>
      <c r="P20" s="0" t="str">
        <f aca="false">_xlfn.CONCAT("('",B20,"','",C20,"','",M20,"','",F20,"','",G20,"'),")</f>
        <v>('Vented','Vented','2','1','36'),</v>
      </c>
      <c r="V20" s="0" t="s">
        <v>784</v>
      </c>
    </row>
    <row r="21" customFormat="false" ht="13.8" hidden="false" customHeight="false" outlineLevel="0" collapsed="false">
      <c r="A21" s="3" t="n">
        <v>20</v>
      </c>
      <c r="B21" s="3" t="s">
        <v>785</v>
      </c>
      <c r="C21" s="2" t="s">
        <v>786</v>
      </c>
      <c r="D21" s="3" t="s">
        <v>515</v>
      </c>
      <c r="E21" s="3" t="s">
        <v>787</v>
      </c>
      <c r="F21" s="3" t="n">
        <v>-2</v>
      </c>
      <c r="G21" s="3" t="n">
        <v>3</v>
      </c>
      <c r="H21" s="3" t="s">
        <v>717</v>
      </c>
      <c r="I21" s="3"/>
      <c r="J21" s="3"/>
      <c r="K21" s="3"/>
      <c r="L21" s="3"/>
      <c r="M21" s="0" t="n">
        <f aca="false">INDEX($O$2:$O$154,MATCH(D$2:D$154,T$2:T$16,0),1)</f>
        <v>2</v>
      </c>
      <c r="N21" s="0" t="n">
        <v>1</v>
      </c>
      <c r="O21" s="0" t="n">
        <v>20</v>
      </c>
      <c r="P21" s="0" t="str">
        <f aca="false">_xlfn.CONCAT("('",B21,"','",C21,"','",M21,"','",F21,"','",G21,"'),")</f>
        <v>('Sawed-Off','Sawed-off','2','-2','3'),</v>
      </c>
      <c r="V21" s="0" t="s">
        <v>788</v>
      </c>
    </row>
    <row r="22" customFormat="false" ht="13.8" hidden="false" customHeight="false" outlineLevel="0" collapsed="false">
      <c r="A22" s="3" t="n">
        <v>21</v>
      </c>
      <c r="B22" s="3" t="s">
        <v>398</v>
      </c>
      <c r="C22" s="2" t="s">
        <v>398</v>
      </c>
      <c r="D22" s="3" t="s">
        <v>515</v>
      </c>
      <c r="E22" s="3" t="s">
        <v>716</v>
      </c>
      <c r="F22" s="3" t="n">
        <v>0</v>
      </c>
      <c r="G22" s="3" t="n">
        <v>37</v>
      </c>
      <c r="H22" s="3" t="s">
        <v>789</v>
      </c>
      <c r="I22" s="3"/>
      <c r="J22" s="3"/>
      <c r="K22" s="3" t="s">
        <v>790</v>
      </c>
      <c r="L22" s="3" t="n">
        <v>1</v>
      </c>
      <c r="M22" s="0" t="n">
        <f aca="false">INDEX($O$2:$O$154,MATCH(D$2:D$154,T$2:T$16,0),1)</f>
        <v>2</v>
      </c>
      <c r="N22" s="0" t="n">
        <v>1</v>
      </c>
      <c r="O22" s="0" t="n">
        <v>21</v>
      </c>
      <c r="P22" s="0" t="str">
        <f aca="false">_xlfn.CONCAT("('",B22,"','",C22,"','",M22,"','",F22,"','",G22,"'),")</f>
        <v>('Shielded','Shielded','2','0','37'),</v>
      </c>
      <c r="V22" s="0" t="s">
        <v>791</v>
      </c>
    </row>
    <row r="23" customFormat="false" ht="13.8" hidden="false" customHeight="false" outlineLevel="0" collapsed="false">
      <c r="A23" s="3" t="n">
        <v>22</v>
      </c>
      <c r="B23" s="3" t="s">
        <v>792</v>
      </c>
      <c r="C23" s="2" t="s">
        <v>792</v>
      </c>
      <c r="D23" s="3" t="s">
        <v>515</v>
      </c>
      <c r="E23" s="3" t="s">
        <v>793</v>
      </c>
      <c r="F23" s="3" t="n">
        <v>2</v>
      </c>
      <c r="G23" s="3" t="n">
        <v>15</v>
      </c>
      <c r="H23" s="3" t="s">
        <v>725</v>
      </c>
      <c r="I23" s="3" t="s">
        <v>722</v>
      </c>
      <c r="J23" s="3" t="n">
        <v>2</v>
      </c>
      <c r="K23" s="3"/>
      <c r="L23" s="3"/>
      <c r="M23" s="0" t="n">
        <f aca="false">INDEX($O$2:$O$154,MATCH(D$2:D$154,T$2:T$16,0),1)</f>
        <v>2</v>
      </c>
      <c r="N23" s="0" t="n">
        <v>1</v>
      </c>
      <c r="O23" s="0" t="n">
        <v>22</v>
      </c>
      <c r="P23" s="0" t="str">
        <f aca="false">_xlfn.CONCAT("('",B23,"','",C23,"','",M23,"','",F23,"','",G23,"'),")</f>
        <v>('Finned','Finned','2','2','15'),</v>
      </c>
      <c r="V23" s="0" t="s">
        <v>794</v>
      </c>
    </row>
    <row r="24" customFormat="false" ht="13.8" hidden="false" customHeight="false" outlineLevel="0" collapsed="false">
      <c r="A24" s="3" t="n">
        <v>23</v>
      </c>
      <c r="B24" s="3" t="s">
        <v>795</v>
      </c>
      <c r="C24" s="2" t="s">
        <v>32</v>
      </c>
      <c r="D24" s="3" t="s">
        <v>515</v>
      </c>
      <c r="E24" s="3" t="s">
        <v>796</v>
      </c>
      <c r="F24" s="3" t="n">
        <v>0</v>
      </c>
      <c r="G24" s="3" t="n">
        <v>6</v>
      </c>
      <c r="H24" s="3" t="s">
        <v>717</v>
      </c>
      <c r="I24" s="3"/>
      <c r="J24" s="3"/>
      <c r="K24" s="3"/>
      <c r="L24" s="3"/>
      <c r="M24" s="0" t="n">
        <f aca="false">INDEX($O$2:$O$154,MATCH(D$2:D$154,T$2:T$16,0),1)</f>
        <v>2</v>
      </c>
      <c r="N24" s="0" t="n">
        <v>1</v>
      </c>
      <c r="O24" s="0" t="n">
        <v>23</v>
      </c>
      <c r="P24" s="0" t="str">
        <f aca="false">_xlfn.CONCAT("('",B24,"','",C24,"','",M24,"','",F24,"','",G24,"'),")</f>
        <v>('Bracketed Short','-','2','0','6'),</v>
      </c>
      <c r="V24" s="0" t="s">
        <v>797</v>
      </c>
    </row>
    <row r="25" customFormat="false" ht="13.8" hidden="false" customHeight="false" outlineLevel="0" collapsed="false">
      <c r="A25" s="3" t="n">
        <v>24</v>
      </c>
      <c r="B25" s="3" t="s">
        <v>798</v>
      </c>
      <c r="C25" s="2" t="s">
        <v>799</v>
      </c>
      <c r="D25" s="3" t="s">
        <v>515</v>
      </c>
      <c r="E25" s="3" t="s">
        <v>800</v>
      </c>
      <c r="F25" s="3" t="n">
        <v>1</v>
      </c>
      <c r="G25" s="3" t="n">
        <v>31</v>
      </c>
      <c r="H25" s="3" t="s">
        <v>717</v>
      </c>
      <c r="I25" s="3"/>
      <c r="J25" s="3"/>
      <c r="K25" s="3"/>
      <c r="L25" s="3"/>
      <c r="M25" s="0" t="n">
        <f aca="false">INDEX($O$2:$O$154,MATCH(D$2:D$154,T$2:T$16,0),1)</f>
        <v>2</v>
      </c>
      <c r="N25" s="0" t="n">
        <v>1</v>
      </c>
      <c r="O25" s="0" t="n">
        <v>24</v>
      </c>
      <c r="P25" s="0" t="str">
        <f aca="false">_xlfn.CONCAT("('",B25,"','",C25,"','",M25,"','",F25,"','",G25,"'),")</f>
        <v>('Splitter','Scattergun','2','1','31'),</v>
      </c>
    </row>
    <row r="26" customFormat="false" ht="13.8" hidden="false" customHeight="false" outlineLevel="0" collapsed="false">
      <c r="A26" s="3" t="n">
        <v>25</v>
      </c>
      <c r="B26" s="3" t="s">
        <v>731</v>
      </c>
      <c r="C26" s="2" t="s">
        <v>731</v>
      </c>
      <c r="D26" s="3" t="s">
        <v>515</v>
      </c>
      <c r="E26" s="3" t="s">
        <v>801</v>
      </c>
      <c r="F26" s="3" t="n">
        <v>1</v>
      </c>
      <c r="G26" s="3" t="n">
        <v>24</v>
      </c>
      <c r="H26" s="3" t="s">
        <v>802</v>
      </c>
      <c r="I26" s="3" t="s">
        <v>803</v>
      </c>
      <c r="J26" s="3" t="n">
        <v>1</v>
      </c>
      <c r="K26" s="3"/>
      <c r="L26" s="3"/>
      <c r="M26" s="0" t="n">
        <f aca="false">INDEX($O$2:$O$154,MATCH(D$2:D$154,T$2:T$16,0),1)</f>
        <v>2</v>
      </c>
      <c r="N26" s="0" t="n">
        <v>1</v>
      </c>
      <c r="O26" s="0" t="n">
        <v>25</v>
      </c>
      <c r="P26" s="0" t="str">
        <f aca="false">_xlfn.CONCAT("('",B26,"','",C26,"','",M26,"','",F26,"','",G26,"'),")</f>
        <v>('Automatic','Automatic','2','1','24'),</v>
      </c>
    </row>
    <row r="27" customFormat="false" ht="13.8" hidden="false" customHeight="false" outlineLevel="0" collapsed="false">
      <c r="A27" s="3" t="n">
        <v>26</v>
      </c>
      <c r="B27" s="3" t="s">
        <v>804</v>
      </c>
      <c r="C27" s="2" t="s">
        <v>32</v>
      </c>
      <c r="D27" s="3" t="s">
        <v>515</v>
      </c>
      <c r="E27" s="3" t="s">
        <v>805</v>
      </c>
      <c r="F27" s="3" t="n">
        <v>2</v>
      </c>
      <c r="G27" s="3" t="n">
        <v>25</v>
      </c>
      <c r="H27" s="3" t="s">
        <v>802</v>
      </c>
      <c r="I27" s="3" t="s">
        <v>803</v>
      </c>
      <c r="J27" s="3" t="n">
        <v>1</v>
      </c>
      <c r="K27" s="3"/>
      <c r="L27" s="3"/>
      <c r="M27" s="0" t="n">
        <f aca="false">INDEX($O$2:$O$154,MATCH(D$2:D$154,T$2:T$16,0),1)</f>
        <v>2</v>
      </c>
      <c r="N27" s="0" t="n">
        <v>1</v>
      </c>
      <c r="O27" s="0" t="n">
        <v>26</v>
      </c>
      <c r="P27" s="0" t="str">
        <f aca="false">_xlfn.CONCAT("('",B27,"','",C27,"','",M27,"','",F27,"','",G27,"'),")</f>
        <v>('Bracketed Long','-','2','2','25'),</v>
      </c>
    </row>
    <row r="28" customFormat="false" ht="13.8" hidden="false" customHeight="false" outlineLevel="0" collapsed="false">
      <c r="A28" s="3" t="n">
        <v>27</v>
      </c>
      <c r="B28" s="3" t="s">
        <v>806</v>
      </c>
      <c r="C28" s="2" t="s">
        <v>806</v>
      </c>
      <c r="D28" s="3" t="s">
        <v>515</v>
      </c>
      <c r="E28" s="3" t="s">
        <v>716</v>
      </c>
      <c r="F28" s="3" t="n">
        <v>1</v>
      </c>
      <c r="G28" s="3" t="n">
        <v>26</v>
      </c>
      <c r="H28" s="3" t="s">
        <v>802</v>
      </c>
      <c r="I28" s="3" t="s">
        <v>803</v>
      </c>
      <c r="J28" s="3" t="n">
        <v>1</v>
      </c>
      <c r="K28" s="3"/>
      <c r="L28" s="3"/>
      <c r="M28" s="0" t="n">
        <f aca="false">INDEX($O$2:$O$154,MATCH(D$2:D$154,T$2:T$16,0),1)</f>
        <v>2</v>
      </c>
      <c r="N28" s="0" t="n">
        <v>1</v>
      </c>
      <c r="O28" s="0" t="n">
        <v>27</v>
      </c>
      <c r="P28" s="0" t="str">
        <f aca="false">_xlfn.CONCAT("('",B28,"','",C28,"','",M28,"','",F28,"','",G28,"'),")</f>
        <v>('Improved','Improved','2','1','26'),</v>
      </c>
    </row>
    <row r="29" customFormat="false" ht="13.8" hidden="false" customHeight="false" outlineLevel="0" collapsed="false">
      <c r="A29" s="3" t="n">
        <v>28</v>
      </c>
      <c r="B29" s="3" t="s">
        <v>807</v>
      </c>
      <c r="C29" s="2" t="s">
        <v>807</v>
      </c>
      <c r="D29" s="3" t="s">
        <v>515</v>
      </c>
      <c r="E29" s="3" t="s">
        <v>808</v>
      </c>
      <c r="F29" s="3" t="n">
        <v>2</v>
      </c>
      <c r="G29" s="3" t="n">
        <v>30</v>
      </c>
      <c r="H29" s="3" t="s">
        <v>802</v>
      </c>
      <c r="I29" s="3" t="s">
        <v>803</v>
      </c>
      <c r="J29" s="3" t="n">
        <v>1</v>
      </c>
      <c r="K29" s="3"/>
      <c r="L29" s="3"/>
      <c r="M29" s="0" t="n">
        <f aca="false">INDEX($O$2:$O$154,MATCH(D$2:D$154,T$2:T$16,0),1)</f>
        <v>2</v>
      </c>
      <c r="N29" s="0" t="n">
        <v>1</v>
      </c>
      <c r="O29" s="0" t="n">
        <v>28</v>
      </c>
      <c r="P29" s="0" t="str">
        <f aca="false">_xlfn.CONCAT("('",B29,"','",C29,"','",M29,"','",F29,"','",G29,"'),")</f>
        <v>('Sniper','Sniper','2','2','30'),</v>
      </c>
    </row>
    <row r="30" customFormat="false" ht="13.8" hidden="false" customHeight="false" outlineLevel="0" collapsed="false">
      <c r="A30" s="3" t="n">
        <v>29</v>
      </c>
      <c r="B30" s="3" t="s">
        <v>500</v>
      </c>
      <c r="C30" s="2" t="s">
        <v>809</v>
      </c>
      <c r="D30" s="3" t="s">
        <v>515</v>
      </c>
      <c r="E30" s="3" t="s">
        <v>810</v>
      </c>
      <c r="F30" s="3" t="n">
        <v>1</v>
      </c>
      <c r="G30" s="3" t="n">
        <v>35</v>
      </c>
      <c r="H30" s="3" t="s">
        <v>811</v>
      </c>
      <c r="I30" s="3" t="s">
        <v>803</v>
      </c>
      <c r="J30" s="3" t="n">
        <v>2</v>
      </c>
      <c r="K30" s="3"/>
      <c r="L30" s="3"/>
      <c r="M30" s="0" t="n">
        <f aca="false">INDEX($O$2:$O$154,MATCH(D$2:D$154,T$2:T$16,0),1)</f>
        <v>2</v>
      </c>
      <c r="N30" s="0" t="n">
        <v>1</v>
      </c>
      <c r="O30" s="0" t="n">
        <v>29</v>
      </c>
      <c r="P30" s="0" t="str">
        <f aca="false">_xlfn.CONCAT("('",B30,"','",C30,"','",M30,"','",F30,"','",G30,"'),")</f>
        <v>('Flamer','Thrower','2','1','35'),</v>
      </c>
    </row>
    <row r="31" customFormat="false" ht="13.8" hidden="false" customHeight="false" outlineLevel="0" collapsed="false">
      <c r="A31" s="3" t="n">
        <v>30</v>
      </c>
      <c r="B31" s="3" t="s">
        <v>812</v>
      </c>
      <c r="C31" s="2" t="s">
        <v>812</v>
      </c>
      <c r="D31" s="3" t="s">
        <v>515</v>
      </c>
      <c r="E31" s="3" t="s">
        <v>813</v>
      </c>
      <c r="F31" s="3" t="n">
        <v>10</v>
      </c>
      <c r="G31" s="3" t="n">
        <v>357</v>
      </c>
      <c r="H31" s="3" t="s">
        <v>814</v>
      </c>
      <c r="I31" s="3" t="s">
        <v>803</v>
      </c>
      <c r="J31" s="3" t="n">
        <v>4</v>
      </c>
      <c r="K31" s="3"/>
      <c r="L31" s="3"/>
      <c r="M31" s="0" t="n">
        <f aca="false">INDEX($O$2:$O$154,MATCH(D$2:D$154,T$2:T$16,0),1)</f>
        <v>2</v>
      </c>
      <c r="N31" s="0" t="n">
        <v>1</v>
      </c>
      <c r="O31" s="0" t="n">
        <v>30</v>
      </c>
      <c r="P31" s="0" t="str">
        <f aca="false">_xlfn.CONCAT("('",B31,"','",C31,"','",M31,"','",F31,"','",G31,"'),")</f>
        <v>('Charging','Charging','2','10','357'),</v>
      </c>
    </row>
    <row r="32" customFormat="false" ht="13.8" hidden="false" customHeight="false" outlineLevel="0" collapsed="false">
      <c r="A32" s="3" t="n">
        <v>31</v>
      </c>
      <c r="B32" s="3" t="s">
        <v>583</v>
      </c>
      <c r="C32" s="2" t="s">
        <v>815</v>
      </c>
      <c r="D32" s="3" t="s">
        <v>515</v>
      </c>
      <c r="E32" s="3" t="s">
        <v>816</v>
      </c>
      <c r="F32" s="3" t="n">
        <v>5</v>
      </c>
      <c r="G32" s="3" t="n">
        <v>45</v>
      </c>
      <c r="H32" s="3" t="s">
        <v>762</v>
      </c>
      <c r="I32" s="3" t="s">
        <v>722</v>
      </c>
      <c r="J32" s="3" t="n">
        <v>3</v>
      </c>
      <c r="K32" s="3"/>
      <c r="L32" s="3"/>
      <c r="M32" s="0" t="n">
        <f aca="false">INDEX($O$2:$O$154,MATCH(D$2:D$154,T$2:T$16,0),1)</f>
        <v>2</v>
      </c>
      <c r="N32" s="0" t="n">
        <v>1</v>
      </c>
      <c r="O32" s="0" t="n">
        <v>31</v>
      </c>
      <c r="P32" s="0" t="str">
        <f aca="false">_xlfn.CONCAT("('",B32,"','",C32,"','",M32,"','",F32,"','",G32,"'),")</f>
        <v>('Accelerated','High-Speed','2','5','45'),</v>
      </c>
    </row>
    <row r="33" customFormat="false" ht="13.8" hidden="false" customHeight="false" outlineLevel="0" collapsed="false">
      <c r="A33" s="3" t="n">
        <v>32</v>
      </c>
      <c r="B33" s="3" t="s">
        <v>817</v>
      </c>
      <c r="C33" s="2" t="s">
        <v>818</v>
      </c>
      <c r="D33" s="3" t="s">
        <v>515</v>
      </c>
      <c r="E33" s="3" t="s">
        <v>819</v>
      </c>
      <c r="F33" s="3" t="n">
        <v>3</v>
      </c>
      <c r="G33" s="3" t="n">
        <v>75</v>
      </c>
      <c r="H33" s="3" t="s">
        <v>740</v>
      </c>
      <c r="I33" s="3" t="s">
        <v>722</v>
      </c>
      <c r="J33" s="3" t="n">
        <v>4</v>
      </c>
      <c r="K33" s="3"/>
      <c r="L33" s="3"/>
      <c r="M33" s="0" t="n">
        <f aca="false">INDEX($O$2:$O$154,MATCH(D$2:D$154,T$2:T$16,0),1)</f>
        <v>2</v>
      </c>
      <c r="N33" s="0" t="n">
        <v>1</v>
      </c>
      <c r="O33" s="0" t="n">
        <v>32</v>
      </c>
      <c r="P33" s="0" t="str">
        <f aca="false">_xlfn.CONCAT("('",B33,"','",C33,"','",M33,"','",F33,"','",G33,"'),")</f>
        <v>('Tri-Barrel','High-Powered','2','3','75'),</v>
      </c>
    </row>
    <row r="34" customFormat="false" ht="13.8" hidden="false" customHeight="false" outlineLevel="0" collapsed="false">
      <c r="A34" s="3" t="n">
        <v>33</v>
      </c>
      <c r="B34" s="3" t="s">
        <v>820</v>
      </c>
      <c r="C34" s="2" t="s">
        <v>821</v>
      </c>
      <c r="D34" s="3" t="s">
        <v>515</v>
      </c>
      <c r="E34" s="3" t="s">
        <v>735</v>
      </c>
      <c r="F34" s="3" t="n">
        <v>16</v>
      </c>
      <c r="G34" s="3" t="n">
        <v>143</v>
      </c>
      <c r="H34" s="3" t="s">
        <v>725</v>
      </c>
      <c r="I34" s="3" t="s">
        <v>722</v>
      </c>
      <c r="J34" s="3" t="n">
        <v>2</v>
      </c>
      <c r="K34" s="3"/>
      <c r="L34" s="3"/>
      <c r="M34" s="0" t="n">
        <f aca="false">INDEX($O$2:$O$154,MATCH(D$2:D$154,T$2:T$16,0),1)</f>
        <v>2</v>
      </c>
      <c r="N34" s="0" t="n">
        <v>1</v>
      </c>
      <c r="O34" s="0" t="n">
        <v>33</v>
      </c>
      <c r="P34" s="0" t="str">
        <f aca="false">_xlfn.CONCAT("('",B34,"','",C34,"','",M34,"','",F34,"','",G34,"'),")</f>
        <v>('Triple','Triple Barrel','2','16','143'),</v>
      </c>
    </row>
    <row r="35" customFormat="false" ht="13.8" hidden="false" customHeight="false" outlineLevel="0" collapsed="false">
      <c r="A35" s="3" t="n">
        <v>34</v>
      </c>
      <c r="B35" s="3" t="s">
        <v>822</v>
      </c>
      <c r="C35" s="2" t="s">
        <v>823</v>
      </c>
      <c r="D35" s="3" t="s">
        <v>515</v>
      </c>
      <c r="E35" s="3" t="s">
        <v>824</v>
      </c>
      <c r="F35" s="3" t="n">
        <v>20</v>
      </c>
      <c r="G35" s="3" t="n">
        <v>218</v>
      </c>
      <c r="H35" s="3" t="s">
        <v>762</v>
      </c>
      <c r="I35" s="3" t="s">
        <v>722</v>
      </c>
      <c r="J35" s="3" t="n">
        <v>3</v>
      </c>
      <c r="K35" s="3"/>
      <c r="L35" s="3"/>
      <c r="M35" s="0" t="n">
        <f aca="false">INDEX($O$2:$O$154,MATCH(D$2:D$154,T$2:T$16,0),1)</f>
        <v>2</v>
      </c>
      <c r="N35" s="0" t="n">
        <v>1</v>
      </c>
      <c r="O35" s="0" t="n">
        <v>34</v>
      </c>
      <c r="P35" s="0" t="str">
        <f aca="false">_xlfn.CONCAT("('",B35,"','",C35,"','",M35,"','",F35,"','",G35,"'),")</f>
        <v>('Quad','Quad Barrel','2','20','218'),</v>
      </c>
    </row>
    <row r="36" customFormat="false" ht="13.8" hidden="false" customHeight="false" outlineLevel="0" collapsed="false">
      <c r="A36" s="3" t="n">
        <v>35</v>
      </c>
      <c r="B36" s="3" t="s">
        <v>825</v>
      </c>
      <c r="C36" s="2" t="s">
        <v>826</v>
      </c>
      <c r="D36" s="3" t="s">
        <v>734</v>
      </c>
      <c r="E36" s="3" t="s">
        <v>827</v>
      </c>
      <c r="F36" s="3" t="n">
        <v>1</v>
      </c>
      <c r="G36" s="3" t="n">
        <v>-3</v>
      </c>
      <c r="H36" s="3" t="s">
        <v>725</v>
      </c>
      <c r="I36" s="3" t="s">
        <v>722</v>
      </c>
      <c r="J36" s="3" t="n">
        <v>2</v>
      </c>
      <c r="K36" s="3"/>
      <c r="L36" s="3"/>
      <c r="M36" s="0" t="n">
        <f aca="false">INDEX($O$2:$O$154,MATCH(D$2:D$154,T$2:T$16,0),1)</f>
        <v>5</v>
      </c>
      <c r="N36" s="0" t="n">
        <v>1</v>
      </c>
      <c r="O36" s="0" t="n">
        <v>35</v>
      </c>
      <c r="P36" s="0" t="str">
        <f aca="false">_xlfn.CONCAT("('",B36,"','",C36,"','",M36,"','",F36,"','",G36,"'),")</f>
        <v>('Large','High Capacity','5','1','-3'),</v>
      </c>
    </row>
    <row r="37" customFormat="false" ht="13.8" hidden="false" customHeight="false" outlineLevel="0" collapsed="false">
      <c r="A37" s="3" t="n">
        <v>36</v>
      </c>
      <c r="B37" s="3" t="s">
        <v>828</v>
      </c>
      <c r="C37" s="2" t="s">
        <v>829</v>
      </c>
      <c r="D37" s="3" t="s">
        <v>734</v>
      </c>
      <c r="E37" s="3" t="s">
        <v>776</v>
      </c>
      <c r="F37" s="3" t="n">
        <v>0</v>
      </c>
      <c r="G37" s="3" t="n">
        <v>8</v>
      </c>
      <c r="H37" s="3" t="s">
        <v>721</v>
      </c>
      <c r="I37" s="3" t="s">
        <v>722</v>
      </c>
      <c r="J37" s="3" t="n">
        <v>1</v>
      </c>
      <c r="K37" s="3"/>
      <c r="L37" s="3"/>
      <c r="M37" s="0" t="n">
        <f aca="false">INDEX($O$2:$O$154,MATCH(D$2:D$154,T$2:T$16,0),1)</f>
        <v>5</v>
      </c>
      <c r="N37" s="0" t="n">
        <v>1</v>
      </c>
      <c r="O37" s="0" t="n">
        <v>36</v>
      </c>
      <c r="P37" s="0" t="str">
        <f aca="false">_xlfn.CONCAT("('",B37,"','",C37,"','",M37,"','",F37,"','",G37,"'),")</f>
        <v>('Quick-Eject','Quick','5','0','8'),</v>
      </c>
    </row>
    <row r="38" customFormat="false" ht="13.8" hidden="false" customHeight="false" outlineLevel="0" collapsed="false">
      <c r="A38" s="3" t="n">
        <v>37</v>
      </c>
      <c r="B38" s="3" t="s">
        <v>830</v>
      </c>
      <c r="C38" s="2" t="s">
        <v>831</v>
      </c>
      <c r="D38" s="3" t="s">
        <v>734</v>
      </c>
      <c r="E38" s="3" t="s">
        <v>735</v>
      </c>
      <c r="F38" s="3" t="n">
        <v>1</v>
      </c>
      <c r="G38" s="3" t="n">
        <v>23</v>
      </c>
      <c r="H38" s="3" t="s">
        <v>725</v>
      </c>
      <c r="I38" s="3" t="s">
        <v>722</v>
      </c>
      <c r="J38" s="3" t="n">
        <v>2</v>
      </c>
      <c r="K38" s="3"/>
      <c r="L38" s="3"/>
      <c r="M38" s="0" t="n">
        <f aca="false">INDEX($O$2:$O$154,MATCH(D$2:D$154,T$2:T$16,0),1)</f>
        <v>5</v>
      </c>
      <c r="N38" s="0" t="n">
        <v>1</v>
      </c>
      <c r="O38" s="0" t="n">
        <v>37</v>
      </c>
      <c r="P38" s="0" t="str">
        <f aca="false">_xlfn.CONCAT("('",B38,"','",C38,"','",M38,"','",F38,"','",G38,"'),")</f>
        <v>('Large Quick-Eject','Quick High Capacity','5','1','23'),</v>
      </c>
    </row>
    <row r="39" customFormat="false" ht="13.8" hidden="false" customHeight="false" outlineLevel="0" collapsed="false">
      <c r="A39" s="3" t="n">
        <v>38</v>
      </c>
      <c r="B39" s="3" t="s">
        <v>451</v>
      </c>
      <c r="C39" s="2" t="s">
        <v>451</v>
      </c>
      <c r="D39" s="3" t="s">
        <v>729</v>
      </c>
      <c r="E39" s="3" t="s">
        <v>832</v>
      </c>
      <c r="F39" s="3" t="n">
        <v>0</v>
      </c>
      <c r="G39" s="3" t="n">
        <v>6</v>
      </c>
      <c r="H39" s="3" t="s">
        <v>717</v>
      </c>
      <c r="I39" s="3"/>
      <c r="J39" s="3"/>
      <c r="K39" s="3"/>
      <c r="L39" s="3"/>
      <c r="M39" s="0" t="n">
        <f aca="false">INDEX($O$2:$O$154,MATCH(D$2:D$154,T$2:T$16,0),1)</f>
        <v>4</v>
      </c>
      <c r="N39" s="0" t="n">
        <v>1</v>
      </c>
      <c r="O39" s="0" t="n">
        <v>38</v>
      </c>
      <c r="P39" s="0" t="str">
        <f aca="false">_xlfn.CONCAT("('",B39,"','",C39,"','",M39,"','",F39,"','",G39,"'),")</f>
        <v>('Comfort','Comfort','4','0','6'),</v>
      </c>
    </row>
    <row r="40" customFormat="false" ht="13.8" hidden="false" customHeight="false" outlineLevel="0" collapsed="false">
      <c r="A40" s="3" t="n">
        <v>39</v>
      </c>
      <c r="B40" s="3" t="s">
        <v>833</v>
      </c>
      <c r="C40" s="2" t="s">
        <v>833</v>
      </c>
      <c r="D40" s="3" t="s">
        <v>729</v>
      </c>
      <c r="E40" s="3" t="s">
        <v>834</v>
      </c>
      <c r="F40" s="3" t="n">
        <v>0</v>
      </c>
      <c r="G40" s="3" t="n">
        <v>10</v>
      </c>
      <c r="H40" s="3" t="s">
        <v>721</v>
      </c>
      <c r="I40" s="3" t="s">
        <v>722</v>
      </c>
      <c r="J40" s="3" t="n">
        <v>1</v>
      </c>
      <c r="K40" s="3"/>
      <c r="L40" s="3"/>
      <c r="M40" s="0" t="n">
        <f aca="false">INDEX($O$2:$O$154,MATCH(D$2:D$154,T$2:T$16,0),1)</f>
        <v>4</v>
      </c>
      <c r="N40" s="0" t="n">
        <v>1</v>
      </c>
      <c r="O40" s="0" t="n">
        <v>39</v>
      </c>
      <c r="P40" s="0" t="str">
        <f aca="false">_xlfn.CONCAT("('",B40,"','",C40,"','",M40,"','",F40,"','",G40,"'),")</f>
        <v>('Sharpshooter’s','Sharpshooter’s','4','0','10'),</v>
      </c>
    </row>
    <row r="41" customFormat="false" ht="13.8" hidden="false" customHeight="false" outlineLevel="0" collapsed="false">
      <c r="A41" s="3" t="n">
        <v>40</v>
      </c>
      <c r="B41" s="3" t="s">
        <v>424</v>
      </c>
      <c r="C41" s="2" t="s">
        <v>32</v>
      </c>
      <c r="D41" s="3" t="s">
        <v>726</v>
      </c>
      <c r="E41" s="3" t="s">
        <v>835</v>
      </c>
      <c r="F41" s="3" t="n">
        <v>1</v>
      </c>
      <c r="G41" s="3" t="n">
        <v>10</v>
      </c>
      <c r="H41" s="3" t="s">
        <v>717</v>
      </c>
      <c r="I41" s="3"/>
      <c r="J41" s="3"/>
      <c r="K41" s="3"/>
      <c r="L41" s="3"/>
      <c r="M41" s="0" t="n">
        <f aca="false">INDEX($O$2:$O$154,MATCH(D$2:D$154,T$2:T$16,0),1)</f>
        <v>3</v>
      </c>
      <c r="N41" s="0" t="n">
        <v>1</v>
      </c>
      <c r="O41" s="0" t="n">
        <v>40</v>
      </c>
      <c r="P41" s="0" t="str">
        <f aca="false">_xlfn.CONCAT("('",B41,"','",C41,"','",M41,"','",F41,"','",G41,"'),")</f>
        <v>('Full','-','3','1','10'),</v>
      </c>
    </row>
    <row r="42" customFormat="false" ht="13.8" hidden="false" customHeight="false" outlineLevel="0" collapsed="false">
      <c r="A42" s="3" t="n">
        <v>41</v>
      </c>
      <c r="B42" s="3" t="s">
        <v>836</v>
      </c>
      <c r="C42" s="2" t="s">
        <v>836</v>
      </c>
      <c r="D42" s="3" t="s">
        <v>726</v>
      </c>
      <c r="E42" s="3" t="s">
        <v>837</v>
      </c>
      <c r="F42" s="3" t="n">
        <v>2</v>
      </c>
      <c r="G42" s="3" t="n">
        <v>20</v>
      </c>
      <c r="H42" s="3" t="s">
        <v>725</v>
      </c>
      <c r="I42" s="3" t="s">
        <v>722</v>
      </c>
      <c r="J42" s="3" t="n">
        <v>2</v>
      </c>
      <c r="K42" s="3"/>
      <c r="L42" s="3"/>
      <c r="M42" s="0" t="n">
        <f aca="false">INDEX($O$2:$O$154,MATCH(D$2:D$154,T$2:T$16,0),1)</f>
        <v>3</v>
      </c>
      <c r="N42" s="0" t="n">
        <v>1</v>
      </c>
      <c r="O42" s="0" t="n">
        <v>41</v>
      </c>
      <c r="P42" s="0" t="str">
        <f aca="false">_xlfn.CONCAT("('",B42,"','",C42,"','",M42,"','",F42,"','",G42,"'),")</f>
        <v>('Marksman’s','Marksman’s','3','2','20'),</v>
      </c>
    </row>
    <row r="43" customFormat="false" ht="13.8" hidden="false" customHeight="false" outlineLevel="0" collapsed="false">
      <c r="A43" s="3" t="n">
        <v>42</v>
      </c>
      <c r="B43" s="3" t="s">
        <v>838</v>
      </c>
      <c r="C43" s="2" t="s">
        <v>839</v>
      </c>
      <c r="D43" s="3" t="s">
        <v>726</v>
      </c>
      <c r="E43" s="3" t="s">
        <v>840</v>
      </c>
      <c r="F43" s="3" t="n">
        <v>2</v>
      </c>
      <c r="G43" s="3" t="n">
        <v>3</v>
      </c>
      <c r="H43" s="3" t="s">
        <v>762</v>
      </c>
      <c r="I43" s="3" t="s">
        <v>722</v>
      </c>
      <c r="J43" s="3" t="n">
        <v>3</v>
      </c>
      <c r="K43" s="3"/>
      <c r="L43" s="3"/>
      <c r="M43" s="0" t="n">
        <f aca="false">INDEX($O$2:$O$154,MATCH(D$2:D$154,T$2:T$16,0),1)</f>
        <v>3</v>
      </c>
      <c r="N43" s="0" t="n">
        <v>1</v>
      </c>
      <c r="O43" s="0" t="n">
        <v>42</v>
      </c>
      <c r="P43" s="0" t="str">
        <f aca="false">_xlfn.CONCAT("('",B43,"','",C43,"','",M43,"','",F43,"','",G43,"'),")</f>
        <v>('Recoil Compensating','Recoil Compensated','3','2','3'),</v>
      </c>
    </row>
    <row r="44" customFormat="false" ht="13.8" hidden="false" customHeight="false" outlineLevel="0" collapsed="false">
      <c r="A44" s="3" t="n">
        <v>43</v>
      </c>
      <c r="B44" s="3" t="s">
        <v>524</v>
      </c>
      <c r="C44" s="2" t="s">
        <v>32</v>
      </c>
      <c r="D44" s="3" t="s">
        <v>726</v>
      </c>
      <c r="E44" s="3" t="s">
        <v>835</v>
      </c>
      <c r="F44" s="3" t="n">
        <v>1</v>
      </c>
      <c r="G44" s="3" t="n">
        <v>10</v>
      </c>
      <c r="H44" s="3" t="s">
        <v>717</v>
      </c>
      <c r="I44" s="3"/>
      <c r="J44" s="3"/>
      <c r="K44" s="3"/>
      <c r="L44" s="3"/>
      <c r="M44" s="0" t="n">
        <f aca="false">INDEX($O$2:$O$154,MATCH(D$2:D$154,T$2:T$16,0),1)</f>
        <v>3</v>
      </c>
      <c r="N44" s="0" t="n">
        <v>1</v>
      </c>
      <c r="O44" s="0" t="n">
        <v>43</v>
      </c>
      <c r="P44" s="0" t="str">
        <f aca="false">_xlfn.CONCAT("('",B44,"','",C44,"','",M44,"','",F44,"','",G44,"'),")</f>
        <v>('Standard','-','3','1','10'),</v>
      </c>
    </row>
    <row r="45" customFormat="false" ht="13.8" hidden="false" customHeight="false" outlineLevel="0" collapsed="false">
      <c r="A45" s="3" t="n">
        <v>44</v>
      </c>
      <c r="B45" s="3" t="s">
        <v>413</v>
      </c>
      <c r="C45" s="2" t="s">
        <v>841</v>
      </c>
      <c r="D45" s="3" t="s">
        <v>736</v>
      </c>
      <c r="E45" s="3" t="s">
        <v>842</v>
      </c>
      <c r="F45" s="3" t="n">
        <v>0</v>
      </c>
      <c r="G45" s="3" t="n">
        <v>14</v>
      </c>
      <c r="H45" s="3" t="s">
        <v>717</v>
      </c>
      <c r="I45" s="3"/>
      <c r="J45" s="3"/>
      <c r="K45" s="3"/>
      <c r="L45" s="3"/>
      <c r="M45" s="0" t="n">
        <f aca="false">INDEX($O$2:$O$154,MATCH(D$2:D$154,T$2:T$16,0),1)</f>
        <v>6</v>
      </c>
      <c r="N45" s="0" t="n">
        <v>1</v>
      </c>
      <c r="O45" s="0" t="n">
        <v>44</v>
      </c>
      <c r="P45" s="0" t="str">
        <f aca="false">_xlfn.CONCAT("('",B45,"','",C45,"','",M45,"','",F45,"','",G45,"'),")</f>
        <v>('Reflex','Tactical','6','0','14'),</v>
      </c>
    </row>
    <row r="46" customFormat="false" ht="13.8" hidden="false" customHeight="false" outlineLevel="0" collapsed="false">
      <c r="A46" s="3" t="n">
        <v>45</v>
      </c>
      <c r="B46" s="3" t="s">
        <v>843</v>
      </c>
      <c r="C46" s="2" t="s">
        <v>844</v>
      </c>
      <c r="D46" s="3" t="s">
        <v>736</v>
      </c>
      <c r="E46" s="3" t="s">
        <v>845</v>
      </c>
      <c r="F46" s="3" t="n">
        <v>1</v>
      </c>
      <c r="G46" s="3" t="n">
        <v>11</v>
      </c>
      <c r="H46" s="3" t="s">
        <v>717</v>
      </c>
      <c r="I46" s="3"/>
      <c r="J46" s="3"/>
      <c r="K46" s="3"/>
      <c r="L46" s="3"/>
      <c r="M46" s="0" t="n">
        <f aca="false">INDEX($O$2:$O$154,MATCH(D$2:D$154,T$2:T$16,0),1)</f>
        <v>6</v>
      </c>
      <c r="N46" s="0" t="n">
        <v>1</v>
      </c>
      <c r="O46" s="0" t="n">
        <v>45</v>
      </c>
      <c r="P46" s="0" t="str">
        <f aca="false">_xlfn.CONCAT("('",B46,"','",C46,"','",M46,"','",F46,"','",G46,"'),")</f>
        <v>('Short Scope','Scoped','6','1','11'),</v>
      </c>
    </row>
    <row r="47" customFormat="false" ht="13.8" hidden="false" customHeight="false" outlineLevel="0" collapsed="false">
      <c r="A47" s="3" t="n">
        <v>46</v>
      </c>
      <c r="B47" s="3" t="s">
        <v>846</v>
      </c>
      <c r="C47" s="2" t="s">
        <v>844</v>
      </c>
      <c r="D47" s="3" t="s">
        <v>736</v>
      </c>
      <c r="E47" s="3" t="s">
        <v>847</v>
      </c>
      <c r="F47" s="3" t="n">
        <v>1</v>
      </c>
      <c r="G47" s="3" t="n">
        <v>29</v>
      </c>
      <c r="H47" s="3" t="s">
        <v>811</v>
      </c>
      <c r="I47" s="3" t="s">
        <v>803</v>
      </c>
      <c r="J47" s="3" t="n">
        <v>2</v>
      </c>
      <c r="K47" s="3"/>
      <c r="L47" s="3"/>
      <c r="M47" s="0" t="n">
        <f aca="false">INDEX($O$2:$O$154,MATCH(D$2:D$154,T$2:T$16,0),1)</f>
        <v>6</v>
      </c>
      <c r="N47" s="0" t="n">
        <v>1</v>
      </c>
      <c r="O47" s="0" t="n">
        <v>46</v>
      </c>
      <c r="P47" s="0" t="str">
        <f aca="false">_xlfn.CONCAT("('",B47,"','",C47,"','",M47,"','",F47,"','",G47,"'),")</f>
        <v>('Long Scope','Scoped','6','1','29'),</v>
      </c>
    </row>
    <row r="48" customFormat="false" ht="13.8" hidden="false" customHeight="false" outlineLevel="0" collapsed="false">
      <c r="A48" s="3" t="n">
        <v>47</v>
      </c>
      <c r="B48" s="3" t="s">
        <v>848</v>
      </c>
      <c r="C48" s="2" t="s">
        <v>750</v>
      </c>
      <c r="D48" s="3" t="s">
        <v>736</v>
      </c>
      <c r="E48" s="3" t="s">
        <v>849</v>
      </c>
      <c r="F48" s="3" t="n">
        <v>1</v>
      </c>
      <c r="G48" s="3" t="n">
        <v>38</v>
      </c>
      <c r="H48" s="3" t="s">
        <v>811</v>
      </c>
      <c r="I48" s="3" t="s">
        <v>803</v>
      </c>
      <c r="J48" s="3" t="n">
        <v>2</v>
      </c>
      <c r="K48" s="3"/>
      <c r="L48" s="3"/>
      <c r="M48" s="0" t="n">
        <f aca="false">INDEX($O$2:$O$154,MATCH(D$2:D$154,T$2:T$16,0),1)</f>
        <v>6</v>
      </c>
      <c r="N48" s="0" t="n">
        <v>1</v>
      </c>
      <c r="O48" s="0" t="n">
        <v>47</v>
      </c>
      <c r="P48" s="0" t="str">
        <f aca="false">_xlfn.CONCAT("('",B48,"','",C48,"','",M48,"','",F48,"','",G48,"'),")</f>
        <v>('Short Night Vision','Night Vision','6','1','38'),</v>
      </c>
    </row>
    <row r="49" customFormat="false" ht="13.8" hidden="false" customHeight="false" outlineLevel="0" collapsed="false">
      <c r="A49" s="3" t="n">
        <v>48</v>
      </c>
      <c r="B49" s="3" t="s">
        <v>850</v>
      </c>
      <c r="C49" s="2" t="s">
        <v>750</v>
      </c>
      <c r="D49" s="3" t="s">
        <v>736</v>
      </c>
      <c r="E49" s="3" t="s">
        <v>851</v>
      </c>
      <c r="F49" s="3" t="n">
        <v>1</v>
      </c>
      <c r="G49" s="3" t="n">
        <v>50</v>
      </c>
      <c r="H49" s="3" t="s">
        <v>852</v>
      </c>
      <c r="I49" s="3" t="s">
        <v>803</v>
      </c>
      <c r="J49" s="3" t="n">
        <v>3</v>
      </c>
      <c r="K49" s="3"/>
      <c r="L49" s="3"/>
      <c r="M49" s="0" t="n">
        <f aca="false">INDEX($O$2:$O$154,MATCH(D$2:D$154,T$2:T$16,0),1)</f>
        <v>6</v>
      </c>
      <c r="N49" s="0" t="n">
        <v>1</v>
      </c>
      <c r="O49" s="0" t="n">
        <v>48</v>
      </c>
      <c r="P49" s="0" t="str">
        <f aca="false">_xlfn.CONCAT("('",B49,"','",C49,"','",M49,"','",F49,"','",G49,"'),")</f>
        <v>('Long Night Vision','Night Vision','6','1','50'),</v>
      </c>
    </row>
    <row r="50" customFormat="false" ht="13.8" hidden="false" customHeight="false" outlineLevel="0" collapsed="false">
      <c r="A50" s="3" t="n">
        <v>49</v>
      </c>
      <c r="B50" s="3" t="s">
        <v>756</v>
      </c>
      <c r="C50" s="2" t="s">
        <v>756</v>
      </c>
      <c r="D50" s="3" t="s">
        <v>736</v>
      </c>
      <c r="E50" s="3" t="s">
        <v>853</v>
      </c>
      <c r="F50" s="3" t="n">
        <v>1</v>
      </c>
      <c r="G50" s="3" t="n">
        <v>59</v>
      </c>
      <c r="H50" s="3" t="s">
        <v>852</v>
      </c>
      <c r="I50" s="3" t="s">
        <v>803</v>
      </c>
      <c r="J50" s="3" t="n">
        <v>3</v>
      </c>
      <c r="K50" s="3"/>
      <c r="L50" s="3"/>
      <c r="M50" s="0" t="n">
        <f aca="false">INDEX($O$2:$O$154,MATCH(D$2:D$154,T$2:T$16,0),1)</f>
        <v>6</v>
      </c>
      <c r="N50" s="0" t="n">
        <v>1</v>
      </c>
      <c r="O50" s="0" t="n">
        <v>49</v>
      </c>
      <c r="P50" s="0" t="str">
        <f aca="false">_xlfn.CONCAT("('",B50,"','",C50,"','",M50,"','",F50,"','",G50,"'),")</f>
        <v>('Recon','Recon','6','1','59'),</v>
      </c>
    </row>
    <row r="51" customFormat="false" ht="13.8" hidden="false" customHeight="false" outlineLevel="0" collapsed="false">
      <c r="A51" s="3" t="n">
        <v>50</v>
      </c>
      <c r="B51" s="3" t="s">
        <v>566</v>
      </c>
      <c r="C51" s="2" t="s">
        <v>841</v>
      </c>
      <c r="D51" s="3" t="s">
        <v>736</v>
      </c>
      <c r="E51" s="3" t="s">
        <v>842</v>
      </c>
      <c r="F51" s="3" t="n">
        <v>1</v>
      </c>
      <c r="G51" s="3" t="n">
        <v>68</v>
      </c>
      <c r="H51" s="3" t="s">
        <v>717</v>
      </c>
      <c r="I51" s="3"/>
      <c r="J51" s="3"/>
      <c r="K51" s="3"/>
      <c r="L51" s="3"/>
      <c r="M51" s="0" t="n">
        <f aca="false">INDEX($O$2:$O$154,MATCH(D$2:D$154,T$2:T$16,0),1)</f>
        <v>6</v>
      </c>
      <c r="N51" s="0" t="n">
        <v>1</v>
      </c>
      <c r="O51" s="0" t="n">
        <v>50</v>
      </c>
      <c r="P51" s="0" t="str">
        <f aca="false">_xlfn.CONCAT("('",B51,"','",C51,"','",M51,"','",F51,"','",G51,"'),")</f>
        <v>('Gunner','Tactical','6','1','68'),</v>
      </c>
    </row>
    <row r="52" customFormat="false" ht="13.8" hidden="false" customHeight="false" outlineLevel="0" collapsed="false">
      <c r="A52" s="3" t="n">
        <v>51</v>
      </c>
      <c r="B52" s="3" t="s">
        <v>854</v>
      </c>
      <c r="C52" s="2" t="s">
        <v>844</v>
      </c>
      <c r="D52" s="3" t="s">
        <v>736</v>
      </c>
      <c r="E52" s="3" t="s">
        <v>845</v>
      </c>
      <c r="F52" s="3" t="n">
        <v>6</v>
      </c>
      <c r="G52" s="3" t="n">
        <v>143</v>
      </c>
      <c r="H52" s="3" t="s">
        <v>725</v>
      </c>
      <c r="I52" s="3" t="s">
        <v>722</v>
      </c>
      <c r="J52" s="3" t="n">
        <v>2</v>
      </c>
      <c r="K52" s="3"/>
      <c r="L52" s="3"/>
      <c r="M52" s="0" t="n">
        <f aca="false">INDEX($O$2:$O$154,MATCH(D$2:D$154,T$2:T$16,0),1)</f>
        <v>6</v>
      </c>
      <c r="N52" s="0" t="n">
        <v>1</v>
      </c>
      <c r="O52" s="0" t="n">
        <v>51</v>
      </c>
      <c r="P52" s="0" t="str">
        <f aca="false">_xlfn.CONCAT("('",B52,"','",C52,"','",M52,"','",F52,"','",G52,"'),")</f>
        <v>('Scope','Scoped','6','6','143'),</v>
      </c>
    </row>
    <row r="53" customFormat="false" ht="13.8" hidden="false" customHeight="false" outlineLevel="0" collapsed="false">
      <c r="A53" s="3" t="n">
        <v>52</v>
      </c>
      <c r="B53" s="3" t="s">
        <v>750</v>
      </c>
      <c r="C53" s="2" t="s">
        <v>750</v>
      </c>
      <c r="D53" s="3" t="s">
        <v>736</v>
      </c>
      <c r="E53" s="3" t="s">
        <v>849</v>
      </c>
      <c r="F53" s="3" t="n">
        <v>6</v>
      </c>
      <c r="G53" s="3" t="n">
        <v>248</v>
      </c>
      <c r="H53" s="3" t="s">
        <v>855</v>
      </c>
      <c r="I53" s="3" t="s">
        <v>722</v>
      </c>
      <c r="J53" s="3" t="n">
        <v>4</v>
      </c>
      <c r="K53" s="3" t="s">
        <v>803</v>
      </c>
      <c r="L53" s="3" t="n">
        <v>1</v>
      </c>
      <c r="M53" s="0" t="n">
        <f aca="false">INDEX($O$2:$O$154,MATCH(D$2:D$154,T$2:T$16,0),1)</f>
        <v>6</v>
      </c>
      <c r="N53" s="0" t="n">
        <v>1</v>
      </c>
      <c r="O53" s="0" t="n">
        <v>52</v>
      </c>
      <c r="P53" s="0" t="str">
        <f aca="false">_xlfn.CONCAT("('",B53,"','",C53,"','",M53,"','",F53,"','",G53,"'),")</f>
        <v>('Night Vision','Night Vision','6','6','248'),</v>
      </c>
    </row>
    <row r="54" customFormat="false" ht="13.8" hidden="false" customHeight="false" outlineLevel="0" collapsed="false">
      <c r="A54" s="3" t="n">
        <v>53</v>
      </c>
      <c r="B54" s="3" t="s">
        <v>584</v>
      </c>
      <c r="C54" s="2" t="s">
        <v>856</v>
      </c>
      <c r="D54" s="3" t="s">
        <v>736</v>
      </c>
      <c r="E54" s="3" t="s">
        <v>857</v>
      </c>
      <c r="F54" s="3" t="n">
        <v>7</v>
      </c>
      <c r="G54" s="3" t="n">
        <v>293</v>
      </c>
      <c r="H54" s="3" t="s">
        <v>858</v>
      </c>
      <c r="I54" s="3" t="s">
        <v>722</v>
      </c>
      <c r="J54" s="3" t="n">
        <v>2</v>
      </c>
      <c r="K54" s="3" t="s">
        <v>803</v>
      </c>
      <c r="L54" s="3" t="n">
        <v>2</v>
      </c>
      <c r="M54" s="0" t="n">
        <f aca="false">INDEX($O$2:$O$154,MATCH(D$2:D$154,T$2:T$16,0),1)</f>
        <v>6</v>
      </c>
      <c r="N54" s="0" t="n">
        <v>1</v>
      </c>
      <c r="O54" s="0" t="n">
        <v>53</v>
      </c>
      <c r="P54" s="0" t="str">
        <f aca="false">_xlfn.CONCAT("('",B54,"','",C54,"','",M54,"','",F54,"','",G54,"'),")</f>
        <v>('Targeting Computer','Targeting','6','7','293'),</v>
      </c>
    </row>
    <row r="55" customFormat="false" ht="13.8" hidden="false" customHeight="false" outlineLevel="0" collapsed="false">
      <c r="A55" s="3" t="n">
        <v>54</v>
      </c>
      <c r="B55" s="3" t="s">
        <v>444</v>
      </c>
      <c r="C55" s="2" t="s">
        <v>859</v>
      </c>
      <c r="D55" s="3" t="s">
        <v>518</v>
      </c>
      <c r="E55" s="3" t="s">
        <v>860</v>
      </c>
      <c r="F55" s="3" t="n">
        <v>2</v>
      </c>
      <c r="G55" s="3" t="n">
        <v>10</v>
      </c>
      <c r="H55" s="3" t="s">
        <v>717</v>
      </c>
      <c r="I55" s="3"/>
      <c r="J55" s="3"/>
      <c r="K55" s="3"/>
      <c r="L55" s="3"/>
      <c r="M55" s="0" t="n">
        <f aca="false">INDEX($O$2:$O$154,MATCH(D$2:D$154,T$2:T$16,0),1)</f>
        <v>7</v>
      </c>
      <c r="N55" s="0" t="n">
        <v>1</v>
      </c>
      <c r="O55" s="0" t="n">
        <v>54</v>
      </c>
      <c r="P55" s="0" t="str">
        <f aca="false">_xlfn.CONCAT("('",B55,"','",C55,"','",M55,"','",F55,"','",G55,"'),")</f>
        <v>('Bayonet','Bayoneted','7','2','10'),</v>
      </c>
    </row>
    <row r="56" customFormat="false" ht="13.8" hidden="false" customHeight="false" outlineLevel="0" collapsed="false">
      <c r="A56" s="3" t="n">
        <v>55</v>
      </c>
      <c r="B56" s="3" t="s">
        <v>861</v>
      </c>
      <c r="C56" s="2" t="s">
        <v>862</v>
      </c>
      <c r="D56" s="3" t="s">
        <v>518</v>
      </c>
      <c r="E56" s="3" t="s">
        <v>832</v>
      </c>
      <c r="F56" s="3" t="n">
        <v>1</v>
      </c>
      <c r="G56" s="3" t="n">
        <v>15</v>
      </c>
      <c r="H56" s="3" t="s">
        <v>721</v>
      </c>
      <c r="I56" s="3" t="s">
        <v>722</v>
      </c>
      <c r="J56" s="3" t="n">
        <v>1</v>
      </c>
      <c r="K56" s="3"/>
      <c r="L56" s="3"/>
      <c r="M56" s="0" t="n">
        <f aca="false">INDEX($O$2:$O$154,MATCH(D$2:D$154,T$2:T$16,0),1)</f>
        <v>7</v>
      </c>
      <c r="N56" s="0" t="n">
        <v>1</v>
      </c>
      <c r="O56" s="0" t="n">
        <v>55</v>
      </c>
      <c r="P56" s="0" t="str">
        <f aca="false">_xlfn.CONCAT("('",B56,"','",C56,"','",M56,"','",F56,"','",G56,"'),")</f>
        <v>('Compensator','Compensated','7','1','15'),</v>
      </c>
    </row>
    <row r="57" customFormat="false" ht="13.8" hidden="false" customHeight="false" outlineLevel="0" collapsed="false">
      <c r="A57" s="3" t="n">
        <v>56</v>
      </c>
      <c r="B57" s="3" t="s">
        <v>863</v>
      </c>
      <c r="C57" s="2" t="s">
        <v>864</v>
      </c>
      <c r="D57" s="3" t="s">
        <v>518</v>
      </c>
      <c r="E57" s="3" t="s">
        <v>865</v>
      </c>
      <c r="F57" s="3" t="n">
        <v>1</v>
      </c>
      <c r="G57" s="3" t="n">
        <v>30</v>
      </c>
      <c r="H57" s="3" t="s">
        <v>721</v>
      </c>
      <c r="I57" s="3" t="s">
        <v>722</v>
      </c>
      <c r="J57" s="3" t="n">
        <v>1</v>
      </c>
      <c r="K57" s="3"/>
      <c r="L57" s="3"/>
      <c r="M57" s="0" t="n">
        <f aca="false">INDEX($O$2:$O$154,MATCH(D$2:D$154,T$2:T$16,0),1)</f>
        <v>7</v>
      </c>
      <c r="N57" s="0" t="n">
        <v>1</v>
      </c>
      <c r="O57" s="0" t="n">
        <v>56</v>
      </c>
      <c r="P57" s="0" t="str">
        <f aca="false">_xlfn.CONCAT("('",B57,"','",C57,"','",M57,"','",F57,"','",G57,"'),")</f>
        <v>('Muzzle Break','Muzzled','7','1','30'),</v>
      </c>
    </row>
    <row r="58" customFormat="false" ht="13.8" hidden="false" customHeight="false" outlineLevel="0" collapsed="false">
      <c r="A58" s="3" t="n">
        <v>57</v>
      </c>
      <c r="B58" s="3" t="s">
        <v>401</v>
      </c>
      <c r="C58" s="2" t="s">
        <v>866</v>
      </c>
      <c r="D58" s="3" t="s">
        <v>518</v>
      </c>
      <c r="E58" s="3" t="s">
        <v>867</v>
      </c>
      <c r="F58" s="3" t="n">
        <v>2</v>
      </c>
      <c r="G58" s="3" t="n">
        <v>45</v>
      </c>
      <c r="H58" s="3" t="s">
        <v>725</v>
      </c>
      <c r="I58" s="3" t="s">
        <v>722</v>
      </c>
      <c r="J58" s="3" t="n">
        <v>2</v>
      </c>
      <c r="K58" s="3"/>
      <c r="L58" s="3"/>
      <c r="M58" s="0" t="n">
        <f aca="false">INDEX($O$2:$O$154,MATCH(D$2:D$154,T$2:T$16,0),1)</f>
        <v>7</v>
      </c>
      <c r="N58" s="0" t="n">
        <v>1</v>
      </c>
      <c r="O58" s="0" t="n">
        <v>57</v>
      </c>
      <c r="P58" s="0" t="str">
        <f aca="false">_xlfn.CONCAT("('",B58,"','",C58,"','",M58,"','",F58,"','",G58,"'),")</f>
        <v>('Suppressor','Supressed','7','2','45'),</v>
      </c>
    </row>
    <row r="59" customFormat="false" ht="13.8" hidden="false" customHeight="false" outlineLevel="0" collapsed="false">
      <c r="A59" s="3" t="n">
        <v>58</v>
      </c>
      <c r="B59" s="3" t="s">
        <v>868</v>
      </c>
      <c r="C59" s="2" t="s">
        <v>869</v>
      </c>
      <c r="D59" s="3" t="s">
        <v>518</v>
      </c>
      <c r="E59" s="3" t="s">
        <v>870</v>
      </c>
      <c r="F59" s="3" t="n">
        <v>1</v>
      </c>
      <c r="G59" s="3" t="n">
        <v>15</v>
      </c>
      <c r="H59" s="3" t="s">
        <v>802</v>
      </c>
      <c r="I59" s="3" t="s">
        <v>803</v>
      </c>
      <c r="J59" s="3" t="n">
        <v>1</v>
      </c>
      <c r="K59" s="3"/>
      <c r="L59" s="3"/>
      <c r="M59" s="0" t="n">
        <f aca="false">INDEX($O$2:$O$154,MATCH(D$2:D$154,T$2:T$16,0),1)</f>
        <v>7</v>
      </c>
      <c r="N59" s="0" t="n">
        <v>1</v>
      </c>
      <c r="O59" s="0" t="n">
        <v>58</v>
      </c>
      <c r="P59" s="0" t="str">
        <f aca="false">_xlfn.CONCAT("('",B59,"','",C59,"','",M59,"','",F59,"','",G59,"'),")</f>
        <v>('Beam Splitter','Scattered','7','1','15'),</v>
      </c>
    </row>
    <row r="60" customFormat="false" ht="13.8" hidden="false" customHeight="false" outlineLevel="0" collapsed="false">
      <c r="A60" s="3" t="n">
        <v>59</v>
      </c>
      <c r="B60" s="3" t="s">
        <v>543</v>
      </c>
      <c r="C60" s="2" t="s">
        <v>871</v>
      </c>
      <c r="D60" s="3" t="s">
        <v>518</v>
      </c>
      <c r="E60" s="3" t="s">
        <v>872</v>
      </c>
      <c r="F60" s="3" t="n">
        <v>1</v>
      </c>
      <c r="G60" s="3" t="n">
        <v>20</v>
      </c>
      <c r="H60" s="3" t="s">
        <v>802</v>
      </c>
      <c r="I60" s="3" t="s">
        <v>803</v>
      </c>
      <c r="J60" s="3" t="n">
        <v>1</v>
      </c>
      <c r="K60" s="3"/>
      <c r="L60" s="3"/>
      <c r="M60" s="0" t="n">
        <f aca="false">INDEX($O$2:$O$154,MATCH(D$2:D$154,T$2:T$16,0),1)</f>
        <v>7</v>
      </c>
      <c r="N60" s="0" t="n">
        <v>1</v>
      </c>
      <c r="O60" s="0" t="n">
        <v>59</v>
      </c>
      <c r="P60" s="0" t="str">
        <f aca="false">_xlfn.CONCAT("('",B60,"','",C60,"','",M60,"','",F60,"','",G60,"'),")</f>
        <v>('Beam Focuser','Focused','7','1','20'),</v>
      </c>
    </row>
    <row r="61" customFormat="false" ht="13.8" hidden="false" customHeight="false" outlineLevel="0" collapsed="false">
      <c r="A61" s="3" t="n">
        <v>60</v>
      </c>
      <c r="B61" s="3" t="s">
        <v>873</v>
      </c>
      <c r="C61" s="2" t="s">
        <v>856</v>
      </c>
      <c r="D61" s="3" t="s">
        <v>518</v>
      </c>
      <c r="E61" s="3" t="s">
        <v>874</v>
      </c>
      <c r="F61" s="3" t="n">
        <v>1</v>
      </c>
      <c r="G61" s="3" t="n">
        <v>25</v>
      </c>
      <c r="H61" s="3" t="s">
        <v>802</v>
      </c>
      <c r="I61" s="3" t="s">
        <v>803</v>
      </c>
      <c r="J61" s="3" t="n">
        <v>1</v>
      </c>
      <c r="K61" s="3"/>
      <c r="L61" s="3"/>
      <c r="M61" s="0" t="n">
        <f aca="false">INDEX($O$2:$O$154,MATCH(D$2:D$154,T$2:T$16,0),1)</f>
        <v>7</v>
      </c>
      <c r="N61" s="0" t="n">
        <v>1</v>
      </c>
      <c r="O61" s="0" t="n">
        <v>60</v>
      </c>
      <c r="P61" s="0" t="str">
        <f aca="false">_xlfn.CONCAT("('",B61,"','",C61,"','",M61,"','",F61,"','",G61,"'),")</f>
        <v>('Gyro Compensating Lens','Targeting','7','1','25'),</v>
      </c>
    </row>
    <row r="62" customFormat="false" ht="13.8" hidden="false" customHeight="false" outlineLevel="0" collapsed="false">
      <c r="A62" s="3" t="n">
        <v>61</v>
      </c>
      <c r="B62" s="3" t="s">
        <v>875</v>
      </c>
      <c r="C62" s="2" t="s">
        <v>876</v>
      </c>
      <c r="D62" s="3" t="s">
        <v>518</v>
      </c>
      <c r="E62" s="3" t="s">
        <v>877</v>
      </c>
      <c r="F62" s="3" t="n">
        <v>0</v>
      </c>
      <c r="G62" s="3" t="n">
        <v>30</v>
      </c>
      <c r="H62" s="3" t="s">
        <v>852</v>
      </c>
      <c r="I62" s="3" t="s">
        <v>803</v>
      </c>
      <c r="J62" s="3" t="n">
        <v>3</v>
      </c>
      <c r="K62" s="3"/>
      <c r="L62" s="3"/>
      <c r="M62" s="0" t="n">
        <f aca="false">INDEX($O$2:$O$154,MATCH(D$2:D$154,T$2:T$16,0),1)</f>
        <v>7</v>
      </c>
      <c r="N62" s="0" t="n">
        <v>1</v>
      </c>
      <c r="O62" s="0" t="n">
        <v>61</v>
      </c>
      <c r="P62" s="0" t="str">
        <f aca="false">_xlfn.CONCAT("('",B62,"','",C62,"','",M62,"','",F62,"','",G62,"'),")</f>
        <v>('Electric Signal Carrer Antennae','Electrified','7','0','30'),</v>
      </c>
    </row>
    <row r="63" customFormat="false" ht="13.8" hidden="false" customHeight="false" outlineLevel="0" collapsed="false">
      <c r="A63" s="3" t="n">
        <v>62</v>
      </c>
      <c r="B63" s="3" t="s">
        <v>878</v>
      </c>
      <c r="C63" s="2" t="s">
        <v>731</v>
      </c>
      <c r="D63" s="3" t="s">
        <v>518</v>
      </c>
      <c r="E63" s="3" t="s">
        <v>879</v>
      </c>
      <c r="F63" s="3" t="n">
        <v>0</v>
      </c>
      <c r="G63" s="3" t="n">
        <v>60</v>
      </c>
      <c r="H63" s="3" t="s">
        <v>814</v>
      </c>
      <c r="I63" s="3" t="s">
        <v>803</v>
      </c>
      <c r="J63" s="3" t="n">
        <v>4</v>
      </c>
      <c r="K63" s="3"/>
      <c r="L63" s="3"/>
      <c r="M63" s="0" t="n">
        <f aca="false">INDEX($O$2:$O$154,MATCH(D$2:D$154,T$2:T$16,0),1)</f>
        <v>7</v>
      </c>
      <c r="N63" s="0" t="n">
        <v>1</v>
      </c>
      <c r="O63" s="0" t="n">
        <v>62</v>
      </c>
      <c r="P63" s="0" t="str">
        <f aca="false">_xlfn.CONCAT("('",B63,"','",C63,"','",M63,"','",F63,"','",G63,"'),")</f>
        <v>('Signal Repeater','Automatic','7','0','60'),</v>
      </c>
    </row>
    <row r="64" customFormat="false" ht="13.8" hidden="false" customHeight="false" outlineLevel="0" collapsed="false">
      <c r="A64" s="3" t="n">
        <v>63</v>
      </c>
      <c r="B64" s="3" t="s">
        <v>880</v>
      </c>
      <c r="C64" s="2" t="s">
        <v>876</v>
      </c>
      <c r="D64" s="3" t="s">
        <v>518</v>
      </c>
      <c r="E64" s="3" t="s">
        <v>881</v>
      </c>
      <c r="F64" s="3" t="n">
        <v>1</v>
      </c>
      <c r="G64" s="3" t="n">
        <v>70</v>
      </c>
      <c r="H64" s="3" t="s">
        <v>882</v>
      </c>
      <c r="I64" s="3" t="s">
        <v>722</v>
      </c>
      <c r="J64" s="3" t="n">
        <v>2</v>
      </c>
      <c r="K64" s="3" t="s">
        <v>803</v>
      </c>
      <c r="L64" s="3" t="n">
        <v>1</v>
      </c>
      <c r="M64" s="0" t="n">
        <f aca="false">INDEX($O$2:$O$154,MATCH(D$2:D$154,T$2:T$16,0),1)</f>
        <v>7</v>
      </c>
      <c r="N64" s="0" t="n">
        <v>1</v>
      </c>
      <c r="O64" s="0" t="n">
        <v>63</v>
      </c>
      <c r="P64" s="0" t="str">
        <f aca="false">_xlfn.CONCAT("('",B64,"','",C64,"','",M64,"','",F64,"','",G64,"'),")</f>
        <v>('Electrification Module','Electrified','7','1','70'),</v>
      </c>
    </row>
    <row r="65" customFormat="false" ht="13.8" hidden="false" customHeight="false" outlineLevel="0" collapsed="false">
      <c r="A65" s="3" t="n">
        <v>64</v>
      </c>
      <c r="B65" s="3" t="s">
        <v>883</v>
      </c>
      <c r="C65" s="2" t="s">
        <v>884</v>
      </c>
      <c r="D65" s="3" t="s">
        <v>518</v>
      </c>
      <c r="E65" s="3" t="s">
        <v>885</v>
      </c>
      <c r="F65" s="3" t="n">
        <v>1</v>
      </c>
      <c r="G65" s="3" t="n">
        <v>130</v>
      </c>
      <c r="H65" s="3" t="s">
        <v>886</v>
      </c>
      <c r="I65" s="3" t="s">
        <v>722</v>
      </c>
      <c r="J65" s="3" t="n">
        <v>3</v>
      </c>
      <c r="K65" s="3" t="s">
        <v>803</v>
      </c>
      <c r="L65" s="3" t="n">
        <v>1</v>
      </c>
      <c r="M65" s="0" t="n">
        <f aca="false">INDEX($O$2:$O$154,MATCH(D$2:D$154,T$2:T$16,0),1)</f>
        <v>7</v>
      </c>
      <c r="N65" s="0" t="n">
        <v>1</v>
      </c>
      <c r="O65" s="0" t="n">
        <v>64</v>
      </c>
      <c r="P65" s="0" t="str">
        <f aca="false">_xlfn.CONCAT("('",B65,"','",C65,"','",M65,"','",F65,"','",G65,"'),")</f>
        <v>('Ignition Module','Flaming','7','1','130'),</v>
      </c>
    </row>
    <row r="66" customFormat="false" ht="13.8" hidden="false" customHeight="false" outlineLevel="0" collapsed="false">
      <c r="A66" s="3" t="n">
        <v>65</v>
      </c>
      <c r="B66" s="3" t="s">
        <v>570</v>
      </c>
      <c r="C66" s="2" t="s">
        <v>887</v>
      </c>
      <c r="D66" s="3" t="s">
        <v>518</v>
      </c>
      <c r="E66" s="3" t="s">
        <v>888</v>
      </c>
      <c r="F66" s="3" t="n">
        <v>5</v>
      </c>
      <c r="G66" s="3" t="n">
        <v>5</v>
      </c>
      <c r="H66" s="3" t="s">
        <v>725</v>
      </c>
      <c r="I66" s="3" t="s">
        <v>722</v>
      </c>
      <c r="J66" s="3" t="n">
        <v>2</v>
      </c>
      <c r="K66" s="3"/>
      <c r="L66" s="3"/>
      <c r="M66" s="0" t="n">
        <f aca="false">INDEX($O$2:$O$154,MATCH(D$2:D$154,T$2:T$16,0),1)</f>
        <v>7</v>
      </c>
      <c r="N66" s="0" t="n">
        <v>1</v>
      </c>
      <c r="O66" s="0" t="n">
        <v>65</v>
      </c>
      <c r="P66" s="0" t="str">
        <f aca="false">_xlfn.CONCAT("('",B66,"','",C66,"','",M66,"','",F66,"','",G66,"'),")</f>
        <v>('Shredder','Bayoneted Shredding','7','5','5'),</v>
      </c>
    </row>
    <row r="67" customFormat="false" ht="13.8" hidden="false" customHeight="false" outlineLevel="0" collapsed="false">
      <c r="A67" s="3" t="n">
        <v>66</v>
      </c>
      <c r="B67" s="3" t="s">
        <v>889</v>
      </c>
      <c r="C67" s="2" t="s">
        <v>864</v>
      </c>
      <c r="D67" s="3" t="s">
        <v>518</v>
      </c>
      <c r="E67" s="3" t="s">
        <v>890</v>
      </c>
      <c r="F67" s="3" t="n">
        <v>2</v>
      </c>
      <c r="G67" s="3" t="n">
        <v>60</v>
      </c>
      <c r="H67" s="3" t="s">
        <v>725</v>
      </c>
      <c r="I67" s="3" t="s">
        <v>722</v>
      </c>
      <c r="J67" s="3" t="n">
        <v>2</v>
      </c>
      <c r="K67" s="3"/>
      <c r="L67" s="3"/>
      <c r="M67" s="0" t="n">
        <f aca="false">INDEX($O$2:$O$154,MATCH(D$2:D$154,T$2:T$16,0),1)</f>
        <v>7</v>
      </c>
      <c r="N67" s="0" t="n">
        <v>1</v>
      </c>
      <c r="O67" s="0" t="n">
        <v>66</v>
      </c>
      <c r="P67" s="0" t="str">
        <f aca="false">_xlfn.CONCAT("('",B67,"','",C67,"','",M67,"','",F67,"','",G67,"'),")</f>
        <v>('Stabilizer','Muzzled','7','2','60'),</v>
      </c>
    </row>
    <row r="68" customFormat="false" ht="13.8" hidden="false" customHeight="false" outlineLevel="0" collapsed="false">
      <c r="A68" s="3" t="n">
        <v>67</v>
      </c>
      <c r="B68" s="3" t="s">
        <v>891</v>
      </c>
      <c r="C68" s="2" t="s">
        <v>826</v>
      </c>
      <c r="D68" s="3" t="s">
        <v>744</v>
      </c>
      <c r="E68" s="3" t="s">
        <v>728</v>
      </c>
      <c r="F68" s="3" t="n">
        <v>0</v>
      </c>
      <c r="G68" s="3" t="n">
        <v>37</v>
      </c>
      <c r="H68" s="3" t="s">
        <v>892</v>
      </c>
      <c r="I68" s="3" t="s">
        <v>722</v>
      </c>
      <c r="J68" s="3" t="n">
        <v>3</v>
      </c>
      <c r="K68" s="3" t="s">
        <v>803</v>
      </c>
      <c r="L68" s="3" t="n">
        <v>2</v>
      </c>
      <c r="M68" s="0" t="n">
        <f aca="false">INDEX($O$2:$O$154,MATCH(D$2:D$154,T$2:T$16,0),1)</f>
        <v>8</v>
      </c>
      <c r="N68" s="0" t="n">
        <v>1</v>
      </c>
      <c r="O68" s="0" t="n">
        <v>67</v>
      </c>
      <c r="P68" s="0" t="str">
        <f aca="false">_xlfn.CONCAT("('",B68,"','",C68,"','",M68,"','",F68,"','",G68,"'),")</f>
        <v>('Full Capacitors','High Capacity','8','0','37'),</v>
      </c>
    </row>
    <row r="69" customFormat="false" ht="13.8" hidden="false" customHeight="false" outlineLevel="0" collapsed="false">
      <c r="A69" s="3" t="n">
        <v>68</v>
      </c>
      <c r="B69" s="3" t="s">
        <v>893</v>
      </c>
      <c r="C69" s="2" t="s">
        <v>894</v>
      </c>
      <c r="D69" s="3" t="s">
        <v>744</v>
      </c>
      <c r="E69" s="3" t="s">
        <v>895</v>
      </c>
      <c r="F69" s="3" t="n">
        <v>2</v>
      </c>
      <c r="G69" s="3" t="n">
        <v>82</v>
      </c>
      <c r="H69" s="3" t="s">
        <v>896</v>
      </c>
      <c r="I69" s="3" t="s">
        <v>722</v>
      </c>
      <c r="J69" s="3" t="n">
        <v>4</v>
      </c>
      <c r="K69" s="3" t="s">
        <v>803</v>
      </c>
      <c r="L69" s="3" t="n">
        <v>3</v>
      </c>
      <c r="M69" s="0" t="n">
        <f aca="false">INDEX($O$2:$O$154,MATCH(D$2:D$154,T$2:T$16,0),1)</f>
        <v>8</v>
      </c>
      <c r="N69" s="0" t="n">
        <v>1</v>
      </c>
      <c r="O69" s="0" t="n">
        <v>68</v>
      </c>
      <c r="P69" s="0" t="str">
        <f aca="false">_xlfn.CONCAT("('",B69,"','",C69,"','",M69,"','",F69,"','",G69,"'),")</f>
        <v>('Capacitor Boosting Coil','Max Capacity','8','2','82'),</v>
      </c>
    </row>
    <row r="70" customFormat="false" ht="13.8" hidden="false" customHeight="false" outlineLevel="0" collapsed="false">
      <c r="A70" s="3" t="n">
        <v>69</v>
      </c>
      <c r="B70" s="3" t="s">
        <v>541</v>
      </c>
      <c r="C70" s="2" t="s">
        <v>77</v>
      </c>
      <c r="D70" s="3" t="s">
        <v>744</v>
      </c>
      <c r="E70" s="3" t="s">
        <v>897</v>
      </c>
      <c r="F70" s="3" t="n">
        <v>0</v>
      </c>
      <c r="G70" s="3" t="n">
        <v>30</v>
      </c>
      <c r="H70" s="3" t="s">
        <v>717</v>
      </c>
      <c r="I70" s="3"/>
      <c r="J70" s="3"/>
      <c r="K70" s="3"/>
      <c r="L70" s="3"/>
      <c r="M70" s="0" t="n">
        <f aca="false">INDEX($O$2:$O$154,MATCH(D$2:D$154,T$2:T$16,0),1)</f>
        <v>8</v>
      </c>
      <c r="N70" s="0" t="n">
        <v>1</v>
      </c>
      <c r="O70" s="0" t="n">
        <v>69</v>
      </c>
      <c r="P70" s="0" t="str">
        <f aca="false">_xlfn.CONCAT("('",B70,"','",C70,"','",M70,"','",F70,"','",G70,"'),")</f>
        <v>('Beta Wave Tuner','Incendiary','8','0','30'),</v>
      </c>
    </row>
    <row r="71" customFormat="false" ht="13.8" hidden="false" customHeight="false" outlineLevel="0" collapsed="false">
      <c r="A71" s="3" t="n">
        <v>70</v>
      </c>
      <c r="B71" s="3" t="s">
        <v>544</v>
      </c>
      <c r="C71" s="2" t="s">
        <v>898</v>
      </c>
      <c r="D71" s="3" t="s">
        <v>744</v>
      </c>
      <c r="E71" s="3" t="s">
        <v>899</v>
      </c>
      <c r="F71" s="3" t="n">
        <v>0</v>
      </c>
      <c r="G71" s="3" t="n">
        <v>35</v>
      </c>
      <c r="H71" s="3" t="s">
        <v>717</v>
      </c>
      <c r="I71" s="3"/>
      <c r="J71" s="3"/>
      <c r="K71" s="3"/>
      <c r="L71" s="3"/>
      <c r="M71" s="0" t="n">
        <f aca="false">INDEX($O$2:$O$154,MATCH(D$2:D$154,T$2:T$16,0),1)</f>
        <v>8</v>
      </c>
      <c r="N71" s="0" t="n">
        <v>1</v>
      </c>
      <c r="O71" s="0" t="n">
        <v>70</v>
      </c>
      <c r="P71" s="0" t="str">
        <f aca="false">_xlfn.CONCAT("('",B71,"','",C71,"','",M71,"','",F71,"','",G71,"'),")</f>
        <v>('Boosted Capacitor','Boosted','8','0','35'),</v>
      </c>
    </row>
    <row r="72" customFormat="false" ht="13.8" hidden="false" customHeight="false" outlineLevel="0" collapsed="false">
      <c r="A72" s="3" t="n">
        <v>71</v>
      </c>
      <c r="B72" s="3" t="s">
        <v>900</v>
      </c>
      <c r="C72" s="2" t="s">
        <v>901</v>
      </c>
      <c r="D72" s="3" t="s">
        <v>744</v>
      </c>
      <c r="E72" s="3" t="s">
        <v>728</v>
      </c>
      <c r="F72" s="3" t="n">
        <v>0</v>
      </c>
      <c r="G72" s="3" t="n">
        <v>30</v>
      </c>
      <c r="H72" s="3" t="s">
        <v>902</v>
      </c>
      <c r="I72" s="3" t="s">
        <v>803</v>
      </c>
      <c r="J72" s="3" t="n">
        <v>1</v>
      </c>
      <c r="K72" s="3"/>
      <c r="L72" s="3"/>
      <c r="M72" s="0" t="n">
        <f aca="false">INDEX($O$2:$O$154,MATCH(D$2:D$154,T$2:T$16,0),1)</f>
        <v>8</v>
      </c>
      <c r="N72" s="0" t="n">
        <v>1</v>
      </c>
      <c r="O72" s="0" t="n">
        <v>71</v>
      </c>
      <c r="P72" s="0" t="str">
        <f aca="false">_xlfn.CONCAT("('",B72,"','",C72,"','",M72,"','",F72,"','",G72,"'),")</f>
        <v>('Photon Exciter','Excited','8','0','30'),</v>
      </c>
    </row>
    <row r="73" customFormat="false" ht="13.8" hidden="false" customHeight="false" outlineLevel="0" collapsed="false">
      <c r="A73" s="3" t="n">
        <v>72</v>
      </c>
      <c r="B73" s="3" t="s">
        <v>903</v>
      </c>
      <c r="C73" s="2" t="s">
        <v>904</v>
      </c>
      <c r="D73" s="3" t="s">
        <v>744</v>
      </c>
      <c r="E73" s="3" t="s">
        <v>895</v>
      </c>
      <c r="F73" s="3" t="n">
        <v>1</v>
      </c>
      <c r="G73" s="3" t="n">
        <v>35</v>
      </c>
      <c r="H73" s="3" t="s">
        <v>905</v>
      </c>
      <c r="I73" s="3" t="s">
        <v>803</v>
      </c>
      <c r="J73" s="3" t="n">
        <v>2</v>
      </c>
      <c r="K73" s="3"/>
      <c r="L73" s="3"/>
      <c r="M73" s="0" t="n">
        <f aca="false">INDEX($O$2:$O$154,MATCH(D$2:D$154,T$2:T$16,0),1)</f>
        <v>8</v>
      </c>
      <c r="N73" s="0" t="n">
        <v>1</v>
      </c>
      <c r="O73" s="0" t="n">
        <v>72</v>
      </c>
      <c r="P73" s="0" t="str">
        <f aca="false">_xlfn.CONCAT("('",B73,"','",C73,"','",M73,"','",F73,"','",G73,"'),")</f>
        <v>('Photon Agitator','Agitated','8','1','35'),</v>
      </c>
    </row>
    <row r="74" customFormat="false" ht="13.8" hidden="false" customHeight="false" outlineLevel="0" collapsed="false">
      <c r="A74" s="3" t="n">
        <v>73</v>
      </c>
      <c r="B74" s="3" t="s">
        <v>906</v>
      </c>
      <c r="C74" s="2" t="s">
        <v>907</v>
      </c>
      <c r="D74" s="3" t="s">
        <v>744</v>
      </c>
      <c r="E74" s="3" t="s">
        <v>908</v>
      </c>
      <c r="F74" s="3" t="n">
        <v>0</v>
      </c>
      <c r="G74" s="3" t="n">
        <v>4</v>
      </c>
      <c r="H74" s="3" t="s">
        <v>717</v>
      </c>
      <c r="I74" s="3"/>
      <c r="J74" s="3"/>
      <c r="K74" s="3"/>
      <c r="L74" s="3"/>
      <c r="M74" s="0" t="n">
        <f aca="false">INDEX($O$2:$O$154,MATCH(D$2:D$154,T$2:T$16,0),1)</f>
        <v>8</v>
      </c>
      <c r="N74" s="0" t="n">
        <v>1</v>
      </c>
      <c r="O74" s="0" t="n">
        <v>73</v>
      </c>
      <c r="P74" s="0" t="str">
        <f aca="false">_xlfn.CONCAT("('",B74,"','",C74,"','",M74,"','",F74,"','",G74,"'),")</f>
        <v>('Three-Crank','Three-crank','8','0','4'),</v>
      </c>
    </row>
    <row r="75" customFormat="false" ht="13.8" hidden="false" customHeight="false" outlineLevel="0" collapsed="false">
      <c r="A75" s="3" t="n">
        <v>74</v>
      </c>
      <c r="B75" s="3" t="s">
        <v>909</v>
      </c>
      <c r="C75" s="2" t="s">
        <v>910</v>
      </c>
      <c r="D75" s="3" t="s">
        <v>744</v>
      </c>
      <c r="E75" s="3" t="s">
        <v>911</v>
      </c>
      <c r="F75" s="3" t="n">
        <v>1</v>
      </c>
      <c r="G75" s="3" t="n">
        <v>8</v>
      </c>
      <c r="H75" s="3" t="s">
        <v>802</v>
      </c>
      <c r="I75" s="3" t="s">
        <v>803</v>
      </c>
      <c r="J75" s="3" t="n">
        <v>1</v>
      </c>
      <c r="K75" s="3"/>
      <c r="L75" s="3"/>
      <c r="M75" s="0" t="n">
        <f aca="false">INDEX($O$2:$O$154,MATCH(D$2:D$154,T$2:T$16,0),1)</f>
        <v>8</v>
      </c>
      <c r="N75" s="0" t="n">
        <v>1</v>
      </c>
      <c r="O75" s="0" t="n">
        <v>74</v>
      </c>
      <c r="P75" s="0" t="str">
        <f aca="false">_xlfn.CONCAT("('",B75,"','",C75,"','",M75,"','",F75,"','",G75,"'),")</f>
        <v>('Four-Crank','Four-crank','8','1','8'),</v>
      </c>
    </row>
    <row r="76" customFormat="false" ht="13.8" hidden="false" customHeight="false" outlineLevel="0" collapsed="false">
      <c r="A76" s="3" t="n">
        <v>75</v>
      </c>
      <c r="B76" s="3" t="s">
        <v>912</v>
      </c>
      <c r="C76" s="2" t="s">
        <v>913</v>
      </c>
      <c r="D76" s="3" t="s">
        <v>744</v>
      </c>
      <c r="E76" s="3" t="s">
        <v>914</v>
      </c>
      <c r="F76" s="3" t="n">
        <v>1</v>
      </c>
      <c r="G76" s="3" t="n">
        <v>12</v>
      </c>
      <c r="H76" s="3" t="s">
        <v>811</v>
      </c>
      <c r="I76" s="3" t="s">
        <v>803</v>
      </c>
      <c r="J76" s="3" t="n">
        <v>2</v>
      </c>
      <c r="K76" s="3"/>
      <c r="L76" s="3"/>
      <c r="M76" s="0" t="n">
        <f aca="false">INDEX($O$2:$O$154,MATCH(D$2:D$154,T$2:T$16,0),1)</f>
        <v>8</v>
      </c>
      <c r="N76" s="0" t="n">
        <v>1</v>
      </c>
      <c r="O76" s="0" t="n">
        <v>75</v>
      </c>
      <c r="P76" s="0" t="str">
        <f aca="false">_xlfn.CONCAT("('",B76,"','",C76,"','",M76,"','",F76,"','",G76,"'),")</f>
        <v>('Five-Crank','Five-crank','8','1','12'),</v>
      </c>
    </row>
    <row r="77" customFormat="false" ht="13.8" hidden="false" customHeight="false" outlineLevel="0" collapsed="false">
      <c r="A77" s="3" t="n">
        <v>76</v>
      </c>
      <c r="B77" s="3" t="s">
        <v>915</v>
      </c>
      <c r="C77" s="2" t="s">
        <v>916</v>
      </c>
      <c r="D77" s="3" t="s">
        <v>744</v>
      </c>
      <c r="E77" s="3" t="s">
        <v>917</v>
      </c>
      <c r="F77" s="3" t="n">
        <v>2</v>
      </c>
      <c r="G77" s="3" t="n">
        <v>16</v>
      </c>
      <c r="H77" s="3" t="s">
        <v>852</v>
      </c>
      <c r="I77" s="3" t="s">
        <v>803</v>
      </c>
      <c r="J77" s="3" t="n">
        <v>3</v>
      </c>
      <c r="K77" s="3"/>
      <c r="L77" s="3"/>
      <c r="M77" s="0" t="n">
        <f aca="false">INDEX($O$2:$O$154,MATCH(D$2:D$154,T$2:T$16,0),1)</f>
        <v>8</v>
      </c>
      <c r="N77" s="0" t="n">
        <v>1</v>
      </c>
      <c r="O77" s="0" t="n">
        <v>76</v>
      </c>
      <c r="P77" s="0" t="str">
        <f aca="false">_xlfn.CONCAT("('",B77,"','",C77,"','",M77,"','",F77,"','",G77,"'),")</f>
        <v>('Six-Crank','Six-crank','8','2','16'),</v>
      </c>
    </row>
    <row r="78" customFormat="false" ht="13.8" hidden="false" customHeight="false" outlineLevel="0" collapsed="false">
      <c r="A78" s="3" t="n">
        <v>77</v>
      </c>
      <c r="B78" s="3" t="s">
        <v>538</v>
      </c>
      <c r="C78" s="2" t="s">
        <v>443</v>
      </c>
      <c r="D78" s="3" t="s">
        <v>748</v>
      </c>
      <c r="E78" s="3" t="s">
        <v>793</v>
      </c>
      <c r="F78" s="3" t="n">
        <v>2</v>
      </c>
      <c r="G78" s="3" t="n">
        <v>72</v>
      </c>
      <c r="H78" s="3" t="s">
        <v>814</v>
      </c>
      <c r="I78" s="3" t="s">
        <v>803</v>
      </c>
      <c r="J78" s="3" t="n">
        <v>4</v>
      </c>
      <c r="K78" s="3"/>
      <c r="L78" s="3"/>
      <c r="M78" s="0" t="n">
        <f aca="false">INDEX($O$2:$O$154,MATCH(D$2:D$154,T$2:T$16,0),1)</f>
        <v>9</v>
      </c>
      <c r="N78" s="0" t="n">
        <v>1</v>
      </c>
      <c r="O78" s="0" t="n">
        <v>77</v>
      </c>
      <c r="P78" s="0" t="str">
        <f aca="false">_xlfn.CONCAT("('",B78,"','",C78,"','",M78,"','",F78,"','",G78,"'),")</f>
        <v>('Deep Dish','Long','9','2','72'),</v>
      </c>
    </row>
    <row r="79" customFormat="false" ht="13.8" hidden="false" customHeight="false" outlineLevel="0" collapsed="false">
      <c r="A79" s="3" t="n">
        <v>78</v>
      </c>
      <c r="B79" s="3" t="s">
        <v>918</v>
      </c>
      <c r="C79" s="2" t="s">
        <v>919</v>
      </c>
      <c r="D79" s="3" t="s">
        <v>86</v>
      </c>
      <c r="E79" s="3" t="s">
        <v>716</v>
      </c>
      <c r="F79" s="3" t="n">
        <v>7</v>
      </c>
      <c r="G79" s="3" t="n">
        <v>59</v>
      </c>
      <c r="H79" s="3" t="s">
        <v>717</v>
      </c>
      <c r="I79" s="3"/>
      <c r="J79" s="3"/>
      <c r="K79" s="3"/>
      <c r="L79" s="3"/>
      <c r="M79" s="0" t="n">
        <f aca="false">INDEX($O$2:$O$154,MATCH(D$2:D$154,T$2:T$16,0),1)</f>
        <v>10</v>
      </c>
      <c r="N79" s="0" t="n">
        <v>1</v>
      </c>
      <c r="O79" s="0" t="n">
        <v>78</v>
      </c>
      <c r="P79" s="0" t="str">
        <f aca="false">_xlfn.CONCAT("('",B79,"','",C79,"','",M79,"','",F79,"','",G79,"'),")</f>
        <v>('Napalm','Napalmer','10','7','59'),</v>
      </c>
    </row>
    <row r="80" customFormat="false" ht="13.8" hidden="false" customHeight="false" outlineLevel="0" collapsed="false">
      <c r="A80" s="3" t="n">
        <v>79</v>
      </c>
      <c r="B80" s="3" t="s">
        <v>825</v>
      </c>
      <c r="C80" s="2" t="s">
        <v>826</v>
      </c>
      <c r="D80" s="3" t="s">
        <v>755</v>
      </c>
      <c r="E80" s="3" t="s">
        <v>735</v>
      </c>
      <c r="F80" s="3" t="n">
        <v>3</v>
      </c>
      <c r="G80" s="3" t="n">
        <v>28</v>
      </c>
      <c r="H80" s="3" t="s">
        <v>717</v>
      </c>
      <c r="I80" s="3"/>
      <c r="J80" s="3"/>
      <c r="K80" s="3"/>
      <c r="L80" s="3"/>
      <c r="M80" s="0" t="n">
        <f aca="false">INDEX($O$2:$O$154,MATCH(D$2:D$154,T$2:T$16,0),1)</f>
        <v>11</v>
      </c>
      <c r="N80" s="0" t="n">
        <v>1</v>
      </c>
      <c r="O80" s="0" t="n">
        <v>79</v>
      </c>
      <c r="P80" s="0" t="str">
        <f aca="false">_xlfn.CONCAT("('",B80,"','",C80,"','",M80,"','",F80,"','",G80,"'),")</f>
        <v>('Large','High Capacity','11','3','28'),</v>
      </c>
    </row>
    <row r="81" customFormat="false" ht="13.8" hidden="false" customHeight="false" outlineLevel="0" collapsed="false">
      <c r="A81" s="3" t="n">
        <v>80</v>
      </c>
      <c r="B81" s="3" t="s">
        <v>920</v>
      </c>
      <c r="C81" s="2" t="s">
        <v>894</v>
      </c>
      <c r="D81" s="3" t="s">
        <v>755</v>
      </c>
      <c r="E81" s="3" t="s">
        <v>824</v>
      </c>
      <c r="F81" s="3" t="n">
        <v>6</v>
      </c>
      <c r="G81" s="3" t="n">
        <v>34</v>
      </c>
      <c r="H81" s="3" t="s">
        <v>717</v>
      </c>
      <c r="I81" s="3"/>
      <c r="J81" s="3"/>
      <c r="K81" s="3"/>
      <c r="L81" s="3"/>
      <c r="M81" s="0" t="n">
        <f aca="false">INDEX($O$2:$O$154,MATCH(D$2:D$154,T$2:T$16,0),1)</f>
        <v>11</v>
      </c>
      <c r="N81" s="0" t="n">
        <v>1</v>
      </c>
      <c r="O81" s="0" t="n">
        <v>80</v>
      </c>
      <c r="P81" s="0" t="str">
        <f aca="false">_xlfn.CONCAT("('",B81,"','",C81,"','",M81,"','",F81,"','",G81,"'),")</f>
        <v>('Huge','Max Capacity','11','6','34'),</v>
      </c>
    </row>
    <row r="82" customFormat="false" ht="13.8" hidden="false" customHeight="false" outlineLevel="0" collapsed="false">
      <c r="A82" s="3" t="n">
        <v>81</v>
      </c>
      <c r="B82" s="3" t="s">
        <v>921</v>
      </c>
      <c r="C82" s="2" t="s">
        <v>922</v>
      </c>
      <c r="D82" s="3" t="s">
        <v>759</v>
      </c>
      <c r="E82" s="3" t="s">
        <v>716</v>
      </c>
      <c r="F82" s="3" t="n">
        <v>0</v>
      </c>
      <c r="G82" s="3" t="n">
        <v>22</v>
      </c>
      <c r="H82" s="3" t="s">
        <v>717</v>
      </c>
      <c r="I82" s="3"/>
      <c r="J82" s="3"/>
      <c r="K82" s="3"/>
      <c r="L82" s="3"/>
      <c r="M82" s="0" t="n">
        <f aca="false">INDEX($O$2:$O$154,MATCH(D$2:D$154,T$2:T$16,0),1)</f>
        <v>12</v>
      </c>
      <c r="N82" s="0" t="n">
        <v>1</v>
      </c>
      <c r="O82" s="0" t="n">
        <v>81</v>
      </c>
      <c r="P82" s="0" t="str">
        <f aca="false">_xlfn.CONCAT("('",B82,"','",C82,"','",M82,"','",F82,"','",G82,"'),")</f>
        <v>('Compression','Compressed','12','0','22'),</v>
      </c>
    </row>
    <row r="83" customFormat="false" ht="13.8" hidden="false" customHeight="false" outlineLevel="0" collapsed="false">
      <c r="A83" s="3" t="n">
        <v>82</v>
      </c>
      <c r="B83" s="3" t="s">
        <v>923</v>
      </c>
      <c r="C83" s="2" t="s">
        <v>924</v>
      </c>
      <c r="D83" s="3" t="s">
        <v>759</v>
      </c>
      <c r="E83" s="3" t="s">
        <v>895</v>
      </c>
      <c r="F83" s="3" t="n">
        <v>0</v>
      </c>
      <c r="G83" s="3" t="n">
        <v>47</v>
      </c>
      <c r="H83" s="3" t="s">
        <v>717</v>
      </c>
      <c r="I83" s="3"/>
      <c r="J83" s="3"/>
      <c r="K83" s="3"/>
      <c r="L83" s="3"/>
      <c r="M83" s="0" t="n">
        <f aca="false">INDEX($O$2:$O$154,MATCH(D$2:D$154,T$2:T$16,0),1)</f>
        <v>12</v>
      </c>
      <c r="N83" s="0" t="n">
        <v>1</v>
      </c>
      <c r="O83" s="0" t="n">
        <v>82</v>
      </c>
      <c r="P83" s="0" t="str">
        <f aca="false">_xlfn.CONCAT("('",B83,"','",C83,"','",M83,"','",F83,"','",G83,"'),")</f>
        <v>('Vaporization','Vaporizing','12','0','47'),</v>
      </c>
    </row>
    <row r="84" customFormat="false" ht="13.8" hidden="false" customHeight="false" outlineLevel="0" collapsed="false">
      <c r="A84" s="3" t="n">
        <v>83</v>
      </c>
      <c r="B84" s="3" t="s">
        <v>604</v>
      </c>
      <c r="C84" s="2" t="s">
        <v>604</v>
      </c>
      <c r="D84" s="3" t="s">
        <v>763</v>
      </c>
      <c r="E84" s="3" t="s">
        <v>897</v>
      </c>
      <c r="F84" s="3" t="n">
        <v>0</v>
      </c>
      <c r="G84" s="3" t="n">
        <v>25</v>
      </c>
      <c r="H84" s="3" t="s">
        <v>925</v>
      </c>
      <c r="I84" s="3" t="s">
        <v>926</v>
      </c>
      <c r="J84" s="3" t="n">
        <v>2</v>
      </c>
      <c r="K84" s="3"/>
      <c r="L84" s="3"/>
      <c r="M84" s="0" t="n">
        <f aca="false">INDEX($O$2:$O$154,MATCH(D$2:D$154,T$2:T$16,0),1)</f>
        <v>13</v>
      </c>
      <c r="N84" s="0" t="n">
        <v>1</v>
      </c>
      <c r="O84" s="0" t="n">
        <v>83</v>
      </c>
      <c r="P84" s="0" t="str">
        <f aca="false">_xlfn.CONCAT("('",B84,"','",C84,"','",M84,"','",F84,"','",G84,"'),")</f>
        <v>('Serrated','Serrated','13','0','25'),</v>
      </c>
    </row>
    <row r="85" customFormat="false" ht="13.8" hidden="false" customHeight="false" outlineLevel="0" collapsed="false">
      <c r="A85" s="3" t="n">
        <v>84</v>
      </c>
      <c r="B85" s="3" t="s">
        <v>876</v>
      </c>
      <c r="C85" s="2" t="s">
        <v>876</v>
      </c>
      <c r="D85" s="3" t="s">
        <v>763</v>
      </c>
      <c r="E85" s="3" t="s">
        <v>927</v>
      </c>
      <c r="F85" s="3" t="n">
        <v>0</v>
      </c>
      <c r="G85" s="3" t="n">
        <v>50</v>
      </c>
      <c r="H85" s="3" t="s">
        <v>928</v>
      </c>
      <c r="I85" s="3" t="s">
        <v>926</v>
      </c>
      <c r="J85" s="3" t="n">
        <v>2</v>
      </c>
      <c r="K85" s="3" t="s">
        <v>803</v>
      </c>
      <c r="L85" s="3" t="n">
        <v>1</v>
      </c>
      <c r="M85" s="0" t="n">
        <f aca="false">INDEX($O$2:$O$154,MATCH(D$2:D$154,T$2:T$16,0),1)</f>
        <v>13</v>
      </c>
      <c r="N85" s="0" t="n">
        <v>1</v>
      </c>
      <c r="O85" s="0" t="n">
        <v>84</v>
      </c>
      <c r="P85" s="0" t="str">
        <f aca="false">_xlfn.CONCAT("('",B85,"','",C85,"','",M85,"','",F85,"','",G85,"'),")</f>
        <v>('Electrified','Electrified','13','0','50'),</v>
      </c>
    </row>
    <row r="86" customFormat="false" ht="13.8" hidden="false" customHeight="false" outlineLevel="0" collapsed="false">
      <c r="A86" s="3" t="n">
        <v>85</v>
      </c>
      <c r="B86" s="3" t="s">
        <v>929</v>
      </c>
      <c r="C86" s="2" t="s">
        <v>929</v>
      </c>
      <c r="D86" s="3" t="s">
        <v>763</v>
      </c>
      <c r="E86" s="3" t="s">
        <v>930</v>
      </c>
      <c r="F86" s="3" t="n">
        <v>0</v>
      </c>
      <c r="G86" s="3" t="n">
        <v>75</v>
      </c>
      <c r="H86" s="3" t="s">
        <v>931</v>
      </c>
      <c r="I86" s="3" t="s">
        <v>926</v>
      </c>
      <c r="J86" s="3" t="n">
        <v>3</v>
      </c>
      <c r="K86" s="3" t="s">
        <v>803</v>
      </c>
      <c r="L86" s="3" t="n">
        <v>1</v>
      </c>
      <c r="M86" s="0" t="n">
        <f aca="false">INDEX($O$2:$O$154,MATCH(D$2:D$154,T$2:T$16,0),1)</f>
        <v>13</v>
      </c>
      <c r="N86" s="0" t="n">
        <v>1</v>
      </c>
      <c r="O86" s="0" t="n">
        <v>85</v>
      </c>
      <c r="P86" s="0" t="str">
        <f aca="false">_xlfn.CONCAT("('",B86,"','",C86,"','",M86,"','",F86,"','",G86,"'),")</f>
        <v>('Electrified Serrated','Electrified Serrated','13','0','75'),</v>
      </c>
    </row>
    <row r="87" customFormat="false" ht="13.8" hidden="false" customHeight="false" outlineLevel="0" collapsed="false">
      <c r="A87" s="3" t="n">
        <v>86</v>
      </c>
      <c r="B87" s="3" t="s">
        <v>932</v>
      </c>
      <c r="C87" s="2" t="s">
        <v>933</v>
      </c>
      <c r="D87" s="3" t="s">
        <v>763</v>
      </c>
      <c r="E87" s="3" t="s">
        <v>934</v>
      </c>
      <c r="F87" s="3" t="n">
        <v>0</v>
      </c>
      <c r="G87" s="3" t="n">
        <v>100</v>
      </c>
      <c r="H87" s="3" t="s">
        <v>931</v>
      </c>
      <c r="I87" s="3" t="s">
        <v>926</v>
      </c>
      <c r="J87" s="3" t="n">
        <v>3</v>
      </c>
      <c r="K87" s="3" t="s">
        <v>803</v>
      </c>
      <c r="L87" s="3" t="n">
        <v>1</v>
      </c>
      <c r="M87" s="0" t="n">
        <f aca="false">INDEX($O$2:$O$154,MATCH(D$2:D$154,T$2:T$16,0),1)</f>
        <v>13</v>
      </c>
      <c r="N87" s="0" t="n">
        <v>1</v>
      </c>
      <c r="O87" s="0" t="n">
        <v>86</v>
      </c>
      <c r="P87" s="0" t="str">
        <f aca="false">_xlfn.CONCAT("('",B87,"','",C87,"','",M87,"','",F87,"','",G87,"'),")</f>
        <v>('Stun Pack','Stunning','13','0','100'),</v>
      </c>
    </row>
    <row r="88" customFormat="false" ht="13.8" hidden="false" customHeight="false" outlineLevel="0" collapsed="false">
      <c r="A88" s="3" t="n">
        <v>87</v>
      </c>
      <c r="B88" s="3" t="s">
        <v>935</v>
      </c>
      <c r="C88" s="2" t="s">
        <v>935</v>
      </c>
      <c r="D88" s="3" t="s">
        <v>763</v>
      </c>
      <c r="E88" s="3" t="s">
        <v>936</v>
      </c>
      <c r="F88" s="3" t="n">
        <v>0</v>
      </c>
      <c r="G88" s="3" t="n">
        <v>18</v>
      </c>
      <c r="H88" s="3" t="s">
        <v>925</v>
      </c>
      <c r="I88" s="3" t="s">
        <v>926</v>
      </c>
      <c r="J88" s="3" t="n">
        <v>2</v>
      </c>
      <c r="K88" s="3"/>
      <c r="L88" s="3"/>
      <c r="M88" s="0" t="n">
        <f aca="false">INDEX($O$2:$O$154,MATCH(D$2:D$154,T$2:T$16,0),1)</f>
        <v>13</v>
      </c>
      <c r="N88" s="0" t="n">
        <v>1</v>
      </c>
      <c r="O88" s="0" t="n">
        <v>87</v>
      </c>
      <c r="P88" s="0" t="str">
        <f aca="false">_xlfn.CONCAT("('",B88,"','",C88,"','",M88,"','",F88,"','",G88,"'),")</f>
        <v>('Stealth','Stealth','13','0','18'),</v>
      </c>
    </row>
    <row r="89" customFormat="false" ht="13.8" hidden="false" customHeight="false" outlineLevel="0" collapsed="false">
      <c r="A89" s="3" t="n">
        <v>88</v>
      </c>
      <c r="B89" s="3" t="s">
        <v>937</v>
      </c>
      <c r="C89" s="2" t="s">
        <v>937</v>
      </c>
      <c r="D89" s="3" t="s">
        <v>763</v>
      </c>
      <c r="E89" s="3" t="s">
        <v>938</v>
      </c>
      <c r="F89" s="3" t="n">
        <v>1</v>
      </c>
      <c r="G89" s="3" t="n">
        <v>15</v>
      </c>
      <c r="H89" s="3" t="s">
        <v>717</v>
      </c>
      <c r="I89" s="3"/>
      <c r="J89" s="3"/>
      <c r="K89" s="3"/>
      <c r="L89" s="3"/>
      <c r="M89" s="0" t="n">
        <f aca="false">INDEX($O$2:$O$154,MATCH(D$2:D$154,T$2:T$16,0),1)</f>
        <v>13</v>
      </c>
      <c r="N89" s="0" t="n">
        <v>1</v>
      </c>
      <c r="O89" s="0" t="n">
        <v>88</v>
      </c>
      <c r="P89" s="0" t="str">
        <f aca="false">_xlfn.CONCAT("('",B89,"','",C89,"','",M89,"','",F89,"','",G89,"'),")</f>
        <v>('Curved','Curved','13','1','15'),</v>
      </c>
    </row>
    <row r="90" customFormat="false" ht="13.8" hidden="false" customHeight="false" outlineLevel="0" collapsed="false">
      <c r="A90" s="3" t="n">
        <v>89</v>
      </c>
      <c r="B90" s="3" t="s">
        <v>939</v>
      </c>
      <c r="C90" s="2" t="s">
        <v>939</v>
      </c>
      <c r="D90" s="3" t="s">
        <v>763</v>
      </c>
      <c r="E90" s="3" t="s">
        <v>940</v>
      </c>
      <c r="F90" s="3" t="n">
        <v>3</v>
      </c>
      <c r="G90" s="3" t="n">
        <v>25</v>
      </c>
      <c r="H90" s="3" t="s">
        <v>941</v>
      </c>
      <c r="I90" s="3" t="s">
        <v>926</v>
      </c>
      <c r="J90" s="3" t="n">
        <v>3</v>
      </c>
      <c r="K90" s="3"/>
      <c r="L90" s="3"/>
      <c r="M90" s="0" t="n">
        <f aca="false">INDEX($O$2:$O$154,MATCH(D$2:D$154,T$2:T$16,0),1)</f>
        <v>13</v>
      </c>
      <c r="N90" s="0" t="n">
        <v>1</v>
      </c>
      <c r="O90" s="0" t="n">
        <v>89</v>
      </c>
      <c r="P90" s="0" t="str">
        <f aca="false">_xlfn.CONCAT("('",B90,"','",C90,"','",M90,"','",F90,"','",G90,"'),")</f>
        <v>('Extended','Extended','13','3','25'),</v>
      </c>
    </row>
    <row r="91" customFormat="false" ht="13.8" hidden="false" customHeight="false" outlineLevel="0" collapsed="false">
      <c r="A91" s="3" t="n">
        <v>90</v>
      </c>
      <c r="B91" s="3" t="s">
        <v>610</v>
      </c>
      <c r="C91" s="2" t="s">
        <v>942</v>
      </c>
      <c r="D91" s="3" t="s">
        <v>763</v>
      </c>
      <c r="E91" s="3" t="s">
        <v>940</v>
      </c>
      <c r="F91" s="3" t="n">
        <v>1</v>
      </c>
      <c r="G91" s="3" t="n">
        <v>100</v>
      </c>
      <c r="H91" s="3" t="s">
        <v>941</v>
      </c>
      <c r="I91" s="3" t="s">
        <v>926</v>
      </c>
      <c r="J91" s="3" t="n">
        <v>3</v>
      </c>
      <c r="K91" s="3"/>
      <c r="L91" s="3"/>
      <c r="M91" s="0" t="n">
        <f aca="false">INDEX($O$2:$O$154,MATCH(D$2:D$154,T$2:T$16,0),1)</f>
        <v>13</v>
      </c>
      <c r="N91" s="0" t="n">
        <v>1</v>
      </c>
      <c r="O91" s="0" t="n">
        <v>90</v>
      </c>
      <c r="P91" s="0" t="str">
        <f aca="false">_xlfn.CONCAT("('",B91,"','",C91,"','",M91,"','",F91,"','",G91,"'),")</f>
        <v>('Extra Flame Jets','Searing','13','1','100'),</v>
      </c>
    </row>
    <row r="92" customFormat="false" ht="13.8" hidden="false" customHeight="false" outlineLevel="0" collapsed="false">
      <c r="A92" s="3" t="n">
        <v>91</v>
      </c>
      <c r="B92" s="3" t="s">
        <v>649</v>
      </c>
      <c r="C92" s="2" t="s">
        <v>825</v>
      </c>
      <c r="D92" s="3" t="s">
        <v>763</v>
      </c>
      <c r="E92" s="3" t="s">
        <v>938</v>
      </c>
      <c r="F92" s="3" t="n">
        <v>2</v>
      </c>
      <c r="G92" s="3" t="n">
        <v>22</v>
      </c>
      <c r="H92" s="3" t="s">
        <v>717</v>
      </c>
      <c r="I92" s="3"/>
      <c r="J92" s="3"/>
      <c r="K92" s="3"/>
      <c r="L92" s="3"/>
      <c r="M92" s="0" t="n">
        <f aca="false">INDEX($O$2:$O$154,MATCH(D$2:D$154,T$2:T$16,0),1)</f>
        <v>13</v>
      </c>
      <c r="N92" s="0" t="n">
        <v>1</v>
      </c>
      <c r="O92" s="0" t="n">
        <v>91</v>
      </c>
      <c r="P92" s="0" t="str">
        <f aca="false">_xlfn.CONCAT("('",B92,"','",C92,"','",M92,"','",F92,"','",G92,"'),")</f>
        <v>('Extra Claw','Large','13','2','22'),</v>
      </c>
    </row>
    <row r="93" customFormat="false" ht="13.8" hidden="false" customHeight="false" outlineLevel="0" collapsed="false">
      <c r="A93" s="3" t="n">
        <v>92</v>
      </c>
      <c r="B93" s="3" t="s">
        <v>943</v>
      </c>
      <c r="C93" s="2" t="s">
        <v>943</v>
      </c>
      <c r="D93" s="3" t="s">
        <v>768</v>
      </c>
      <c r="E93" s="3" t="s">
        <v>890</v>
      </c>
      <c r="F93" s="3" t="n">
        <v>0</v>
      </c>
      <c r="G93" s="3" t="n">
        <v>5</v>
      </c>
      <c r="H93" s="3" t="s">
        <v>717</v>
      </c>
      <c r="I93" s="3"/>
      <c r="J93" s="3"/>
      <c r="K93" s="3"/>
      <c r="L93" s="3"/>
      <c r="M93" s="0" t="n">
        <f aca="false">INDEX($O$2:$O$154,MATCH(D$2:D$154,T$2:T$16,0),1)</f>
        <v>14</v>
      </c>
      <c r="N93" s="0" t="n">
        <v>1</v>
      </c>
      <c r="O93" s="0" t="n">
        <v>92</v>
      </c>
      <c r="P93" s="0" t="str">
        <f aca="false">_xlfn.CONCAT("('",B93,"','",C93,"','",M93,"','",F93,"','",G93,"'),")</f>
        <v>('Barbed','Barbed','14','0','5'),</v>
      </c>
    </row>
    <row r="94" customFormat="false" ht="13.8" hidden="false" customHeight="false" outlineLevel="0" collapsed="false">
      <c r="A94" s="3" t="n">
        <v>93</v>
      </c>
      <c r="B94" s="3" t="s">
        <v>944</v>
      </c>
      <c r="C94" s="2" t="s">
        <v>944</v>
      </c>
      <c r="D94" s="3" t="s">
        <v>768</v>
      </c>
      <c r="E94" s="3" t="s">
        <v>945</v>
      </c>
      <c r="F94" s="3" t="n">
        <v>1</v>
      </c>
      <c r="G94" s="3" t="n">
        <v>7</v>
      </c>
      <c r="H94" s="3" t="s">
        <v>717</v>
      </c>
      <c r="I94" s="3"/>
      <c r="J94" s="3"/>
      <c r="K94" s="3"/>
      <c r="L94" s="3"/>
      <c r="M94" s="0" t="n">
        <f aca="false">INDEX($O$2:$O$154,MATCH(D$2:D$154,T$2:T$16,0),1)</f>
        <v>14</v>
      </c>
      <c r="N94" s="0" t="n">
        <v>1</v>
      </c>
      <c r="O94" s="0" t="n">
        <v>93</v>
      </c>
      <c r="P94" s="0" t="str">
        <f aca="false">_xlfn.CONCAT("('",B94,"','",C94,"','",M94,"','",F94,"','",G94,"'),")</f>
        <v>('Spiked','Spiked','14','1','7'),</v>
      </c>
    </row>
    <row r="95" customFormat="false" ht="13.8" hidden="false" customHeight="false" outlineLevel="0" collapsed="false">
      <c r="A95" s="3" t="n">
        <v>94</v>
      </c>
      <c r="B95" s="3" t="s">
        <v>946</v>
      </c>
      <c r="C95" s="2" t="s">
        <v>946</v>
      </c>
      <c r="D95" s="3" t="s">
        <v>768</v>
      </c>
      <c r="E95" s="3" t="s">
        <v>940</v>
      </c>
      <c r="F95" s="3" t="n">
        <v>1</v>
      </c>
      <c r="G95" s="3" t="n">
        <v>7</v>
      </c>
      <c r="H95" s="3" t="s">
        <v>717</v>
      </c>
      <c r="I95" s="3"/>
      <c r="J95" s="3"/>
      <c r="K95" s="3"/>
      <c r="L95" s="3"/>
      <c r="M95" s="0" t="n">
        <f aca="false">INDEX($O$2:$O$154,MATCH(D$2:D$154,T$2:T$16,0),1)</f>
        <v>14</v>
      </c>
      <c r="N95" s="0" t="n">
        <v>1</v>
      </c>
      <c r="O95" s="0" t="n">
        <v>94</v>
      </c>
      <c r="P95" s="0" t="str">
        <f aca="false">_xlfn.CONCAT("('",B95,"','",C95,"','",M95,"','",F95,"','",G95,"'),")</f>
        <v>('Sharp','Sharp','14','1','7'),</v>
      </c>
    </row>
    <row r="96" customFormat="false" ht="13.8" hidden="false" customHeight="false" outlineLevel="0" collapsed="false">
      <c r="A96" s="3" t="n">
        <v>95</v>
      </c>
      <c r="B96" s="3" t="s">
        <v>947</v>
      </c>
      <c r="C96" s="2" t="s">
        <v>948</v>
      </c>
      <c r="D96" s="3" t="s">
        <v>768</v>
      </c>
      <c r="E96" s="3" t="s">
        <v>720</v>
      </c>
      <c r="F96" s="3" t="n">
        <v>1</v>
      </c>
      <c r="G96" s="3" t="n">
        <v>10</v>
      </c>
      <c r="H96" s="3" t="s">
        <v>949</v>
      </c>
      <c r="I96" s="3" t="s">
        <v>926</v>
      </c>
      <c r="J96" s="3" t="n">
        <v>1</v>
      </c>
      <c r="K96" s="3"/>
      <c r="L96" s="3"/>
      <c r="M96" s="0" t="n">
        <f aca="false">INDEX($O$2:$O$154,MATCH(D$2:D$154,T$2:T$16,0),1)</f>
        <v>14</v>
      </c>
      <c r="N96" s="0" t="n">
        <v>1</v>
      </c>
      <c r="O96" s="0" t="n">
        <v>95</v>
      </c>
      <c r="P96" s="0" t="str">
        <f aca="false">_xlfn.CONCAT("('",B96,"','",C96,"','",M96,"','",F96,"','",G96,"'),")</f>
        <v>('Chain-Wrapped','Chain-wrapped','14','1','10'),</v>
      </c>
    </row>
    <row r="97" customFormat="false" ht="13.8" hidden="false" customHeight="false" outlineLevel="0" collapsed="false">
      <c r="A97" s="3" t="n">
        <v>96</v>
      </c>
      <c r="B97" s="3" t="s">
        <v>638</v>
      </c>
      <c r="C97" s="2" t="s">
        <v>638</v>
      </c>
      <c r="D97" s="3" t="s">
        <v>768</v>
      </c>
      <c r="E97" s="3" t="s">
        <v>950</v>
      </c>
      <c r="F97" s="3" t="n">
        <v>2</v>
      </c>
      <c r="G97" s="3" t="n">
        <v>12</v>
      </c>
      <c r="H97" s="3" t="s">
        <v>925</v>
      </c>
      <c r="I97" s="3" t="s">
        <v>926</v>
      </c>
      <c r="J97" s="3" t="n">
        <v>2</v>
      </c>
      <c r="K97" s="3"/>
      <c r="L97" s="3"/>
      <c r="M97" s="0" t="n">
        <f aca="false">INDEX($O$2:$O$154,MATCH(D$2:D$154,T$2:T$16,0),1)</f>
        <v>14</v>
      </c>
      <c r="N97" s="0" t="n">
        <v>1</v>
      </c>
      <c r="O97" s="0" t="n">
        <v>96</v>
      </c>
      <c r="P97" s="0" t="str">
        <f aca="false">_xlfn.CONCAT("('",B97,"','",C97,"','",M97,"','",F97,"','",G97,"'),")</f>
        <v>('Bladed','Bladed','14','2','12'),</v>
      </c>
    </row>
    <row r="98" customFormat="false" ht="13.8" hidden="false" customHeight="false" outlineLevel="0" collapsed="false">
      <c r="A98" s="3" t="n">
        <v>97</v>
      </c>
      <c r="B98" s="3" t="s">
        <v>951</v>
      </c>
      <c r="C98" s="2" t="s">
        <v>951</v>
      </c>
      <c r="D98" s="3" t="s">
        <v>768</v>
      </c>
      <c r="E98" s="3" t="s">
        <v>952</v>
      </c>
      <c r="F98" s="3" t="n">
        <v>1</v>
      </c>
      <c r="G98" s="3" t="n">
        <v>9</v>
      </c>
      <c r="H98" s="3" t="s">
        <v>949</v>
      </c>
      <c r="I98" s="3" t="s">
        <v>926</v>
      </c>
      <c r="J98" s="3" t="n">
        <v>1</v>
      </c>
      <c r="K98" s="3"/>
      <c r="L98" s="3"/>
      <c r="M98" s="0" t="n">
        <f aca="false">INDEX($O$2:$O$154,MATCH(D$2:D$154,T$2:T$16,0),1)</f>
        <v>14</v>
      </c>
      <c r="N98" s="0" t="n">
        <v>1</v>
      </c>
      <c r="O98" s="0" t="n">
        <v>97</v>
      </c>
      <c r="P98" s="0" t="str">
        <f aca="false">_xlfn.CONCAT("('",B98,"','",C98,"','",M98,"','",F98,"','",G98,"'),")</f>
        <v>('Puncturing','Puncturing','14','1','9'),</v>
      </c>
    </row>
    <row r="99" customFormat="false" ht="13.8" hidden="false" customHeight="false" outlineLevel="0" collapsed="false">
      <c r="A99" s="3" t="n">
        <v>98</v>
      </c>
      <c r="B99" s="3" t="s">
        <v>642</v>
      </c>
      <c r="C99" s="2" t="s">
        <v>953</v>
      </c>
      <c r="D99" s="3" t="s">
        <v>768</v>
      </c>
      <c r="E99" s="3" t="s">
        <v>720</v>
      </c>
      <c r="F99" s="3" t="n">
        <v>2</v>
      </c>
      <c r="G99" s="3" t="n">
        <v>11</v>
      </c>
      <c r="H99" s="3" t="s">
        <v>949</v>
      </c>
      <c r="I99" s="3" t="s">
        <v>926</v>
      </c>
      <c r="J99" s="3" t="n">
        <v>1</v>
      </c>
      <c r="K99" s="3"/>
      <c r="L99" s="3"/>
      <c r="M99" s="0" t="n">
        <f aca="false">INDEX($O$2:$O$154,MATCH(D$2:D$154,T$2:T$16,0),1)</f>
        <v>14</v>
      </c>
      <c r="N99" s="0" t="n">
        <v>1</v>
      </c>
      <c r="O99" s="0" t="n">
        <v>98</v>
      </c>
      <c r="P99" s="0" t="str">
        <f aca="false">_xlfn.CONCAT("('",B99,"','",C99,"','",M99,"','",F99,"','",G99,"'),")</f>
        <v>('Heavy','Weighted','14','2','11'),</v>
      </c>
    </row>
    <row r="100" customFormat="false" ht="13.8" hidden="false" customHeight="false" outlineLevel="0" collapsed="false">
      <c r="A100" s="3" t="n">
        <v>99</v>
      </c>
      <c r="B100" s="3" t="s">
        <v>954</v>
      </c>
      <c r="C100" s="2" t="s">
        <v>954</v>
      </c>
      <c r="D100" s="3" t="s">
        <v>768</v>
      </c>
      <c r="E100" s="3" t="s">
        <v>938</v>
      </c>
      <c r="F100" s="3" t="n">
        <v>0</v>
      </c>
      <c r="G100" s="3" t="n">
        <v>9</v>
      </c>
      <c r="H100" s="3" t="s">
        <v>717</v>
      </c>
      <c r="I100" s="3"/>
      <c r="J100" s="3"/>
      <c r="K100" s="3"/>
      <c r="L100" s="3"/>
      <c r="M100" s="0" t="n">
        <f aca="false">INDEX($O$2:$O$154,MATCH(D$2:D$154,T$2:T$16,0),1)</f>
        <v>14</v>
      </c>
      <c r="N100" s="0" t="n">
        <v>1</v>
      </c>
      <c r="O100" s="0" t="n">
        <v>99</v>
      </c>
      <c r="P100" s="0" t="str">
        <f aca="false">_xlfn.CONCAT("('",B100,"','",C100,"','",M100,"','",F100,"','",G100,"'),")</f>
        <v>('Hooked','Hooked','14','0','9'),</v>
      </c>
    </row>
    <row r="101" customFormat="false" ht="13.8" hidden="false" customHeight="false" outlineLevel="0" collapsed="false">
      <c r="A101" s="3" t="n">
        <v>100</v>
      </c>
      <c r="B101" s="3" t="s">
        <v>955</v>
      </c>
      <c r="C101" s="2" t="s">
        <v>642</v>
      </c>
      <c r="D101" s="3" t="s">
        <v>768</v>
      </c>
      <c r="E101" s="3" t="s">
        <v>956</v>
      </c>
      <c r="F101" s="3" t="n">
        <v>7</v>
      </c>
      <c r="G101" s="3" t="n">
        <v>22</v>
      </c>
      <c r="H101" s="3" t="s">
        <v>925</v>
      </c>
      <c r="I101" s="3" t="s">
        <v>926</v>
      </c>
      <c r="J101" s="3" t="n">
        <v>2</v>
      </c>
      <c r="K101" s="3"/>
      <c r="L101" s="3"/>
      <c r="M101" s="0" t="n">
        <f aca="false">INDEX($O$2:$O$154,MATCH(D$2:D$154,T$2:T$16,0),1)</f>
        <v>14</v>
      </c>
      <c r="N101" s="0" t="n">
        <v>1</v>
      </c>
      <c r="O101" s="0" t="n">
        <v>100</v>
      </c>
      <c r="P101" s="0" t="str">
        <f aca="false">_xlfn.CONCAT("('",B101,"','",C101,"','",M101,"','",F101,"','",G101,"'),")</f>
        <v>('Extra Heavy','Heavy','14','7','22'),</v>
      </c>
    </row>
    <row r="102" customFormat="false" ht="13.8" hidden="false" customHeight="false" outlineLevel="0" collapsed="false">
      <c r="A102" s="3" t="n">
        <v>101</v>
      </c>
      <c r="B102" s="3" t="s">
        <v>957</v>
      </c>
      <c r="C102" s="2" t="s">
        <v>958</v>
      </c>
      <c r="D102" s="3" t="s">
        <v>768</v>
      </c>
      <c r="E102" s="3" t="s">
        <v>927</v>
      </c>
      <c r="F102" s="3" t="n">
        <v>0</v>
      </c>
      <c r="G102" s="3" t="n">
        <v>180</v>
      </c>
      <c r="H102" s="3" t="s">
        <v>925</v>
      </c>
      <c r="I102" s="3" t="s">
        <v>926</v>
      </c>
      <c r="J102" s="3" t="n">
        <v>2</v>
      </c>
      <c r="K102" s="3"/>
      <c r="L102" s="3"/>
      <c r="M102" s="0" t="n">
        <f aca="false">INDEX($O$2:$O$154,MATCH(D$2:D$154,T$2:T$16,0),1)</f>
        <v>14</v>
      </c>
      <c r="N102" s="0" t="n">
        <v>1</v>
      </c>
      <c r="O102" s="0" t="n">
        <v>101</v>
      </c>
      <c r="P102" s="0" t="str">
        <f aca="false">_xlfn.CONCAT("('",B102,"','",C102,"','",M102,"','",F102,"','",G102,"'),")</f>
        <v>('Heating Coil','Heated','14','0','180'),</v>
      </c>
    </row>
    <row r="103" customFormat="false" ht="13.8" hidden="false" customHeight="false" outlineLevel="0" collapsed="false">
      <c r="A103" s="3" t="n">
        <v>102</v>
      </c>
      <c r="B103" s="3" t="s">
        <v>959</v>
      </c>
      <c r="C103" s="2" t="s">
        <v>960</v>
      </c>
      <c r="D103" s="3" t="s">
        <v>768</v>
      </c>
      <c r="E103" s="3" t="s">
        <v>720</v>
      </c>
      <c r="F103" s="3" t="n">
        <v>1</v>
      </c>
      <c r="G103" s="3" t="n">
        <v>7</v>
      </c>
      <c r="H103" s="3" t="s">
        <v>949</v>
      </c>
      <c r="I103" s="3" t="s">
        <v>926</v>
      </c>
      <c r="J103" s="3" t="n">
        <v>1</v>
      </c>
      <c r="K103" s="3"/>
      <c r="L103" s="3"/>
      <c r="M103" s="0" t="n">
        <f aca="false">INDEX($O$2:$O$154,MATCH(D$2:D$154,T$2:T$16,0),1)</f>
        <v>14</v>
      </c>
      <c r="N103" s="0" t="n">
        <v>1</v>
      </c>
      <c r="O103" s="0" t="n">
        <v>102</v>
      </c>
      <c r="P103" s="0" t="str">
        <f aca="false">_xlfn.CONCAT("('",B103,"','",C103,"','",M103,"','",F103,"','",G103,"'),")</f>
        <v>('Lead Lining','Lead-lined','14','1','7'),</v>
      </c>
    </row>
    <row r="104" customFormat="false" ht="13.8" hidden="false" customHeight="false" outlineLevel="0" collapsed="false">
      <c r="A104" s="3" t="n">
        <v>103</v>
      </c>
      <c r="B104" s="3" t="s">
        <v>143</v>
      </c>
      <c r="C104" s="2" t="s">
        <v>143</v>
      </c>
      <c r="D104" s="3" t="s">
        <v>768</v>
      </c>
      <c r="E104" s="3" t="s">
        <v>961</v>
      </c>
      <c r="F104" s="3" t="n">
        <v>0</v>
      </c>
      <c r="G104" s="3" t="n">
        <v>20</v>
      </c>
      <c r="H104" s="3" t="s">
        <v>811</v>
      </c>
      <c r="I104" s="3" t="s">
        <v>803</v>
      </c>
      <c r="J104" s="3" t="n">
        <v>2</v>
      </c>
      <c r="K104" s="3"/>
      <c r="L104" s="3"/>
      <c r="M104" s="0" t="n">
        <f aca="false">INDEX($O$2:$O$154,MATCH(D$2:D$154,T$2:T$16,0),1)</f>
        <v>14</v>
      </c>
      <c r="N104" s="0" t="n">
        <v>1</v>
      </c>
      <c r="O104" s="0" t="n">
        <v>103</v>
      </c>
      <c r="P104" s="0" t="str">
        <f aca="false">_xlfn.CONCAT("('",B104,"','",C104,"','",M104,"','",F104,"','",G104,"'),")</f>
        <v>('Overcharged','Overcharged','14','0','20'),</v>
      </c>
    </row>
    <row r="105" customFormat="false" ht="13.8" hidden="false" customHeight="false" outlineLevel="0" collapsed="false">
      <c r="A105" s="3" t="n">
        <v>104</v>
      </c>
      <c r="B105" s="3" t="s">
        <v>962</v>
      </c>
      <c r="C105" s="2" t="s">
        <v>962</v>
      </c>
      <c r="D105" s="3" t="s">
        <v>86</v>
      </c>
      <c r="E105" s="0" t="s">
        <v>716</v>
      </c>
      <c r="F105" s="0" t="n">
        <v>2</v>
      </c>
      <c r="G105" s="0" t="n">
        <v>30</v>
      </c>
      <c r="H105" s="0" t="s">
        <v>717</v>
      </c>
      <c r="M105" s="0" t="n">
        <f aca="false">INDEX($O$2:$O$154,MATCH(D$2:D$154,T$2:T$16,0),1)</f>
        <v>10</v>
      </c>
      <c r="N105" s="0" t="n">
        <v>3</v>
      </c>
      <c r="P105" s="0" t="str">
        <f aca="false">_xlfn.CONCAT("('",B105,"','",C105,"','",M105,"','",F105,"','",G105,"'),")</f>
        <v>('Caustic','Caustic','10','2','30'),</v>
      </c>
    </row>
    <row r="106" customFormat="false" ht="13.8" hidden="false" customHeight="false" outlineLevel="0" collapsed="false">
      <c r="A106" s="3" t="n">
        <v>105</v>
      </c>
      <c r="B106" s="3" t="s">
        <v>963</v>
      </c>
      <c r="C106" s="2" t="s">
        <v>826</v>
      </c>
      <c r="D106" s="3" t="s">
        <v>755</v>
      </c>
      <c r="E106" s="0" t="s">
        <v>735</v>
      </c>
      <c r="F106" s="0" t="n">
        <v>2</v>
      </c>
      <c r="G106" s="0" t="n">
        <v>22</v>
      </c>
      <c r="H106" s="0" t="s">
        <v>717</v>
      </c>
      <c r="M106" s="0" t="n">
        <f aca="false">INDEX($O$2:$O$154,MATCH(D$2:D$154,T$2:T$16,0),1)</f>
        <v>11</v>
      </c>
      <c r="N106" s="0" t="n">
        <v>3</v>
      </c>
      <c r="P106" s="0" t="str">
        <f aca="false">_xlfn.CONCAT("('",B106,"','",C106,"','",M106,"','",F106,"','",G106,"'),")</f>
        <v>('Large Ampoule','High Capacity','11','2','22'),</v>
      </c>
    </row>
    <row r="107" customFormat="false" ht="13.8" hidden="false" customHeight="false" outlineLevel="0" collapsed="false">
      <c r="A107" s="3" t="n">
        <v>106</v>
      </c>
      <c r="B107" s="3" t="s">
        <v>964</v>
      </c>
      <c r="C107" s="2" t="s">
        <v>894</v>
      </c>
      <c r="D107" s="3" t="s">
        <v>755</v>
      </c>
      <c r="E107" s="0" t="s">
        <v>965</v>
      </c>
      <c r="F107" s="0" t="n">
        <v>4</v>
      </c>
      <c r="G107" s="0" t="n">
        <v>40</v>
      </c>
      <c r="H107" s="0" t="s">
        <v>717</v>
      </c>
      <c r="M107" s="0" t="n">
        <f aca="false">INDEX($O$2:$O$154,MATCH(D$2:D$154,T$2:T$16,0),1)</f>
        <v>11</v>
      </c>
      <c r="N107" s="0" t="n">
        <v>3</v>
      </c>
      <c r="P107" s="0" t="str">
        <f aca="false">_xlfn.CONCAT("('",B107,"','",C107,"','",M107,"','",F107,"','",G107,"'),")</f>
        <v>('Large Vial','Max Capacity','11','4','40'),</v>
      </c>
    </row>
    <row r="108" customFormat="false" ht="13.8" hidden="false" customHeight="false" outlineLevel="0" collapsed="false">
      <c r="A108" s="3" t="n">
        <v>107</v>
      </c>
      <c r="B108" s="3" t="s">
        <v>966</v>
      </c>
      <c r="C108" s="2" t="s">
        <v>967</v>
      </c>
      <c r="D108" s="3" t="s">
        <v>734</v>
      </c>
      <c r="E108" s="0" t="s">
        <v>968</v>
      </c>
      <c r="F108" s="0" t="n">
        <v>0</v>
      </c>
      <c r="G108" s="0" t="n">
        <v>21</v>
      </c>
      <c r="H108" s="0" t="s">
        <v>802</v>
      </c>
      <c r="I108" s="0" t="s">
        <v>803</v>
      </c>
      <c r="J108" s="0" t="n">
        <v>1</v>
      </c>
      <c r="M108" s="0" t="n">
        <f aca="false">INDEX($O$2:$O$154,MATCH(D$2:D$154,T$2:T$16,0),1)</f>
        <v>5</v>
      </c>
      <c r="N108" s="0" t="n">
        <v>3</v>
      </c>
      <c r="P108" s="0" t="str">
        <f aca="false">_xlfn.CONCAT("('",B108,"','",C108,"','",M108,"','",F108,"','",G108,"'),")</f>
        <v>('Fusion Mag','Converted','5','0','21'),</v>
      </c>
    </row>
    <row r="109" customFormat="false" ht="13.8" hidden="false" customHeight="false" outlineLevel="0" collapsed="false">
      <c r="A109" s="3" t="n">
        <v>108</v>
      </c>
      <c r="B109" s="3" t="s">
        <v>969</v>
      </c>
      <c r="C109" s="2" t="s">
        <v>970</v>
      </c>
      <c r="D109" s="3" t="s">
        <v>744</v>
      </c>
      <c r="E109" s="0" t="s">
        <v>908</v>
      </c>
      <c r="F109" s="0" t="n">
        <v>0</v>
      </c>
      <c r="G109" s="0" t="n">
        <v>4</v>
      </c>
      <c r="H109" s="0" t="s">
        <v>971</v>
      </c>
      <c r="I109" s="0" t="s">
        <v>972</v>
      </c>
      <c r="J109" s="0" t="n">
        <v>1</v>
      </c>
      <c r="M109" s="0" t="n">
        <f aca="false">INDEX($O$2:$O$154,MATCH(D$2:D$154,T$2:T$16,0),1)</f>
        <v>8</v>
      </c>
      <c r="N109" s="0" t="n">
        <v>3</v>
      </c>
      <c r="P109" s="0" t="str">
        <f aca="false">_xlfn.CONCAT("('",B109,"','",C109,"','",M109,"','",F109,"','",G109,"'),")</f>
        <v>('Capacitor Mk III','Mk III','8','0','4'),</v>
      </c>
    </row>
    <row r="110" customFormat="false" ht="13.8" hidden="false" customHeight="false" outlineLevel="0" collapsed="false">
      <c r="A110" s="3" t="n">
        <v>109</v>
      </c>
      <c r="B110" s="3" t="s">
        <v>973</v>
      </c>
      <c r="C110" s="2" t="s">
        <v>974</v>
      </c>
      <c r="D110" s="3" t="s">
        <v>744</v>
      </c>
      <c r="E110" s="0" t="s">
        <v>911</v>
      </c>
      <c r="F110" s="0" t="n">
        <v>1</v>
      </c>
      <c r="G110" s="0" t="n">
        <v>8</v>
      </c>
      <c r="H110" s="0" t="s">
        <v>975</v>
      </c>
      <c r="I110" s="0" t="s">
        <v>972</v>
      </c>
      <c r="J110" s="0" t="n">
        <v>1</v>
      </c>
      <c r="K110" s="0" t="s">
        <v>803</v>
      </c>
      <c r="L110" s="0" t="n">
        <v>1</v>
      </c>
      <c r="M110" s="0" t="n">
        <f aca="false">INDEX($O$2:$O$154,MATCH(D$2:D$154,T$2:T$16,0),1)</f>
        <v>8</v>
      </c>
      <c r="N110" s="0" t="n">
        <v>3</v>
      </c>
      <c r="P110" s="0" t="str">
        <f aca="false">_xlfn.CONCAT("('",B110,"','",C110,"','",M110,"','",F110,"','",G110,"'),")</f>
        <v>('Capacitor Mk IV','Mk IV','8','1','8'),</v>
      </c>
    </row>
    <row r="111" customFormat="false" ht="13.8" hidden="false" customHeight="false" outlineLevel="0" collapsed="false">
      <c r="A111" s="3" t="n">
        <v>110</v>
      </c>
      <c r="B111" s="3" t="s">
        <v>976</v>
      </c>
      <c r="C111" s="2" t="s">
        <v>977</v>
      </c>
      <c r="D111" s="3" t="s">
        <v>744</v>
      </c>
      <c r="E111" s="0" t="s">
        <v>914</v>
      </c>
      <c r="F111" s="0" t="n">
        <v>1</v>
      </c>
      <c r="G111" s="0" t="n">
        <v>12</v>
      </c>
      <c r="H111" s="0" t="s">
        <v>978</v>
      </c>
      <c r="I111" s="0" t="s">
        <v>972</v>
      </c>
      <c r="J111" s="0" t="n">
        <v>1</v>
      </c>
      <c r="K111" s="0" t="s">
        <v>803</v>
      </c>
      <c r="L111" s="0" t="n">
        <v>2</v>
      </c>
      <c r="M111" s="0" t="n">
        <f aca="false">INDEX($O$2:$O$154,MATCH(D$2:D$154,T$2:T$16,0),1)</f>
        <v>8</v>
      </c>
      <c r="N111" s="0" t="n">
        <v>3</v>
      </c>
      <c r="P111" s="0" t="str">
        <f aca="false">_xlfn.CONCAT("('",B111,"','",C111,"','",M111,"','",F111,"','",G111,"'),")</f>
        <v>('Capacitor Mk V','Mk V','8','1','12'),</v>
      </c>
    </row>
    <row r="112" customFormat="false" ht="13.8" hidden="false" customHeight="false" outlineLevel="0" collapsed="false">
      <c r="A112" s="3" t="n">
        <v>111</v>
      </c>
      <c r="B112" s="3" t="s">
        <v>979</v>
      </c>
      <c r="C112" s="2" t="s">
        <v>980</v>
      </c>
      <c r="D112" s="3" t="s">
        <v>744</v>
      </c>
      <c r="E112" s="0" t="s">
        <v>917</v>
      </c>
      <c r="F112" s="0" t="n">
        <v>2</v>
      </c>
      <c r="G112" s="0" t="n">
        <v>16</v>
      </c>
      <c r="H112" s="0" t="s">
        <v>981</v>
      </c>
      <c r="I112" s="0" t="s">
        <v>972</v>
      </c>
      <c r="J112" s="0" t="n">
        <v>1</v>
      </c>
      <c r="K112" s="0" t="s">
        <v>803</v>
      </c>
      <c r="L112" s="0" t="n">
        <v>3</v>
      </c>
      <c r="M112" s="0" t="n">
        <f aca="false">INDEX($O$2:$O$154,MATCH(D$2:D$154,T$2:T$16,0),1)</f>
        <v>8</v>
      </c>
      <c r="N112" s="0" t="n">
        <v>3</v>
      </c>
      <c r="P112" s="0" t="str">
        <f aca="false">_xlfn.CONCAT("('",B112,"','",C112,"','",M112,"','",F112,"','",G112,"'),")</f>
        <v>('Capacitor Mk VI','Mk VI','8','2','16'),</v>
      </c>
    </row>
    <row r="113" customFormat="false" ht="13.8" hidden="false" customHeight="false" outlineLevel="0" collapsed="false">
      <c r="A113" s="3" t="n">
        <v>112</v>
      </c>
      <c r="B113" s="3" t="s">
        <v>982</v>
      </c>
      <c r="C113" s="2" t="s">
        <v>983</v>
      </c>
      <c r="D113" s="3" t="s">
        <v>515</v>
      </c>
      <c r="E113" s="0" t="s">
        <v>984</v>
      </c>
      <c r="F113" s="0" t="n">
        <v>3</v>
      </c>
      <c r="G113" s="0" t="n">
        <v>30</v>
      </c>
      <c r="H113" s="0" t="s">
        <v>725</v>
      </c>
      <c r="I113" s="3" t="s">
        <v>722</v>
      </c>
      <c r="J113" s="0" t="n">
        <v>2</v>
      </c>
      <c r="M113" s="0" t="n">
        <f aca="false">INDEX($O$2:$O$154,MATCH(D$2:D$154,T$2:T$16,0),1)</f>
        <v>2</v>
      </c>
      <c r="N113" s="0" t="n">
        <v>3</v>
      </c>
      <c r="P113" s="0" t="str">
        <f aca="false">_xlfn.CONCAT("('",B113,"','",C113,"','",M113,"','",F113,"','",G113,"'),")</f>
        <v>('Light','Fluted','2','3','30'),</v>
      </c>
    </row>
    <row r="114" customFormat="false" ht="13.8" hidden="false" customHeight="false" outlineLevel="0" collapsed="false">
      <c r="A114" s="3" t="n">
        <v>113</v>
      </c>
      <c r="B114" s="3" t="s">
        <v>985</v>
      </c>
      <c r="C114" s="2" t="s">
        <v>986</v>
      </c>
      <c r="D114" s="3" t="s">
        <v>715</v>
      </c>
      <c r="E114" s="0" t="s">
        <v>987</v>
      </c>
      <c r="F114" s="0" t="n">
        <v>1</v>
      </c>
      <c r="G114" s="0" t="n">
        <v>45</v>
      </c>
      <c r="H114" s="0" t="s">
        <v>762</v>
      </c>
      <c r="I114" s="3" t="s">
        <v>722</v>
      </c>
      <c r="J114" s="0" t="n">
        <v>3</v>
      </c>
      <c r="M114" s="0" t="n">
        <f aca="false">INDEX($O$2:$O$154,MATCH(D$2:D$154,T$2:T$16,0),1)</f>
        <v>1</v>
      </c>
      <c r="N114" s="0" t="n">
        <v>3</v>
      </c>
      <c r="P114" s="0" t="str">
        <f aca="false">_xlfn.CONCAT("('",B114,"','",C114,"','",M114,"','",F114,"','",G114,"'),")</f>
        <v>('Multi Shot Canister','Repeating','1','1','45'),</v>
      </c>
    </row>
    <row r="115" customFormat="false" ht="13.8" hidden="false" customHeight="false" outlineLevel="0" collapsed="false">
      <c r="A115" s="3" t="n">
        <v>114</v>
      </c>
      <c r="B115" s="3" t="s">
        <v>988</v>
      </c>
      <c r="C115" s="2" t="s">
        <v>967</v>
      </c>
      <c r="D115" s="3" t="s">
        <v>715</v>
      </c>
      <c r="E115" s="0" t="s">
        <v>989</v>
      </c>
      <c r="F115" s="0" t="n">
        <v>0</v>
      </c>
      <c r="G115" s="0" t="n">
        <v>3</v>
      </c>
      <c r="H115" s="0" t="s">
        <v>802</v>
      </c>
      <c r="J115" s="0" t="n">
        <v>1</v>
      </c>
      <c r="M115" s="0" t="n">
        <f aca="false">INDEX($O$2:$O$154,MATCH(D$2:D$154,T$2:T$16,0),1)</f>
        <v>1</v>
      </c>
      <c r="N115" s="0" t="n">
        <v>3</v>
      </c>
      <c r="P115" s="0" t="str">
        <f aca="false">_xlfn.CONCAT("('",B115,"','",C115,"','",M115,"','",F115,"','",G115,"'),")</f>
        <v>('M79 Launcher','Converted','1','0','3'),</v>
      </c>
    </row>
    <row r="116" customFormat="false" ht="13.8" hidden="false" customHeight="false" outlineLevel="0" collapsed="false">
      <c r="A116" s="3" t="n">
        <v>115</v>
      </c>
      <c r="B116" s="3" t="s">
        <v>990</v>
      </c>
      <c r="C116" s="2" t="s">
        <v>991</v>
      </c>
      <c r="D116" s="3" t="s">
        <v>515</v>
      </c>
      <c r="E116" s="0" t="s">
        <v>992</v>
      </c>
      <c r="F116" s="0" t="n">
        <v>5</v>
      </c>
      <c r="G116" s="0" t="n">
        <v>40</v>
      </c>
      <c r="H116" s="0" t="s">
        <v>811</v>
      </c>
      <c r="J116" s="0" t="n">
        <v>2</v>
      </c>
      <c r="M116" s="0" t="n">
        <f aca="false">INDEX($O$2:$O$154,MATCH(D$2:D$154,T$2:T$16,0),1)</f>
        <v>2</v>
      </c>
      <c r="N116" s="0" t="n">
        <v>3</v>
      </c>
      <c r="P116" s="0" t="str">
        <f aca="false">_xlfn.CONCAT("('",B116,"','",C116,"','",M116,"','",F116,"','",G116,"'),")</f>
        <v>('Crystallizing','Crystallized','2','5','40'),</v>
      </c>
    </row>
    <row r="117" customFormat="false" ht="13.8" hidden="false" customHeight="false" outlineLevel="0" collapsed="false">
      <c r="A117" s="3" t="n">
        <v>116</v>
      </c>
      <c r="B117" s="3" t="s">
        <v>993</v>
      </c>
      <c r="C117" s="2" t="s">
        <v>967</v>
      </c>
      <c r="D117" s="3" t="s">
        <v>734</v>
      </c>
      <c r="E117" s="0" t="s">
        <v>994</v>
      </c>
      <c r="F117" s="0" t="n">
        <v>0</v>
      </c>
      <c r="G117" s="0" t="n">
        <v>21</v>
      </c>
      <c r="H117" s="0" t="s">
        <v>802</v>
      </c>
      <c r="J117" s="0" t="n">
        <v>1</v>
      </c>
      <c r="M117" s="0" t="n">
        <f aca="false">INDEX($O$2:$O$154,MATCH(D$2:D$154,T$2:T$16,0),1)</f>
        <v>5</v>
      </c>
      <c r="N117" s="0" t="n">
        <v>3</v>
      </c>
      <c r="P117" s="0" t="str">
        <f aca="false">_xlfn.CONCAT("('",B117,"','",C117,"','",M117,"','",F117,"','",G117,"'),")</f>
        <v>('Fusion','Converted','5','0','21'),</v>
      </c>
    </row>
    <row r="118" customFormat="false" ht="13.8" hidden="false" customHeight="false" outlineLevel="0" collapsed="false">
      <c r="A118" s="3" t="n">
        <v>117</v>
      </c>
      <c r="B118" s="3" t="s">
        <v>995</v>
      </c>
      <c r="C118" s="2" t="s">
        <v>943</v>
      </c>
      <c r="D118" s="3" t="s">
        <v>734</v>
      </c>
      <c r="E118" s="0" t="s">
        <v>996</v>
      </c>
      <c r="F118" s="0" t="n">
        <v>0</v>
      </c>
      <c r="G118" s="0" t="n">
        <v>21</v>
      </c>
      <c r="H118" s="0" t="s">
        <v>717</v>
      </c>
      <c r="M118" s="0" t="n">
        <f aca="false">INDEX($O$2:$O$154,MATCH(D$2:D$154,T$2:T$16,0),1)</f>
        <v>5</v>
      </c>
      <c r="N118" s="0" t="n">
        <v>3</v>
      </c>
      <c r="P118" s="0" t="str">
        <f aca="false">_xlfn.CONCAT("('",B118,"','",C118,"','",M118,"','",F118,"','",G118,"'),")</f>
        <v>('Barbed Harpoon','Barbed','5','0','21'),</v>
      </c>
    </row>
    <row r="119" customFormat="false" ht="13.8" hidden="false" customHeight="false" outlineLevel="0" collapsed="false">
      <c r="A119" s="3" t="n">
        <v>118</v>
      </c>
      <c r="B119" s="3" t="s">
        <v>997</v>
      </c>
      <c r="C119" s="2" t="s">
        <v>998</v>
      </c>
      <c r="D119" s="3" t="s">
        <v>734</v>
      </c>
      <c r="E119" s="0" t="s">
        <v>999</v>
      </c>
      <c r="F119" s="0" t="n">
        <v>0</v>
      </c>
      <c r="G119" s="0" t="n">
        <v>15</v>
      </c>
      <c r="H119" s="0" t="s">
        <v>725</v>
      </c>
      <c r="I119" s="3" t="s">
        <v>722</v>
      </c>
      <c r="J119" s="0" t="n">
        <v>2</v>
      </c>
      <c r="M119" s="0" t="n">
        <f aca="false">INDEX($O$2:$O$154,MATCH(D$2:D$154,T$2:T$16,0),1)</f>
        <v>5</v>
      </c>
      <c r="N119" s="0" t="n">
        <v>3</v>
      </c>
      <c r="P119" s="0" t="str">
        <f aca="false">_xlfn.CONCAT("('",B119,"','",C119,"','",M119,"','",F119,"','",G119,"'),")</f>
        <v>('Flechette Darts','Tiny','5','0','15'),</v>
      </c>
    </row>
    <row r="120" customFormat="false" ht="13.8" hidden="false" customHeight="false" outlineLevel="0" collapsed="false">
      <c r="A120" s="3" t="n">
        <v>119</v>
      </c>
      <c r="B120" s="3" t="s">
        <v>1000</v>
      </c>
      <c r="C120" s="2" t="s">
        <v>28</v>
      </c>
      <c r="D120" s="3" t="s">
        <v>715</v>
      </c>
      <c r="E120" s="0" t="s">
        <v>890</v>
      </c>
      <c r="F120" s="0" t="n">
        <v>0</v>
      </c>
      <c r="G120" s="0" t="n">
        <v>3</v>
      </c>
      <c r="H120" s="0" t="s">
        <v>721</v>
      </c>
      <c r="I120" s="3" t="s">
        <v>722</v>
      </c>
      <c r="J120" s="0" t="n">
        <v>1</v>
      </c>
      <c r="M120" s="0" t="n">
        <f aca="false">INDEX($O$2:$O$154,MATCH(D$2:D$154,T$2:T$16,0),1)</f>
        <v>1</v>
      </c>
      <c r="N120" s="0" t="n">
        <v>4</v>
      </c>
      <c r="P120" s="0" t="str">
        <f aca="false">_xlfn.CONCAT("('",B120,"','",C120,"','",M120,"','",F120,"','",G120,"'),")</f>
        <v>('Armor Piercing','AP','1','0','3'),</v>
      </c>
    </row>
    <row r="121" customFormat="false" ht="13.8" hidden="false" customHeight="false" outlineLevel="0" collapsed="false">
      <c r="A121" s="3" t="n">
        <v>120</v>
      </c>
      <c r="B121" s="3" t="s">
        <v>1001</v>
      </c>
      <c r="C121" s="2" t="s">
        <v>1002</v>
      </c>
      <c r="D121" s="3" t="s">
        <v>715</v>
      </c>
      <c r="E121" s="0" t="s">
        <v>1003</v>
      </c>
      <c r="F121" s="0" t="n">
        <v>1</v>
      </c>
      <c r="G121" s="0" t="n">
        <v>40</v>
      </c>
      <c r="H121" s="0" t="s">
        <v>762</v>
      </c>
      <c r="I121" s="3" t="s">
        <v>722</v>
      </c>
      <c r="J121" s="0" t="n">
        <v>3</v>
      </c>
      <c r="M121" s="0" t="n">
        <f aca="false">INDEX($O$2:$O$154,MATCH(D$2:D$154,T$2:T$16,0),1)</f>
        <v>1</v>
      </c>
      <c r="N121" s="0" t="n">
        <v>4</v>
      </c>
      <c r="P121" s="0" t="str">
        <f aca="false">_xlfn.CONCAT("('",B121,"','",C121,"','",M121,"','",F121,"','",G121,"'),")</f>
        <v>('Armor Piercing Automatic','AP Auto','1','1','40'),</v>
      </c>
    </row>
    <row r="122" customFormat="false" ht="13.8" hidden="false" customHeight="false" outlineLevel="0" collapsed="false">
      <c r="A122" s="3" t="n">
        <v>121</v>
      </c>
      <c r="B122" s="3" t="s">
        <v>1004</v>
      </c>
      <c r="C122" s="2" t="s">
        <v>1005</v>
      </c>
      <c r="D122" s="3" t="s">
        <v>715</v>
      </c>
      <c r="E122" s="0" t="s">
        <v>1006</v>
      </c>
      <c r="F122" s="0" t="n">
        <v>2</v>
      </c>
      <c r="G122" s="0" t="n">
        <v>58</v>
      </c>
      <c r="H122" s="0" t="s">
        <v>762</v>
      </c>
      <c r="I122" s="3" t="s">
        <v>722</v>
      </c>
      <c r="J122" s="0" t="n">
        <v>3</v>
      </c>
      <c r="M122" s="0" t="n">
        <f aca="false">INDEX($O$2:$O$154,MATCH(D$2:D$154,T$2:T$16,0),1)</f>
        <v>1</v>
      </c>
      <c r="N122" s="0" t="n">
        <v>4</v>
      </c>
      <c r="P122" s="0" t="str">
        <f aca="false">_xlfn.CONCAT("('",B122,"','",C122,"','",M122,"','",F122,"','",G122,"'),")</f>
        <v>('Hardened Automatic','Hardened Auto','1','2','58'),</v>
      </c>
    </row>
    <row r="123" customFormat="false" ht="13.8" hidden="false" customHeight="false" outlineLevel="0" collapsed="false">
      <c r="A123" s="3" t="n">
        <v>122</v>
      </c>
      <c r="B123" s="3" t="s">
        <v>1007</v>
      </c>
      <c r="C123" s="2" t="s">
        <v>1008</v>
      </c>
      <c r="D123" s="3" t="s">
        <v>715</v>
      </c>
      <c r="E123" s="0" t="s">
        <v>1009</v>
      </c>
      <c r="F123" s="0" t="n">
        <v>2</v>
      </c>
      <c r="G123" s="0" t="n">
        <v>58</v>
      </c>
      <c r="I123" s="0" t="s">
        <v>722</v>
      </c>
      <c r="J123" s="0" t="n">
        <v>3</v>
      </c>
      <c r="M123" s="0" t="n">
        <f aca="false">INDEX($O$2:$O$154,MATCH(D$2:D$154,T$2:T$16,0),1)</f>
        <v>1</v>
      </c>
      <c r="N123" s="0" t="n">
        <v>4</v>
      </c>
      <c r="P123" s="0" t="str">
        <f aca="false">_xlfn.CONCAT("('",B123,"','",C123,"','",M123,"','",F123,"','",G123,"'),")</f>
        <v>('Rapid Automatic','Rapid','1','2','58'),</v>
      </c>
    </row>
    <row r="124" customFormat="false" ht="13.8" hidden="false" customHeight="false" outlineLevel="0" collapsed="false">
      <c r="A124" s="3" t="n">
        <v>123</v>
      </c>
      <c r="B124" s="3" t="s">
        <v>1010</v>
      </c>
      <c r="C124" s="2" t="s">
        <v>1010</v>
      </c>
      <c r="D124" s="3" t="s">
        <v>715</v>
      </c>
      <c r="E124" s="0" t="s">
        <v>1011</v>
      </c>
      <c r="F124" s="0" t="n">
        <v>3</v>
      </c>
      <c r="G124" s="0" t="n">
        <v>68</v>
      </c>
      <c r="I124" s="0" t="s">
        <v>722</v>
      </c>
      <c r="J124" s="0" t="n">
        <v>4</v>
      </c>
      <c r="M124" s="0" t="n">
        <f aca="false">INDEX($O$2:$O$154,MATCH(D$2:D$154,T$2:T$16,0),1)</f>
        <v>1</v>
      </c>
      <c r="N124" s="0" t="n">
        <v>4</v>
      </c>
      <c r="P124" s="0" t="str">
        <f aca="false">_xlfn.CONCAT("('",B124,"','",C124,"','",M124,"','",F124,"','",G124,"'),")</f>
        <v>('Calibrated Powerful','Calibrated Powerful','1','3','68'),</v>
      </c>
    </row>
    <row r="125" customFormat="false" ht="13.8" hidden="false" customHeight="false" outlineLevel="0" collapsed="false">
      <c r="A125" s="3" t="n">
        <v>124</v>
      </c>
      <c r="B125" s="3" t="s">
        <v>1012</v>
      </c>
      <c r="C125" s="2" t="s">
        <v>1013</v>
      </c>
      <c r="D125" s="3" t="s">
        <v>715</v>
      </c>
      <c r="E125" s="0" t="s">
        <v>1014</v>
      </c>
      <c r="F125" s="0" t="n">
        <v>4</v>
      </c>
      <c r="G125" s="0" t="n">
        <v>88</v>
      </c>
      <c r="I125" s="0" t="s">
        <v>722</v>
      </c>
      <c r="J125" s="0" t="n">
        <v>4</v>
      </c>
      <c r="M125" s="0" t="n">
        <f aca="false">INDEX($O$2:$O$154,MATCH(D$2:D$154,T$2:T$16,0),1)</f>
        <v>1</v>
      </c>
      <c r="N125" s="0" t="n">
        <v>4</v>
      </c>
      <c r="P125" s="0" t="str">
        <f aca="false">_xlfn.CONCAT("('",B125,"','",C125,"','",M125,"','",F125,"','",G125,"'),")</f>
        <v>('Powerful Automatic','Powerful Auto','1','4','88'),</v>
      </c>
    </row>
    <row r="126" customFormat="false" ht="13.8" hidden="false" customHeight="false" outlineLevel="0" collapsed="false">
      <c r="A126" s="3" t="n">
        <v>125</v>
      </c>
      <c r="B126" s="3" t="s">
        <v>1015</v>
      </c>
      <c r="C126" s="2" t="s">
        <v>1016</v>
      </c>
      <c r="D126" s="3" t="s">
        <v>715</v>
      </c>
      <c r="E126" s="0" t="s">
        <v>1017</v>
      </c>
      <c r="F126" s="0" t="n">
        <v>3</v>
      </c>
      <c r="G126" s="0" t="n">
        <v>78</v>
      </c>
      <c r="I126" s="0" t="s">
        <v>722</v>
      </c>
      <c r="J126" s="0" t="n">
        <v>4</v>
      </c>
      <c r="M126" s="0" t="n">
        <f aca="false">INDEX($O$2:$O$154,MATCH(D$2:D$154,T$2:T$16,0),1)</f>
        <v>1</v>
      </c>
      <c r="N126" s="0" t="n">
        <v>4</v>
      </c>
      <c r="P126" s="0" t="str">
        <f aca="false">_xlfn.CONCAT("('",B126,"','",C126,"','",M126,"','",F126,"','",G126,"'),")</f>
        <v>('Hardened Piercing Auto','Hardened AP Auto','1','3','78'),</v>
      </c>
    </row>
    <row r="127" customFormat="false" ht="13.8" hidden="false" customHeight="false" outlineLevel="0" collapsed="false">
      <c r="A127" s="3" t="n">
        <v>126</v>
      </c>
      <c r="B127" s="3" t="s">
        <v>1018</v>
      </c>
      <c r="C127" s="2" t="s">
        <v>135</v>
      </c>
      <c r="D127" s="3" t="s">
        <v>715</v>
      </c>
      <c r="E127" s="0" t="s">
        <v>1019</v>
      </c>
      <c r="F127" s="0" t="n">
        <v>-1</v>
      </c>
      <c r="G127" s="0" t="n">
        <v>10</v>
      </c>
      <c r="I127" s="0" t="s">
        <v>722</v>
      </c>
      <c r="J127" s="0" t="n">
        <v>2</v>
      </c>
      <c r="M127" s="0" t="n">
        <f aca="false">INDEX($O$2:$O$154,MATCH(D$2:D$154,T$2:T$16,0),1)</f>
        <v>1</v>
      </c>
      <c r="N127" s="0" t="n">
        <v>4</v>
      </c>
      <c r="P127" s="0" t="str">
        <f aca="false">_xlfn.CONCAT("('",B127,"','",C127,"','",M127,"','",F127,"','",G127,"'),")</f>
        <v>('9mm Receiver','9mm','1','-1','10'),</v>
      </c>
    </row>
    <row r="128" customFormat="false" ht="13.8" hidden="false" customHeight="false" outlineLevel="0" collapsed="false">
      <c r="A128" s="3" t="n">
        <v>127</v>
      </c>
      <c r="B128" s="3" t="s">
        <v>1020</v>
      </c>
      <c r="C128" s="2" t="s">
        <v>1021</v>
      </c>
      <c r="D128" s="3" t="s">
        <v>744</v>
      </c>
      <c r="E128" s="0" t="s">
        <v>940</v>
      </c>
      <c r="F128" s="0" t="n">
        <v>1</v>
      </c>
      <c r="G128" s="0" t="n">
        <v>14</v>
      </c>
      <c r="I128" s="0" t="s">
        <v>803</v>
      </c>
      <c r="J128" s="0" t="n">
        <v>1</v>
      </c>
      <c r="M128" s="0" t="n">
        <f aca="false">INDEX($O$2:$O$154,MATCH(D$2:D$154,T$2:T$16,0),1)</f>
        <v>8</v>
      </c>
      <c r="N128" s="0" t="n">
        <v>4</v>
      </c>
      <c r="P128" s="0" t="str">
        <f aca="false">_xlfn.CONCAT("('",B128,"','",C128,"','",M128,"','",F128,"','",G128,"'),")</f>
        <v>('Gamma Wave Emitter','Fiery','8','1','14'),</v>
      </c>
    </row>
    <row r="129" customFormat="false" ht="13.8" hidden="false" customHeight="false" outlineLevel="0" collapsed="false">
      <c r="A129" s="3" t="n">
        <v>128</v>
      </c>
      <c r="B129" s="3" t="s">
        <v>1022</v>
      </c>
      <c r="C129" s="2" t="s">
        <v>1023</v>
      </c>
      <c r="D129" s="3" t="s">
        <v>744</v>
      </c>
      <c r="E129" s="0" t="s">
        <v>720</v>
      </c>
      <c r="F129" s="0" t="n">
        <v>1</v>
      </c>
      <c r="G129" s="0" t="n">
        <v>17</v>
      </c>
      <c r="I129" s="0" t="s">
        <v>803</v>
      </c>
      <c r="J129" s="0" t="n">
        <v>2</v>
      </c>
      <c r="M129" s="0" t="n">
        <f aca="false">INDEX($O$2:$O$154,MATCH(D$2:D$154,T$2:T$16,0),1)</f>
        <v>8</v>
      </c>
      <c r="N129" s="0" t="n">
        <v>4</v>
      </c>
      <c r="P129" s="0" t="str">
        <f aca="false">_xlfn.CONCAT("('",B129,"','",C129,"','",M129,"','",F129,"','",G129,"'),")</f>
        <v>('Maximized Capacitor','Maximized','8','1','17'),</v>
      </c>
    </row>
    <row r="130" customFormat="false" ht="13.8" hidden="false" customHeight="false" outlineLevel="0" collapsed="false">
      <c r="A130" s="3" t="n">
        <v>129</v>
      </c>
      <c r="B130" s="3" t="s">
        <v>1024</v>
      </c>
      <c r="C130" s="2" t="s">
        <v>1025</v>
      </c>
      <c r="D130" s="3" t="s">
        <v>744</v>
      </c>
      <c r="E130" s="0" t="s">
        <v>1011</v>
      </c>
      <c r="F130" s="0" t="n">
        <v>1</v>
      </c>
      <c r="G130" s="0" t="n">
        <v>20</v>
      </c>
      <c r="I130" s="0" t="s">
        <v>803</v>
      </c>
      <c r="J130" s="0" t="n">
        <v>2</v>
      </c>
      <c r="M130" s="0" t="n">
        <f aca="false">INDEX($O$2:$O$154,MATCH(D$2:D$154,T$2:T$16,0),1)</f>
        <v>8</v>
      </c>
      <c r="N130" s="0" t="n">
        <v>4</v>
      </c>
      <c r="P130" s="0" t="str">
        <f aca="false">_xlfn.CONCAT("('",B130,"','",C130,"','",M130,"','",F130,"','",G130,"'),")</f>
        <v>('Boosted Photon Agitator','Boosted Agitated','8','1','20'),</v>
      </c>
    </row>
    <row r="131" customFormat="false" ht="13.8" hidden="false" customHeight="false" outlineLevel="0" collapsed="false">
      <c r="A131" s="3" t="n">
        <v>130</v>
      </c>
      <c r="B131" s="3" t="s">
        <v>1026</v>
      </c>
      <c r="C131" s="2" t="s">
        <v>1027</v>
      </c>
      <c r="D131" s="3" t="s">
        <v>744</v>
      </c>
      <c r="E131" s="0" t="s">
        <v>950</v>
      </c>
      <c r="F131" s="0" t="n">
        <v>1</v>
      </c>
      <c r="G131" s="0" t="n">
        <v>23</v>
      </c>
      <c r="I131" s="0" t="s">
        <v>803</v>
      </c>
      <c r="J131" s="0" t="n">
        <v>2</v>
      </c>
      <c r="M131" s="0" t="n">
        <f aca="false">INDEX($O$2:$O$154,MATCH(D$2:D$154,T$2:T$16,0),1)</f>
        <v>8</v>
      </c>
      <c r="N131" s="0" t="n">
        <v>4</v>
      </c>
      <c r="P131" s="0" t="str">
        <f aca="false">_xlfn.CONCAT("('",B131,"','",C131,"','",M131,"','",F131,"','",G131,"'),")</f>
        <v>('Boosted Gamma Wave Emitter','Boosted Firey','8','1','23'),</v>
      </c>
    </row>
    <row r="132" customFormat="false" ht="13.8" hidden="false" customHeight="false" outlineLevel="0" collapsed="false">
      <c r="A132" s="3" t="n">
        <v>131</v>
      </c>
      <c r="B132" s="3" t="s">
        <v>1028</v>
      </c>
      <c r="C132" s="2" t="s">
        <v>143</v>
      </c>
      <c r="D132" s="3" t="s">
        <v>744</v>
      </c>
      <c r="E132" s="0" t="s">
        <v>956</v>
      </c>
      <c r="F132" s="0" t="n">
        <v>1</v>
      </c>
      <c r="G132" s="0" t="n">
        <v>42</v>
      </c>
      <c r="I132" s="0" t="s">
        <v>803</v>
      </c>
      <c r="J132" s="0" t="n">
        <v>2</v>
      </c>
      <c r="M132" s="0" t="n">
        <f aca="false">INDEX($O$2:$O$154,MATCH(D$2:D$154,T$2:T$16,0),1)</f>
        <v>8</v>
      </c>
      <c r="N132" s="0" t="n">
        <v>4</v>
      </c>
      <c r="P132" s="0" t="str">
        <f aca="false">_xlfn.CONCAT("('",B132,"','",C132,"','",M132,"','",F132,"','",G132,"'),")</f>
        <v>('Overcharged Capacitor','Overcharged','8','1','42'),</v>
      </c>
    </row>
    <row r="133" customFormat="false" ht="13.8" hidden="false" customHeight="false" outlineLevel="0" collapsed="false">
      <c r="A133" s="3" t="n">
        <v>132</v>
      </c>
      <c r="B133" s="3" t="s">
        <v>1029</v>
      </c>
      <c r="C133" s="2" t="s">
        <v>1029</v>
      </c>
      <c r="D133" s="3" t="s">
        <v>515</v>
      </c>
      <c r="E133" s="0" t="s">
        <v>1030</v>
      </c>
      <c r="F133" s="0" t="n">
        <v>1</v>
      </c>
      <c r="G133" s="0" t="n">
        <v>15</v>
      </c>
      <c r="I133" s="0" t="s">
        <v>803</v>
      </c>
      <c r="J133" s="0" t="n">
        <v>2</v>
      </c>
      <c r="M133" s="0" t="n">
        <f aca="false">INDEX($O$2:$O$154,MATCH(D$2:D$154,T$2:T$16,0),1)</f>
        <v>2</v>
      </c>
      <c r="N133" s="0" t="n">
        <v>4</v>
      </c>
      <c r="P133" s="0" t="str">
        <f aca="false">_xlfn.CONCAT("('",B133,"','",C133,"','",M133,"','",F133,"','",G133,"'),")</f>
        <v>('Improved Long','Improved Long','2','1','15'),</v>
      </c>
    </row>
    <row r="134" customFormat="false" ht="13.8" hidden="false" customHeight="false" outlineLevel="0" collapsed="false">
      <c r="A134" s="3" t="n">
        <v>133</v>
      </c>
      <c r="B134" s="3" t="s">
        <v>1031</v>
      </c>
      <c r="C134" s="2" t="s">
        <v>1032</v>
      </c>
      <c r="D134" s="3" t="s">
        <v>515</v>
      </c>
      <c r="E134" s="0" t="s">
        <v>1033</v>
      </c>
      <c r="F134" s="0" t="n">
        <v>1</v>
      </c>
      <c r="G134" s="0" t="n">
        <v>18</v>
      </c>
      <c r="I134" s="0" t="s">
        <v>803</v>
      </c>
      <c r="J134" s="0" t="n">
        <v>2</v>
      </c>
      <c r="M134" s="0" t="n">
        <f aca="false">INDEX($O$2:$O$154,MATCH(D$2:D$154,T$2:T$16,0),1)</f>
        <v>2</v>
      </c>
      <c r="N134" s="0" t="n">
        <v>4</v>
      </c>
      <c r="P134" s="0" t="str">
        <f aca="false">_xlfn.CONCAT("('",B134,"','",C134,"','",M134,"','",F134,"','",G134,"'),")</f>
        <v>('Improved Automatic','Improved Auto','2','1','18'),</v>
      </c>
    </row>
    <row r="135" customFormat="false" ht="13.8" hidden="false" customHeight="false" outlineLevel="0" collapsed="false">
      <c r="A135" s="3" t="n">
        <v>134</v>
      </c>
      <c r="B135" s="3" t="s">
        <v>1034</v>
      </c>
      <c r="C135" s="2" t="s">
        <v>1035</v>
      </c>
      <c r="D135" s="3" t="s">
        <v>515</v>
      </c>
      <c r="E135" s="0" t="s">
        <v>1036</v>
      </c>
      <c r="F135" s="0" t="n">
        <v>1</v>
      </c>
      <c r="G135" s="0" t="n">
        <v>21</v>
      </c>
      <c r="I135" s="0" t="s">
        <v>803</v>
      </c>
      <c r="J135" s="0" t="n">
        <v>2</v>
      </c>
      <c r="M135" s="0" t="n">
        <f aca="false">INDEX($O$2:$O$154,MATCH(D$2:D$154,T$2:T$16,0),1)</f>
        <v>2</v>
      </c>
      <c r="N135" s="0" t="n">
        <v>4</v>
      </c>
      <c r="P135" s="0" t="str">
        <f aca="false">_xlfn.CONCAT("('",B135,"','",C135,"','",M135,"','",F135,"','",G135,"'),")</f>
        <v>('Improved Sniper','Improved Charging','2','1','21'),</v>
      </c>
    </row>
    <row r="136" customFormat="false" ht="13.8" hidden="false" customHeight="false" outlineLevel="0" collapsed="false">
      <c r="A136" s="3" t="n">
        <v>135</v>
      </c>
      <c r="B136" s="3" t="s">
        <v>1037</v>
      </c>
      <c r="C136" s="2" t="s">
        <v>1038</v>
      </c>
      <c r="D136" s="3" t="s">
        <v>515</v>
      </c>
      <c r="E136" s="0" t="s">
        <v>1039</v>
      </c>
      <c r="F136" s="0" t="n">
        <v>1</v>
      </c>
      <c r="G136" s="0" t="n">
        <v>25</v>
      </c>
      <c r="I136" s="0" t="s">
        <v>803</v>
      </c>
      <c r="J136" s="0" t="n">
        <v>2</v>
      </c>
      <c r="M136" s="0" t="n">
        <f aca="false">INDEX($O$2:$O$154,MATCH(D$2:D$154,T$2:T$16,0),1)</f>
        <v>2</v>
      </c>
      <c r="N136" s="0" t="n">
        <v>4</v>
      </c>
      <c r="P136" s="0" t="str">
        <f aca="false">_xlfn.CONCAT("('",B136,"','",C136,"','",M136,"','",F136,"','",G136,"'),")</f>
        <v>('Improved Splitter','Improved Scattergun','2','1','25'),</v>
      </c>
    </row>
    <row r="137" customFormat="false" ht="13.8" hidden="false" customHeight="false" outlineLevel="0" collapsed="false">
      <c r="A137" s="3" t="n">
        <v>136</v>
      </c>
      <c r="B137" s="3" t="s">
        <v>1040</v>
      </c>
      <c r="C137" s="2" t="s">
        <v>1041</v>
      </c>
      <c r="D137" s="3" t="s">
        <v>518</v>
      </c>
      <c r="E137" s="0" t="s">
        <v>1042</v>
      </c>
      <c r="F137" s="0" t="n">
        <v>1</v>
      </c>
      <c r="G137" s="0" t="n">
        <v>15</v>
      </c>
      <c r="I137" s="0" t="s">
        <v>803</v>
      </c>
      <c r="J137" s="0" t="n">
        <v>2</v>
      </c>
      <c r="M137" s="0" t="n">
        <f aca="false">INDEX($O$2:$O$154,MATCH(D$2:D$154,T$2:T$16,0),1)</f>
        <v>7</v>
      </c>
      <c r="N137" s="0" t="n">
        <v>4</v>
      </c>
      <c r="P137" s="0" t="str">
        <f aca="false">_xlfn.CONCAT("('",B137,"','",C137,"','",M137,"','",F137,"','",G137,"'),")</f>
        <v>('Amplified Beam Splitter','Improved Scattered','7','1','15'),</v>
      </c>
    </row>
    <row r="138" customFormat="false" ht="13.8" hidden="false" customHeight="false" outlineLevel="0" collapsed="false">
      <c r="A138" s="3" t="n">
        <v>137</v>
      </c>
      <c r="B138" s="3" t="s">
        <v>1043</v>
      </c>
      <c r="C138" s="2" t="s">
        <v>1044</v>
      </c>
      <c r="D138" s="3" t="s">
        <v>518</v>
      </c>
      <c r="E138" s="0" t="s">
        <v>1045</v>
      </c>
      <c r="F138" s="0" t="n">
        <v>1</v>
      </c>
      <c r="G138" s="0" t="n">
        <v>18</v>
      </c>
      <c r="I138" s="0" t="s">
        <v>803</v>
      </c>
      <c r="J138" s="0" t="n">
        <v>2</v>
      </c>
      <c r="M138" s="0" t="n">
        <f aca="false">INDEX($O$2:$O$154,MATCH(D$2:D$154,T$2:T$16,0),1)</f>
        <v>7</v>
      </c>
      <c r="N138" s="0" t="n">
        <v>4</v>
      </c>
      <c r="P138" s="0" t="str">
        <f aca="false">_xlfn.CONCAT("('",B138,"','",C138,"','",M138,"','",F138,"','",G138,"'),")</f>
        <v>('Fine-tuned Beam Focuser','Improved Focused','7','1','18'),</v>
      </c>
    </row>
    <row r="139" customFormat="false" ht="13.8" hidden="false" customHeight="false" outlineLevel="0" collapsed="false">
      <c r="A139" s="3" t="n">
        <v>138</v>
      </c>
      <c r="B139" s="3" t="s">
        <v>1046</v>
      </c>
      <c r="C139" s="2" t="s">
        <v>1047</v>
      </c>
      <c r="D139" s="3" t="s">
        <v>518</v>
      </c>
      <c r="E139" s="0" t="s">
        <v>1048</v>
      </c>
      <c r="F139" s="0" t="n">
        <v>1</v>
      </c>
      <c r="G139" s="0" t="n">
        <v>21</v>
      </c>
      <c r="I139" s="0" t="s">
        <v>803</v>
      </c>
      <c r="J139" s="0" t="n">
        <v>3</v>
      </c>
      <c r="M139" s="0" t="n">
        <f aca="false">INDEX($O$2:$O$154,MATCH(D$2:D$154,T$2:T$16,0),1)</f>
        <v>7</v>
      </c>
      <c r="N139" s="0" t="n">
        <v>4</v>
      </c>
      <c r="P139" s="0" t="str">
        <f aca="false">_xlfn.CONCAT("('",B139,"','",C139,"','",M139,"','",F139,"','",G139,"'),")</f>
        <v>('Quantum Gyro-Compensating Lens','Improved Targeting','7','1','21'),</v>
      </c>
    </row>
    <row r="140" customFormat="false" ht="13.8" hidden="false" customHeight="false" outlineLevel="0" collapsed="false">
      <c r="A140" s="3" t="n">
        <v>139</v>
      </c>
      <c r="B140" s="3" t="s">
        <v>1049</v>
      </c>
      <c r="C140" s="2" t="s">
        <v>1050</v>
      </c>
      <c r="D140" s="3" t="s">
        <v>86</v>
      </c>
      <c r="E140" s="0" t="s">
        <v>945</v>
      </c>
      <c r="F140" s="0" t="n">
        <v>8</v>
      </c>
      <c r="G140" s="0" t="n">
        <v>80</v>
      </c>
      <c r="I140" s="0" t="s">
        <v>722</v>
      </c>
      <c r="J140" s="0" t="n">
        <v>2</v>
      </c>
      <c r="M140" s="0" t="n">
        <f aca="false">INDEX($O$2:$O$154,MATCH(D$2:D$154,T$2:T$16,0),1)</f>
        <v>10</v>
      </c>
      <c r="N140" s="0" t="n">
        <v>5</v>
      </c>
      <c r="P140" s="0" t="str">
        <f aca="false">_xlfn.CONCAT("('",B140,"','",C140,"','",M140,"','",F140,"','",G140,"'),")</f>
        <v>('Liquid Nitrogen','Sub-Zero','10','8','80'),</v>
      </c>
    </row>
    <row r="141" customFormat="false" ht="13.8" hidden="false" customHeight="false" outlineLevel="0" collapsed="false">
      <c r="A141" s="3" t="n">
        <v>140</v>
      </c>
      <c r="B141" s="3" t="s">
        <v>1051</v>
      </c>
      <c r="C141" s="2" t="s">
        <v>468</v>
      </c>
      <c r="D141" s="3" t="s">
        <v>515</v>
      </c>
      <c r="E141" s="0" t="s">
        <v>832</v>
      </c>
      <c r="F141" s="0" t="n">
        <v>1</v>
      </c>
      <c r="G141" s="0" t="n">
        <v>28</v>
      </c>
      <c r="I141" s="0" t="s">
        <v>722</v>
      </c>
      <c r="J141" s="0" t="n">
        <v>1</v>
      </c>
      <c r="M141" s="0" t="n">
        <f aca="false">INDEX($O$2:$O$154,MATCH(D$2:D$154,T$2:T$16,0),1)</f>
        <v>2</v>
      </c>
      <c r="N141" s="0" t="n">
        <v>5</v>
      </c>
      <c r="P141" s="0" t="str">
        <f aca="false">_xlfn.CONCAT("('",B141,"','",C141,"','",M141,"','",F141,"','",G141,"'),")</f>
        <v>('Compressed Tubing','Calibrated','2','1','28'),</v>
      </c>
    </row>
    <row r="142" customFormat="false" ht="13.8" hidden="false" customHeight="false" outlineLevel="0" collapsed="false">
      <c r="A142" s="3" t="n">
        <v>141</v>
      </c>
      <c r="B142" s="3" t="s">
        <v>1052</v>
      </c>
      <c r="C142" s="2" t="s">
        <v>1053</v>
      </c>
      <c r="D142" s="3" t="s">
        <v>759</v>
      </c>
      <c r="E142" s="0" t="s">
        <v>1054</v>
      </c>
      <c r="F142" s="0" t="n">
        <v>2</v>
      </c>
      <c r="G142" s="0" t="n">
        <v>65</v>
      </c>
      <c r="I142" s="0" t="s">
        <v>722</v>
      </c>
      <c r="J142" s="0" t="n">
        <v>1</v>
      </c>
      <c r="M142" s="0" t="n">
        <f aca="false">INDEX($O$2:$O$154,MATCH(D$2:D$154,T$2:T$16,0),1)</f>
        <v>12</v>
      </c>
      <c r="N142" s="0" t="n">
        <v>5</v>
      </c>
      <c r="P142" s="0" t="str">
        <f aca="false">_xlfn.CONCAT("('",B142,"','",C142,"','",M142,"','",F142,"','",G142,"'),")</f>
        <v>('Wide Diffusion','Spray','12','2','65'),</v>
      </c>
    </row>
    <row r="143" customFormat="false" ht="13.8" hidden="false" customHeight="false" outlineLevel="0" collapsed="false">
      <c r="A143" s="3" t="n">
        <v>142</v>
      </c>
      <c r="B143" s="3" t="s">
        <v>1055</v>
      </c>
      <c r="C143" s="2" t="s">
        <v>924</v>
      </c>
      <c r="D143" s="3" t="s">
        <v>759</v>
      </c>
      <c r="E143" s="0" t="s">
        <v>1056</v>
      </c>
      <c r="F143" s="0" t="n">
        <v>2</v>
      </c>
      <c r="G143" s="0" t="n">
        <v>65</v>
      </c>
      <c r="I143" s="0" t="s">
        <v>722</v>
      </c>
      <c r="J143" s="0" t="n">
        <v>1</v>
      </c>
      <c r="M143" s="0" t="n">
        <f aca="false">INDEX($O$2:$O$154,MATCH(D$2:D$154,T$2:T$16,0),1)</f>
        <v>12</v>
      </c>
      <c r="N143" s="0" t="n">
        <v>5</v>
      </c>
      <c r="P143" s="0" t="str">
        <f aca="false">_xlfn.CONCAT("('",B143,"','",C143,"','",M143,"','",F143,"','",G143,"'),")</f>
        <v>('Aerosolizer','Vaporizing','12','2','65'),</v>
      </c>
    </row>
    <row r="144" customFormat="false" ht="13.8" hidden="false" customHeight="false" outlineLevel="0" collapsed="false">
      <c r="A144" s="3" t="n">
        <v>143</v>
      </c>
      <c r="B144" s="3" t="s">
        <v>1057</v>
      </c>
      <c r="C144" s="2" t="s">
        <v>1058</v>
      </c>
      <c r="D144" s="3" t="s">
        <v>759</v>
      </c>
      <c r="E144" s="0" t="s">
        <v>1059</v>
      </c>
      <c r="F144" s="0" t="n">
        <v>1</v>
      </c>
      <c r="G144" s="0" t="n">
        <v>65</v>
      </c>
      <c r="I144" s="0" t="s">
        <v>722</v>
      </c>
      <c r="J144" s="0" t="n">
        <v>2</v>
      </c>
      <c r="M144" s="0" t="n">
        <f aca="false">INDEX($O$2:$O$154,MATCH(D$2:D$154,T$2:T$16,0),1)</f>
        <v>12</v>
      </c>
      <c r="N144" s="0" t="n">
        <v>5</v>
      </c>
      <c r="P144" s="0" t="str">
        <f aca="false">_xlfn.CONCAT("('",B144,"','",C144,"','",M144,"','",F144,"','",G144,"'),")</f>
        <v>('Bladed Exhaust','Battle','12','1','65'),</v>
      </c>
    </row>
    <row r="145" customFormat="false" ht="13.8" hidden="false" customHeight="false" outlineLevel="0" collapsed="false">
      <c r="A145" s="3" t="n">
        <v>144</v>
      </c>
      <c r="B145" s="3" t="s">
        <v>1060</v>
      </c>
      <c r="C145" s="2" t="s">
        <v>1060</v>
      </c>
      <c r="D145" s="3" t="s">
        <v>715</v>
      </c>
      <c r="E145" s="0" t="s">
        <v>1061</v>
      </c>
      <c r="F145" s="0" t="n">
        <v>0</v>
      </c>
      <c r="G145" s="0" t="n">
        <v>0</v>
      </c>
      <c r="I145" s="0" t="s">
        <v>803</v>
      </c>
      <c r="J145" s="0" t="n">
        <v>1</v>
      </c>
      <c r="M145" s="0" t="n">
        <f aca="false">INDEX($O$2:$O$154,MATCH(D$2:D$154,T$2:T$16,0),1)</f>
        <v>1</v>
      </c>
      <c r="N145" s="0" t="n">
        <v>5</v>
      </c>
      <c r="P145" s="0" t="str">
        <f aca="false">_xlfn.CONCAT("('",B145,"','",C145,"','",M145,"','",F145,"','",G145,"'),")</f>
        <v>('Secure','Secure','1','0','0'),</v>
      </c>
    </row>
    <row r="146" customFormat="false" ht="13.8" hidden="false" customHeight="false" outlineLevel="0" collapsed="false">
      <c r="A146" s="3" t="n">
        <v>145</v>
      </c>
      <c r="B146" s="3" t="s">
        <v>1062</v>
      </c>
      <c r="C146" s="2" t="s">
        <v>1062</v>
      </c>
      <c r="D146" s="3" t="s">
        <v>715</v>
      </c>
      <c r="E146" s="0" t="s">
        <v>1063</v>
      </c>
      <c r="F146" s="0" t="n">
        <v>0</v>
      </c>
      <c r="G146" s="0" t="n">
        <v>0</v>
      </c>
      <c r="I146" s="0" t="s">
        <v>803</v>
      </c>
      <c r="J146" s="0" t="n">
        <v>2</v>
      </c>
      <c r="M146" s="0" t="n">
        <f aca="false">INDEX($O$2:$O$154,MATCH(D$2:D$154,T$2:T$16,0),1)</f>
        <v>1</v>
      </c>
      <c r="N146" s="0" t="n">
        <v>5</v>
      </c>
      <c r="P146" s="0" t="str">
        <f aca="false">_xlfn.CONCAT("('",B146,"','",C146,"','",M146,"','",F146,"','",G146,"'),")</f>
        <v>('Powered','Powered','1','0','0'),</v>
      </c>
    </row>
    <row r="147" customFormat="false" ht="13.8" hidden="false" customHeight="false" outlineLevel="0" collapsed="false">
      <c r="A147" s="3" t="n">
        <v>146</v>
      </c>
      <c r="B147" s="3" t="s">
        <v>1064</v>
      </c>
      <c r="C147" s="2" t="s">
        <v>1064</v>
      </c>
      <c r="D147" s="3" t="s">
        <v>515</v>
      </c>
      <c r="E147" s="0" t="s">
        <v>895</v>
      </c>
      <c r="F147" s="0" t="n">
        <v>0</v>
      </c>
      <c r="G147" s="0" t="n">
        <v>0</v>
      </c>
      <c r="I147" s="0" t="s">
        <v>803</v>
      </c>
      <c r="J147" s="0" t="n">
        <v>2</v>
      </c>
      <c r="M147" s="0" t="n">
        <f aca="false">INDEX($O$2:$O$154,MATCH(D$2:D$154,T$2:T$16,0),1)</f>
        <v>2</v>
      </c>
      <c r="N147" s="0" t="n">
        <v>5</v>
      </c>
      <c r="P147" s="0" t="str">
        <f aca="false">_xlfn.CONCAT("('",B147,"','",C147,"','",M147,"','",F147,"','",G147,"'),")</f>
        <v>('Aerodynamic','Aerodynamic','2','0','0'),</v>
      </c>
    </row>
    <row r="148" customFormat="false" ht="13.8" hidden="false" customHeight="false" outlineLevel="0" collapsed="false">
      <c r="A148" s="3" t="n">
        <v>147</v>
      </c>
      <c r="B148" s="3" t="s">
        <v>1065</v>
      </c>
      <c r="C148" s="2" t="s">
        <v>1066</v>
      </c>
      <c r="D148" s="3" t="s">
        <v>768</v>
      </c>
      <c r="E148" s="0" t="s">
        <v>1063</v>
      </c>
      <c r="F148" s="0" t="n">
        <v>0</v>
      </c>
      <c r="G148" s="0" t="n">
        <v>100</v>
      </c>
      <c r="I148" s="0" t="s">
        <v>926</v>
      </c>
      <c r="J148" s="0" t="n">
        <v>2</v>
      </c>
      <c r="K148" s="0" t="s">
        <v>803</v>
      </c>
      <c r="L148" s="0" t="n">
        <v>2</v>
      </c>
      <c r="M148" s="0" t="n">
        <f aca="false">INDEX($O$2:$O$154,MATCH(D$2:D$154,T$2:T$16,0),1)</f>
        <v>14</v>
      </c>
      <c r="N148" s="0" t="n">
        <v>5</v>
      </c>
      <c r="P148" s="0" t="str">
        <f aca="false">_xlfn.CONCAT("('",B148,"','",C148,"','",M148,"','",F148,"','",G148,"'),")</f>
        <v>('Shocking Coils','Surging','14','0','100'),</v>
      </c>
    </row>
    <row r="149" customFormat="false" ht="13.8" hidden="false" customHeight="false" outlineLevel="0" collapsed="false">
      <c r="A149" s="3" t="n">
        <v>148</v>
      </c>
      <c r="B149" s="3" t="s">
        <v>939</v>
      </c>
      <c r="C149" s="2" t="s">
        <v>939</v>
      </c>
      <c r="D149" s="3" t="s">
        <v>515</v>
      </c>
      <c r="E149" s="0" t="s">
        <v>1067</v>
      </c>
      <c r="F149" s="0" t="n">
        <v>1</v>
      </c>
      <c r="G149" s="0" t="n">
        <v>20</v>
      </c>
      <c r="I149" s="0" t="s">
        <v>722</v>
      </c>
      <c r="J149" s="0" t="n">
        <v>1</v>
      </c>
      <c r="M149" s="0" t="n">
        <f aca="false">INDEX($O$2:$O$154,MATCH(D$2:D$154,T$2:T$16,0),1)</f>
        <v>2</v>
      </c>
      <c r="N149" s="0" t="n">
        <v>5</v>
      </c>
      <c r="P149" s="0" t="str">
        <f aca="false">_xlfn.CONCAT("('",B149,"','",C149,"','",M149,"','",F149,"','",G149,"'),")</f>
        <v>('Extended','Extended','2','1','20'),</v>
      </c>
    </row>
    <row r="150" customFormat="false" ht="13.8" hidden="false" customHeight="false" outlineLevel="0" collapsed="false">
      <c r="A150" s="3" t="n">
        <v>149</v>
      </c>
      <c r="B150" s="3" t="s">
        <v>841</v>
      </c>
      <c r="C150" s="2" t="s">
        <v>841</v>
      </c>
      <c r="D150" s="3" t="s">
        <v>729</v>
      </c>
      <c r="E150" s="0" t="s">
        <v>832</v>
      </c>
      <c r="F150" s="0" t="n">
        <v>0</v>
      </c>
      <c r="G150" s="0" t="n">
        <v>28</v>
      </c>
      <c r="M150" s="0" t="n">
        <f aca="false">INDEX($O$2:$O$154,MATCH(D$2:D$154,T$2:T$16,0),1)</f>
        <v>4</v>
      </c>
      <c r="N150" s="0" t="n">
        <v>5</v>
      </c>
      <c r="P150" s="0" t="str">
        <f aca="false">_xlfn.CONCAT("('",B150,"','",C150,"','",M150,"','",F150,"','",G150,"'),")</f>
        <v>('Tactical','Tactical','4','0','28'),</v>
      </c>
    </row>
    <row r="151" customFormat="false" ht="13.8" hidden="false" customHeight="false" outlineLevel="0" collapsed="false">
      <c r="A151" s="3" t="n">
        <v>150</v>
      </c>
      <c r="B151" s="3" t="s">
        <v>1068</v>
      </c>
      <c r="C151" s="2" t="s">
        <v>1069</v>
      </c>
      <c r="D151" s="3" t="s">
        <v>515</v>
      </c>
      <c r="E151" s="0" t="s">
        <v>735</v>
      </c>
      <c r="F151" s="0" t="n">
        <v>0</v>
      </c>
      <c r="G151" s="0" t="n">
        <v>143</v>
      </c>
      <c r="I151" s="0" t="s">
        <v>722</v>
      </c>
      <c r="J151" s="0" t="n">
        <v>2</v>
      </c>
      <c r="M151" s="0" t="n">
        <f aca="false">INDEX($O$2:$O$154,MATCH(D$2:D$154,T$2:T$16,0),1)</f>
        <v>2</v>
      </c>
      <c r="N151" s="0" t="n">
        <v>5</v>
      </c>
      <c r="P151" s="0" t="str">
        <f aca="false">_xlfn.CONCAT("('",B151,"','",C151,"','",M151,"','",F151,"','",G151,"'),")</f>
        <v>('Snap','Double Action','2','0','143'),</v>
      </c>
    </row>
    <row r="152" customFormat="false" ht="13.8" hidden="false" customHeight="false" outlineLevel="0" collapsed="false">
      <c r="A152" s="3" t="n">
        <v>151</v>
      </c>
      <c r="B152" s="3" t="s">
        <v>1070</v>
      </c>
      <c r="C152" s="2" t="s">
        <v>1071</v>
      </c>
      <c r="D152" s="3" t="s">
        <v>515</v>
      </c>
      <c r="E152" s="0" t="s">
        <v>824</v>
      </c>
      <c r="F152" s="0" t="n">
        <v>8</v>
      </c>
      <c r="G152" s="0" t="n">
        <v>218</v>
      </c>
      <c r="I152" s="0" t="s">
        <v>722</v>
      </c>
      <c r="J152" s="0" t="n">
        <v>3</v>
      </c>
      <c r="M152" s="0" t="n">
        <f aca="false">INDEX($O$2:$O$154,MATCH(D$2:D$154,T$2:T$16,0),1)</f>
        <v>2</v>
      </c>
      <c r="N152" s="0" t="n">
        <v>5</v>
      </c>
      <c r="P152" s="0" t="str">
        <f aca="false">_xlfn.CONCAT("('",B152,"','",C152,"','",M152,"','",F152,"','",G152,"'),")</f>
        <v>('3-Shot Chamber','3-Shot','2','8','218'),</v>
      </c>
    </row>
    <row r="153" customFormat="false" ht="13.8" hidden="false" customHeight="false" outlineLevel="0" collapsed="false">
      <c r="A153" s="3" t="n">
        <v>152</v>
      </c>
      <c r="B153" s="3" t="s">
        <v>1072</v>
      </c>
      <c r="C153" s="2" t="s">
        <v>1073</v>
      </c>
      <c r="D153" s="3" t="s">
        <v>515</v>
      </c>
      <c r="E153" s="0" t="s">
        <v>1074</v>
      </c>
      <c r="F153" s="0" t="n">
        <v>10</v>
      </c>
      <c r="G153" s="0" t="n">
        <v>250</v>
      </c>
      <c r="I153" s="0" t="s">
        <v>722</v>
      </c>
      <c r="J153" s="0" t="n">
        <v>4</v>
      </c>
      <c r="M153" s="0" t="n">
        <f aca="false">INDEX($O$2:$O$154,MATCH(D$2:D$154,T$2:T$16,0),1)</f>
        <v>2</v>
      </c>
      <c r="N153" s="0" t="n">
        <v>5</v>
      </c>
      <c r="P153" s="0" t="str">
        <f aca="false">_xlfn.CONCAT("('",B153,"','",C153,"','",M153,"','",F153,"','",G153,"'),")</f>
        <v>('6-Shot Chamber','6-Shot','2','10','250'),</v>
      </c>
    </row>
    <row r="154" customFormat="false" ht="13.8" hidden="false" customHeight="false" outlineLevel="0" collapsed="false">
      <c r="A154" s="3" t="n">
        <v>153</v>
      </c>
      <c r="B154" s="3" t="s">
        <v>1075</v>
      </c>
      <c r="C154" s="2" t="s">
        <v>1075</v>
      </c>
      <c r="D154" s="3" t="s">
        <v>726</v>
      </c>
      <c r="E154" s="0" t="s">
        <v>1076</v>
      </c>
      <c r="F154" s="0" t="n">
        <v>10</v>
      </c>
      <c r="G154" s="0" t="n">
        <v>250</v>
      </c>
      <c r="I154" s="0" t="s">
        <v>722</v>
      </c>
      <c r="J154" s="0" t="n">
        <v>2</v>
      </c>
      <c r="M154" s="0" t="n">
        <f aca="false">INDEX($O$2:$O$154,MATCH(D$2:D$154,T$2:T$16,0),1)</f>
        <v>3</v>
      </c>
      <c r="N154" s="0" t="n">
        <v>5</v>
      </c>
      <c r="P154" s="0" t="str">
        <f aca="false">_xlfn.CONCAT("('",B154,"','",C154,"','",M154,"','",F154,"','",G154,"'),")</f>
        <v>('Balanced','Balanced','3','10','250'),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2025-05-16T16:03:51Z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