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ood" sheetId="1" state="visible" r:id="rId2"/>
    <sheet name="Beverages" sheetId="2" state="visible" r:id="rId3"/>
    <sheet name="Chems" sheetId="3" state="visible" r:id="rId4"/>
    <sheet name="Other" sheetId="4" state="visible" r:id="rId5"/>
    <sheet name="Publications" sheetId="5" state="visible" r:id="rId6"/>
    <sheet name="2d20" sheetId="6" state="visible" r:id="rId7"/>
    <sheet name="3d20" sheetId="7" state="visible" r:id="rId8"/>
    <sheet name="All" sheetId="8" state="visible" r:id="rId9"/>
  </sheets>
  <definedNames>
    <definedName function="false" hidden="true" localSheetId="1" name="_xlnm._FilterDatabase" vbProcedure="false">Beverages!$A$1:$I$32</definedName>
    <definedName function="false" hidden="true" localSheetId="2" name="_xlnm._FilterDatabase" vbProcedure="false">Chems!$A$1:$H$52</definedName>
    <definedName function="false" hidden="true" localSheetId="0" name="_xlnm._FilterDatabase" vbProcedure="false">Food!$A$1:$I$101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<sst xmlns="http://schemas.openxmlformats.org/spreadsheetml/2006/main" count="1774" uniqueCount="641">
  <si>
    <t xml:space="preserve">Food</t>
  </si>
  <si>
    <t xml:space="preserve">HP</t>
  </si>
  <si>
    <t xml:space="preserve">Other</t>
  </si>
  <si>
    <t xml:space="preserve">Rad</t>
  </si>
  <si>
    <t xml:space="preserve">Weight</t>
  </si>
  <si>
    <t xml:space="preserve">Cost</t>
  </si>
  <si>
    <t xml:space="preserve">Rarity</t>
  </si>
  <si>
    <t xml:space="preserve">Type</t>
  </si>
  <si>
    <t xml:space="preserve">Loot</t>
  </si>
  <si>
    <t xml:space="preserve">min</t>
  </si>
  <si>
    <t xml:space="preserve">max</t>
  </si>
  <si>
    <t xml:space="preserve">amount</t>
  </si>
  <si>
    <t xml:space="preserve">chance</t>
  </si>
  <si>
    <t xml:space="preserve">avg</t>
  </si>
  <si>
    <t xml:space="preserve">Baked Bloatfly</t>
  </si>
  <si>
    <t xml:space="preserve">+2 Radiation damage resistance</t>
  </si>
  <si>
    <t xml:space="preserve">–</t>
  </si>
  <si>
    <t xml:space="preserve">&lt;1</t>
  </si>
  <si>
    <t xml:space="preserve">p</t>
  </si>
  <si>
    <t xml:space="preserve">Alien Cell</t>
  </si>
  <si>
    <t xml:space="preserve">3+1 CD</t>
  </si>
  <si>
    <t xml:space="preserve">BlamCo Brand Mac and Cheese</t>
  </si>
  <si>
    <t xml:space="preserve">w</t>
  </si>
  <si>
    <t xml:space="preserve">2mm EC</t>
  </si>
  <si>
    <t xml:space="preserve">6+3 CD</t>
  </si>
  <si>
    <t xml:space="preserve">Bloatfly Meat</t>
  </si>
  <si>
    <t xml:space="preserve">r</t>
  </si>
  <si>
    <t xml:space="preserve">Plasma Cart</t>
  </si>
  <si>
    <t xml:space="preserve">10+5 CD</t>
  </si>
  <si>
    <t xml:space="preserve">Bloodbug Meat</t>
  </si>
  <si>
    <t xml:space="preserve">12.7mm</t>
  </si>
  <si>
    <t xml:space="preserve">4+2 CD</t>
  </si>
  <si>
    <t xml:space="preserve">Bloodbug Steak</t>
  </si>
  <si>
    <t xml:space="preserve">Max HP +3 until end of following scene</t>
  </si>
  <si>
    <t xml:space="preserve">Fusion Core</t>
  </si>
  <si>
    <t xml:space="preserve">Brahmin Meat</t>
  </si>
  <si>
    <t xml:space="preserve">5mm</t>
  </si>
  <si>
    <t xml:space="preserve">12+6 CDx10</t>
  </si>
  <si>
    <t xml:space="preserve">Brain Fungus</t>
  </si>
  <si>
    <t xml:space="preserve">.50</t>
  </si>
  <si>
    <t xml:space="preserve">Canned Dog Food</t>
  </si>
  <si>
    <t xml:space="preserve">45-70 Gov't</t>
  </si>
  <si>
    <t xml:space="preserve">Carrot</t>
  </si>
  <si>
    <t xml:space="preserve">Syringes</t>
  </si>
  <si>
    <t xml:space="preserve">Cooked Softshell Meat</t>
  </si>
  <si>
    <t xml:space="preserve">Gain +1 AP at start of next scene</t>
  </si>
  <si>
    <t xml:space="preserve">Gamma</t>
  </si>
  <si>
    <t xml:space="preserve">Corn</t>
  </si>
  <si>
    <t xml:space="preserve">Fuel</t>
  </si>
  <si>
    <t xml:space="preserve">12+6 CD</t>
  </si>
  <si>
    <t xml:space="preserve">Cram</t>
  </si>
  <si>
    <t xml:space="preserve">.357</t>
  </si>
  <si>
    <t xml:space="preserve">Crispy Squirrel Bits</t>
  </si>
  <si>
    <t xml:space="preserve">.45</t>
  </si>
  <si>
    <t xml:space="preserve">9+4 CD</t>
  </si>
  <si>
    <t xml:space="preserve">Dandy Boy Apples</t>
  </si>
  <si>
    <t xml:space="preserve">10mm</t>
  </si>
  <si>
    <t xml:space="preserve">8+4 CD</t>
  </si>
  <si>
    <t xml:space="preserve">Deathclaw Egg</t>
  </si>
  <si>
    <t xml:space="preserve">.38</t>
  </si>
  <si>
    <t xml:space="preserve">Deathclaw Meat</t>
  </si>
  <si>
    <t xml:space="preserve">Flare</t>
  </si>
  <si>
    <t xml:space="preserve">2+1 CD</t>
  </si>
  <si>
    <t xml:space="preserve">Deathclaw Omelette</t>
  </si>
  <si>
    <t xml:space="preserve">If next scene is combat, regain 1HP at the start of each turn</t>
  </si>
  <si>
    <t xml:space="preserve">.308</t>
  </si>
  <si>
    <t xml:space="preserve">Deathclaw Steak</t>
  </si>
  <si>
    <t xml:space="preserve">May re-roll 1d20 on all STR tests until end of next scene</t>
  </si>
  <si>
    <t xml:space="preserve">9mm</t>
  </si>
  <si>
    <t xml:space="preserve">10+4 CD</t>
  </si>
  <si>
    <t xml:space="preserve">Fancy Lads Snack Cakes</t>
  </si>
  <si>
    <t xml:space="preserve">Shells</t>
  </si>
  <si>
    <t xml:space="preserve">Food Paste</t>
  </si>
  <si>
    <t xml:space="preserve">May re-roll 1d20 on all END tests until end of next scene</t>
  </si>
  <si>
    <t xml:space="preserve">Fusion Cell</t>
  </si>
  <si>
    <t xml:space="preserve">14+7 CD</t>
  </si>
  <si>
    <t xml:space="preserve">Gourd</t>
  </si>
  <si>
    <t xml:space="preserve">25mm</t>
  </si>
  <si>
    <t xml:space="preserve">5+4 CD</t>
  </si>
  <si>
    <t xml:space="preserve">Grilled Radroach</t>
  </si>
  <si>
    <t xml:space="preserve">Spike</t>
  </si>
  <si>
    <t xml:space="preserve">Grilled Radstag</t>
  </si>
  <si>
    <t xml:space="preserve">Carry weight increases by +25 until end of next scene</t>
  </si>
  <si>
    <t xml:space="preserve">.44</t>
  </si>
  <si>
    <t xml:space="preserve">Gum Drops</t>
  </si>
  <si>
    <t xml:space="preserve">5.56mm</t>
  </si>
  <si>
    <t xml:space="preserve">Iguana Bits</t>
  </si>
  <si>
    <t xml:space="preserve">40mm</t>
  </si>
  <si>
    <t xml:space="preserve">Iguana on a Stick</t>
  </si>
  <si>
    <t xml:space="preserve">Missile</t>
  </si>
  <si>
    <t xml:space="preserve">Iguana Soup</t>
  </si>
  <si>
    <t xml:space="preserve">14mm</t>
  </si>
  <si>
    <t xml:space="preserve">InstaMash</t>
  </si>
  <si>
    <t xml:space="preserve">MiniNuke</t>
  </si>
  <si>
    <t xml:space="preserve">1+1 CD</t>
  </si>
  <si>
    <t xml:space="preserve">Institute Food Packet</t>
  </si>
  <si>
    <t xml:space="preserve">Melon</t>
  </si>
  <si>
    <t xml:space="preserve">Mirelurk Cake</t>
  </si>
  <si>
    <t xml:space="preserve">Can breathe underwater until end of next scene</t>
  </si>
  <si>
    <t xml:space="preserve">Mirelurk Egg</t>
  </si>
  <si>
    <t xml:space="preserve">Mirelurk Egg Omelette</t>
  </si>
  <si>
    <t xml:space="preserve">Immediately add 2 AP to the group pool</t>
  </si>
  <si>
    <t xml:space="preserve">Mirelurk Meat</t>
  </si>
  <si>
    <t xml:space="preserve">Mirelurk Queen Steak</t>
  </si>
  <si>
    <t xml:space="preserve">Reduce the difficulty of all END tests by 1 until the end of the next scene</t>
  </si>
  <si>
    <t xml:space="preserve">Mole Rat Chunks</t>
  </si>
  <si>
    <t xml:space="preserve">+1 Maximum AP in group pool until the end of the current scene</t>
  </si>
  <si>
    <t xml:space="preserve">Mole Rat Meat</t>
  </si>
  <si>
    <t xml:space="preserve">Mongrel Dog Meat</t>
  </si>
  <si>
    <t xml:space="preserve">Mutant Hound Chops</t>
  </si>
  <si>
    <t xml:space="preserve">Heals 2 Radiation damage</t>
  </si>
  <si>
    <t xml:space="preserve">Mutant Hound Meat</t>
  </si>
  <si>
    <t xml:space="preserve">Mutfruit</t>
  </si>
  <si>
    <t xml:space="preserve">Mutt Chops</t>
  </si>
  <si>
    <t xml:space="preserve">Noodle Cup</t>
  </si>
  <si>
    <t xml:space="preserve">Perfectly Preserved Pie</t>
  </si>
  <si>
    <t xml:space="preserve">Pork ‘n’ Beans</t>
  </si>
  <si>
    <t xml:space="preserve">Potato Crisps</t>
  </si>
  <si>
    <t xml:space="preserve">Potted Meat</t>
  </si>
  <si>
    <t xml:space="preserve">Roll 2 DC rather than 1 for determining Radiation damage when consumed</t>
  </si>
  <si>
    <t xml:space="preserve">Queen Mirelurk Meat</t>
  </si>
  <si>
    <t xml:space="preserve">Radroach Meat</t>
  </si>
  <si>
    <t xml:space="preserve">Radscorpion Egg</t>
  </si>
  <si>
    <t xml:space="preserve">Radscorpion Egg Omelette</t>
  </si>
  <si>
    <t xml:space="preserve">Cure all addictions</t>
  </si>
  <si>
    <t xml:space="preserve">Radscorpion Meat</t>
  </si>
  <si>
    <t xml:space="preserve">Radscorpion Steak</t>
  </si>
  <si>
    <t xml:space="preserve">+2 Energy damage resistance until end of next scene</t>
  </si>
  <si>
    <t xml:space="preserve">Radstag Meat</t>
  </si>
  <si>
    <t xml:space="preserve">Radstag Stew</t>
  </si>
  <si>
    <t xml:space="preserve">+3 Energy damage resistance until end of next scene</t>
  </si>
  <si>
    <t xml:space="preserve">Razorgrain</t>
  </si>
  <si>
    <t xml:space="preserve">Ribeye Steak</t>
  </si>
  <si>
    <t xml:space="preserve">Roasted Mirelurk Meat</t>
  </si>
  <si>
    <t xml:space="preserve">Salisbury Steak</t>
  </si>
  <si>
    <t xml:space="preserve">Silt Bean</t>
  </si>
  <si>
    <t xml:space="preserve">Softshell Mirelurk Meat</t>
  </si>
  <si>
    <t xml:space="preserve">Squirrel Bits</t>
  </si>
  <si>
    <t xml:space="preserve">Squirrel on a Stick</t>
  </si>
  <si>
    <t xml:space="preserve">Squirrel Stew</t>
  </si>
  <si>
    <t xml:space="preserve">Stingwing Filet</t>
  </si>
  <si>
    <t xml:space="preserve">May re-roll 1d20 on all PER tests until end of next scene</t>
  </si>
  <si>
    <t xml:space="preserve">Stingwing Meat</t>
  </si>
  <si>
    <t xml:space="preserve">Sugar Bombs</t>
  </si>
  <si>
    <t xml:space="preserve">Sweet Roll</t>
  </si>
  <si>
    <t xml:space="preserve">Tarberry</t>
  </si>
  <si>
    <t xml:space="preserve">Tato</t>
  </si>
  <si>
    <t xml:space="preserve">Vegetable Soup</t>
  </si>
  <si>
    <t xml:space="preserve">+2 Radiation damage resistance until end of next scene</t>
  </si>
  <si>
    <t xml:space="preserve">Yao Guai Meat</t>
  </si>
  <si>
    <t xml:space="preserve">Yao Guai Ribs</t>
  </si>
  <si>
    <t xml:space="preserve">+2 Physical damage resistance until end of next scene</t>
  </si>
  <si>
    <t xml:space="preserve">Yao Guai Roast</t>
  </si>
  <si>
    <t xml:space="preserve">+2 DC to melee attacks until end of next scene</t>
  </si>
  <si>
    <t xml:space="preserve">Yum-Yum Deviled Eggs</t>
  </si>
  <si>
    <t xml:space="preserve">Black Blood Sausage</t>
  </si>
  <si>
    <t xml:space="preserve">+2 Max HP until end of next scene</t>
  </si>
  <si>
    <t xml:space="preserve">Mutant Cave Fungus</t>
  </si>
  <si>
    <t xml:space="preserve">-</t>
  </si>
  <si>
    <t xml:space="preserve">Xander Root</t>
  </si>
  <si>
    <t xml:space="preserve">Blood Sausage</t>
  </si>
  <si>
    <t xml:space="preserve">+1 Max HP until end of next scene</t>
  </si>
  <si>
    <t xml:space="preserve">Bloatfly Slider</t>
  </si>
  <si>
    <t xml:space="preserve">Restores Thirst</t>
  </si>
  <si>
    <t xml:space="preserve">Prickly Pear Fruit</t>
  </si>
  <si>
    <t xml:space="preserve">Brahmin Wellington</t>
  </si>
  <si>
    <t xml:space="preserve">Ant Egg</t>
  </si>
  <si>
    <t xml:space="preserve">Caravan Lunch</t>
  </si>
  <si>
    <t xml:space="preserve">Hunger Status lasts 4 extra hours</t>
  </si>
  <si>
    <t xml:space="preserve">Cook-Cook's Fiend Stew</t>
  </si>
  <si>
    <t xml:space="preserve">Potato</t>
  </si>
  <si>
    <t xml:space="preserve">Jalapeño</t>
  </si>
  <si>
    <t xml:space="preserve">Desert Salad</t>
  </si>
  <si>
    <t xml:space="preserve">Barrel Cactus Fruit</t>
  </si>
  <si>
    <t xml:space="preserve">Increases the difficulty of END tests by 1</t>
  </si>
  <si>
    <t xml:space="preserve">Pinyon Nuts</t>
  </si>
  <si>
    <t xml:space="preserve">Fire Ant Fricassée</t>
  </si>
  <si>
    <t xml:space="preserve">+1 Energy damage resistance until end of next scene</t>
  </si>
  <si>
    <t xml:space="preserve">Fire Ant Meat</t>
  </si>
  <si>
    <t xml:space="preserve">Increases the difficulty of STR tests by 1</t>
  </si>
  <si>
    <t xml:space="preserve">Flour</t>
  </si>
  <si>
    <t xml:space="preserve">Banana Yucca Fruit</t>
  </si>
  <si>
    <t xml:space="preserve">Trail Mix</t>
  </si>
  <si>
    <t xml:space="preserve">If next scene is combat, regain 1AP at the start of each turn</t>
  </si>
  <si>
    <t xml:space="preserve">Apple</t>
  </si>
  <si>
    <t xml:space="preserve">Pear</t>
  </si>
  <si>
    <t xml:space="preserve">Wasteland Omelet</t>
  </si>
  <si>
    <t xml:space="preserve">Crunchy Mutfruit</t>
  </si>
  <si>
    <t xml:space="preserve">Lakelurk Meat</t>
  </si>
  <si>
    <t xml:space="preserve">Angler Meat</t>
  </si>
  <si>
    <t xml:space="preserve">Cave Cricket Meat</t>
  </si>
  <si>
    <t xml:space="preserve">Cazador Egg</t>
  </si>
  <si>
    <t xml:space="preserve">Cazador Omelet</t>
  </si>
  <si>
    <t xml:space="preserve">Immune to Poison until end of scene</t>
  </si>
  <si>
    <t xml:space="preserve">Crispy Cave Cricket</t>
  </si>
  <si>
    <t xml:space="preserve">Re-roll 1d20 on all AGI until end of scene</t>
  </si>
  <si>
    <t xml:space="preserve">Gecko Kebab</t>
  </si>
  <si>
    <t xml:space="preserve">Gecko Meat</t>
  </si>
  <si>
    <t xml:space="preserve">Giant Ant Meat</t>
  </si>
  <si>
    <t xml:space="preserve">Giant Mantis Foreleg</t>
  </si>
  <si>
    <t xml:space="preserve">Grilled Giant Mantis</t>
  </si>
  <si>
    <t xml:space="preserve">Re-roll 1d20 on all Sneak until end of scene</t>
  </si>
  <si>
    <t xml:space="preserve">Gulper Innards</t>
  </si>
  <si>
    <t xml:space="preserve">Gulper Slurry</t>
  </si>
  <si>
    <t xml:space="preserve">+1 Energy DR until end of next scene</t>
  </si>
  <si>
    <t xml:space="preserve">Hermit Crab Meat</t>
  </si>
  <si>
    <t xml:space="preserve">Hermit Crab Steak</t>
  </si>
  <si>
    <t xml:space="preserve">Double carrying capacity until end of scene</t>
  </si>
  <si>
    <t xml:space="preserve">Honey</t>
  </si>
  <si>
    <t xml:space="preserve">Sweetens any meal (adds +1AP limit until end of next scene when added to any food)</t>
  </si>
  <si>
    <t xml:space="preserve">Honey Cake</t>
  </si>
  <si>
    <t xml:space="preserve">+3 Radiation DR until end of next scene</t>
  </si>
  <si>
    <t xml:space="preserve">Honeycomb</t>
  </si>
  <si>
    <t xml:space="preserve">Lamb Chops</t>
  </si>
  <si>
    <t xml:space="preserve">+1 melee bonus until end of scene</t>
  </si>
  <si>
    <t xml:space="preserve">Lure Weed</t>
  </si>
  <si>
    <t xml:space="preserve">Mega Sloth Meat</t>
  </si>
  <si>
    <t xml:space="preserve">Mega Sloth Mushroom</t>
  </si>
  <si>
    <t xml:space="preserve">Mega Sloth Steak</t>
  </si>
  <si>
    <t xml:space="preserve">+2 Physical and Energy DR until end of scene</t>
  </si>
  <si>
    <t xml:space="preserve">Mega Sloth Mushroom Soup</t>
  </si>
  <si>
    <t xml:space="preserve">+2CD damage on critical hit until end of next scene</t>
  </si>
  <si>
    <t xml:space="preserve">Mongrel Ribs</t>
  </si>
  <si>
    <t xml:space="preserve">See in complete darkness (ignore difficulty due to dim or dark)</t>
  </si>
  <si>
    <t xml:space="preserve">Mutton Meat Pie</t>
  </si>
  <si>
    <t xml:space="preserve">+1 melee bonus until end of next scene</t>
  </si>
  <si>
    <t xml:space="preserve">Poached Angler</t>
  </si>
  <si>
    <t xml:space="preserve">Ignore difficulty for attacks and movement due to underwater until end of next scene</t>
  </si>
  <si>
    <t xml:space="preserve">Radrat Meat</t>
  </si>
  <si>
    <t xml:space="preserve">Roasted Radrat</t>
  </si>
  <si>
    <t xml:space="preserve">+1AP to group pool until end of scene</t>
  </si>
  <si>
    <t xml:space="preserve">Scorchbeast Meat</t>
  </si>
  <si>
    <t xml:space="preserve">Scorchbeast Steak</t>
  </si>
  <si>
    <t xml:space="preserve">+1 Luck point</t>
  </si>
  <si>
    <t xml:space="preserve">Scorchbeast Stew</t>
  </si>
  <si>
    <t xml:space="preserve">Sheepsquach Meat</t>
  </si>
  <si>
    <t xml:space="preserve">Snallygaster Innards</t>
  </si>
  <si>
    <t xml:space="preserve">Snallygaster Stew</t>
  </si>
  <si>
    <t xml:space="preserve">+2 Poison DR until end of next scene</t>
  </si>
  <si>
    <t xml:space="preserve">Flesh Fruit</t>
  </si>
  <si>
    <t xml:space="preserve">Gain 2 AP (ignoring effects of fatigue),END+Survival(2) to avoid contracting Famished Fever, +1 duration to Famished Fever</t>
  </si>
  <si>
    <t xml:space="preserve">('Gecko Kebab','2',' 4','{ -}',' 1','&lt;1',' 4',' 2','0','0','2'),</t>
  </si>
  <si>
    <t xml:space="preserve">('Gecko Meat','2',' 3','{ Increases the difficulty of STR tests by 1}',' 1','1',' 4',' 1','0','0','2'),</t>
  </si>
  <si>
    <t xml:space="preserve">Beer</t>
  </si>
  <si>
    <t xml:space="preserve">Alcoholic</t>
  </si>
  <si>
    <t xml:space="preserve">Blood Pack</t>
  </si>
  <si>
    <t xml:space="preserve">Bourbon</t>
  </si>
  <si>
    <t xml:space="preserve">Alcoholic, Re-roll 1d20 on END</t>
  </si>
  <si>
    <t xml:space="preserve">Brahmin Milk</t>
  </si>
  <si>
    <t xml:space="preserve">Heal 2 Rad Damage</t>
  </si>
  <si>
    <t xml:space="preserve">Dirty Wastelander</t>
  </si>
  <si>
    <t xml:space="preserve">Alcoholic, -1 Difficulty STR, +2 Difficulty INT</t>
  </si>
  <si>
    <t xml:space="preserve">Dirty Water</t>
  </si>
  <si>
    <t xml:space="preserve">Glowing Blood Pack</t>
  </si>
  <si>
    <t xml:space="preserve">+5 Radiation DR</t>
  </si>
  <si>
    <t xml:space="preserve">Irradiated Blood</t>
  </si>
  <si>
    <t xml:space="preserve">Melon Juice</t>
  </si>
  <si>
    <t xml:space="preserve">Heal 1 HP each turn</t>
  </si>
  <si>
    <t xml:space="preserve">Moonshine</t>
  </si>
  <si>
    <t xml:space="preserve">Alcoholic,+2 max HP</t>
  </si>
  <si>
    <t xml:space="preserve">Mutfruit Juice</t>
  </si>
  <si>
    <t xml:space="preserve">Re-roll 1d20 on AGI</t>
  </si>
  <si>
    <t xml:space="preserve">Nuka-Cherry</t>
  </si>
  <si>
    <t xml:space="preserve">+2 AP</t>
  </si>
  <si>
    <t xml:space="preserve">Nuka-Cola</t>
  </si>
  <si>
    <t xml:space="preserve">+1 AP</t>
  </si>
  <si>
    <t xml:space="preserve">Nuka-Cola Quantum</t>
  </si>
  <si>
    <t xml:space="preserve">+5 AP</t>
  </si>
  <si>
    <t xml:space="preserve">Purified Water</t>
  </si>
  <si>
    <t xml:space="preserve">Refreshing Beverage</t>
  </si>
  <si>
    <t xml:space="preserve">Heal 10 Radiation Damage,Cure all addictions</t>
  </si>
  <si>
    <t xml:space="preserve">Rum</t>
  </si>
  <si>
    <t xml:space="preserve">Alcoholic,Re-roll 1d20 on AGI</t>
  </si>
  <si>
    <t xml:space="preserve">Tarberry Juice</t>
  </si>
  <si>
    <t xml:space="preserve">+6 AP</t>
  </si>
  <si>
    <t xml:space="preserve">Tato Juice</t>
  </si>
  <si>
    <t xml:space="preserve">+1 Max Group AP</t>
  </si>
  <si>
    <t xml:space="preserve">Vodka</t>
  </si>
  <si>
    <t xml:space="preserve">Whiskey</t>
  </si>
  <si>
    <t xml:space="preserve">Alcoholic, Re-roll 2d20 total on STR tests</t>
  </si>
  <si>
    <t xml:space="preserve">Wine</t>
  </si>
  <si>
    <t xml:space="preserve">Alcoholic, +1AP</t>
  </si>
  <si>
    <t xml:space="preserve">i</t>
  </si>
  <si>
    <t xml:space="preserve">chem</t>
  </si>
  <si>
    <t xml:space="preserve">effect</t>
  </si>
  <si>
    <t xml:space="preserve">Duration</t>
  </si>
  <si>
    <t xml:space="preserve">Addiction</t>
  </si>
  <si>
    <t xml:space="preserve">cost</t>
  </si>
  <si>
    <t xml:space="preserve">rarity</t>
  </si>
  <si>
    <t xml:space="preserve">Addictol</t>
  </si>
  <si>
    <t xml:space="preserve">Remove All Addictions</t>
  </si>
  <si>
    <t xml:space="preserve">I</t>
  </si>
  <si>
    <t xml:space="preserve">Buffjet</t>
  </si>
  <si>
    <t xml:space="preserve">Antibiotics</t>
  </si>
  <si>
    <t xml:space="preserve">Cure Illness</t>
  </si>
  <si>
    <t xml:space="preserve">Psycho Jet</t>
  </si>
  <si>
    <t xml:space="preserve">Berry Mentats</t>
  </si>
  <si>
    <t xml:space="preserve">INT(-2)</t>
  </si>
  <si>
    <t xml:space="preserve">L</t>
  </si>
  <si>
    <t xml:space="preserve">Psychotats</t>
  </si>
  <si>
    <t xml:space="preserve">STR/END(-1),+4MaxHP,+3AP,-1AP Action Cost</t>
  </si>
  <si>
    <t xml:space="preserve">B</t>
  </si>
  <si>
    <t xml:space="preserve">Super Stimpak</t>
  </si>
  <si>
    <t xml:space="preserve">Buffout</t>
  </si>
  <si>
    <t xml:space="preserve">RR1d20 STR&amp;END,+3MaxHP</t>
  </si>
  <si>
    <t xml:space="preserve">Fury</t>
  </si>
  <si>
    <t xml:space="preserve">Bufftats</t>
  </si>
  <si>
    <t xml:space="preserve">STR/PER/END(-1),+4MaxHP</t>
  </si>
  <si>
    <t xml:space="preserve">Calmex</t>
  </si>
  <si>
    <t xml:space="preserve">RR1d20 PER&amp;AGI,+2CD Sneak</t>
  </si>
  <si>
    <t xml:space="preserve">Jet Fuel</t>
  </si>
  <si>
    <t xml:space="preserve">Daddy-O</t>
  </si>
  <si>
    <t xml:space="preserve">PER/INT(-1),CHA(+1)</t>
  </si>
  <si>
    <t xml:space="preserve">Day Tripper</t>
  </si>
  <si>
    <t xml:space="preserve">CHA/LCK(-1),STR(+1)</t>
  </si>
  <si>
    <t xml:space="preserve">Overdrive</t>
  </si>
  <si>
    <t xml:space="preserve">+3PhDR,+3CD Melee,PER(+2)</t>
  </si>
  <si>
    <t xml:space="preserve">Grape Mentats</t>
  </si>
  <si>
    <t xml:space="preserve">CHA(-2),RR1d20 Barter</t>
  </si>
  <si>
    <t xml:space="preserve">Weapon Binding Ritual</t>
  </si>
  <si>
    <t xml:space="preserve">Healing Salve</t>
  </si>
  <si>
    <t xml:space="preserve">+2HP</t>
  </si>
  <si>
    <t xml:space="preserve">Steady</t>
  </si>
  <si>
    <t xml:space="preserve">Jet</t>
  </si>
  <si>
    <t xml:space="preserve">-1AP Action Cost</t>
  </si>
  <si>
    <t xml:space="preserve">Skeeto Spit</t>
  </si>
  <si>
    <t xml:space="preserve">+1AP/turn</t>
  </si>
  <si>
    <t xml:space="preserve">Med-X</t>
  </si>
  <si>
    <t xml:space="preserve">+3PhDR</t>
  </si>
  <si>
    <t xml:space="preserve">Mentats</t>
  </si>
  <si>
    <t xml:space="preserve">RR1d20 PER&amp;INT</t>
  </si>
  <si>
    <t xml:space="preserve">Stimpak</t>
  </si>
  <si>
    <t xml:space="preserve">Orange Mentats</t>
  </si>
  <si>
    <t xml:space="preserve">PER(-2),RR+1d20 Aim</t>
  </si>
  <si>
    <t xml:space="preserve">Fixer</t>
  </si>
  <si>
    <t xml:space="preserve">+3CD,RR3CD</t>
  </si>
  <si>
    <t xml:space="preserve">Rad-X</t>
  </si>
  <si>
    <t xml:space="preserve">Psycho</t>
  </si>
  <si>
    <t xml:space="preserve">+2CD,+3PhDR</t>
  </si>
  <si>
    <t xml:space="preserve">Fire Ant Nectar</t>
  </si>
  <si>
    <t xml:space="preserve">+2CD,+4PhDR,+4AP</t>
  </si>
  <si>
    <t xml:space="preserve">Sacred Datura Root</t>
  </si>
  <si>
    <t xml:space="preserve">Psychobuff</t>
  </si>
  <si>
    <t xml:space="preserve">+2CD,+4MaxHP,STR/END(-1)</t>
  </si>
  <si>
    <t xml:space="preserve">Stimpak (Diluted)</t>
  </si>
  <si>
    <t xml:space="preserve">+2CD,+2PhDR,PER(-1)</t>
  </si>
  <si>
    <t xml:space="preserve">Ant Nectar</t>
  </si>
  <si>
    <t xml:space="preserve">+6RadDR</t>
  </si>
  <si>
    <t xml:space="preserve">Coyote Tobacco Chew</t>
  </si>
  <si>
    <t xml:space="preserve">Rad-X (Diluted)</t>
  </si>
  <si>
    <t xml:space="preserve">+3RadDR</t>
  </si>
  <si>
    <t xml:space="preserve">RadAway</t>
  </si>
  <si>
    <t xml:space="preserve">-4RadDam</t>
  </si>
  <si>
    <t xml:space="preserve">RadAway (Diluted)</t>
  </si>
  <si>
    <t xml:space="preserve">-2RadDam</t>
  </si>
  <si>
    <t xml:space="preserve">+2MaxHP</t>
  </si>
  <si>
    <t xml:space="preserve">Datura Hide</t>
  </si>
  <si>
    <t xml:space="preserve">+4HP</t>
  </si>
  <si>
    <t xml:space="preserve">Antivenom</t>
  </si>
  <si>
    <t xml:space="preserve">+8HP</t>
  </si>
  <si>
    <t xml:space="preserve">Cateye</t>
  </si>
  <si>
    <t xml:space="preserve">Ultra Jet</t>
  </si>
  <si>
    <t xml:space="preserve">+6AP,-1AP Action Cost</t>
  </si>
  <si>
    <t xml:space="preserve">X-Cell</t>
  </si>
  <si>
    <t xml:space="preserve">+1d20</t>
  </si>
  <si>
    <t xml:space="preserve">STR(-2),INT/CHA(-1)</t>
  </si>
  <si>
    <t xml:space="preserve">AGI(-2),INT(+2),+1EnDR</t>
  </si>
  <si>
    <t xml:space="preserve">Voodoo</t>
  </si>
  <si>
    <t xml:space="preserve">Ant Queen Pheromones</t>
  </si>
  <si>
    <t xml:space="preserve">CHA(-2),INT/PER(-1)</t>
  </si>
  <si>
    <t xml:space="preserve">PER/AGI(-1),-1 Stage Sleep</t>
  </si>
  <si>
    <t xml:space="preserve">Hydra</t>
  </si>
  <si>
    <t xml:space="preserve">-1Inj</t>
  </si>
  <si>
    <t xml:space="preserve">Party Time Mentats</t>
  </si>
  <si>
    <t xml:space="preserve">CHA(-2),RR1d20 INT/PER</t>
  </si>
  <si>
    <t xml:space="preserve">ChooseLimb, RR+1d20 Aim</t>
  </si>
  <si>
    <t xml:space="preserve">AGI/LCK(-1),+1PhDR</t>
  </si>
  <si>
    <t xml:space="preserve">Removes Poison</t>
  </si>
  <si>
    <t xml:space="preserve">RemoveDifficultyinDark</t>
  </si>
  <si>
    <t xml:space="preserve">+1PhDR</t>
  </si>
  <si>
    <t xml:space="preserve">Treats all Addictions</t>
  </si>
  <si>
    <t xml:space="preserve">PER(+2)</t>
  </si>
  <si>
    <t xml:space="preserve">-1Inj,+2CD,-2HP</t>
  </si>
  <si>
    <t xml:space="preserve">Super Chem Mk I</t>
  </si>
  <si>
    <t xml:space="preserve">RR1d20 STR,+2CD melee,+3PhDR</t>
  </si>
  <si>
    <t xml:space="preserve">Survival Syringe</t>
  </si>
  <si>
    <t xml:space="preserve">+4HP,cure all illnesses,fill hunger,fill thirst</t>
  </si>
  <si>
    <t xml:space="preserve">Chem Suppressant Syringe</t>
  </si>
  <si>
    <t xml:space="preserve">+2 Fatigue, Remove one addiction, remove all chem effects, chems do not have any effect during duration</t>
  </si>
  <si>
    <t xml:space="preserve">Item</t>
  </si>
  <si>
    <t xml:space="preserve">Effects</t>
  </si>
  <si>
    <t xml:space="preserve">Robot Repair Kit</t>
  </si>
  <si>
    <t xml:space="preserve">Heal 4 HP to Robot or Power Armor (Take Chem or First Aid action)</t>
  </si>
  <si>
    <t xml:space="preserve">Stealth Boy</t>
  </si>
  <si>
    <t xml:space="preserve">Invisibility for current turn and next two turns,+2 Difficulty to spot, +2 Defense)</t>
  </si>
  <si>
    <t xml:space="preserve">Stimpak Diffuser</t>
  </si>
  <si>
    <t xml:space="preserve">Heal 4 HP to all within Close range (uses Super Stimpak)</t>
  </si>
  <si>
    <t xml:space="preserve">Pub</t>
  </si>
  <si>
    <t xml:space="preserve">Issue</t>
  </si>
  <si>
    <t xml:space="preserve">Effect</t>
  </si>
  <si>
    <t xml:space="preserve">¡La Fantoma!</t>
  </si>
  <si>
    <t xml:space="preserve">Any</t>
  </si>
  <si>
    <t xml:space="preserve">Spend 1AP after succeeding Sneak to create distraction in medium range (target that failed sneak goes in that direction)</t>
  </si>
  <si>
    <t xml:space="preserve">Astoundingly Awesome Tales</t>
  </si>
  <si>
    <t xml:space="preserve">Attack of the Fishmen!</t>
  </si>
  <si>
    <t xml:space="preserve">+1CD vs Mirelurks</t>
  </si>
  <si>
    <t xml:space="preserve">Rise of the Mutants!</t>
  </si>
  <si>
    <t xml:space="preserve">+1CD vs Super Mutants</t>
  </si>
  <si>
    <t xml:space="preserve">Attack of the Metal Men!</t>
  </si>
  <si>
    <t xml:space="preserve">+2 Physical and Energy DR vs Robots</t>
  </si>
  <si>
    <t xml:space="preserve">The Mad Russian’s Revenge!</t>
  </si>
  <si>
    <t xml:space="preserve">+2 Poison DR</t>
  </si>
  <si>
    <t xml:space="preserve">The Starlet Sniper!</t>
  </si>
  <si>
    <t xml:space="preserve">+1CD w/ Accurate weapons</t>
  </si>
  <si>
    <t xml:space="preserve">Curse of the Burned!</t>
  </si>
  <si>
    <t xml:space="preserve">+1CD vs Ghouls</t>
  </si>
  <si>
    <t xml:space="preserve">Giant Insects Invade!</t>
  </si>
  <si>
    <t xml:space="preserve">+2 Radiation DR</t>
  </si>
  <si>
    <t xml:space="preserve">Deadly Lasers!</t>
  </si>
  <si>
    <t xml:space="preserve">+1CD w/ Energy weapons</t>
  </si>
  <si>
    <t xml:space="preserve">Science Gone Mad!</t>
  </si>
  <si>
    <t xml:space="preserve">+2 Energy DR</t>
  </si>
  <si>
    <t xml:space="preserve">Surrounded by the Dead!</t>
  </si>
  <si>
    <t xml:space="preserve">+1CD when spending one or more Ammo for bonus damage</t>
  </si>
  <si>
    <t xml:space="preserve">Backwoodsman</t>
  </si>
  <si>
    <t xml:space="preserve">Get Off My Lawn</t>
  </si>
  <si>
    <t xml:space="preserve">Double butcher rewards</t>
  </si>
  <si>
    <t xml:space="preserve">Down Home Cookin’</t>
  </si>
  <si>
    <r>
      <rPr>
        <sz val="11"/>
        <color rgb="FF000000"/>
        <rFont val="Calibri"/>
        <family val="2"/>
        <charset val="1"/>
      </rPr>
      <t xml:space="preserve">+2CD on Thrown weapons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not explosives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</si>
  <si>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Homesteading Horror</t>
  </si>
  <si>
    <r>
      <rPr>
        <sz val="11"/>
        <color rgb="FF000000"/>
        <rFont val="Calibri"/>
        <family val="2"/>
        <charset val="1"/>
      </rPr>
      <t xml:space="preserve">-1 Difficulty crafting weapon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min 0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</si>
  <si>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Hardy as a Sasquatch</t>
  </si>
  <si>
    <t xml:space="preserve">Double plant scavenge rewards</t>
  </si>
  <si>
    <t xml:space="preserve">Carnivorous Rabbits of Appalachia</t>
  </si>
  <si>
    <t xml:space="preserve">+2CD vs Mammal or Lizard</t>
  </si>
  <si>
    <t xml:space="preserve">The Appalachia Squirrel Massacre</t>
  </si>
  <si>
    <t xml:space="preserve">+3HP on next cooked food consumed</t>
  </si>
  <si>
    <t xml:space="preserve">Art of the Tomahawk</t>
  </si>
  <si>
    <r>
      <rPr>
        <sz val="11"/>
        <color rgb="FF000000"/>
        <rFont val="Calibri"/>
        <family val="2"/>
        <charset val="1"/>
      </rPr>
      <t xml:space="preserve">-1 Difficulty to resist next disease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min 0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</si>
  <si>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The Gunsmith of Harper’s Ferry</t>
  </si>
  <si>
    <t xml:space="preserve">+2CD to quantity of found ammo</t>
  </si>
  <si>
    <t xml:space="preserve">The Ohio River Hermit</t>
  </si>
  <si>
    <r>
      <rPr>
        <sz val="11"/>
        <color rgb="FF000000"/>
        <rFont val="Calibri"/>
        <family val="2"/>
        <charset val="1"/>
      </rPr>
      <t xml:space="preserve">-1 Difficulty repair damaged item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min 0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</si>
  <si>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Nightmare in the Garden</t>
  </si>
  <si>
    <t xml:space="preserve">Heal +2 HP with Alcohol</t>
  </si>
  <si>
    <t xml:space="preserve">Boxing Times</t>
  </si>
  <si>
    <t xml:space="preserve">Add Stun when spending AP to add damage to Unarmed</t>
  </si>
  <si>
    <t xml:space="preserve">Duck and Cover!</t>
  </si>
  <si>
    <r>
      <rPr>
        <sz val="11"/>
        <color rgb="FF000000"/>
        <rFont val="Calibri"/>
        <family val="2"/>
        <charset val="1"/>
      </rPr>
      <t xml:space="preserve">+3 DR against Blast if fall prone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once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</si>
  <si>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Fixin’ Things</t>
  </si>
  <si>
    <t xml:space="preserve">Half (rounded up) materials to repair (once)</t>
  </si>
  <si>
    <t xml:space="preserve">Future Weapons Today</t>
  </si>
  <si>
    <t xml:space="preserve">+2CD w/ Energy Weapon if Overcharge (once and cannot use weapon next turn)</t>
  </si>
  <si>
    <t xml:space="preserve">Grognak the Barbarian</t>
  </si>
  <si>
    <t xml:space="preserve">Blood on the Harp</t>
  </si>
  <si>
    <t xml:space="preserve">+2CD w/ next melee</t>
  </si>
  <si>
    <t xml:space="preserve">Cometh the Trickster</t>
  </si>
  <si>
    <t xml:space="preserve">+1 Difficulty to detect</t>
  </si>
  <si>
    <t xml:space="preserve">Jungle of the Bat-Babies</t>
  </si>
  <si>
    <t xml:space="preserve">+3 Poison DR after poison damage</t>
  </si>
  <si>
    <t xml:space="preserve">In the Bosom of the Corsair Queen</t>
  </si>
  <si>
    <t xml:space="preserve">Next melee auto-crit</t>
  </si>
  <si>
    <t xml:space="preserve">Demon Slaves, Demon Sands</t>
  </si>
  <si>
    <t xml:space="preserve">+2CD on next attack against Ghouls</t>
  </si>
  <si>
    <t xml:space="preserve">Enter Maula: War Maiden of Mars</t>
  </si>
  <si>
    <t xml:space="preserve">Add Piercing 1 to two-handed melee</t>
  </si>
  <si>
    <t xml:space="preserve">Fatherless Cur!</t>
  </si>
  <si>
    <t xml:space="preserve">Ignore one complication on melee</t>
  </si>
  <si>
    <t xml:space="preserve">Lost in the Snows of Lust</t>
  </si>
  <si>
    <t xml:space="preserve">+2 Physical DR against next attack</t>
  </si>
  <si>
    <t xml:space="preserve">The Lair of the Virgin Eaters</t>
  </si>
  <si>
    <t xml:space="preserve">+10 Carry Weight this scene</t>
  </si>
  <si>
    <t xml:space="preserve">What Sorcery is This?</t>
  </si>
  <si>
    <t xml:space="preserve">+2 Energy DR against next attack</t>
  </si>
  <si>
    <t xml:space="preserve">Guns and Bullets</t>
  </si>
  <si>
    <t xml:space="preserve">The Future of Hunting</t>
  </si>
  <si>
    <t xml:space="preserve">+2CD vs next robot</t>
  </si>
  <si>
    <t xml:space="preserve">Lasers &amp; Hunting: Acceptable Overkill</t>
  </si>
  <si>
    <t xml:space="preserve">Add Vicious to next Laser</t>
  </si>
  <si>
    <t xml:space="preserve">Little Guns for Little Ladies</t>
  </si>
  <si>
    <t xml:space="preserve">Add Vicious to next Small Guns</t>
  </si>
  <si>
    <t xml:space="preserve">Street Guns of Detroit</t>
  </si>
  <si>
    <t xml:space="preserve">+2AP after next attack that may not be saved</t>
  </si>
  <si>
    <t xml:space="preserve">Avoid Those Pesky Gun Laws!</t>
  </si>
  <si>
    <t xml:space="preserve">+2AP to salvage additional materials when salvaging a weapon</t>
  </si>
  <si>
    <t xml:space="preserve">The Moon: A Communist Doomsday Device?!</t>
  </si>
  <si>
    <t xml:space="preserve">+2 Physical or Energy DR on next attack at night</t>
  </si>
  <si>
    <t xml:space="preserve">Take Aim, Army Style</t>
  </si>
  <si>
    <t xml:space="preserve">+2CD on next Aim without Accurate</t>
  </si>
  <si>
    <t xml:space="preserve">Bear-Proofing your Campsite</t>
  </si>
  <si>
    <t xml:space="preserve">+3CD vs next Yao Guai</t>
  </si>
  <si>
    <t xml:space="preserve">Plasma: The Weapon of Tomorrow</t>
  </si>
  <si>
    <t xml:space="preserve">Add Vicious to next Plasma</t>
  </si>
  <si>
    <t xml:space="preserve">Guide to Hunting Commies!</t>
  </si>
  <si>
    <t xml:space="preserve">+2CD vs next lower level</t>
  </si>
  <si>
    <t xml:space="preserve">Live &amp; Love</t>
  </si>
  <si>
    <t xml:space="preserve">Life Long Best Friends</t>
  </si>
  <si>
    <t xml:space="preserve">+1 Max HP to whole party this scene</t>
  </si>
  <si>
    <t xml:space="preserve">Nuke-the-Man!</t>
  </si>
  <si>
    <t xml:space="preserve">+1CD damage for whole party this scene</t>
  </si>
  <si>
    <t xml:space="preserve">Trim the Fat!</t>
  </si>
  <si>
    <t xml:space="preserve">Double HP from fruit or vegetables this scene</t>
  </si>
  <si>
    <t xml:space="preserve">The Secretary Charmer</t>
  </si>
  <si>
    <t xml:space="preserve">+1AP at start of next scene</t>
  </si>
  <si>
    <t xml:space="preserve">Talk Yourself Sober</t>
  </si>
  <si>
    <r>
      <rPr>
        <sz val="11"/>
        <color rgb="FF000000"/>
        <rFont val="Calibri"/>
        <family val="2"/>
        <charset val="1"/>
      </rPr>
      <t xml:space="preserve">+1 Luck Point after consuming Alcohol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must be spent that scene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</si>
  <si>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Advice from Married Men</t>
  </si>
  <si>
    <t xml:space="preserve">+1 Physical DR for whole party this scene</t>
  </si>
  <si>
    <t xml:space="preserve">Beware the Man Handler</t>
  </si>
  <si>
    <t xml:space="preserve">+1 Max AP this scene</t>
  </si>
  <si>
    <t xml:space="preserve">An Experience to Remember</t>
  </si>
  <si>
    <t xml:space="preserve">Choose another magazine you’ve used but not learned</t>
  </si>
  <si>
    <t xml:space="preserve">I Married a Robot</t>
  </si>
  <si>
    <t xml:space="preserve">+2 DR vs robots this scene</t>
  </si>
  <si>
    <t xml:space="preserve">Massachusetts Surgical Journal</t>
  </si>
  <si>
    <t xml:space="preserve">Treat assistance die for END+Survival to heal injuries as a 1</t>
  </si>
  <si>
    <t xml:space="preserve">Meeting People</t>
  </si>
  <si>
    <t xml:space="preserve">Ignore all complications on one speech test</t>
  </si>
  <si>
    <t xml:space="preserve">Programmer’s Digest</t>
  </si>
  <si>
    <t xml:space="preserve">Ignore hacking lockout once</t>
  </si>
  <si>
    <t xml:space="preserve">Tales of a Junktown Jerkey Vendor</t>
  </si>
  <si>
    <t xml:space="preserve">Spend 1AP to shift price 10% after performing Barter test (once)</t>
  </si>
  <si>
    <t xml:space="preserve">Tesla Science Magazine</t>
  </si>
  <si>
    <t xml:space="preserve">Will Robots Rule the World?</t>
  </si>
  <si>
    <t xml:space="preserve">What is Plasma, anyway?</t>
  </si>
  <si>
    <t xml:space="preserve">+2 Physical and Energy DR vs Plasma</t>
  </si>
  <si>
    <t xml:space="preserve">Rocket Science for Toddlers</t>
  </si>
  <si>
    <t xml:space="preserve">+2CD with next Blast</t>
  </si>
  <si>
    <t xml:space="preserve">Tomorrow’s Technology for Today’s Super Soldiers</t>
  </si>
  <si>
    <t xml:space="preserve">Spend 1 Luck point to avoid spending fusion charge</t>
  </si>
  <si>
    <t xml:space="preserve">Giant Super Weapons!</t>
  </si>
  <si>
    <t xml:space="preserve">Consume 8x ammo with next Gattling attack</t>
  </si>
  <si>
    <t xml:space="preserve">Geckos and Gamma Radiation</t>
  </si>
  <si>
    <t xml:space="preserve">+2CD vs next Mutated creature</t>
  </si>
  <si>
    <t xml:space="preserve">US Army Goes to Space</t>
  </si>
  <si>
    <t xml:space="preserve">-2 to Crit requirement on next Energy attack</t>
  </si>
  <si>
    <t xml:space="preserve">10 Number 1 Hits!! Rock-o-bot Takes the Nation by Storm!!</t>
  </si>
  <si>
    <t xml:space="preserve">+2 damage on next crit</t>
  </si>
  <si>
    <t xml:space="preserve">Future of Warfare?</t>
  </si>
  <si>
    <t xml:space="preserve">-2 to Crit requirement on next Big Gun attack</t>
  </si>
  <si>
    <t xml:space="preserve">True Police Stores</t>
  </si>
  <si>
    <t xml:space="preserve">Spend 1 Luck point to choose face of 3CD for damage instead of rolling (once)</t>
  </si>
  <si>
    <t xml:space="preserve">Tumblers Today</t>
  </si>
  <si>
    <t xml:space="preserve">Mysteries of the Master Key Exposed!</t>
  </si>
  <si>
    <t xml:space="preserve">Re-roll 1d20 on next Lockpick</t>
  </si>
  <si>
    <t xml:space="preserve">Bobby Pins: More Effective than Lockpicks?</t>
  </si>
  <si>
    <r>
      <rPr>
        <sz val="11"/>
        <color rgb="FF000000"/>
        <rFont val="Calibri"/>
        <family val="2"/>
        <charset val="1"/>
      </rPr>
      <t xml:space="preserve">-1 Difficulty of Lockpicking with bobby pin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min 0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</si>
  <si>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Confessions of a Housebreaker</t>
  </si>
  <si>
    <t xml:space="preserve">Spend 1 Luck point to find 2+2CD bobby pins while scavenging/looting</t>
  </si>
  <si>
    <t xml:space="preserve">Open Any Lock in 5 Seconds Flat</t>
  </si>
  <si>
    <t xml:space="preserve">Reduce Time for free after succeeding Lockpick</t>
  </si>
  <si>
    <t xml:space="preserve">Locksmith Certification Special—Pass with Flying Colors</t>
  </si>
  <si>
    <t xml:space="preserve">Spend 1 Luck point to ignore all complications on next Lockpick</t>
  </si>
  <si>
    <t xml:space="preserve">Unstoppables</t>
  </si>
  <si>
    <t xml:space="preserve">Dr. Brainwash and His Army of De-Capitalists!</t>
  </si>
  <si>
    <t xml:space="preserve">Spend 3 Luck points to avoid all damage from single source</t>
  </si>
  <si>
    <t xml:space="preserve">Who Can Stop the Unstoppable Grog-Na-Rok?!</t>
  </si>
  <si>
    <t xml:space="preserve">Spend 2 Luck points to avoid all damage from Mutated human (once)</t>
  </si>
  <si>
    <t xml:space="preserve">Commie-Kazi vs. Manta Man</t>
  </si>
  <si>
    <t xml:space="preserve">Spend 1 Luck point to avoid all Blast damage (once)</t>
  </si>
  <si>
    <t xml:space="preserve">Trapped in the Dimension of the Pterror-dactyls!</t>
  </si>
  <si>
    <t xml:space="preserve">Spend 1 Luck point to avoid all Melee damage (once)</t>
  </si>
  <si>
    <t xml:space="preserve">Visit the Ux-Ron Galaxy!</t>
  </si>
  <si>
    <t xml:space="preserve">Spend 1 Luck point to avoid all Energy damage (once)</t>
  </si>
  <si>
    <t xml:space="preserve">US Covert Operations Manual</t>
  </si>
  <si>
    <t xml:space="preserve">FH 5-01 Whistling in the Dark</t>
  </si>
  <si>
    <t xml:space="preserve">+2 Physical DR against first attack after being detected while sneaking</t>
  </si>
  <si>
    <t xml:space="preserve">FH 5-02 Urban Camouflage</t>
  </si>
  <si>
    <r>
      <rPr>
        <sz val="11"/>
        <color rgb="FF000000"/>
        <rFont val="Calibri"/>
        <family val="2"/>
        <charset val="1"/>
      </rPr>
      <t xml:space="preserve">+1 Difficulty to detect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not stacked with dim/dark difficulty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</si>
  <si>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FH 5-03 Facepaint Fundamentals</t>
  </si>
  <si>
    <t xml:space="preserve">+1 DR vs Character NPCs</t>
  </si>
  <si>
    <t xml:space="preserve">FH 5-04 Not the Soldiers You’re Looking For</t>
  </si>
  <si>
    <t xml:space="preserve">+1CD vs Character NPCs</t>
  </si>
  <si>
    <t xml:space="preserve">FH 5-05 Who Goes There?</t>
  </si>
  <si>
    <t xml:space="preserve">Spend 1 Luck point to re-roll 1d20 on PER test and treat value as 1</t>
  </si>
  <si>
    <t xml:space="preserve">FH 5-06 Squeaky Floorboard, Sudden Death</t>
  </si>
  <si>
    <t xml:space="preserve">Ignore all complications on one Sneak test</t>
  </si>
  <si>
    <t xml:space="preserve">FH 5-07 Getting the Drop on the Communists</t>
  </si>
  <si>
    <t xml:space="preserve">Force enemy to lose benefits of aim on one attack</t>
  </si>
  <si>
    <t xml:space="preserve">FH 5-08 Bushes, Boxes, and Beehives: Camouflage Special</t>
  </si>
  <si>
    <t xml:space="preserve">+2CD on next knife or unarmed attack</t>
  </si>
  <si>
    <t xml:space="preserve">FH 5-09 Look Better in Black</t>
  </si>
  <si>
    <t xml:space="preserve">+1 turn on next stealth boy</t>
  </si>
  <si>
    <t xml:space="preserve">FH 5-10 Tiptoe Through the Tulips</t>
  </si>
  <si>
    <t xml:space="preserve">Spend 1 Luck point to re-roll 1d20 on AGI test and treat value as 1</t>
  </si>
  <si>
    <t xml:space="preserve">Wasteland Survival Guide</t>
  </si>
  <si>
    <t xml:space="preserve">Farming the Wastes</t>
  </si>
  <si>
    <t xml:space="preserve">Double HP from next fruit or vegetable</t>
  </si>
  <si>
    <t xml:space="preserve">Insect Repellent Special</t>
  </si>
  <si>
    <t xml:space="preserve">+2 DR vs next Insect</t>
  </si>
  <si>
    <t xml:space="preserve">The Bright Side of Radiation Poisoning</t>
  </si>
  <si>
    <t xml:space="preserve">Heal HP equal to Radiation roll when consuming irradiated food/drink</t>
  </si>
  <si>
    <t xml:space="preserve">Coupon Spectacular</t>
  </si>
  <si>
    <t xml:space="preserve">Food/Drink 10% cheaper</t>
  </si>
  <si>
    <t xml:space="preserve">Water Aerobics for Ghouls</t>
  </si>
  <si>
    <r>
      <rPr>
        <sz val="11"/>
        <color rgb="FF000000"/>
        <rFont val="Calibri"/>
        <family val="2"/>
        <charset val="1"/>
      </rPr>
      <t xml:space="preserve">-1 Difficulty on Athletics swim test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min 0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</si>
  <si>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Self Defense Secrets</t>
  </si>
  <si>
    <t xml:space="preserve">+1 Defense vs next Melee</t>
  </si>
  <si>
    <t xml:space="preserve">Hunting in the Wastes</t>
  </si>
  <si>
    <r>
      <rPr>
        <sz val="11"/>
        <color rgb="FF000000"/>
        <rFont val="Calibri"/>
        <family val="2"/>
        <charset val="1"/>
      </rPr>
      <t xml:space="preserve">+1AP when butchering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only spend on increasing rewards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</si>
  <si>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101 Heroic Last Stands</t>
  </si>
  <si>
    <t xml:space="preserve">N/A</t>
  </si>
  <si>
    <t xml:space="preserve">Blood Sacrifice!</t>
  </si>
  <si>
    <t xml:space="preserve">Atomic Command (Holotape)</t>
  </si>
  <si>
    <t xml:space="preserve">Nuclear Proliferator</t>
  </si>
  <si>
    <t xml:space="preserve">Automatron (holotape)</t>
  </si>
  <si>
    <t xml:space="preserve">Electric Absorption</t>
  </si>
  <si>
    <t xml:space="preserve">Big Book of Science</t>
  </si>
  <si>
    <t xml:space="preserve">Brawling Chemist</t>
  </si>
  <si>
    <t xml:space="preserve">Chinese Army: Special Ops Training Manual</t>
  </si>
  <si>
    <t xml:space="preserve">Follow-Through</t>
  </si>
  <si>
    <t xml:space="preserve">Dress to Survive</t>
  </si>
  <si>
    <t xml:space="preserve">Funky Duds</t>
  </si>
  <si>
    <t xml:space="preserve">Duck and Cover Annual</t>
  </si>
  <si>
    <t xml:space="preserve">Detonation Contagion</t>
  </si>
  <si>
    <t xml:space="preserve">Grognak and the Ruby Ruins (holotape)</t>
  </si>
  <si>
    <t xml:space="preserve">Collateral Damage</t>
  </si>
  <si>
    <t xml:space="preserve">Guns and Bullets Annual</t>
  </si>
  <si>
    <t xml:space="preserve">Ammo Factory</t>
  </si>
  <si>
    <t xml:space="preserve">Hot Summer Fashions</t>
  </si>
  <si>
    <t xml:space="preserve">Sizzling Style</t>
  </si>
  <si>
    <t xml:space="preserve">Journal of Internal Medicine</t>
  </si>
  <si>
    <t xml:space="preserve">Survival Shortcut</t>
  </si>
  <si>
    <t xml:space="preserve">Nikola Tesla and You</t>
  </si>
  <si>
    <t xml:space="preserve">Power Armor Reboot</t>
  </si>
  <si>
    <t xml:space="preserve">Pipfall (holotape)</t>
  </si>
  <si>
    <t xml:space="preserve">What Rads?</t>
  </si>
  <si>
    <t xml:space="preserve">Pugilism Illustrated</t>
  </si>
  <si>
    <t xml:space="preserve">Exploding Palm</t>
  </si>
  <si>
    <t xml:space="preserve">Red Menace (holotape)</t>
  </si>
  <si>
    <t xml:space="preserve">Power Sprinter</t>
  </si>
  <si>
    <t xml:space="preserve">Scout Handbook</t>
  </si>
  <si>
    <t xml:space="preserve">Botany Buddy</t>
  </si>
  <si>
    <t xml:space="preserve">The Collected Adventures of Grognak the Barbarian</t>
  </si>
  <si>
    <t xml:space="preserve">Hack and Slash</t>
  </si>
  <si>
    <t xml:space="preserve">The Pointy End: A Guide to Swords</t>
  </si>
  <si>
    <t xml:space="preserve">Arms Breaking</t>
  </si>
  <si>
    <t xml:space="preserve">U.S. Army: 30 Handy Flamethrower Recipes</t>
  </si>
  <si>
    <t xml:space="preserve">Far-Flung Fireworks</t>
  </si>
  <si>
    <t xml:space="preserve">Zeta Invaders (holotape)</t>
  </si>
  <si>
    <t xml:space="preserve">Retribution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</si>
</sst>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8"/>
      <color rgb="FF00000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99CCFF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BDD7EE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36" activeCellId="0" sqref="A136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8.57"/>
    <col collapsed="false" customWidth="true" hidden="false" outlineLevel="0" max="2" min="2" style="2" width="5.71"/>
    <col collapsed="false" customWidth="true" hidden="false" outlineLevel="0" max="3" min="3" style="2" width="68.14"/>
    <col collapsed="false" customWidth="true" hidden="false" outlineLevel="0" max="4" min="4" style="2" width="6.57"/>
    <col collapsed="false" customWidth="true" hidden="false" outlineLevel="0" max="5" min="5" style="2" width="9.71"/>
    <col collapsed="false" customWidth="true" hidden="false" outlineLevel="0" max="6" min="6" style="2" width="7.14"/>
    <col collapsed="false" customWidth="true" hidden="false" outlineLevel="0" max="7" min="7" style="2" width="8.43"/>
    <col collapsed="false" customWidth="true" hidden="false" outlineLevel="0" max="8" min="8" style="2" width="3.14"/>
    <col collapsed="false" customWidth="true" hidden="false" outlineLevel="0" max="9" min="9" style="2" width="108.14"/>
    <col collapsed="false" customWidth="true" hidden="false" outlineLevel="0" max="11" min="11" style="3" width="11.43"/>
    <col collapsed="false" customWidth="true" hidden="false" outlineLevel="0" max="12" min="12" style="0" width="4.43"/>
    <col collapsed="false" customWidth="true" hidden="false" outlineLevel="0" max="13" min="13" style="0" width="4.71"/>
    <col collapsed="false" customWidth="true" hidden="false" outlineLevel="0" max="14" min="14" style="0" width="10.86"/>
    <col collapsed="false" customWidth="true" hidden="false" outlineLevel="0" max="15" min="15" style="0" width="7.14"/>
    <col collapsed="false" customWidth="true" hidden="false" outlineLevel="0" max="16" min="16" style="0" width="12"/>
    <col collapsed="false" customWidth="true" hidden="false" outlineLevel="0" max="17" min="17" style="0" width="26.86"/>
    <col collapsed="false" customWidth="true" hidden="false" outlineLevel="0" max="22" min="22" style="0" width="10.86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  <c r="K1" s="3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</row>
    <row r="2" customFormat="false" ht="13.8" hidden="false" customHeight="false" outlineLevel="0" collapsed="false">
      <c r="A2" s="6" t="s">
        <v>14</v>
      </c>
      <c r="B2" s="6" t="n">
        <v>6</v>
      </c>
      <c r="C2" s="6" t="s">
        <v>15</v>
      </c>
      <c r="D2" s="6" t="s">
        <v>16</v>
      </c>
      <c r="E2" s="6" t="s">
        <v>17</v>
      </c>
      <c r="F2" s="6" t="n">
        <v>15</v>
      </c>
      <c r="G2" s="6" t="n">
        <v>1</v>
      </c>
      <c r="H2" s="6" t="s">
        <v>18</v>
      </c>
      <c r="I2" s="6" t="str">
        <f aca="false">CONCATENATE("('",A2,"','2',' ",B2,"','{ ",C2,"}',' ",D2,"','",,E2,"',' ",F2,"',' ",G2,"','0','0','1'),")</f>
        <v>('Baked Bloatfly','2',' 6','{ +2 Radiation damage resistance}',' –','&lt;1',' 15',' 1','0','0','1'),</v>
      </c>
      <c r="K2" s="7" t="s">
        <v>19</v>
      </c>
      <c r="L2" s="7" t="n">
        <v>2</v>
      </c>
      <c r="M2" s="7" t="n">
        <v>2</v>
      </c>
      <c r="N2" s="7" t="s">
        <v>20</v>
      </c>
      <c r="O2" s="7" t="n">
        <f aca="false">IF(L2=M2,INDEX(2d20!A:B,MATCH(Food!L2,2d20!A:A,0),2),SUM(INDEX(2d20!A:B,MATCH(Food!L2,2d20!A:A,0),2),INDEX(2d20!A:B,MATCH(Food!M2,2d20!A:A,0),2)))</f>
        <v>0.25</v>
      </c>
      <c r="P2" s="7" t="n">
        <f aca="false">IFERROR(IF(ISNUMBER(FIND("x",N2)),(LEFT(N2,FIND("+",N2)-1)+MID(N2,FIND("+",N2)+1,1)*5/6)*10,LEFT(N2,FIND("+",N2)-1)+MID(N2,FIND("+",N2)+1,1)*5/6),N2)</f>
        <v>3.83333333333333</v>
      </c>
      <c r="Q2" s="7" t="str">
        <f aca="false">IF(L2=M2,CONCATENATE(L2,"  ",K2,"  (",N2,")"),CONCATENATE(L2,"-",M2,"  ",K2,"  (",N2,")"))</f>
        <v>2  Alien Cell  (3+1 CD)</v>
      </c>
    </row>
    <row r="3" customFormat="false" ht="13.8" hidden="false" customHeight="false" outlineLevel="0" collapsed="false">
      <c r="A3" s="8" t="s">
        <v>21</v>
      </c>
      <c r="B3" s="8" t="n">
        <v>4</v>
      </c>
      <c r="C3" s="8" t="s">
        <v>16</v>
      </c>
      <c r="D3" s="8" t="n">
        <v>1</v>
      </c>
      <c r="E3" s="8" t="s">
        <v>17</v>
      </c>
      <c r="F3" s="8" t="n">
        <v>10</v>
      </c>
      <c r="G3" s="8" t="n">
        <v>1</v>
      </c>
      <c r="H3" s="8" t="s">
        <v>22</v>
      </c>
      <c r="I3" s="8" t="str">
        <f aca="false">CONCATENATE("('",A3,"','2',' ",B3,"','{ ",C3,"}',' ",D3,"','",,E3,"',' ",F3,"',' ",G3,"','0','0','1'),")</f>
        <v>('BlamCo Brand Mac and Cheese','2',' 4','{ –}',' 1','&lt;1',' 10',' 1','0','0','1'),</v>
      </c>
      <c r="K3" s="9" t="s">
        <v>23</v>
      </c>
      <c r="L3" s="9" t="n">
        <v>3</v>
      </c>
      <c r="M3" s="9" t="n">
        <v>4</v>
      </c>
      <c r="N3" s="9" t="s">
        <v>24</v>
      </c>
      <c r="O3" s="9" t="n">
        <f aca="false">IF(L3=M3,INDEX(2d20!A:B,MATCH(Food!L3,2d20!A:A,0),2),SUM(INDEX(2d20!A:B,MATCH(Food!L3,2d20!A:A,0),2),INDEX(2d20!A:B,MATCH(Food!M3,2d20!A:A,0),2)))</f>
        <v>1.25</v>
      </c>
      <c r="P3" s="9" t="n">
        <f aca="false">IFERROR(IF(ISNUMBER(FIND("x",N3)),(LEFT(N3,FIND("+",N3)-1)+MID(N3,FIND("+",N3)+1,1)*5/6)*10,LEFT(N3,FIND("+",N3)-1)+MID(N3,FIND("+",N3)+1,1)*5/6),N3)</f>
        <v>8.5</v>
      </c>
      <c r="Q3" s="9" t="str">
        <f aca="false">IF(L3=M3,CONCATENATE(L3,"  ",K3,"  (",N3,")"),CONCATENATE(L3,"-",M3,"  ",K3,"  (",N3,")"))</f>
        <v>3-4  2mm EC  (6+3 CD)</v>
      </c>
    </row>
    <row r="4" customFormat="false" ht="13.8" hidden="false" customHeight="false" outlineLevel="0" collapsed="false">
      <c r="A4" s="6" t="s">
        <v>25</v>
      </c>
      <c r="B4" s="6" t="n">
        <v>2</v>
      </c>
      <c r="C4" s="6" t="s">
        <v>16</v>
      </c>
      <c r="D4" s="6" t="n">
        <v>1</v>
      </c>
      <c r="E4" s="6" t="s">
        <v>17</v>
      </c>
      <c r="F4" s="6" t="n">
        <v>8</v>
      </c>
      <c r="G4" s="6" t="n">
        <v>0</v>
      </c>
      <c r="H4" s="6" t="s">
        <v>26</v>
      </c>
      <c r="I4" s="6" t="str">
        <f aca="false">CONCATENATE("('",A4,"','2',' ",B4,"','{ ",C4,"}',' ",D4,"','",,E4,"',' ",F4,"',' ",G4,"','0','0','1'),")</f>
        <v>('Bloatfly Meat','2',' 2','{ –}',' 1','&lt;1',' 8',' 0','0','0','1'),</v>
      </c>
      <c r="K4" s="7" t="s">
        <v>27</v>
      </c>
      <c r="L4" s="7" t="n">
        <v>5</v>
      </c>
      <c r="M4" s="7" t="n">
        <v>6</v>
      </c>
      <c r="N4" s="7" t="s">
        <v>28</v>
      </c>
      <c r="O4" s="7" t="n">
        <f aca="false">IF(L4=M4,INDEX(2d20!A:B,MATCH(Food!L4,2d20!A:A,0),2),SUM(INDEX(2d20!A:B,MATCH(Food!L4,2d20!A:A,0),2),INDEX(2d20!A:B,MATCH(Food!M4,2d20!A:A,0),2)))</f>
        <v>2.25</v>
      </c>
      <c r="P4" s="7" t="n">
        <f aca="false">IFERROR(IF(ISNUMBER(FIND("x",N4)),(LEFT(N4,FIND("+",N4)-1)+MID(N4,FIND("+",N4)+1,1)*5/6)*10,LEFT(N4,FIND("+",N4)-1)+MID(N4,FIND("+",N4)+1,1)*5/6),N4)</f>
        <v>14.1666666666667</v>
      </c>
      <c r="Q4" s="7" t="str">
        <f aca="false">IF(L4=M4,CONCATENATE(L4,"  ",K4,"  (",N4,")"),CONCATENATE(L4,"-",M4,"  ",K4,"  (",N4,")"))</f>
        <v>5-6  Plasma Cart  (10+5 CD)</v>
      </c>
    </row>
    <row r="5" customFormat="false" ht="13.8" hidden="false" customHeight="false" outlineLevel="0" collapsed="false">
      <c r="A5" s="8" t="s">
        <v>29</v>
      </c>
      <c r="B5" s="8" t="n">
        <v>7</v>
      </c>
      <c r="C5" s="8" t="s">
        <v>16</v>
      </c>
      <c r="D5" s="8" t="n">
        <v>1</v>
      </c>
      <c r="E5" s="8" t="s">
        <v>17</v>
      </c>
      <c r="F5" s="8" t="n">
        <v>8</v>
      </c>
      <c r="G5" s="8" t="n">
        <v>1</v>
      </c>
      <c r="H5" s="8" t="s">
        <v>26</v>
      </c>
      <c r="I5" s="8" t="str">
        <f aca="false">CONCATENATE("('",A5,"','2',' ",B5,"','{ ",C5,"}',' ",D5,"','",,E5,"',' ",F5,"',' ",G5,"','0','0','1'),")</f>
        <v>('Bloodbug Meat','2',' 7','{ –}',' 1','&lt;1',' 8',' 1','0','0','1'),</v>
      </c>
      <c r="K5" s="9" t="s">
        <v>30</v>
      </c>
      <c r="L5" s="9" t="n">
        <v>7</v>
      </c>
      <c r="M5" s="9" t="n">
        <v>7</v>
      </c>
      <c r="N5" s="9" t="s">
        <v>31</v>
      </c>
      <c r="O5" s="9" t="n">
        <f aca="false">IF(L5=M5,INDEX(2d20!A:B,MATCH(Food!L5,2d20!A:A,0),2),SUM(INDEX(2d20!A:B,MATCH(Food!L5,2d20!A:A,0),2),INDEX(2d20!A:B,MATCH(Food!M5,2d20!A:A,0),2)))</f>
        <v>1.5</v>
      </c>
      <c r="P5" s="9" t="n">
        <f aca="false">IFERROR(IF(ISNUMBER(FIND("x",N5)),(LEFT(N5,FIND("+",N5)-1)+MID(N5,FIND("+",N5)+1,1)*5/6)*10,LEFT(N5,FIND("+",N5)-1)+MID(N5,FIND("+",N5)+1,1)*5/6),N5)</f>
        <v>5.66666666666667</v>
      </c>
      <c r="Q5" s="9" t="str">
        <f aca="false">IF(L5=M5,CONCATENATE(L5,"  ",K5,"  (",N5,")"),CONCATENATE(L5,"-",M5,"  ",K5,"  (",N5,")"))</f>
        <v>7  12.7mm  (4+2 CD)</v>
      </c>
    </row>
    <row r="6" customFormat="false" ht="13.8" hidden="false" customHeight="false" outlineLevel="0" collapsed="false">
      <c r="A6" s="6" t="s">
        <v>32</v>
      </c>
      <c r="B6" s="6" t="n">
        <v>10</v>
      </c>
      <c r="C6" s="6" t="s">
        <v>33</v>
      </c>
      <c r="D6" s="6" t="s">
        <v>16</v>
      </c>
      <c r="E6" s="6" t="s">
        <v>17</v>
      </c>
      <c r="F6" s="6" t="n">
        <v>18</v>
      </c>
      <c r="G6" s="6" t="n">
        <v>2</v>
      </c>
      <c r="H6" s="6" t="s">
        <v>18</v>
      </c>
      <c r="I6" s="6" t="str">
        <f aca="false">CONCATENATE("('",A6,"','2',' ",B6,"','{ ",C6,"}',' ",D6,"','",,E6,"',' ",F6,"',' ",G6,"','0','0','1'),")</f>
        <v>('Bloodbug Steak','2',' 10','{ Max HP +3 until end of following scene}',' –','&lt;1',' 18',' 2','0','0','1'),</v>
      </c>
      <c r="K6" s="7" t="s">
        <v>34</v>
      </c>
      <c r="L6" s="7" t="n">
        <v>8</v>
      </c>
      <c r="M6" s="7" t="n">
        <v>8</v>
      </c>
      <c r="N6" s="7" t="n">
        <v>1</v>
      </c>
      <c r="O6" s="7" t="n">
        <f aca="false">IF(L6=M6,INDEX(2d20!A:B,MATCH(Food!L6,2d20!A:A,0),2),SUM(INDEX(2d20!A:B,MATCH(Food!L6,2d20!A:A,0),2),INDEX(2d20!A:B,MATCH(Food!M6,2d20!A:A,0),2)))</f>
        <v>1.75</v>
      </c>
      <c r="P6" s="7" t="n">
        <f aca="false">IFERROR(IF(ISNUMBER(FIND("x",N6)),(LEFT(N6,FIND("+",N6)-1)+MID(N6,FIND("+",N6)+1,1)*5/6)*10,LEFT(N6,FIND("+",N6)-1)+MID(N6,FIND("+",N6)+1,1)*5/6),N6)</f>
        <v>1</v>
      </c>
      <c r="Q6" s="7" t="str">
        <f aca="false">IF(L6=M6,CONCATENATE(L6,"  ",K6,"  (",N6,")"),CONCATENATE(L6,"-",M6,"  ",K6,"  (",N6,")"))</f>
        <v>8  Fusion Core  (1)</v>
      </c>
    </row>
    <row r="7" customFormat="false" ht="13.8" hidden="false" customHeight="false" outlineLevel="0" collapsed="false">
      <c r="A7" s="8" t="s">
        <v>35</v>
      </c>
      <c r="B7" s="8" t="n">
        <v>3</v>
      </c>
      <c r="C7" s="8" t="s">
        <v>16</v>
      </c>
      <c r="D7" s="8" t="n">
        <v>1</v>
      </c>
      <c r="E7" s="8" t="n">
        <v>1</v>
      </c>
      <c r="F7" s="8" t="n">
        <v>28</v>
      </c>
      <c r="G7" s="8" t="n">
        <v>1</v>
      </c>
      <c r="H7" s="8" t="s">
        <v>26</v>
      </c>
      <c r="I7" s="8" t="str">
        <f aca="false">CONCATENATE("('",A7,"','2',' ",B7,"','{ ",C7,"}',' ",D7,"','",,E7,"',' ",F7,"',' ",G7,"','0','0','1'),")</f>
        <v>('Brahmin Meat','2',' 3','{ –}',' 1','1',' 28',' 1','0','0','1'),</v>
      </c>
      <c r="K7" s="9" t="s">
        <v>36</v>
      </c>
      <c r="L7" s="9" t="n">
        <v>9</v>
      </c>
      <c r="M7" s="9" t="n">
        <v>10</v>
      </c>
      <c r="N7" s="9" t="s">
        <v>37</v>
      </c>
      <c r="O7" s="9" t="n">
        <f aca="false">IF(L7=M7,INDEX(2d20!A:B,MATCH(Food!L7,2d20!A:A,0),2),SUM(INDEX(2d20!A:B,MATCH(Food!L7,2d20!A:A,0),2),INDEX(2d20!A:B,MATCH(Food!M7,2d20!A:A,0),2)))</f>
        <v>4.25</v>
      </c>
      <c r="P7" s="9" t="n">
        <f aca="false">IFERROR(IF(ISNUMBER(FIND("x",N7)),(LEFT(N7,FIND("+",N7)-1)+MID(N7,FIND("+",N7)+1,1)*5/6)*10,LEFT(N7,FIND("+",N7)-1)+MID(N7,FIND("+",N7)+1,1)*5/6),N7)</f>
        <v>170</v>
      </c>
      <c r="Q7" s="9" t="str">
        <f aca="false">IF(L7=M7,CONCATENATE(L7,"  ",K7,"  (",N7,")"),CONCATENATE(L7,"-",M7,"  ",K7,"  (",N7,")"))</f>
        <v>9-10  5mm  (12+6 CDx10)</v>
      </c>
    </row>
    <row r="8" customFormat="false" ht="13.8" hidden="false" customHeight="false" outlineLevel="0" collapsed="false">
      <c r="A8" s="6" t="s">
        <v>38</v>
      </c>
      <c r="B8" s="6" t="n">
        <v>3</v>
      </c>
      <c r="C8" s="6" t="s">
        <v>16</v>
      </c>
      <c r="D8" s="6" t="n">
        <v>1</v>
      </c>
      <c r="E8" s="6" t="s">
        <v>17</v>
      </c>
      <c r="F8" s="6" t="n">
        <v>6</v>
      </c>
      <c r="G8" s="6" t="n">
        <v>1</v>
      </c>
      <c r="H8" s="6" t="s">
        <v>26</v>
      </c>
      <c r="I8" s="6" t="str">
        <f aca="false">CONCATENATE("('",A8,"','2',' ",B8,"','{ ",C8,"}',' ",D8,"','",,E8,"',' ",F8,"',' ",G8,"','0','0','1'),")</f>
        <v>('Brain Fungus','2',' 3','{ –}',' 1','&lt;1',' 6',' 1','0','0','1'),</v>
      </c>
      <c r="K8" s="7" t="s">
        <v>39</v>
      </c>
      <c r="L8" s="7" t="n">
        <v>11</v>
      </c>
      <c r="M8" s="7" t="n">
        <v>11</v>
      </c>
      <c r="N8" s="7" t="s">
        <v>31</v>
      </c>
      <c r="O8" s="7" t="n">
        <f aca="false">IF(L8=M8,INDEX(2d20!A:B,MATCH(Food!L8,2d20!A:A,0),2),SUM(INDEX(2d20!A:B,MATCH(Food!L8,2d20!A:A,0),2),INDEX(2d20!A:B,MATCH(Food!M8,2d20!A:A,0),2)))</f>
        <v>2.5</v>
      </c>
      <c r="P8" s="7" t="n">
        <f aca="false">IFERROR(IF(ISNUMBER(FIND("x",N8)),(LEFT(N8,FIND("+",N8)-1)+MID(N8,FIND("+",N8)+1,1)*5/6)*10,LEFT(N8,FIND("+",N8)-1)+MID(N8,FIND("+",N8)+1,1)*5/6),N8)</f>
        <v>5.66666666666667</v>
      </c>
      <c r="Q8" s="7" t="str">
        <f aca="false">IF(L8=M8,CONCATENATE(L8,"  ",K8,"  (",N8,")"),CONCATENATE(L8,"-",M8,"  ",K8,"  (",N8,")"))</f>
        <v>11  .50  (4+2 CD)</v>
      </c>
    </row>
    <row r="9" customFormat="false" ht="13.8" hidden="false" customHeight="false" outlineLevel="0" collapsed="false">
      <c r="A9" s="8" t="s">
        <v>40</v>
      </c>
      <c r="B9" s="8" t="n">
        <v>3</v>
      </c>
      <c r="C9" s="8" t="s">
        <v>16</v>
      </c>
      <c r="D9" s="8" t="n">
        <v>1</v>
      </c>
      <c r="E9" s="8" t="s">
        <v>17</v>
      </c>
      <c r="F9" s="8" t="n">
        <v>6</v>
      </c>
      <c r="G9" s="8" t="n">
        <v>0</v>
      </c>
      <c r="H9" s="8" t="s">
        <v>22</v>
      </c>
      <c r="I9" s="8" t="str">
        <f aca="false">CONCATENATE("('",A9,"','2',' ",B9,"','{ ",C9,"}',' ",D9,"','",,E9,"',' ",F9,"',' ",G9,"','0','0','1'),")</f>
        <v>('Canned Dog Food','2',' 3','{ –}',' 1','&lt;1',' 6',' 0','0','0','1'),</v>
      </c>
      <c r="K9" s="9" t="s">
        <v>41</v>
      </c>
      <c r="L9" s="9" t="n">
        <v>12</v>
      </c>
      <c r="M9" s="9" t="n">
        <v>12</v>
      </c>
      <c r="N9" s="9" t="s">
        <v>24</v>
      </c>
      <c r="O9" s="9" t="n">
        <f aca="false">IF(L9=M9,INDEX(2d20!A:B,MATCH(Food!L9,2d20!A:A,0),2),SUM(INDEX(2d20!A:B,MATCH(Food!L9,2d20!A:A,0),2),INDEX(2d20!A:B,MATCH(Food!M9,2d20!A:A,0),2)))</f>
        <v>2.75</v>
      </c>
      <c r="P9" s="9" t="n">
        <f aca="false">IFERROR(IF(ISNUMBER(FIND("x",N9)),(LEFT(N9,FIND("+",N9)-1)+MID(N9,FIND("+",N9)+1,1)*5/6)*10,LEFT(N9,FIND("+",N9)-1)+MID(N9,FIND("+",N9)+1,1)*5/6),N9)</f>
        <v>8.5</v>
      </c>
      <c r="Q9" s="9" t="str">
        <f aca="false">IF(L9=M9,CONCATENATE(L9,"  ",K9,"  (",N9,")"),CONCATENATE(L9,"-",M9,"  ",K9,"  (",N9,")"))</f>
        <v>12  45-70 Gov't  (6+3 CD)</v>
      </c>
    </row>
    <row r="10" customFormat="false" ht="13.8" hidden="false" customHeight="false" outlineLevel="0" collapsed="false">
      <c r="A10" s="6" t="s">
        <v>42</v>
      </c>
      <c r="B10" s="6" t="n">
        <v>3</v>
      </c>
      <c r="C10" s="6" t="s">
        <v>16</v>
      </c>
      <c r="D10" s="6" t="n">
        <v>1</v>
      </c>
      <c r="E10" s="6" t="s">
        <v>17</v>
      </c>
      <c r="F10" s="6" t="n">
        <v>3</v>
      </c>
      <c r="G10" s="6" t="n">
        <v>1</v>
      </c>
      <c r="H10" s="6" t="s">
        <v>26</v>
      </c>
      <c r="I10" s="6" t="str">
        <f aca="false">CONCATENATE("('",A10,"','2',' ",B10,"','{ ",C10,"}',' ",D10,"','",,E10,"',' ",F10,"',' ",G10,"','0','0','1'),")</f>
        <v>('Carrot','2',' 3','{ –}',' 1','&lt;1',' 3',' 1','0','0','1'),</v>
      </c>
      <c r="K10" s="7" t="s">
        <v>43</v>
      </c>
      <c r="L10" s="7" t="n">
        <v>13</v>
      </c>
      <c r="M10" s="7" t="n">
        <v>14</v>
      </c>
      <c r="N10" s="7" t="s">
        <v>31</v>
      </c>
      <c r="O10" s="7" t="n">
        <f aca="false">IF(L10=M10,INDEX(2d20!A:B,MATCH(Food!L10,2d20!A:A,0),2),SUM(INDEX(2d20!A:B,MATCH(Food!L10,2d20!A:A,0),2),INDEX(2d20!A:B,MATCH(Food!M10,2d20!A:A,0),2)))</f>
        <v>6.25</v>
      </c>
      <c r="P10" s="7" t="n">
        <f aca="false">IFERROR(IF(ISNUMBER(FIND("x",N10)),(LEFT(N10,FIND("+",N10)-1)+MID(N10,FIND("+",N10)+1,1)*5/6)*10,LEFT(N10,FIND("+",N10)-1)+MID(N10,FIND("+",N10)+1,1)*5/6),N10)</f>
        <v>5.66666666666667</v>
      </c>
      <c r="Q10" s="7" t="str">
        <f aca="false">IF(L10=M10,CONCATENATE(L10,"  ",K10,"  (",N10,")"),CONCATENATE(L10,"-",M10,"  ",K10,"  (",N10,")"))</f>
        <v>13-14  Syringes  (4+2 CD)</v>
      </c>
    </row>
    <row r="11" customFormat="false" ht="13.8" hidden="false" customHeight="false" outlineLevel="0" collapsed="false">
      <c r="A11" s="8" t="s">
        <v>44</v>
      </c>
      <c r="B11" s="8" t="n">
        <v>9</v>
      </c>
      <c r="C11" s="8" t="s">
        <v>45</v>
      </c>
      <c r="D11" s="8" t="s">
        <v>16</v>
      </c>
      <c r="E11" s="8" t="s">
        <v>17</v>
      </c>
      <c r="F11" s="8" t="n">
        <v>40</v>
      </c>
      <c r="G11" s="8" t="n">
        <v>3</v>
      </c>
      <c r="H11" s="8" t="s">
        <v>18</v>
      </c>
      <c r="I11" s="8" t="str">
        <f aca="false">CONCATENATE("('",A11,"','2',' ",B11,"','{ ",C11,"}',' ",D11,"','",,E11,"',' ",F11,"',' ",G11,"','0','0','1'),")</f>
        <v>('Cooked Softshell Meat','2',' 9','{ Gain +1 AP at start of next scene}',' –','&lt;1',' 40',' 3','0','0','1'),</v>
      </c>
      <c r="K11" s="9" t="s">
        <v>46</v>
      </c>
      <c r="L11" s="9" t="n">
        <v>15</v>
      </c>
      <c r="M11" s="9" t="n">
        <v>15</v>
      </c>
      <c r="N11" s="9" t="s">
        <v>31</v>
      </c>
      <c r="O11" s="9" t="n">
        <f aca="false">IF(L11=M11,INDEX(2d20!A:B,MATCH(Food!L11,2d20!A:A,0),2),SUM(INDEX(2d20!A:B,MATCH(Food!L11,2d20!A:A,0),2),INDEX(2d20!A:B,MATCH(Food!M11,2d20!A:A,0),2)))</f>
        <v>3.5</v>
      </c>
      <c r="P11" s="9" t="n">
        <f aca="false">IFERROR(IF(ISNUMBER(FIND("x",N11)),(LEFT(N11,FIND("+",N11)-1)+MID(N11,FIND("+",N11)+1,1)*5/6)*10,LEFT(N11,FIND("+",N11)-1)+MID(N11,FIND("+",N11)+1,1)*5/6),N11)</f>
        <v>5.66666666666667</v>
      </c>
      <c r="Q11" s="9" t="str">
        <f aca="false">IF(L11=M11,CONCATENATE(L11,"  ",K11,"  (",N11,")"),CONCATENATE(L11,"-",M11,"  ",K11,"  (",N11,")"))</f>
        <v>15  Gamma  (4+2 CD)</v>
      </c>
    </row>
    <row r="12" customFormat="false" ht="13.8" hidden="false" customHeight="false" outlineLevel="0" collapsed="false">
      <c r="A12" s="6" t="s">
        <v>47</v>
      </c>
      <c r="B12" s="6" t="n">
        <v>3</v>
      </c>
      <c r="C12" s="6" t="s">
        <v>16</v>
      </c>
      <c r="D12" s="6" t="n">
        <v>1</v>
      </c>
      <c r="E12" s="6" t="s">
        <v>17</v>
      </c>
      <c r="F12" s="6" t="n">
        <v>6</v>
      </c>
      <c r="G12" s="6" t="n">
        <v>1</v>
      </c>
      <c r="H12" s="6" t="s">
        <v>26</v>
      </c>
      <c r="I12" s="6" t="str">
        <f aca="false">CONCATENATE("('",A12,"','2',' ",B12,"','{ ",C12,"}',' ",D12,"','",,E12,"',' ",F12,"',' ",G12,"','0','0','1'),")</f>
        <v>('Corn','2',' 3','{ –}',' 1','&lt;1',' 6',' 1','0','0','1'),</v>
      </c>
      <c r="K12" s="7" t="s">
        <v>48</v>
      </c>
      <c r="L12" s="7" t="n">
        <v>16</v>
      </c>
      <c r="M12" s="7" t="n">
        <v>16</v>
      </c>
      <c r="N12" s="7" t="s">
        <v>49</v>
      </c>
      <c r="O12" s="7" t="n">
        <f aca="false">IF(L12=M12,INDEX(2d20!A:B,MATCH(Food!L12,2d20!A:A,0),2),SUM(INDEX(2d20!A:B,MATCH(Food!L12,2d20!A:A,0),2),INDEX(2d20!A:B,MATCH(Food!M12,2d20!A:A,0),2)))</f>
        <v>3.75</v>
      </c>
      <c r="P12" s="7" t="n">
        <f aca="false">IFERROR(IF(ISNUMBER(FIND("x",N12)),(LEFT(N12,FIND("+",N12)-1)+MID(N12,FIND("+",N12)+1,1)*5/6)*10,LEFT(N12,FIND("+",N12)-1)+MID(N12,FIND("+",N12)+1,1)*5/6),N12)</f>
        <v>17</v>
      </c>
      <c r="Q12" s="7" t="str">
        <f aca="false">IF(L12=M12,CONCATENATE(L12,"  ",K12,"  (",N12,")"),CONCATENATE(L12,"-",M12,"  ",K12,"  (",N12,")"))</f>
        <v>16  Fuel  (12+6 CD)</v>
      </c>
    </row>
    <row r="13" customFormat="false" ht="13.8" hidden="false" customHeight="false" outlineLevel="0" collapsed="false">
      <c r="A13" s="8" t="s">
        <v>50</v>
      </c>
      <c r="B13" s="8" t="n">
        <v>5</v>
      </c>
      <c r="C13" s="8" t="s">
        <v>16</v>
      </c>
      <c r="D13" s="8" t="n">
        <v>1</v>
      </c>
      <c r="E13" s="8" t="s">
        <v>17</v>
      </c>
      <c r="F13" s="8" t="n">
        <v>25</v>
      </c>
      <c r="G13" s="8" t="n">
        <v>1</v>
      </c>
      <c r="H13" s="8" t="s">
        <v>22</v>
      </c>
      <c r="I13" s="8" t="str">
        <f aca="false">CONCATENATE("('",A13,"','2',' ",B13,"','{ ",C13,"}',' ",D13,"','",,E13,"',' ",F13,"',' ",G13,"','0','0','1'),")</f>
        <v>('Cram','2',' 5','{ –}',' 1','&lt;1',' 25',' 1','0','0','1'),</v>
      </c>
      <c r="K13" s="9" t="s">
        <v>51</v>
      </c>
      <c r="L13" s="9" t="n">
        <v>17</v>
      </c>
      <c r="M13" s="9" t="n">
        <v>17</v>
      </c>
      <c r="N13" s="9" t="s">
        <v>24</v>
      </c>
      <c r="O13" s="9" t="n">
        <f aca="false">IF(L13=M13,INDEX(2d20!A:B,MATCH(Food!L13,2d20!A:A,0),2),SUM(INDEX(2d20!A:B,MATCH(Food!L13,2d20!A:A,0),2),INDEX(2d20!A:B,MATCH(Food!M13,2d20!A:A,0),2)))</f>
        <v>4</v>
      </c>
      <c r="P13" s="9" t="n">
        <f aca="false">IFERROR(IF(ISNUMBER(FIND("x",N13)),(LEFT(N13,FIND("+",N13)-1)+MID(N13,FIND("+",N13)+1,1)*5/6)*10,LEFT(N13,FIND("+",N13)-1)+MID(N13,FIND("+",N13)+1,1)*5/6),N13)</f>
        <v>8.5</v>
      </c>
      <c r="Q13" s="9" t="str">
        <f aca="false">IF(L13=M13,CONCATENATE(L13,"  ",K13,"  (",N13,")"),CONCATENATE(L13,"-",M13,"  ",K13,"  (",N13,")"))</f>
        <v>17  .357  (6+3 CD)</v>
      </c>
    </row>
    <row r="14" customFormat="false" ht="13.8" hidden="false" customHeight="false" outlineLevel="0" collapsed="false">
      <c r="A14" s="6" t="s">
        <v>52</v>
      </c>
      <c r="B14" s="6" t="n">
        <v>6</v>
      </c>
      <c r="C14" s="6" t="s">
        <v>16</v>
      </c>
      <c r="D14" s="6" t="s">
        <v>16</v>
      </c>
      <c r="E14" s="6" t="s">
        <v>17</v>
      </c>
      <c r="F14" s="6" t="n">
        <v>6</v>
      </c>
      <c r="G14" s="6" t="n">
        <v>2</v>
      </c>
      <c r="H14" s="6" t="s">
        <v>18</v>
      </c>
      <c r="I14" s="6" t="str">
        <f aca="false">CONCATENATE("('",A14,"','2',' ",B14,"','{ ",C14,"}',' ",D14,"','",,E14,"',' ",F14,"',' ",G14,"','0','0','1'),")</f>
        <v>('Crispy Squirrel Bits','2',' 6','{ –}',' –','&lt;1',' 6',' 2','0','0','1'),</v>
      </c>
      <c r="K14" s="7" t="s">
        <v>53</v>
      </c>
      <c r="L14" s="7" t="n">
        <v>18</v>
      </c>
      <c r="M14" s="7" t="n">
        <v>19</v>
      </c>
      <c r="N14" s="7" t="s">
        <v>54</v>
      </c>
      <c r="O14" s="7" t="n">
        <f aca="false">IF(L14=M14,INDEX(2d20!A:B,MATCH(Food!L14,2d20!A:A,0),2),SUM(INDEX(2d20!A:B,MATCH(Food!L14,2d20!A:A,0),2),INDEX(2d20!A:B,MATCH(Food!M14,2d20!A:A,0),2)))</f>
        <v>8.75</v>
      </c>
      <c r="P14" s="7" t="n">
        <f aca="false">IFERROR(IF(ISNUMBER(FIND("x",N14)),(LEFT(N14,FIND("+",N14)-1)+MID(N14,FIND("+",N14)+1,1)*5/6)*10,LEFT(N14,FIND("+",N14)-1)+MID(N14,FIND("+",N14)+1,1)*5/6),N14)</f>
        <v>12.3333333333333</v>
      </c>
      <c r="Q14" s="7" t="str">
        <f aca="false">IF(L14=M14,CONCATENATE(L14,"  ",K14,"  (",N14,")"),CONCATENATE(L14,"-",M14,"  ",K14,"  (",N14,")"))</f>
        <v>18-19  .45  (9+4 CD)</v>
      </c>
    </row>
    <row r="15" customFormat="false" ht="13.8" hidden="false" customHeight="false" outlineLevel="0" collapsed="false">
      <c r="A15" s="8" t="s">
        <v>55</v>
      </c>
      <c r="B15" s="8" t="n">
        <v>3</v>
      </c>
      <c r="C15" s="8" t="s">
        <v>16</v>
      </c>
      <c r="D15" s="8" t="n">
        <v>1</v>
      </c>
      <c r="E15" s="8" t="s">
        <v>17</v>
      </c>
      <c r="F15" s="8" t="n">
        <v>7</v>
      </c>
      <c r="G15" s="8" t="n">
        <v>0</v>
      </c>
      <c r="H15" s="8" t="s">
        <v>22</v>
      </c>
      <c r="I15" s="8" t="str">
        <f aca="false">CONCATENATE("('",A15,"','2',' ",B15,"','{ ",C15,"}',' ",D15,"','",,E15,"',' ",F15,"',' ",G15,"','0','0','1'),")</f>
        <v>('Dandy Boy Apples','2',' 3','{ –}',' 1','&lt;1',' 7',' 0','0','0','1'),</v>
      </c>
      <c r="K15" s="9" t="s">
        <v>56</v>
      </c>
      <c r="L15" s="9" t="n">
        <v>20</v>
      </c>
      <c r="M15" s="9" t="n">
        <v>21</v>
      </c>
      <c r="N15" s="9" t="s">
        <v>57</v>
      </c>
      <c r="O15" s="9" t="n">
        <f aca="false">IF(L15=M15,INDEX(2d20!A:B,MATCH(Food!L15,2d20!A:A,0),2),SUM(INDEX(2d20!A:B,MATCH(Food!L15,2d20!A:A,0),2),INDEX(2d20!A:B,MATCH(Food!M15,2d20!A:A,0),2)))</f>
        <v>9.75</v>
      </c>
      <c r="P15" s="9" t="n">
        <f aca="false">IFERROR(IF(ISNUMBER(FIND("x",N15)),(LEFT(N15,FIND("+",N15)-1)+MID(N15,FIND("+",N15)+1,1)*5/6)*10,LEFT(N15,FIND("+",N15)-1)+MID(N15,FIND("+",N15)+1,1)*5/6),N15)</f>
        <v>11.3333333333333</v>
      </c>
      <c r="Q15" s="9" t="str">
        <f aca="false">IF(L15=M15,CONCATENATE(L15,"  ",K15,"  (",N15,")"),CONCATENATE(L15,"-",M15,"  ",K15,"  (",N15,")"))</f>
        <v>20-21  10mm  (8+4 CD)</v>
      </c>
    </row>
    <row r="16" customFormat="false" ht="13.8" hidden="false" customHeight="false" outlineLevel="0" collapsed="false">
      <c r="A16" s="6" t="s">
        <v>58</v>
      </c>
      <c r="B16" s="6" t="n">
        <v>7</v>
      </c>
      <c r="C16" s="6" t="s">
        <v>16</v>
      </c>
      <c r="D16" s="6" t="n">
        <v>1</v>
      </c>
      <c r="E16" s="6" t="s">
        <v>17</v>
      </c>
      <c r="F16" s="6" t="n">
        <v>69</v>
      </c>
      <c r="G16" s="6" t="n">
        <v>3</v>
      </c>
      <c r="H16" s="6" t="s">
        <v>26</v>
      </c>
      <c r="I16" s="6" t="str">
        <f aca="false">CONCATENATE("('",A16,"','2',' ",B16,"','{ ",C16,"}',' ",D16,"','",,E16,"',' ",F16,"',' ",G16,"','0','0','1'),")</f>
        <v>('Deathclaw Egg','2',' 7','{ –}',' 1','&lt;1',' 69',' 3','0','0','1'),</v>
      </c>
      <c r="K16" s="7" t="s">
        <v>59</v>
      </c>
      <c r="L16" s="7" t="n">
        <v>22</v>
      </c>
      <c r="M16" s="7" t="n">
        <v>23</v>
      </c>
      <c r="N16" s="7" t="s">
        <v>28</v>
      </c>
      <c r="O16" s="7" t="n">
        <f aca="false">IF(L16=M16,INDEX(2d20!A:B,MATCH(Food!L16,2d20!A:A,0),2),SUM(INDEX(2d20!A:B,MATCH(Food!L16,2d20!A:A,0),2),INDEX(2d20!A:B,MATCH(Food!M16,2d20!A:A,0),2)))</f>
        <v>9.25</v>
      </c>
      <c r="P16" s="7" t="n">
        <f aca="false">IFERROR(IF(ISNUMBER(FIND("x",N16)),(LEFT(N16,FIND("+",N16)-1)+MID(N16,FIND("+",N16)+1,1)*5/6)*10,LEFT(N16,FIND("+",N16)-1)+MID(N16,FIND("+",N16)+1,1)*5/6),N16)</f>
        <v>14.1666666666667</v>
      </c>
      <c r="Q16" s="7" t="str">
        <f aca="false">IF(L16=M16,CONCATENATE(L16,"  ",K16,"  (",N16,")"),CONCATENATE(L16,"-",M16,"  ",K16,"  (",N16,")"))</f>
        <v>22-23  .38  (10+5 CD)</v>
      </c>
    </row>
    <row r="17" customFormat="false" ht="13.8" hidden="false" customHeight="false" outlineLevel="0" collapsed="false">
      <c r="A17" s="8" t="s">
        <v>60</v>
      </c>
      <c r="B17" s="8" t="n">
        <v>9</v>
      </c>
      <c r="C17" s="8" t="s">
        <v>16</v>
      </c>
      <c r="D17" s="8" t="n">
        <v>1</v>
      </c>
      <c r="E17" s="8" t="n">
        <v>1</v>
      </c>
      <c r="F17" s="8" t="n">
        <v>110</v>
      </c>
      <c r="G17" s="8" t="n">
        <v>3</v>
      </c>
      <c r="H17" s="8" t="s">
        <v>26</v>
      </c>
      <c r="I17" s="8" t="str">
        <f aca="false">CONCATENATE("('",A17,"','2',' ",B17,"','{ ",C17,"}',' ",D17,"','",,E17,"',' ",F17,"',' ",G17,"','0','0','1'),")</f>
        <v>('Deathclaw Meat','2',' 9','{ –}',' 1','1',' 110',' 3','0','0','1'),</v>
      </c>
      <c r="K17" s="9" t="s">
        <v>61</v>
      </c>
      <c r="L17" s="9" t="n">
        <v>24</v>
      </c>
      <c r="M17" s="9" t="n">
        <v>24</v>
      </c>
      <c r="N17" s="9" t="s">
        <v>62</v>
      </c>
      <c r="O17" s="9" t="n">
        <f aca="false">IF(L17=M17,INDEX(2d20!A:B,MATCH(Food!L17,2d20!A:A,0),2),SUM(INDEX(2d20!A:B,MATCH(Food!L17,2d20!A:A,0),2),INDEX(2d20!A:B,MATCH(Food!M17,2d20!A:A,0),2)))</f>
        <v>4.25</v>
      </c>
      <c r="P17" s="9" t="n">
        <f aca="false">IFERROR(IF(ISNUMBER(FIND("x",N17)),(LEFT(N17,FIND("+",N17)-1)+MID(N17,FIND("+",N17)+1,1)*5/6)*10,LEFT(N17,FIND("+",N17)-1)+MID(N17,FIND("+",N17)+1,1)*5/6),N17)</f>
        <v>2.83333333333333</v>
      </c>
      <c r="Q17" s="9" t="str">
        <f aca="false">IF(L17=M17,CONCATENATE(L17,"  ",K17,"  (",N17,")"),CONCATENATE(L17,"-",M17,"  ",K17,"  (",N17,")"))</f>
        <v>24  Flare  (2+1 CD)</v>
      </c>
    </row>
    <row r="18" customFormat="false" ht="13.8" hidden="false" customHeight="false" outlineLevel="0" collapsed="false">
      <c r="A18" s="6" t="s">
        <v>63</v>
      </c>
      <c r="B18" s="6" t="n">
        <v>11</v>
      </c>
      <c r="C18" s="6" t="s">
        <v>64</v>
      </c>
      <c r="D18" s="6" t="s">
        <v>16</v>
      </c>
      <c r="E18" s="6" t="s">
        <v>17</v>
      </c>
      <c r="F18" s="6" t="n">
        <v>80</v>
      </c>
      <c r="G18" s="6" t="n">
        <v>4</v>
      </c>
      <c r="H18" s="6" t="s">
        <v>18</v>
      </c>
      <c r="I18" s="6" t="str">
        <f aca="false">CONCATENATE("('",A18,"','2',' ",B18,"','{ ",C18,"}',' ",D18,"','",,E18,"',' ",F18,"',' ",G18,"','0','0','1'),")</f>
        <v>('Deathclaw Omelette','2',' 11','{ If next scene is combat, regain 1HP at the start of each turn}',' –','&lt;1',' 80',' 4','0','0','1'),</v>
      </c>
      <c r="K18" s="7" t="s">
        <v>65</v>
      </c>
      <c r="L18" s="7" t="n">
        <v>25</v>
      </c>
      <c r="M18" s="7" t="n">
        <v>25</v>
      </c>
      <c r="N18" s="7" t="s">
        <v>24</v>
      </c>
      <c r="O18" s="7" t="n">
        <f aca="false">IF(L18=M18,INDEX(2d20!A:B,MATCH(Food!L18,2d20!A:A,0),2),SUM(INDEX(2d20!A:B,MATCH(Food!L18,2d20!A:A,0),2),INDEX(2d20!A:B,MATCH(Food!M18,2d20!A:A,0),2)))</f>
        <v>4</v>
      </c>
      <c r="P18" s="7" t="n">
        <f aca="false">IFERROR(IF(ISNUMBER(FIND("x",N18)),(LEFT(N18,FIND("+",N18)-1)+MID(N18,FIND("+",N18)+1,1)*5/6)*10,LEFT(N18,FIND("+",N18)-1)+MID(N18,FIND("+",N18)+1,1)*5/6),N18)</f>
        <v>8.5</v>
      </c>
      <c r="Q18" s="7" t="str">
        <f aca="false">IF(L18=M18,CONCATENATE(L18,"  ",K18,"  (",N18,")"),CONCATENATE(L18,"-",M18,"  ",K18,"  (",N18,")"))</f>
        <v>25  .308  (6+3 CD)</v>
      </c>
    </row>
    <row r="19" customFormat="false" ht="13.8" hidden="false" customHeight="false" outlineLevel="0" collapsed="false">
      <c r="A19" s="8" t="s">
        <v>66</v>
      </c>
      <c r="B19" s="8" t="n">
        <v>14</v>
      </c>
      <c r="C19" s="8" t="s">
        <v>67</v>
      </c>
      <c r="D19" s="8" t="s">
        <v>16</v>
      </c>
      <c r="E19" s="8" t="n">
        <v>1</v>
      </c>
      <c r="F19" s="8" t="n">
        <v>130</v>
      </c>
      <c r="G19" s="8" t="n">
        <v>4</v>
      </c>
      <c r="H19" s="8" t="s">
        <v>18</v>
      </c>
      <c r="I19" s="8" t="str">
        <f aca="false">CONCATENATE("('",A19,"','2',' ",B19,"','{ ",C19,"}',' ",D19,"','",,E19,"',' ",F19,"',' ",G19,"','0','0','1'),")</f>
        <v>('Deathclaw Steak','2',' 14','{ May re-roll 1d20 on all STR tests until end of next scene}',' –','1',' 130',' 4','0','0','1'),</v>
      </c>
      <c r="K19" s="9" t="s">
        <v>68</v>
      </c>
      <c r="L19" s="9" t="n">
        <v>26</v>
      </c>
      <c r="M19" s="9" t="n">
        <v>26</v>
      </c>
      <c r="N19" s="9" t="s">
        <v>69</v>
      </c>
      <c r="O19" s="9" t="n">
        <f aca="false">IF(L19=M19,INDEX(2d20!A:B,MATCH(Food!L19,2d20!A:A,0),2),SUM(INDEX(2d20!A:B,MATCH(Food!L19,2d20!A:A,0),2),INDEX(2d20!A:B,MATCH(Food!M19,2d20!A:A,0),2)))</f>
        <v>3.75</v>
      </c>
      <c r="P19" s="9" t="n">
        <f aca="false">IFERROR(IF(ISNUMBER(FIND("x",N19)),(LEFT(N19,FIND("+",N19)-1)+MID(N19,FIND("+",N19)+1,1)*5/6)*10,LEFT(N19,FIND("+",N19)-1)+MID(N19,FIND("+",N19)+1,1)*5/6),N19)</f>
        <v>13.3333333333333</v>
      </c>
      <c r="Q19" s="9" t="str">
        <f aca="false">IF(L19=M19,CONCATENATE(L19,"  ",K19,"  (",N19,")"),CONCATENATE(L19,"-",M19,"  ",K19,"  (",N19,")"))</f>
        <v>26  9mm  (10+4 CD)</v>
      </c>
    </row>
    <row r="20" customFormat="false" ht="13.8" hidden="false" customHeight="false" outlineLevel="0" collapsed="false">
      <c r="A20" s="6" t="s">
        <v>70</v>
      </c>
      <c r="B20" s="6" t="n">
        <v>3</v>
      </c>
      <c r="C20" s="6" t="s">
        <v>16</v>
      </c>
      <c r="D20" s="6" t="n">
        <v>1</v>
      </c>
      <c r="E20" s="6" t="s">
        <v>17</v>
      </c>
      <c r="F20" s="6" t="n">
        <v>18</v>
      </c>
      <c r="G20" s="6" t="n">
        <v>0</v>
      </c>
      <c r="H20" s="6" t="s">
        <v>22</v>
      </c>
      <c r="I20" s="6" t="str">
        <f aca="false">CONCATENATE("('",A20,"','2',' ",B20,"','{ ",C20,"}',' ",D20,"','",,E20,"',' ",F20,"',' ",G20,"','0','0','1'),")</f>
        <v>('Fancy Lads Snack Cakes','2',' 3','{ –}',' 1','&lt;1',' 18',' 0','0','0','1'),</v>
      </c>
      <c r="K20" s="7" t="s">
        <v>71</v>
      </c>
      <c r="L20" s="7" t="n">
        <v>27</v>
      </c>
      <c r="M20" s="7" t="n">
        <v>27</v>
      </c>
      <c r="N20" s="7" t="s">
        <v>24</v>
      </c>
      <c r="O20" s="7" t="n">
        <f aca="false">IF(L20=M20,INDEX(2d20!A:B,MATCH(Food!L20,2d20!A:A,0),2),SUM(INDEX(2d20!A:B,MATCH(Food!L20,2d20!A:A,0),2),INDEX(2d20!A:B,MATCH(Food!M20,2d20!A:A,0),2)))</f>
        <v>3.5</v>
      </c>
      <c r="P20" s="7" t="n">
        <f aca="false">IFERROR(IF(ISNUMBER(FIND("x",N20)),(LEFT(N20,FIND("+",N20)-1)+MID(N20,FIND("+",N20)+1,1)*5/6)*10,LEFT(N20,FIND("+",N20)-1)+MID(N20,FIND("+",N20)+1,1)*5/6),N20)</f>
        <v>8.5</v>
      </c>
      <c r="Q20" s="7" t="str">
        <f aca="false">IF(L20=M20,CONCATENATE(L20,"  ",K20,"  (",N20,")"),CONCATENATE(L20,"-",M20,"  ",K20,"  (",N20,")"))</f>
        <v>27  Shells  (6+3 CD)</v>
      </c>
    </row>
    <row r="21" customFormat="false" ht="13.8" hidden="false" customHeight="false" outlineLevel="0" collapsed="false">
      <c r="A21" s="8" t="s">
        <v>72</v>
      </c>
      <c r="B21" s="8" t="n">
        <v>7</v>
      </c>
      <c r="C21" s="8" t="s">
        <v>73</v>
      </c>
      <c r="D21" s="8" t="s">
        <v>16</v>
      </c>
      <c r="E21" s="8" t="s">
        <v>17</v>
      </c>
      <c r="F21" s="8" t="n">
        <v>0</v>
      </c>
      <c r="G21" s="8" t="n">
        <v>2</v>
      </c>
      <c r="H21" s="8" t="s">
        <v>18</v>
      </c>
      <c r="I21" s="8" t="str">
        <f aca="false">CONCATENATE("('",A21,"','2',' ",B21,"','{ ",C21,"}',' ",D21,"','",,E21,"',' ",F21,"',' ",G21,"','0','0','1'),")</f>
        <v>('Food Paste','2',' 7','{ May re-roll 1d20 on all END tests until end of next scene}',' –','&lt;1',' 0',' 2','0','0','1'),</v>
      </c>
      <c r="K21" s="9" t="s">
        <v>74</v>
      </c>
      <c r="L21" s="9" t="n">
        <v>28</v>
      </c>
      <c r="M21" s="9" t="n">
        <v>29</v>
      </c>
      <c r="N21" s="9" t="s">
        <v>75</v>
      </c>
      <c r="O21" s="9" t="n">
        <f aca="false">IF(L21=M21,INDEX(2d20!A:B,MATCH(Food!L21,2d20!A:A,0),2),SUM(INDEX(2d20!A:B,MATCH(Food!L21,2d20!A:A,0),2),INDEX(2d20!A:B,MATCH(Food!M21,2d20!A:A,0),2)))</f>
        <v>6.25</v>
      </c>
      <c r="P21" s="9" t="n">
        <f aca="false">IFERROR(IF(ISNUMBER(FIND("x",N21)),(LEFT(N21,FIND("+",N21)-1)+MID(N21,FIND("+",N21)+1,1)*5/6)*10,LEFT(N21,FIND("+",N21)-1)+MID(N21,FIND("+",N21)+1,1)*5/6),N21)</f>
        <v>19.8333333333333</v>
      </c>
      <c r="Q21" s="9" t="str">
        <f aca="false">IF(L21=M21,CONCATENATE(L21,"  ",K21,"  (",N21,")"),CONCATENATE(L21,"-",M21,"  ",K21,"  (",N21,")"))</f>
        <v>28-29  Fusion Cell  (14+7 CD)</v>
      </c>
    </row>
    <row r="22" customFormat="false" ht="13.8" hidden="false" customHeight="false" outlineLevel="0" collapsed="false">
      <c r="A22" s="6" t="s">
        <v>76</v>
      </c>
      <c r="B22" s="6" t="n">
        <v>3</v>
      </c>
      <c r="C22" s="6" t="s">
        <v>16</v>
      </c>
      <c r="D22" s="6" t="n">
        <v>1</v>
      </c>
      <c r="E22" s="6" t="n">
        <v>1</v>
      </c>
      <c r="F22" s="6" t="n">
        <v>6</v>
      </c>
      <c r="G22" s="6" t="n">
        <v>1</v>
      </c>
      <c r="H22" s="6" t="s">
        <v>26</v>
      </c>
      <c r="I22" s="6" t="str">
        <f aca="false">CONCATENATE("('",A22,"','2',' ",B22,"','{ ",C22,"}',' ",D22,"','",,E22,"',' ",F22,"',' ",G22,"','0','0','1'),")</f>
        <v>('Gourd','2',' 3','{ –}',' 1','1',' 6',' 1','0','0','1'),</v>
      </c>
      <c r="K22" s="7" t="s">
        <v>77</v>
      </c>
      <c r="L22" s="7" t="n">
        <v>30</v>
      </c>
      <c r="M22" s="7" t="n">
        <v>30</v>
      </c>
      <c r="N22" s="7" t="s">
        <v>78</v>
      </c>
      <c r="O22" s="7" t="n">
        <f aca="false">IF(L22=M22,INDEX(2d20!A:B,MATCH(Food!L22,2d20!A:A,0),2),SUM(INDEX(2d20!A:B,MATCH(Food!L22,2d20!A:A,0),2),INDEX(2d20!A:B,MATCH(Food!M22,2d20!A:A,0),2)))</f>
        <v>2.75</v>
      </c>
      <c r="P22" s="7" t="n">
        <f aca="false">IFERROR(IF(ISNUMBER(FIND("x",N22)),(LEFT(N22,FIND("+",N22)-1)+MID(N22,FIND("+",N22)+1,1)*5/6)*10,LEFT(N22,FIND("+",N22)-1)+MID(N22,FIND("+",N22)+1,1)*5/6),N22)</f>
        <v>8.33333333333333</v>
      </c>
      <c r="Q22" s="7" t="str">
        <f aca="false">IF(L22=M22,CONCATENATE(L22,"  ",K22,"  (",N22,")"),CONCATENATE(L22,"-",M22,"  ",K22,"  (",N22,")"))</f>
        <v>30  25mm  (5+4 CD)</v>
      </c>
    </row>
    <row r="23" customFormat="false" ht="13.8" hidden="false" customHeight="false" outlineLevel="0" collapsed="false">
      <c r="A23" s="8" t="s">
        <v>79</v>
      </c>
      <c r="B23" s="8" t="n">
        <v>5</v>
      </c>
      <c r="C23" s="8" t="s">
        <v>16</v>
      </c>
      <c r="D23" s="8" t="s">
        <v>16</v>
      </c>
      <c r="E23" s="8" t="s">
        <v>17</v>
      </c>
      <c r="F23" s="8" t="n">
        <v>7</v>
      </c>
      <c r="G23" s="8" t="n">
        <v>1</v>
      </c>
      <c r="H23" s="8" t="s">
        <v>18</v>
      </c>
      <c r="I23" s="8" t="str">
        <f aca="false">CONCATENATE("('",A23,"','2',' ",B23,"','{ ",C23,"}',' ",D23,"','",,E23,"',' ",F23,"',' ",G23,"','0','0','1'),")</f>
        <v>('Grilled Radroach','2',' 5','{ –}',' –','&lt;1',' 7',' 1','0','0','1'),</v>
      </c>
      <c r="K23" s="9" t="s">
        <v>80</v>
      </c>
      <c r="L23" s="9" t="n">
        <v>31</v>
      </c>
      <c r="M23" s="9" t="n">
        <v>31</v>
      </c>
      <c r="N23" s="9" t="s">
        <v>24</v>
      </c>
      <c r="O23" s="9" t="n">
        <f aca="false">IF(L23=M23,INDEX(2d20!A:B,MATCH(Food!L23,2d20!A:A,0),2),SUM(INDEX(2d20!A:B,MATCH(Food!L23,2d20!A:A,0),2),INDEX(2d20!A:B,MATCH(Food!M23,2d20!A:A,0),2)))</f>
        <v>2.5</v>
      </c>
      <c r="P23" s="9" t="n">
        <f aca="false">IFERROR(IF(ISNUMBER(FIND("x",N23)),(LEFT(N23,FIND("+",N23)-1)+MID(N23,FIND("+",N23)+1,1)*5/6)*10,LEFT(N23,FIND("+",N23)-1)+MID(N23,FIND("+",N23)+1,1)*5/6),N23)</f>
        <v>8.5</v>
      </c>
      <c r="Q23" s="9" t="str">
        <f aca="false">IF(L23=M23,CONCATENATE(L23,"  ",K23,"  (",N23,")"),CONCATENATE(L23,"-",M23,"  ",K23,"  (",N23,")"))</f>
        <v>31  Spike  (6+3 CD)</v>
      </c>
    </row>
    <row r="24" customFormat="false" ht="13.8" hidden="false" customHeight="false" outlineLevel="0" collapsed="false">
      <c r="A24" s="6" t="s">
        <v>81</v>
      </c>
      <c r="B24" s="6" t="n">
        <v>11</v>
      </c>
      <c r="C24" s="6" t="s">
        <v>82</v>
      </c>
      <c r="D24" s="6" t="s">
        <v>16</v>
      </c>
      <c r="E24" s="6" t="n">
        <v>1</v>
      </c>
      <c r="F24" s="6" t="n">
        <v>60</v>
      </c>
      <c r="G24" s="6" t="n">
        <v>2</v>
      </c>
      <c r="H24" s="6" t="s">
        <v>18</v>
      </c>
      <c r="I24" s="6" t="str">
        <f aca="false">CONCATENATE("('",A24,"','2',' ",B24,"','{ ",C24,"}',' ",D24,"','",,E24,"',' ",F24,"',' ",G24,"','0','0','1'),")</f>
        <v>('Grilled Radstag','2',' 11','{ Carry weight increases by +25 until end of next scene}',' –','1',' 60',' 2','0','0','1'),</v>
      </c>
      <c r="K24" s="7" t="s">
        <v>83</v>
      </c>
      <c r="L24" s="7" t="n">
        <v>32</v>
      </c>
      <c r="M24" s="7" t="n">
        <v>33</v>
      </c>
      <c r="N24" s="7" t="s">
        <v>31</v>
      </c>
      <c r="O24" s="7" t="n">
        <f aca="false">IF(L24=M24,INDEX(2d20!A:B,MATCH(Food!L24,2d20!A:A,0),2),SUM(INDEX(2d20!A:B,MATCH(Food!L24,2d20!A:A,0),2),INDEX(2d20!A:B,MATCH(Food!M24,2d20!A:A,0),2)))</f>
        <v>4.25</v>
      </c>
      <c r="P24" s="7" t="n">
        <f aca="false">IFERROR(IF(ISNUMBER(FIND("x",N24)),(LEFT(N24,FIND("+",N24)-1)+MID(N24,FIND("+",N24)+1,1)*5/6)*10,LEFT(N24,FIND("+",N24)-1)+MID(N24,FIND("+",N24)+1,1)*5/6),N24)</f>
        <v>5.66666666666667</v>
      </c>
      <c r="Q24" s="7" t="str">
        <f aca="false">IF(L24=M24,CONCATENATE(L24,"  ",K24,"  (",N24,")"),CONCATENATE(L24,"-",M24,"  ",K24,"  (",N24,")"))</f>
        <v>32-33  .44  (4+2 CD)</v>
      </c>
    </row>
    <row r="25" customFormat="false" ht="13.8" hidden="false" customHeight="false" outlineLevel="0" collapsed="false">
      <c r="A25" s="8" t="s">
        <v>84</v>
      </c>
      <c r="B25" s="8" t="n">
        <v>3</v>
      </c>
      <c r="C25" s="8" t="s">
        <v>16</v>
      </c>
      <c r="D25" s="8" t="n">
        <v>1</v>
      </c>
      <c r="E25" s="8" t="s">
        <v>17</v>
      </c>
      <c r="F25" s="8" t="n">
        <v>5</v>
      </c>
      <c r="G25" s="8" t="n">
        <v>0</v>
      </c>
      <c r="H25" s="8" t="s">
        <v>22</v>
      </c>
      <c r="I25" s="8" t="str">
        <f aca="false">CONCATENATE("('",A25,"','2',' ",B25,"','{ ",C25,"}',' ",D25,"','",,E25,"',' ",F25,"',' ",G25,"','0','0','1'),")</f>
        <v>('Gum Drops','2',' 3','{ –}',' 1','&lt;1',' 5',' 0','0','0','1'),</v>
      </c>
      <c r="K25" s="9" t="s">
        <v>85</v>
      </c>
      <c r="L25" s="9" t="n">
        <v>34</v>
      </c>
      <c r="M25" s="9" t="n">
        <v>35</v>
      </c>
      <c r="N25" s="9" t="s">
        <v>57</v>
      </c>
      <c r="O25" s="9" t="n">
        <f aca="false">IF(L25=M25,INDEX(2d20!A:B,MATCH(Food!L25,2d20!A:A,0),2),SUM(INDEX(2d20!A:B,MATCH(Food!L25,2d20!A:A,0),2),INDEX(2d20!A:B,MATCH(Food!M25,2d20!A:A,0),2)))</f>
        <v>3.25</v>
      </c>
      <c r="P25" s="9" t="n">
        <f aca="false">IFERROR(IF(ISNUMBER(FIND("x",N25)),(LEFT(N25,FIND("+",N25)-1)+MID(N25,FIND("+",N25)+1,1)*5/6)*10,LEFT(N25,FIND("+",N25)-1)+MID(N25,FIND("+",N25)+1,1)*5/6),N25)</f>
        <v>11.3333333333333</v>
      </c>
      <c r="Q25" s="9" t="str">
        <f aca="false">IF(L25=M25,CONCATENATE(L25,"  ",K25,"  (",N25,")"),CONCATENATE(L25,"-",M25,"  ",K25,"  (",N25,")"))</f>
        <v>34-35  5.56mm  (8+4 CD)</v>
      </c>
    </row>
    <row r="26" customFormat="false" ht="13.8" hidden="false" customHeight="false" outlineLevel="0" collapsed="false">
      <c r="A26" s="6" t="s">
        <v>86</v>
      </c>
      <c r="B26" s="6" t="n">
        <v>4</v>
      </c>
      <c r="C26" s="6" t="s">
        <v>16</v>
      </c>
      <c r="D26" s="6" t="n">
        <v>1</v>
      </c>
      <c r="E26" s="6" t="s">
        <v>17</v>
      </c>
      <c r="F26" s="6" t="n">
        <v>8</v>
      </c>
      <c r="G26" s="6" t="n">
        <v>1</v>
      </c>
      <c r="H26" s="6" t="s">
        <v>26</v>
      </c>
      <c r="I26" s="6" t="str">
        <f aca="false">CONCATENATE("('",A26,"','2',' ",B26,"','{ ",C26,"}',' ",D26,"','",,E26,"',' ",F26,"',' ",G26,"','0','0','1'),")</f>
        <v>('Iguana Bits','2',' 4','{ –}',' 1','&lt;1',' 8',' 1','0','0','1'),</v>
      </c>
      <c r="K26" s="7" t="s">
        <v>87</v>
      </c>
      <c r="L26" s="7" t="n">
        <v>36</v>
      </c>
      <c r="M26" s="7" t="n">
        <v>36</v>
      </c>
      <c r="N26" s="7" t="s">
        <v>62</v>
      </c>
      <c r="O26" s="7" t="n">
        <f aca="false">IF(L26=M26,INDEX(2d20!A:B,MATCH(Food!L26,2d20!A:A,0),2),SUM(INDEX(2d20!A:B,MATCH(Food!L26,2d20!A:A,0),2),INDEX(2d20!A:B,MATCH(Food!M26,2d20!A:A,0),2)))</f>
        <v>1.25</v>
      </c>
      <c r="P26" s="7" t="n">
        <f aca="false">IFERROR(IF(ISNUMBER(FIND("x",N26)),(LEFT(N26,FIND("+",N26)-1)+MID(N26,FIND("+",N26)+1,1)*5/6)*10,LEFT(N26,FIND("+",N26)-1)+MID(N26,FIND("+",N26)+1,1)*5/6),N26)</f>
        <v>2.83333333333333</v>
      </c>
      <c r="Q26" s="7" t="str">
        <f aca="false">IF(L26=M26,CONCATENATE(L26,"  ",K26,"  (",N26,")"),CONCATENATE(L26,"-",M26,"  ",K26,"  (",N26,")"))</f>
        <v>36  40mm  (2+1 CD)</v>
      </c>
    </row>
    <row r="27" customFormat="false" ht="13.8" hidden="false" customHeight="false" outlineLevel="0" collapsed="false">
      <c r="A27" s="8" t="s">
        <v>88</v>
      </c>
      <c r="B27" s="8" t="n">
        <v>6</v>
      </c>
      <c r="C27" s="8" t="s">
        <v>16</v>
      </c>
      <c r="D27" s="8" t="s">
        <v>16</v>
      </c>
      <c r="E27" s="8" t="s">
        <v>17</v>
      </c>
      <c r="F27" s="8" t="n">
        <v>33</v>
      </c>
      <c r="G27" s="8" t="n">
        <v>2</v>
      </c>
      <c r="H27" s="8" t="s">
        <v>18</v>
      </c>
      <c r="I27" s="8" t="str">
        <f aca="false">CONCATENATE("('",A27,"','2',' ",B27,"','{ ",C27,"}',' ",D27,"','",,E27,"',' ",F27,"',' ",G27,"','0','0','1'),")</f>
        <v>('Iguana on a Stick','2',' 6','{ –}',' –','&lt;1',' 33',' 2','0','0','1'),</v>
      </c>
      <c r="K27" s="9" t="s">
        <v>89</v>
      </c>
      <c r="L27" s="9" t="n">
        <v>37</v>
      </c>
      <c r="M27" s="9" t="n">
        <v>37</v>
      </c>
      <c r="N27" s="9" t="s">
        <v>62</v>
      </c>
      <c r="O27" s="9" t="n">
        <f aca="false">IF(L27=M27,INDEX(2d20!A:B,MATCH(Food!L27,2d20!A:A,0),2),SUM(INDEX(2d20!A:B,MATCH(Food!L27,2d20!A:A,0),2),INDEX(2d20!A:B,MATCH(Food!M27,2d20!A:A,0),2)))</f>
        <v>1</v>
      </c>
      <c r="P27" s="9" t="n">
        <f aca="false">IFERROR(IF(ISNUMBER(FIND("x",N27)),(LEFT(N27,FIND("+",N27)-1)+MID(N27,FIND("+",N27)+1,1)*5/6)*10,LEFT(N27,FIND("+",N27)-1)+MID(N27,FIND("+",N27)+1,1)*5/6),N27)</f>
        <v>2.83333333333333</v>
      </c>
      <c r="Q27" s="9" t="str">
        <f aca="false">IF(L27=M27,CONCATENATE(L27,"  ",K27,"  (",N27,")"),CONCATENATE(L27,"-",M27,"  ",K27,"  (",N27,")"))</f>
        <v>37  Missile  (2+1 CD)</v>
      </c>
    </row>
    <row r="28" customFormat="false" ht="13.8" hidden="false" customHeight="false" outlineLevel="0" collapsed="false">
      <c r="A28" s="6" t="s">
        <v>90</v>
      </c>
      <c r="B28" s="6" t="n">
        <v>10</v>
      </c>
      <c r="C28" s="6" t="s">
        <v>16</v>
      </c>
      <c r="D28" s="6" t="s">
        <v>16</v>
      </c>
      <c r="E28" s="6" t="n">
        <v>1</v>
      </c>
      <c r="F28" s="6" t="n">
        <v>21</v>
      </c>
      <c r="G28" s="6" t="n">
        <v>3</v>
      </c>
      <c r="H28" s="6" t="s">
        <v>18</v>
      </c>
      <c r="I28" s="6" t="str">
        <f aca="false">CONCATENATE("('",A28,"','2',' ",B28,"','{ ",C28,"}',' ",D28,"','",,E28,"',' ",F28,"',' ",G28,"','0','0','1'),")</f>
        <v>('Iguana Soup','2',' 10','{ –}',' –','1',' 21',' 3','0','0','1'),</v>
      </c>
      <c r="K28" s="7" t="s">
        <v>91</v>
      </c>
      <c r="L28" s="7" t="n">
        <v>38</v>
      </c>
      <c r="M28" s="7" t="n">
        <v>38</v>
      </c>
      <c r="N28" s="7" t="s">
        <v>31</v>
      </c>
      <c r="O28" s="7" t="n">
        <f aca="false">IF(L28=M28,INDEX(2d20!A:B,MATCH(Food!L28,2d20!A:A,0),2),SUM(INDEX(2d20!A:B,MATCH(Food!L28,2d20!A:A,0),2),INDEX(2d20!A:B,MATCH(Food!M28,2d20!A:A,0),2)))</f>
        <v>0.75</v>
      </c>
      <c r="P28" s="7" t="n">
        <f aca="false">IFERROR(IF(ISNUMBER(FIND("x",N28)),(LEFT(N28,FIND("+",N28)-1)+MID(N28,FIND("+",N28)+1,1)*5/6)*10,LEFT(N28,FIND("+",N28)-1)+MID(N28,FIND("+",N28)+1,1)*5/6),N28)</f>
        <v>5.66666666666667</v>
      </c>
      <c r="Q28" s="7" t="str">
        <f aca="false">IF(L28=M28,CONCATENATE(L28,"  ",K28,"  (",N28,")"),CONCATENATE(L28,"-",M28,"  ",K28,"  (",N28,")"))</f>
        <v>38  14mm  (4+2 CD)</v>
      </c>
    </row>
    <row r="29" customFormat="false" ht="13.8" hidden="false" customHeight="false" outlineLevel="0" collapsed="false">
      <c r="A29" s="8" t="s">
        <v>92</v>
      </c>
      <c r="B29" s="8" t="n">
        <v>4</v>
      </c>
      <c r="C29" s="8" t="s">
        <v>16</v>
      </c>
      <c r="D29" s="8" t="n">
        <v>1</v>
      </c>
      <c r="E29" s="8" t="s">
        <v>17</v>
      </c>
      <c r="F29" s="8" t="n">
        <v>20</v>
      </c>
      <c r="G29" s="8" t="n">
        <v>0</v>
      </c>
      <c r="H29" s="8" t="s">
        <v>22</v>
      </c>
      <c r="I29" s="8" t="str">
        <f aca="false">CONCATENATE("('",A29,"','2',' ",B29,"','{ ",C29,"}',' ",D29,"','",,E29,"',' ",F29,"',' ",G29,"','0','0','1'),")</f>
        <v>('InstaMash','2',' 4','{ –}',' 1','&lt;1',' 20',' 0','0','0','1'),</v>
      </c>
      <c r="K29" s="9" t="s">
        <v>93</v>
      </c>
      <c r="L29" s="9" t="n">
        <v>39</v>
      </c>
      <c r="M29" s="9" t="n">
        <v>40</v>
      </c>
      <c r="N29" s="9" t="s">
        <v>94</v>
      </c>
      <c r="O29" s="9" t="n">
        <f aca="false">IF(L29=M29,INDEX(2d20!A:B,MATCH(Food!L29,2d20!A:A,0),2),SUM(INDEX(2d20!A:B,MATCH(Food!L29,2d20!A:A,0),2),INDEX(2d20!A:B,MATCH(Food!M29,2d20!A:A,0),2)))</f>
        <v>0.75</v>
      </c>
      <c r="P29" s="9" t="n">
        <f aca="false">IFERROR(IF(ISNUMBER(FIND("x",N29)),(LEFT(N29,FIND("+",N29)-1)+MID(N29,FIND("+",N29)+1,1)*5/6)*10,LEFT(N29,FIND("+",N29)-1)+MID(N29,FIND("+",N29)+1,1)*5/6),N29)</f>
        <v>1.83333333333333</v>
      </c>
      <c r="Q29" s="9" t="str">
        <f aca="false">IF(L29=M29,CONCATENATE(L29,"  ",K29,"  (",N29,")"),CONCATENATE(L29,"-",M29,"  ",K29,"  (",N29,")"))</f>
        <v>39-40  MiniNuke  (1+1 CD)</v>
      </c>
    </row>
    <row r="30" customFormat="false" ht="13.8" hidden="false" customHeight="false" outlineLevel="0" collapsed="false">
      <c r="A30" s="6" t="s">
        <v>95</v>
      </c>
      <c r="B30" s="6" t="n">
        <v>5</v>
      </c>
      <c r="C30" s="6" t="s">
        <v>16</v>
      </c>
      <c r="D30" s="6" t="s">
        <v>16</v>
      </c>
      <c r="E30" s="6" t="s">
        <v>17</v>
      </c>
      <c r="F30" s="6" t="n">
        <v>10</v>
      </c>
      <c r="G30" s="6" t="n">
        <v>2</v>
      </c>
      <c r="H30" s="6" t="s">
        <v>18</v>
      </c>
      <c r="I30" s="6" t="str">
        <f aca="false">CONCATENATE("('",A30,"','2',' ",B30,"','{ ",C30,"}',' ",D30,"','",,E30,"',' ",F30,"',' ",G30,"','0','0','1'),")</f>
        <v>('Institute Food Packet','2',' 5','{ –}',' –','&lt;1',' 10',' 2','0','0','1'),</v>
      </c>
    </row>
    <row r="31" customFormat="false" ht="13.8" hidden="false" customHeight="false" outlineLevel="0" collapsed="false">
      <c r="A31" s="8" t="s">
        <v>96</v>
      </c>
      <c r="B31" s="8" t="n">
        <v>3</v>
      </c>
      <c r="C31" s="8" t="s">
        <v>16</v>
      </c>
      <c r="D31" s="8" t="n">
        <v>1</v>
      </c>
      <c r="E31" s="8" t="n">
        <v>1</v>
      </c>
      <c r="F31" s="8" t="n">
        <v>6</v>
      </c>
      <c r="G31" s="8" t="n">
        <v>1</v>
      </c>
      <c r="H31" s="8" t="s">
        <v>26</v>
      </c>
      <c r="I31" s="8" t="str">
        <f aca="false">CONCATENATE("('",A31,"','2',' ",B31,"','{ ",C31,"}',' ",D31,"','",,E31,"',' ",F31,"',' ",G31,"','0','0','1'),")</f>
        <v>('Melon','2',' 3','{ –}',' 1','1',' 6',' 1','0','0','1'),</v>
      </c>
    </row>
    <row r="32" customFormat="false" ht="13.8" hidden="false" customHeight="false" outlineLevel="0" collapsed="false">
      <c r="A32" s="6" t="s">
        <v>97</v>
      </c>
      <c r="B32" s="6" t="n">
        <v>12</v>
      </c>
      <c r="C32" s="6" t="s">
        <v>98</v>
      </c>
      <c r="D32" s="6" t="s">
        <v>16</v>
      </c>
      <c r="E32" s="6" t="s">
        <v>17</v>
      </c>
      <c r="F32" s="6" t="n">
        <v>35</v>
      </c>
      <c r="G32" s="6" t="n">
        <v>3</v>
      </c>
      <c r="H32" s="6" t="s">
        <v>18</v>
      </c>
      <c r="I32" s="6" t="str">
        <f aca="false">CONCATENATE("('",A32,"','2',' ",B32,"','{ ",C32,"}',' ",D32,"','",,E32,"',' ",F32,"',' ",G32,"','0','0','1'),")</f>
        <v>('Mirelurk Cake','2',' 12','{ Can breathe underwater until end of next scene}',' –','&lt;1',' 35',' 3','0','0','1'),</v>
      </c>
    </row>
    <row r="33" customFormat="false" ht="13.8" hidden="false" customHeight="false" outlineLevel="0" collapsed="false">
      <c r="A33" s="8" t="s">
        <v>99</v>
      </c>
      <c r="B33" s="8" t="n">
        <v>3</v>
      </c>
      <c r="C33" s="8" t="s">
        <v>16</v>
      </c>
      <c r="D33" s="8" t="n">
        <v>1</v>
      </c>
      <c r="E33" s="8" t="n">
        <v>1</v>
      </c>
      <c r="F33" s="8" t="n">
        <v>0</v>
      </c>
      <c r="G33" s="8" t="n">
        <v>2</v>
      </c>
      <c r="H33" s="8" t="s">
        <v>26</v>
      </c>
      <c r="I33" s="8" t="str">
        <f aca="false">CONCATENATE("('",A33,"','2',' ",B33,"','{ ",C33,"}',' ",D33,"','",,E33,"',' ",F33,"',' ",G33,"','0','0','1'),")</f>
        <v>('Mirelurk Egg','2',' 3','{ –}',' 1','1',' 0',' 2','0','0','1'),</v>
      </c>
    </row>
    <row r="34" customFormat="false" ht="13.8" hidden="false" customHeight="false" outlineLevel="0" collapsed="false">
      <c r="A34" s="6" t="s">
        <v>100</v>
      </c>
      <c r="B34" s="6" t="n">
        <v>7</v>
      </c>
      <c r="C34" s="6" t="s">
        <v>101</v>
      </c>
      <c r="D34" s="6" t="s">
        <v>16</v>
      </c>
      <c r="E34" s="6" t="s">
        <v>17</v>
      </c>
      <c r="F34" s="6" t="n">
        <v>30</v>
      </c>
      <c r="G34" s="6" t="n">
        <v>3</v>
      </c>
      <c r="H34" s="6" t="s">
        <v>18</v>
      </c>
      <c r="I34" s="6" t="str">
        <f aca="false">CONCATENATE("('",A34,"','2',' ",B34,"','{ ",C34,"}',' ",D34,"','",,E34,"',' ",F34,"',' ",G34,"','0','0','1'),")</f>
        <v>('Mirelurk Egg Omelette','2',' 7','{ Immediately add 2 AP to the group pool}',' –','&lt;1',' 30',' 3','0','0','1'),</v>
      </c>
    </row>
    <row r="35" customFormat="false" ht="13.8" hidden="false" customHeight="false" outlineLevel="0" collapsed="false">
      <c r="A35" s="8" t="s">
        <v>102</v>
      </c>
      <c r="B35" s="8" t="n">
        <v>6</v>
      </c>
      <c r="C35" s="8" t="s">
        <v>16</v>
      </c>
      <c r="D35" s="8" t="n">
        <v>1</v>
      </c>
      <c r="E35" s="8" t="s">
        <v>17</v>
      </c>
      <c r="F35" s="8" t="n">
        <v>18</v>
      </c>
      <c r="G35" s="8" t="n">
        <v>1</v>
      </c>
      <c r="H35" s="8" t="s">
        <v>26</v>
      </c>
      <c r="I35" s="8" t="str">
        <f aca="false">CONCATENATE("('",A35,"','2',' ",B35,"','{ ",C35,"}',' ",D35,"','",,E35,"',' ",F35,"',' ",G35,"','0','0','1'),")</f>
        <v>('Mirelurk Meat','2',' 6','{ –}',' 1','&lt;1',' 18',' 1','0','0','1'),</v>
      </c>
    </row>
    <row r="36" customFormat="false" ht="13.8" hidden="false" customHeight="false" outlineLevel="0" collapsed="false">
      <c r="A36" s="6" t="s">
        <v>103</v>
      </c>
      <c r="B36" s="6" t="n">
        <v>14</v>
      </c>
      <c r="C36" s="6" t="s">
        <v>104</v>
      </c>
      <c r="D36" s="6" t="s">
        <v>16</v>
      </c>
      <c r="E36" s="6" t="n">
        <v>1</v>
      </c>
      <c r="F36" s="6" t="n">
        <v>130</v>
      </c>
      <c r="G36" s="6" t="n">
        <v>5</v>
      </c>
      <c r="H36" s="6" t="s">
        <v>18</v>
      </c>
      <c r="I36" s="6" t="str">
        <f aca="false">CONCATENATE("('",A36,"','2',' ",B36,"','{ ",C36,"}',' ",D36,"','",,E36,"',' ",F36,"',' ",G36,"','0','0','1'),")</f>
        <v>('Mirelurk Queen Steak','2',' 14','{ Reduce the difficulty of all END tests by 1 until the end of the next scene}',' –','1',' 130',' 5','0','0','1'),</v>
      </c>
    </row>
    <row r="37" customFormat="false" ht="13.8" hidden="false" customHeight="false" outlineLevel="0" collapsed="false">
      <c r="A37" s="8" t="s">
        <v>105</v>
      </c>
      <c r="B37" s="8" t="n">
        <v>7</v>
      </c>
      <c r="C37" s="8" t="s">
        <v>106</v>
      </c>
      <c r="D37" s="8" t="s">
        <v>16</v>
      </c>
      <c r="E37" s="8" t="s">
        <v>17</v>
      </c>
      <c r="F37" s="8" t="n">
        <v>8</v>
      </c>
      <c r="G37" s="8" t="n">
        <v>1</v>
      </c>
      <c r="H37" s="8" t="s">
        <v>18</v>
      </c>
      <c r="I37" s="8" t="str">
        <f aca="false">CONCATENATE("('",A37,"','2',' ",B37,"','{ ",C37,"}',' ",D37,"','",,E37,"',' ",F37,"',' ",G37,"','0','0','1'),")</f>
        <v>('Mole Rat Chunks','2',' 7','{ +1 Maximum AP in group pool until the end of the current scene}',' –','&lt;1',' 8',' 1','0','0','1'),</v>
      </c>
    </row>
    <row r="38" customFormat="false" ht="13.8" hidden="false" customHeight="false" outlineLevel="0" collapsed="false">
      <c r="A38" s="6" t="s">
        <v>107</v>
      </c>
      <c r="B38" s="6" t="n">
        <v>5</v>
      </c>
      <c r="C38" s="6" t="s">
        <v>16</v>
      </c>
      <c r="D38" s="6" t="n">
        <v>1</v>
      </c>
      <c r="E38" s="6" t="s">
        <v>17</v>
      </c>
      <c r="F38" s="6" t="n">
        <v>5</v>
      </c>
      <c r="G38" s="6" t="n">
        <v>0</v>
      </c>
      <c r="H38" s="6" t="s">
        <v>26</v>
      </c>
      <c r="I38" s="6" t="str">
        <f aca="false">CONCATENATE("('",A38,"','2',' ",B38,"','{ ",C38,"}',' ",D38,"','",,E38,"',' ",F38,"',' ",G38,"','0','0','1'),")</f>
        <v>('Mole Rat Meat','2',' 5','{ –}',' 1','&lt;1',' 5',' 0','0','0','1'),</v>
      </c>
    </row>
    <row r="39" customFormat="false" ht="13.8" hidden="false" customHeight="false" outlineLevel="0" collapsed="false">
      <c r="A39" s="8" t="s">
        <v>108</v>
      </c>
      <c r="B39" s="8" t="n">
        <v>4</v>
      </c>
      <c r="C39" s="8" t="s">
        <v>16</v>
      </c>
      <c r="D39" s="8" t="n">
        <v>1</v>
      </c>
      <c r="E39" s="8" t="s">
        <v>17</v>
      </c>
      <c r="F39" s="8" t="n">
        <v>8</v>
      </c>
      <c r="G39" s="8" t="n">
        <v>0</v>
      </c>
      <c r="H39" s="8" t="s">
        <v>26</v>
      </c>
      <c r="I39" s="8" t="str">
        <f aca="false">CONCATENATE("('",A39,"','2',' ",B39,"','{ ",C39,"}',' ",D39,"','",,E39,"',' ",F39,"',' ",G39,"','0','0','1'),")</f>
        <v>('Mongrel Dog Meat','2',' 4','{ –}',' 1','&lt;1',' 8',' 0','0','0','1'),</v>
      </c>
    </row>
    <row r="40" customFormat="false" ht="13.8" hidden="false" customHeight="false" outlineLevel="0" collapsed="false">
      <c r="A40" s="6" t="s">
        <v>109</v>
      </c>
      <c r="B40" s="6" t="n">
        <v>8</v>
      </c>
      <c r="C40" s="6" t="s">
        <v>110</v>
      </c>
      <c r="D40" s="6" t="s">
        <v>16</v>
      </c>
      <c r="E40" s="6" t="s">
        <v>17</v>
      </c>
      <c r="F40" s="6" t="n">
        <v>12</v>
      </c>
      <c r="G40" s="6" t="n">
        <v>3</v>
      </c>
      <c r="H40" s="6" t="s">
        <v>18</v>
      </c>
      <c r="I40" s="6" t="str">
        <f aca="false">CONCATENATE("('",A40,"','2',' ",B40,"','{ ",C40,"}',' ",D40,"','",,E40,"',' ",F40,"',' ",G40,"','0','0','1'),")</f>
        <v>('Mutant Hound Chops','2',' 8','{ Heals 2 Radiation damage}',' –','&lt;1',' 12',' 3','0','0','1'),</v>
      </c>
    </row>
    <row r="41" customFormat="false" ht="13.8" hidden="false" customHeight="false" outlineLevel="0" collapsed="false">
      <c r="A41" s="8" t="s">
        <v>111</v>
      </c>
      <c r="B41" s="8" t="n">
        <v>5</v>
      </c>
      <c r="C41" s="8" t="s">
        <v>16</v>
      </c>
      <c r="D41" s="8" t="n">
        <v>1</v>
      </c>
      <c r="E41" s="8" t="s">
        <v>17</v>
      </c>
      <c r="F41" s="8" t="n">
        <v>8</v>
      </c>
      <c r="G41" s="8" t="n">
        <v>2</v>
      </c>
      <c r="H41" s="8" t="s">
        <v>26</v>
      </c>
      <c r="I41" s="8" t="str">
        <f aca="false">CONCATENATE("('",A41,"','2',' ",B41,"','{ ",C41,"}',' ",D41,"','",,E41,"',' ",F41,"',' ",G41,"','0','0','1'),")</f>
        <v>('Mutant Hound Meat','2',' 5','{ –}',' 1','&lt;1',' 8',' 2','0','0','1'),</v>
      </c>
    </row>
    <row r="42" customFormat="false" ht="13.8" hidden="false" customHeight="false" outlineLevel="0" collapsed="false">
      <c r="A42" s="6" t="s">
        <v>112</v>
      </c>
      <c r="B42" s="6" t="n">
        <v>3</v>
      </c>
      <c r="C42" s="6" t="s">
        <v>16</v>
      </c>
      <c r="D42" s="6" t="n">
        <v>1</v>
      </c>
      <c r="E42" s="6" t="s">
        <v>17</v>
      </c>
      <c r="F42" s="6" t="n">
        <v>8</v>
      </c>
      <c r="G42" s="6" t="n">
        <v>0</v>
      </c>
      <c r="H42" s="6" t="s">
        <v>26</v>
      </c>
      <c r="I42" s="6" t="str">
        <f aca="false">CONCATENATE("('",A42,"','2',' ",B42,"','{ ",C42,"}',' ",D42,"','",,E42,"',' ",F42,"',' ",G42,"','0','0','1'),")</f>
        <v>('Mutfruit','2',' 3','{ –}',' 1','&lt;1',' 8',' 0','0','0','1'),</v>
      </c>
    </row>
    <row r="43" customFormat="false" ht="13.8" hidden="false" customHeight="false" outlineLevel="0" collapsed="false">
      <c r="A43" s="8" t="s">
        <v>113</v>
      </c>
      <c r="B43" s="8" t="n">
        <v>6</v>
      </c>
      <c r="C43" s="8" t="s">
        <v>16</v>
      </c>
      <c r="D43" s="8" t="s">
        <v>16</v>
      </c>
      <c r="E43" s="8" t="s">
        <v>17</v>
      </c>
      <c r="F43" s="8" t="n">
        <v>12</v>
      </c>
      <c r="G43" s="8" t="n">
        <v>1</v>
      </c>
      <c r="H43" s="8" t="s">
        <v>18</v>
      </c>
      <c r="I43" s="8" t="str">
        <f aca="false">CONCATENATE("('",A43,"','2',' ",B43,"','{ ",C43,"}',' ",D43,"','",,E43,"',' ",F43,"',' ",G43,"','0','0','1'),")</f>
        <v>('Mutt Chops','2',' 6','{ –}',' –','&lt;1',' 12',' 1','0','0','1'),</v>
      </c>
    </row>
    <row r="44" customFormat="false" ht="13.8" hidden="false" customHeight="false" outlineLevel="0" collapsed="false">
      <c r="A44" s="6" t="s">
        <v>114</v>
      </c>
      <c r="B44" s="6" t="n">
        <v>6</v>
      </c>
      <c r="C44" s="6" t="s">
        <v>16</v>
      </c>
      <c r="D44" s="6" t="s">
        <v>16</v>
      </c>
      <c r="E44" s="6" t="s">
        <v>17</v>
      </c>
      <c r="F44" s="6" t="n">
        <v>20</v>
      </c>
      <c r="G44" s="6" t="n">
        <v>2</v>
      </c>
      <c r="H44" s="6" t="s">
        <v>18</v>
      </c>
      <c r="I44" s="6" t="str">
        <f aca="false">CONCATENATE("('",A44,"','2',' ",B44,"','{ ",C44,"}',' ",D44,"','",,E44,"',' ",F44,"',' ",G44,"','0','0','1'),")</f>
        <v>('Noodle Cup','2',' 6','{ –}',' –','&lt;1',' 20',' 2','0','0','1'),</v>
      </c>
    </row>
    <row r="45" customFormat="false" ht="13.8" hidden="false" customHeight="false" outlineLevel="0" collapsed="false">
      <c r="A45" s="8" t="s">
        <v>115</v>
      </c>
      <c r="B45" s="8" t="n">
        <v>5</v>
      </c>
      <c r="C45" s="8" t="s">
        <v>16</v>
      </c>
      <c r="D45" s="8" t="s">
        <v>16</v>
      </c>
      <c r="E45" s="8" t="s">
        <v>17</v>
      </c>
      <c r="F45" s="8" t="n">
        <v>20</v>
      </c>
      <c r="G45" s="8" t="n">
        <v>3</v>
      </c>
      <c r="H45" s="8" t="s">
        <v>22</v>
      </c>
      <c r="I45" s="8" t="str">
        <f aca="false">CONCATENATE("('",A45,"','2',' ",B45,"','{ ",C45,"}',' ",D45,"','",,E45,"',' ",F45,"',' ",G45,"','0','0','1'),")</f>
        <v>('Perfectly Preserved Pie','2',' 5','{ –}',' –','&lt;1',' 20',' 3','0','0','1'),</v>
      </c>
    </row>
    <row r="46" customFormat="false" ht="13.8" hidden="false" customHeight="false" outlineLevel="0" collapsed="false">
      <c r="A46" s="6" t="s">
        <v>116</v>
      </c>
      <c r="B46" s="6" t="n">
        <v>4</v>
      </c>
      <c r="C46" s="6" t="s">
        <v>16</v>
      </c>
      <c r="D46" s="6" t="n">
        <v>1</v>
      </c>
      <c r="E46" s="6" t="s">
        <v>17</v>
      </c>
      <c r="F46" s="6" t="n">
        <v>10</v>
      </c>
      <c r="G46" s="6" t="n">
        <v>0</v>
      </c>
      <c r="H46" s="6" t="s">
        <v>22</v>
      </c>
      <c r="I46" s="6" t="str">
        <f aca="false">CONCATENATE("('",A46,"','2',' ",B46,"','{ ",C46,"}',' ",D46,"','",,E46,"',' ",F46,"',' ",G46,"','0','0','1'),")</f>
        <v>('Pork ‘n’ Beans','2',' 4','{ –}',' 1','&lt;1',' 10',' 0','0','0','1'),</v>
      </c>
    </row>
    <row r="47" customFormat="false" ht="13.8" hidden="false" customHeight="false" outlineLevel="0" collapsed="false">
      <c r="A47" s="8" t="s">
        <v>117</v>
      </c>
      <c r="B47" s="8" t="n">
        <v>3</v>
      </c>
      <c r="C47" s="8" t="s">
        <v>16</v>
      </c>
      <c r="D47" s="8" t="n">
        <v>1</v>
      </c>
      <c r="E47" s="8" t="s">
        <v>17</v>
      </c>
      <c r="F47" s="8" t="n">
        <v>7</v>
      </c>
      <c r="G47" s="8" t="n">
        <v>0</v>
      </c>
      <c r="H47" s="8" t="s">
        <v>22</v>
      </c>
      <c r="I47" s="8" t="str">
        <f aca="false">CONCATENATE("('",A47,"','2',' ",B47,"','{ ",C47,"}',' ",D47,"','",,E47,"',' ",F47,"',' ",G47,"','0','0','1'),")</f>
        <v>('Potato Crisps','2',' 3','{ –}',' 1','&lt;1',' 7',' 0','0','0','1'),</v>
      </c>
    </row>
    <row r="48" customFormat="false" ht="13.8" hidden="false" customHeight="false" outlineLevel="0" collapsed="false">
      <c r="A48" s="6" t="s">
        <v>118</v>
      </c>
      <c r="B48" s="6" t="n">
        <v>6</v>
      </c>
      <c r="C48" s="6" t="s">
        <v>119</v>
      </c>
      <c r="D48" s="6" t="n">
        <v>1</v>
      </c>
      <c r="E48" s="6" t="n">
        <v>1</v>
      </c>
      <c r="F48" s="6" t="n">
        <v>25</v>
      </c>
      <c r="G48" s="6" t="n">
        <v>0</v>
      </c>
      <c r="H48" s="6" t="s">
        <v>18</v>
      </c>
      <c r="I48" s="6" t="str">
        <f aca="false">CONCATENATE("('",A48,"','2',' ",B48,"','{ ",C48,"}',' ",D48,"','",,E48,"',' ",F48,"',' ",G48,"','0','0','1'),")</f>
        <v>('Potted Meat','2',' 6','{ Roll 2 DC rather than 1 for determining Radiation damage when consumed}',' 1','1',' 25',' 0','0','0','1'),</v>
      </c>
    </row>
    <row r="49" customFormat="false" ht="13.8" hidden="false" customHeight="false" outlineLevel="0" collapsed="false">
      <c r="A49" s="8" t="s">
        <v>120</v>
      </c>
      <c r="B49" s="8" t="n">
        <v>10</v>
      </c>
      <c r="C49" s="8" t="s">
        <v>73</v>
      </c>
      <c r="D49" s="8" t="n">
        <v>1</v>
      </c>
      <c r="E49" s="8" t="s">
        <v>17</v>
      </c>
      <c r="F49" s="8" t="n">
        <v>22</v>
      </c>
      <c r="G49" s="8" t="n">
        <v>4</v>
      </c>
      <c r="H49" s="8" t="s">
        <v>26</v>
      </c>
      <c r="I49" s="8" t="str">
        <f aca="false">CONCATENATE("('",A49,"','2',' ",B49,"','{ ",C49,"}',' ",D49,"','",,E49,"',' ",F49,"',' ",G49,"','0','0','1'),")</f>
        <v>('Queen Mirelurk Meat','2',' 10','{ May re-roll 1d20 on all END tests until end of next scene}',' 1','&lt;1',' 22',' 4','0','0','1'),</v>
      </c>
    </row>
    <row r="50" customFormat="false" ht="13.8" hidden="false" customHeight="false" outlineLevel="0" collapsed="false">
      <c r="A50" s="6" t="s">
        <v>121</v>
      </c>
      <c r="B50" s="6" t="n">
        <v>4</v>
      </c>
      <c r="C50" s="6" t="s">
        <v>16</v>
      </c>
      <c r="D50" s="6" t="n">
        <v>1</v>
      </c>
      <c r="E50" s="6" t="s">
        <v>17</v>
      </c>
      <c r="F50" s="6" t="n">
        <v>3</v>
      </c>
      <c r="G50" s="6" t="n">
        <v>0</v>
      </c>
      <c r="H50" s="6" t="s">
        <v>26</v>
      </c>
      <c r="I50" s="6" t="str">
        <f aca="false">CONCATENATE("('",A50,"','2',' ",B50,"','{ ",C50,"}',' ",D50,"','",,E50,"',' ",F50,"',' ",G50,"','0','0','1'),")</f>
        <v>('Radroach Meat','2',' 4','{ –}',' 1','&lt;1',' 3',' 0','0','0','1'),</v>
      </c>
    </row>
    <row r="51" customFormat="false" ht="13.8" hidden="false" customHeight="false" outlineLevel="0" collapsed="false">
      <c r="A51" s="8" t="s">
        <v>122</v>
      </c>
      <c r="B51" s="8" t="n">
        <v>6</v>
      </c>
      <c r="C51" s="8" t="s">
        <v>16</v>
      </c>
      <c r="D51" s="8" t="n">
        <v>1</v>
      </c>
      <c r="E51" s="8" t="s">
        <v>17</v>
      </c>
      <c r="F51" s="8" t="n">
        <v>48</v>
      </c>
      <c r="G51" s="8" t="n">
        <v>3</v>
      </c>
      <c r="H51" s="8" t="s">
        <v>26</v>
      </c>
      <c r="I51" s="8" t="str">
        <f aca="false">CONCATENATE("('",A51,"','2',' ",B51,"','{ ",C51,"}',' ",D51,"','",,E51,"',' ",F51,"',' ",G51,"','0','0','1'),")</f>
        <v>('Radscorpion Egg','2',' 6','{ –}',' 1','&lt;1',' 48',' 3','0','0','1'),</v>
      </c>
    </row>
    <row r="52" customFormat="false" ht="13.8" hidden="false" customHeight="false" outlineLevel="0" collapsed="false">
      <c r="A52" s="6" t="s">
        <v>123</v>
      </c>
      <c r="B52" s="6" t="n">
        <v>9</v>
      </c>
      <c r="C52" s="6" t="s">
        <v>124</v>
      </c>
      <c r="D52" s="6" t="s">
        <v>16</v>
      </c>
      <c r="E52" s="6" t="s">
        <v>17</v>
      </c>
      <c r="F52" s="6" t="n">
        <v>65</v>
      </c>
      <c r="G52" s="6" t="n">
        <v>4</v>
      </c>
      <c r="H52" s="6" t="s">
        <v>18</v>
      </c>
      <c r="I52" s="6" t="str">
        <f aca="false">CONCATENATE("('",A52,"','2',' ",B52,"','{ ",C52,"}',' ",D52,"','",,E52,"',' ",F52,"',' ",G52,"','0','0','1'),")</f>
        <v>('Radscorpion Egg Omelette','2',' 9','{ Cure all addictions}',' –','&lt;1',' 65',' 4','0','0','1'),</v>
      </c>
    </row>
    <row r="53" customFormat="false" ht="13.8" hidden="false" customHeight="false" outlineLevel="0" collapsed="false">
      <c r="A53" s="8" t="s">
        <v>125</v>
      </c>
      <c r="B53" s="8" t="n">
        <v>9</v>
      </c>
      <c r="C53" s="8" t="s">
        <v>16</v>
      </c>
      <c r="D53" s="8" t="n">
        <v>1</v>
      </c>
      <c r="E53" s="8" t="n">
        <v>1</v>
      </c>
      <c r="F53" s="8" t="n">
        <v>55</v>
      </c>
      <c r="G53" s="8" t="n">
        <v>2</v>
      </c>
      <c r="H53" s="8" t="s">
        <v>26</v>
      </c>
      <c r="I53" s="8" t="str">
        <f aca="false">CONCATENATE("('",A53,"','2',' ",B53,"','{ ",C53,"}',' ",D53,"','",,E53,"',' ",F53,"',' ",G53,"','0','0','1'),")</f>
        <v>('Radscorpion Meat','2',' 9','{ –}',' 1','1',' 55',' 2','0','0','1'),</v>
      </c>
    </row>
    <row r="54" customFormat="false" ht="13.8" hidden="false" customHeight="false" outlineLevel="0" collapsed="false">
      <c r="A54" s="6" t="s">
        <v>126</v>
      </c>
      <c r="B54" s="6" t="n">
        <v>12</v>
      </c>
      <c r="C54" s="6" t="s">
        <v>127</v>
      </c>
      <c r="D54" s="6" t="s">
        <v>16</v>
      </c>
      <c r="E54" s="6" t="n">
        <v>1</v>
      </c>
      <c r="F54" s="6" t="n">
        <v>65</v>
      </c>
      <c r="G54" s="6" t="n">
        <v>3</v>
      </c>
      <c r="H54" s="6" t="s">
        <v>18</v>
      </c>
      <c r="I54" s="6" t="str">
        <f aca="false">CONCATENATE("('",A54,"','2',' ",B54,"','{ ",C54,"}',' ",D54,"','",,E54,"',' ",F54,"',' ",G54,"','0','0','1'),")</f>
        <v>('Radscorpion Steak','2',' 12','{ +2 Energy damage resistance until end of next scene}',' –','1',' 65',' 3','0','0','1'),</v>
      </c>
    </row>
    <row r="55" customFormat="false" ht="13.8" hidden="false" customHeight="false" outlineLevel="0" collapsed="false">
      <c r="A55" s="8" t="s">
        <v>128</v>
      </c>
      <c r="B55" s="8" t="n">
        <v>8</v>
      </c>
      <c r="C55" s="8" t="s">
        <v>16</v>
      </c>
      <c r="D55" s="8" t="n">
        <v>1</v>
      </c>
      <c r="E55" s="8" t="n">
        <v>1</v>
      </c>
      <c r="F55" s="8" t="n">
        <v>50</v>
      </c>
      <c r="G55" s="8" t="n">
        <v>1</v>
      </c>
      <c r="H55" s="8" t="s">
        <v>26</v>
      </c>
      <c r="I55" s="8" t="str">
        <f aca="false">CONCATENATE("('",A55,"','2',' ",B55,"','{ ",C55,"}',' ",D55,"','",,E55,"',' ",F55,"',' ",G55,"','0','0','1'),")</f>
        <v>('Radstag Meat','2',' 8','{ –}',' 1','1',' 50',' 1','0','0','1'),</v>
      </c>
    </row>
    <row r="56" customFormat="false" ht="13.8" hidden="false" customHeight="false" outlineLevel="0" collapsed="false">
      <c r="A56" s="6" t="s">
        <v>129</v>
      </c>
      <c r="B56" s="6" t="n">
        <v>12</v>
      </c>
      <c r="C56" s="6" t="s">
        <v>130</v>
      </c>
      <c r="D56" s="6" t="s">
        <v>16</v>
      </c>
      <c r="E56" s="6" t="n">
        <v>1</v>
      </c>
      <c r="F56" s="6" t="n">
        <v>60</v>
      </c>
      <c r="G56" s="6" t="n">
        <v>3</v>
      </c>
      <c r="H56" s="6" t="s">
        <v>18</v>
      </c>
      <c r="I56" s="6" t="str">
        <f aca="false">CONCATENATE("('",A56,"','2',' ",B56,"','{ ",C56,"}',' ",D56,"','",,E56,"',' ",F56,"',' ",G56,"','0','0','1'),")</f>
        <v>('Radstag Stew','2',' 12','{ +3 Energy damage resistance until end of next scene}',' –','1',' 60',' 3','0','0','1'),</v>
      </c>
    </row>
    <row r="57" customFormat="false" ht="13.8" hidden="false" customHeight="false" outlineLevel="0" collapsed="false">
      <c r="A57" s="8" t="s">
        <v>131</v>
      </c>
      <c r="B57" s="8" t="n">
        <v>3</v>
      </c>
      <c r="C57" s="8" t="s">
        <v>16</v>
      </c>
      <c r="D57" s="8" t="n">
        <v>1</v>
      </c>
      <c r="E57" s="8" t="s">
        <v>17</v>
      </c>
      <c r="F57" s="8" t="n">
        <v>5</v>
      </c>
      <c r="G57" s="8" t="n">
        <v>1</v>
      </c>
      <c r="H57" s="8" t="s">
        <v>26</v>
      </c>
      <c r="I57" s="8" t="str">
        <f aca="false">CONCATENATE("('",A57,"','2',' ",B57,"','{ ",C57,"}',' ",D57,"','",,E57,"',' ",F57,"',' ",G57,"','0','0','1'),")</f>
        <v>('Razorgrain','2',' 3','{ –}',' 1','&lt;1',' 5',' 1','0','0','1'),</v>
      </c>
    </row>
    <row r="58" customFormat="false" ht="13.8" hidden="false" customHeight="false" outlineLevel="0" collapsed="false">
      <c r="A58" s="6" t="s">
        <v>132</v>
      </c>
      <c r="B58" s="6" t="n">
        <v>10</v>
      </c>
      <c r="C58" s="6" t="s">
        <v>16</v>
      </c>
      <c r="D58" s="6" t="s">
        <v>16</v>
      </c>
      <c r="E58" s="6" t="n">
        <v>1</v>
      </c>
      <c r="F58" s="6" t="n">
        <v>40</v>
      </c>
      <c r="G58" s="6" t="n">
        <v>2</v>
      </c>
      <c r="H58" s="6" t="s">
        <v>18</v>
      </c>
      <c r="I58" s="6" t="str">
        <f aca="false">CONCATENATE("('",A58,"','2',' ",B58,"','{ ",C58,"}',' ",D58,"','",,E58,"',' ",F58,"',' ",G58,"','0','0','1'),")</f>
        <v>('Ribeye Steak','2',' 10','{ –}',' –','1',' 40',' 2','0','0','1'),</v>
      </c>
    </row>
    <row r="59" customFormat="false" ht="13.8" hidden="false" customHeight="false" outlineLevel="0" collapsed="false">
      <c r="A59" s="8" t="s">
        <v>133</v>
      </c>
      <c r="B59" s="8" t="n">
        <v>8</v>
      </c>
      <c r="C59" s="8" t="s">
        <v>45</v>
      </c>
      <c r="D59" s="8" t="s">
        <v>16</v>
      </c>
      <c r="E59" s="8" t="s">
        <v>17</v>
      </c>
      <c r="F59" s="8" t="n">
        <v>40</v>
      </c>
      <c r="G59" s="8" t="n">
        <v>2</v>
      </c>
      <c r="H59" s="8" t="s">
        <v>18</v>
      </c>
      <c r="I59" s="8" t="str">
        <f aca="false">CONCATENATE("('",A59,"','2',' ",B59,"','{ ",C59,"}',' ",D59,"','",,E59,"',' ",F59,"',' ",G59,"','0','0','1'),")</f>
        <v>('Roasted Mirelurk Meat','2',' 8','{ Gain +1 AP at start of next scene}',' –','&lt;1',' 40',' 2','0','0','1'),</v>
      </c>
    </row>
    <row r="60" customFormat="false" ht="13.8" hidden="false" customHeight="false" outlineLevel="0" collapsed="false">
      <c r="A60" s="6" t="s">
        <v>134</v>
      </c>
      <c r="B60" s="6" t="n">
        <v>5</v>
      </c>
      <c r="C60" s="6" t="s">
        <v>16</v>
      </c>
      <c r="D60" s="6" t="n">
        <v>1</v>
      </c>
      <c r="E60" s="6" t="s">
        <v>17</v>
      </c>
      <c r="F60" s="6" t="n">
        <v>20</v>
      </c>
      <c r="G60" s="6" t="n">
        <v>0</v>
      </c>
      <c r="H60" s="6" t="s">
        <v>22</v>
      </c>
      <c r="I60" s="6" t="str">
        <f aca="false">CONCATENATE("('",A60,"','2',' ",B60,"','{ ",C60,"}',' ",D60,"','",,E60,"',' ",F60,"',' ",G60,"','0','0','1'),")</f>
        <v>('Salisbury Steak','2',' 5','{ –}',' 1','&lt;1',' 20',' 0','0','0','1'),</v>
      </c>
    </row>
    <row r="61" customFormat="false" ht="13.8" hidden="false" customHeight="false" outlineLevel="0" collapsed="false">
      <c r="A61" s="8" t="s">
        <v>135</v>
      </c>
      <c r="B61" s="8" t="n">
        <v>3</v>
      </c>
      <c r="C61" s="8" t="s">
        <v>16</v>
      </c>
      <c r="D61" s="8" t="n">
        <v>1</v>
      </c>
      <c r="E61" s="8" t="s">
        <v>17</v>
      </c>
      <c r="F61" s="8" t="n">
        <v>6</v>
      </c>
      <c r="G61" s="8" t="n">
        <v>1</v>
      </c>
      <c r="H61" s="8" t="s">
        <v>26</v>
      </c>
      <c r="I61" s="8" t="str">
        <f aca="false">CONCATENATE("('",A61,"','2',' ",B61,"','{ ",C61,"}',' ",D61,"','",,E61,"',' ",F61,"',' ",G61,"','0','0','1'),")</f>
        <v>('Silt Bean','2',' 3','{ –}',' 1','&lt;1',' 6',' 1','0','0','1'),</v>
      </c>
    </row>
    <row r="62" customFormat="false" ht="13.8" hidden="false" customHeight="false" outlineLevel="0" collapsed="false">
      <c r="A62" s="6" t="s">
        <v>136</v>
      </c>
      <c r="B62" s="6" t="n">
        <v>6</v>
      </c>
      <c r="C62" s="6" t="s">
        <v>16</v>
      </c>
      <c r="D62" s="6" t="n">
        <v>1</v>
      </c>
      <c r="E62" s="6" t="s">
        <v>17</v>
      </c>
      <c r="F62" s="6" t="n">
        <v>22</v>
      </c>
      <c r="G62" s="6" t="n">
        <v>2</v>
      </c>
      <c r="H62" s="6" t="s">
        <v>26</v>
      </c>
      <c r="I62" s="6" t="str">
        <f aca="false">CONCATENATE("('",A62,"','2',' ",B62,"','{ ",C62,"}',' ",D62,"','",,E62,"',' ",F62,"',' ",G62,"','0','0','1'),")</f>
        <v>('Softshell Mirelurk Meat','2',' 6','{ –}',' 1','&lt;1',' 22',' 2','0','0','1'),</v>
      </c>
    </row>
    <row r="63" customFormat="false" ht="13.8" hidden="false" customHeight="false" outlineLevel="0" collapsed="false">
      <c r="A63" s="8" t="s">
        <v>137</v>
      </c>
      <c r="B63" s="8" t="n">
        <v>4</v>
      </c>
      <c r="C63" s="8" t="s">
        <v>16</v>
      </c>
      <c r="D63" s="8" t="n">
        <v>1</v>
      </c>
      <c r="E63" s="8" t="s">
        <v>17</v>
      </c>
      <c r="F63" s="8" t="n">
        <v>4</v>
      </c>
      <c r="G63" s="8" t="n">
        <v>1</v>
      </c>
      <c r="H63" s="8" t="s">
        <v>26</v>
      </c>
      <c r="I63" s="8" t="str">
        <f aca="false">CONCATENATE("('",A63,"','2',' ",B63,"','{ ",C63,"}',' ",D63,"','",,E63,"',' ",F63,"',' ",G63,"','0','0','1'),")</f>
        <v>('Squirrel Bits','2',' 4','{ –}',' 1','&lt;1',' 4',' 1','0','0','1'),</v>
      </c>
    </row>
    <row r="64" customFormat="false" ht="13.8" hidden="false" customHeight="false" outlineLevel="0" collapsed="false">
      <c r="A64" s="6" t="s">
        <v>138</v>
      </c>
      <c r="B64" s="6" t="n">
        <v>7</v>
      </c>
      <c r="C64" s="6" t="s">
        <v>16</v>
      </c>
      <c r="D64" s="6" t="s">
        <v>16</v>
      </c>
      <c r="E64" s="6" t="s">
        <v>17</v>
      </c>
      <c r="F64" s="6" t="n">
        <v>15</v>
      </c>
      <c r="G64" s="6" t="n">
        <v>2</v>
      </c>
      <c r="H64" s="6" t="s">
        <v>18</v>
      </c>
      <c r="I64" s="6" t="str">
        <f aca="false">CONCATENATE("('",A64,"','2',' ",B64,"','{ ",C64,"}',' ",D64,"','",,E64,"',' ",F64,"',' ",G64,"','0','0','1'),")</f>
        <v>('Squirrel on a Stick','2',' 7','{ –}',' –','&lt;1',' 15',' 2','0','0','1'),</v>
      </c>
    </row>
    <row r="65" customFormat="false" ht="13.8" hidden="false" customHeight="false" outlineLevel="0" collapsed="false">
      <c r="A65" s="8" t="s">
        <v>139</v>
      </c>
      <c r="B65" s="8" t="n">
        <v>10</v>
      </c>
      <c r="C65" s="8" t="s">
        <v>16</v>
      </c>
      <c r="D65" s="8" t="s">
        <v>16</v>
      </c>
      <c r="E65" s="8" t="n">
        <v>1</v>
      </c>
      <c r="F65" s="8" t="n">
        <v>24</v>
      </c>
      <c r="G65" s="8" t="n">
        <v>2</v>
      </c>
      <c r="H65" s="8" t="s">
        <v>18</v>
      </c>
      <c r="I65" s="8" t="str">
        <f aca="false">CONCATENATE("('",A65,"','2',' ",B65,"','{ ",C65,"}',' ",D65,"','",,E65,"',' ",F65,"',' ",G65,"','0','0','1'),")</f>
        <v>('Squirrel Stew','2',' 10','{ –}',' –','1',' 24',' 2','0','0','1'),</v>
      </c>
    </row>
    <row r="66" customFormat="false" ht="13.8" hidden="false" customHeight="false" outlineLevel="0" collapsed="false">
      <c r="A66" s="6" t="s">
        <v>140</v>
      </c>
      <c r="B66" s="6" t="n">
        <v>11</v>
      </c>
      <c r="C66" s="6" t="s">
        <v>141</v>
      </c>
      <c r="D66" s="6" t="s">
        <v>16</v>
      </c>
      <c r="E66" s="6" t="s">
        <v>17</v>
      </c>
      <c r="F66" s="6" t="n">
        <v>35</v>
      </c>
      <c r="G66" s="6" t="n">
        <v>2</v>
      </c>
      <c r="H66" s="6" t="s">
        <v>18</v>
      </c>
      <c r="I66" s="6" t="str">
        <f aca="false">CONCATENATE("('",A66,"','2',' ",B66,"','{ ",C66,"}',' ",D66,"','",,E66,"',' ",F66,"',' ",G66,"','0','0','1'),")</f>
        <v>('Stingwing Filet','2',' 11','{ May re-roll 1d20 on all PER tests until end of next scene}',' –','&lt;1',' 35',' 2','0','0','1'),</v>
      </c>
    </row>
    <row r="67" customFormat="false" ht="13.8" hidden="false" customHeight="false" outlineLevel="0" collapsed="false">
      <c r="A67" s="8" t="s">
        <v>142</v>
      </c>
      <c r="B67" s="8" t="n">
        <v>8</v>
      </c>
      <c r="C67" s="8" t="s">
        <v>16</v>
      </c>
      <c r="D67" s="8" t="n">
        <v>1</v>
      </c>
      <c r="E67" s="8" t="s">
        <v>17</v>
      </c>
      <c r="F67" s="8" t="n">
        <v>30</v>
      </c>
      <c r="G67" s="8" t="n">
        <v>1</v>
      </c>
      <c r="H67" s="8" t="s">
        <v>26</v>
      </c>
      <c r="I67" s="8" t="str">
        <f aca="false">CONCATENATE("('",A67,"','2',' ",B67,"','{ ",C67,"}',' ",D67,"','",,E67,"',' ",F67,"',' ",G67,"','0','0','1'),")</f>
        <v>('Stingwing Meat','2',' 8','{ –}',' 1','&lt;1',' 30',' 1','0','0','1'),</v>
      </c>
    </row>
    <row r="68" customFormat="false" ht="13.8" hidden="false" customHeight="false" outlineLevel="0" collapsed="false">
      <c r="A68" s="6" t="s">
        <v>143</v>
      </c>
      <c r="B68" s="6" t="n">
        <v>4</v>
      </c>
      <c r="C68" s="6" t="s">
        <v>45</v>
      </c>
      <c r="D68" s="6" t="n">
        <v>1</v>
      </c>
      <c r="E68" s="6" t="s">
        <v>17</v>
      </c>
      <c r="F68" s="6" t="n">
        <v>11</v>
      </c>
      <c r="G68" s="6" t="n">
        <v>0</v>
      </c>
      <c r="H68" s="6" t="s">
        <v>22</v>
      </c>
      <c r="I68" s="6" t="str">
        <f aca="false">CONCATENATE("('",A68,"','2',' ",B68,"','{ ",C68,"}',' ",D68,"','",,E68,"',' ",F68,"',' ",G68,"','0','0','1'),")</f>
        <v>('Sugar Bombs','2',' 4','{ Gain +1 AP at start of next scene}',' 1','&lt;1',' 11',' 0','0','0','1'),</v>
      </c>
    </row>
    <row r="69" customFormat="false" ht="13.8" hidden="false" customHeight="false" outlineLevel="0" collapsed="false">
      <c r="A69" s="8" t="s">
        <v>144</v>
      </c>
      <c r="B69" s="8" t="n">
        <v>4</v>
      </c>
      <c r="C69" s="8" t="s">
        <v>16</v>
      </c>
      <c r="D69" s="8" t="n">
        <v>1</v>
      </c>
      <c r="E69" s="8" t="s">
        <v>17</v>
      </c>
      <c r="F69" s="8" t="n">
        <v>9</v>
      </c>
      <c r="G69" s="8" t="n">
        <v>1</v>
      </c>
      <c r="H69" s="8" t="s">
        <v>22</v>
      </c>
      <c r="I69" s="8" t="str">
        <f aca="false">CONCATENATE("('",A69,"','2',' ",B69,"','{ ",C69,"}',' ",D69,"','",,E69,"',' ",F69,"',' ",G69,"','0','0','1'),")</f>
        <v>('Sweet Roll','2',' 4','{ –}',' 1','&lt;1',' 9',' 1','0','0','1'),</v>
      </c>
    </row>
    <row r="70" customFormat="false" ht="13.8" hidden="false" customHeight="false" outlineLevel="0" collapsed="false">
      <c r="A70" s="6" t="s">
        <v>145</v>
      </c>
      <c r="B70" s="6" t="n">
        <v>3</v>
      </c>
      <c r="C70" s="6" t="s">
        <v>16</v>
      </c>
      <c r="D70" s="6" t="n">
        <v>1</v>
      </c>
      <c r="E70" s="6" t="s">
        <v>17</v>
      </c>
      <c r="F70" s="6" t="n">
        <v>5</v>
      </c>
      <c r="G70" s="6" t="n">
        <v>3</v>
      </c>
      <c r="H70" s="6" t="s">
        <v>26</v>
      </c>
      <c r="I70" s="6" t="str">
        <f aca="false">CONCATENATE("('",A70,"','2',' ",B70,"','{ ",C70,"}',' ",D70,"','",,E70,"',' ",F70,"',' ",G70,"','0','0','1'),")</f>
        <v>('Tarberry','2',' 3','{ –}',' 1','&lt;1',' 5',' 3','0','0','1'),</v>
      </c>
    </row>
    <row r="71" customFormat="false" ht="13.8" hidden="false" customHeight="false" outlineLevel="0" collapsed="false">
      <c r="A71" s="8" t="s">
        <v>146</v>
      </c>
      <c r="B71" s="8" t="n">
        <v>3</v>
      </c>
      <c r="C71" s="8" t="s">
        <v>16</v>
      </c>
      <c r="D71" s="8" t="n">
        <v>1</v>
      </c>
      <c r="E71" s="8" t="s">
        <v>17</v>
      </c>
      <c r="F71" s="8" t="n">
        <v>7</v>
      </c>
      <c r="G71" s="8" t="n">
        <v>1</v>
      </c>
      <c r="H71" s="8" t="s">
        <v>26</v>
      </c>
      <c r="I71" s="8" t="str">
        <f aca="false">CONCATENATE("('",A71,"','2',' ",B71,"','{ ",C71,"}',' ",D71,"','",,E71,"',' ",F71,"',' ",G71,"','0','0','1'),")</f>
        <v>('Tato','2',' 3','{ –}',' 1','&lt;1',' 7',' 1','0','0','1'),</v>
      </c>
    </row>
    <row r="72" customFormat="false" ht="13.8" hidden="false" customHeight="false" outlineLevel="0" collapsed="false">
      <c r="A72" s="6" t="s">
        <v>147</v>
      </c>
      <c r="B72" s="6" t="n">
        <v>7</v>
      </c>
      <c r="C72" s="6" t="s">
        <v>148</v>
      </c>
      <c r="D72" s="6" t="s">
        <v>16</v>
      </c>
      <c r="E72" s="6" t="n">
        <v>1</v>
      </c>
      <c r="F72" s="6" t="n">
        <v>13</v>
      </c>
      <c r="G72" s="6" t="n">
        <v>2</v>
      </c>
      <c r="H72" s="6" t="s">
        <v>18</v>
      </c>
      <c r="I72" s="6" t="str">
        <f aca="false">CONCATENATE("('",A72,"','2',' ",B72,"','{ ",C72,"}',' ",D72,"','",,E72,"',' ",F72,"',' ",G72,"','0','0','1'),")</f>
        <v>('Vegetable Soup','2',' 7','{ +2 Radiation damage resistance until end of next scene}',' –','1',' 13',' 2','0','0','1'),</v>
      </c>
    </row>
    <row r="73" customFormat="false" ht="13.8" hidden="false" customHeight="false" outlineLevel="0" collapsed="false">
      <c r="A73" s="8" t="s">
        <v>149</v>
      </c>
      <c r="B73" s="8" t="n">
        <v>9</v>
      </c>
      <c r="C73" s="8" t="s">
        <v>16</v>
      </c>
      <c r="D73" s="8" t="n">
        <v>1</v>
      </c>
      <c r="E73" s="8" t="n">
        <v>1</v>
      </c>
      <c r="F73" s="8" t="n">
        <v>85</v>
      </c>
      <c r="G73" s="8" t="n">
        <v>3</v>
      </c>
      <c r="H73" s="8" t="s">
        <v>26</v>
      </c>
      <c r="I73" s="8" t="str">
        <f aca="false">CONCATENATE("('",A73,"','2',' ",B73,"','{ ",C73,"}',' ",D73,"','",,E73,"',' ",F73,"',' ",G73,"','0','0','1'),")</f>
        <v>('Yao Guai Meat','2',' 9','{ –}',' 1','1',' 85',' 3','0','0','1'),</v>
      </c>
    </row>
    <row r="74" customFormat="false" ht="13.8" hidden="false" customHeight="false" outlineLevel="0" collapsed="false">
      <c r="A74" s="6" t="s">
        <v>150</v>
      </c>
      <c r="B74" s="6" t="n">
        <v>13</v>
      </c>
      <c r="C74" s="6" t="s">
        <v>151</v>
      </c>
      <c r="D74" s="6" t="s">
        <v>16</v>
      </c>
      <c r="E74" s="6" t="n">
        <v>1</v>
      </c>
      <c r="F74" s="6" t="n">
        <v>90</v>
      </c>
      <c r="G74" s="6" t="n">
        <v>4</v>
      </c>
      <c r="H74" s="6" t="s">
        <v>18</v>
      </c>
      <c r="I74" s="6" t="str">
        <f aca="false">CONCATENATE("('",A74,"','2',' ",B74,"','{ ",C74,"}',' ",D74,"','",,E74,"',' ",F74,"',' ",G74,"','0','0','1'),")</f>
        <v>('Yao Guai Ribs','2',' 13','{ +2 Physical damage resistance until end of next scene}',' –','1',' 90',' 4','0','0','1'),</v>
      </c>
    </row>
    <row r="75" customFormat="false" ht="13.8" hidden="false" customHeight="false" outlineLevel="0" collapsed="false">
      <c r="A75" s="8" t="s">
        <v>152</v>
      </c>
      <c r="B75" s="8" t="n">
        <v>14</v>
      </c>
      <c r="C75" s="8" t="s">
        <v>153</v>
      </c>
      <c r="D75" s="8" t="s">
        <v>16</v>
      </c>
      <c r="E75" s="8" t="n">
        <v>1</v>
      </c>
      <c r="F75" s="8" t="n">
        <v>110</v>
      </c>
      <c r="G75" s="8" t="n">
        <v>4</v>
      </c>
      <c r="H75" s="8" t="s">
        <v>18</v>
      </c>
      <c r="I75" s="8" t="str">
        <f aca="false">CONCATENATE("('",A75,"','2',' ",B75,"','{ ",C75,"}',' ",D75,"','",,E75,"',' ",F75,"',' ",G75,"','0','0','1'),")</f>
        <v>('Yao Guai Roast','2',' 14','{ +2 DC to melee attacks until end of next scene}',' –','1',' 110',' 4','0','0','1'),</v>
      </c>
    </row>
    <row r="76" customFormat="false" ht="13.8" hidden="false" customHeight="false" outlineLevel="0" collapsed="false">
      <c r="A76" s="6" t="s">
        <v>154</v>
      </c>
      <c r="B76" s="6" t="n">
        <v>4</v>
      </c>
      <c r="C76" s="6" t="s">
        <v>16</v>
      </c>
      <c r="D76" s="6" t="n">
        <v>1</v>
      </c>
      <c r="E76" s="6" t="s">
        <v>17</v>
      </c>
      <c r="F76" s="6" t="n">
        <v>20</v>
      </c>
      <c r="G76" s="6" t="n">
        <v>0</v>
      </c>
      <c r="H76" s="6" t="s">
        <v>22</v>
      </c>
      <c r="I76" s="6" t="str">
        <f aca="false">CONCATENATE("('",A76,"','2',' ",B76,"','{ ",C76,"}',' ",D76,"','",,E76,"',' ",F76,"',' ",G76,"','0','0','1'),")</f>
        <v>('Yum-Yum Deviled Eggs','2',' 4','{ –}',' 1','&lt;1',' 20',' 0','0','0','1'),</v>
      </c>
    </row>
    <row r="77" customFormat="false" ht="13.8" hidden="false" customHeight="false" outlineLevel="0" collapsed="false">
      <c r="A77" s="9" t="s">
        <v>155</v>
      </c>
      <c r="B77" s="9" t="n">
        <v>13</v>
      </c>
      <c r="C77" s="9" t="s">
        <v>156</v>
      </c>
      <c r="D77" s="9" t="n">
        <v>1</v>
      </c>
      <c r="E77" s="9" t="n">
        <v>1</v>
      </c>
      <c r="F77" s="9" t="n">
        <v>350</v>
      </c>
      <c r="G77" s="9" t="n">
        <v>4</v>
      </c>
      <c r="H77" s="9" t="s">
        <v>18</v>
      </c>
      <c r="I77" s="9" t="str">
        <f aca="false">CONCATENATE("('",A77,"','2',' ",B77,"','{ ",C77,"}',' ",D77,"','",,E77,"',' ",F77,"',' ",G77,"','0','0','2'),")</f>
        <v>('Black Blood Sausage','2',' 13','{ +2 Max HP until end of next scene}',' 1','1',' 350',' 4','0','0','2'),</v>
      </c>
    </row>
    <row r="78" customFormat="false" ht="13.8" hidden="false" customHeight="false" outlineLevel="0" collapsed="false">
      <c r="A78" s="7" t="s">
        <v>157</v>
      </c>
      <c r="B78" s="7" t="n">
        <v>1</v>
      </c>
      <c r="C78" s="7" t="s">
        <v>158</v>
      </c>
      <c r="D78" s="7" t="n">
        <v>1</v>
      </c>
      <c r="E78" s="7" t="s">
        <v>17</v>
      </c>
      <c r="F78" s="7" t="n">
        <v>50</v>
      </c>
      <c r="G78" s="7" t="n">
        <v>3</v>
      </c>
      <c r="H78" s="7" t="s">
        <v>26</v>
      </c>
      <c r="I78" s="7" t="str">
        <f aca="false">CONCATENATE("('",A78,"','2',' ",B78,"','{ ",C78,"}',' ",D78,"','",,E78,"',' ",F78,"',' ",G78,"','0','0','2'),")</f>
        <v>('Mutant Cave Fungus','2',' 1','{ -}',' 1','&lt;1',' 50',' 3','0','0','2'),</v>
      </c>
    </row>
    <row r="79" customFormat="false" ht="13.8" hidden="false" customHeight="false" outlineLevel="0" collapsed="false">
      <c r="A79" s="9" t="s">
        <v>159</v>
      </c>
      <c r="B79" s="9" t="n">
        <v>1</v>
      </c>
      <c r="C79" s="9" t="s">
        <v>158</v>
      </c>
      <c r="D79" s="9" t="n">
        <v>1</v>
      </c>
      <c r="E79" s="9" t="s">
        <v>17</v>
      </c>
      <c r="F79" s="9" t="n">
        <v>0</v>
      </c>
      <c r="G79" s="9" t="n">
        <v>2</v>
      </c>
      <c r="H79" s="9" t="s">
        <v>26</v>
      </c>
      <c r="I79" s="9" t="str">
        <f aca="false">CONCATENATE("('",A79,"','2',' ",B79,"','{ ",C79,"}',' ",D79,"','",,E79,"',' ",F79,"',' ",G79,"','0','0','2'),")</f>
        <v>('Xander Root','2',' 1','{ -}',' 1','&lt;1',' 0',' 2','0','0','2'),</v>
      </c>
    </row>
    <row r="80" customFormat="false" ht="13.8" hidden="false" customHeight="false" outlineLevel="0" collapsed="false">
      <c r="A80" s="7" t="s">
        <v>160</v>
      </c>
      <c r="B80" s="7" t="n">
        <v>7</v>
      </c>
      <c r="C80" s="7" t="s">
        <v>161</v>
      </c>
      <c r="D80" s="7" t="n">
        <v>1</v>
      </c>
      <c r="E80" s="7" t="n">
        <v>1</v>
      </c>
      <c r="F80" s="7" t="n">
        <v>175</v>
      </c>
      <c r="G80" s="7" t="n">
        <v>4</v>
      </c>
      <c r="H80" s="7" t="s">
        <v>26</v>
      </c>
      <c r="I80" s="7" t="str">
        <f aca="false">CONCATENATE("('",A80,"','2',' ",B80,"','{ ",C80,"}',' ",D80,"','",,E80,"',' ",F80,"',' ",G80,"','0','0','2'),")</f>
        <v>('Blood Sausage','2',' 7','{ +1 Max HP until end of next scene}',' 1','1',' 175',' 4','0','0','2'),</v>
      </c>
    </row>
    <row r="81" customFormat="false" ht="13.8" hidden="false" customHeight="false" outlineLevel="0" collapsed="false">
      <c r="A81" s="9" t="s">
        <v>162</v>
      </c>
      <c r="B81" s="9" t="n">
        <v>3</v>
      </c>
      <c r="C81" s="9" t="s">
        <v>163</v>
      </c>
      <c r="D81" s="9" t="n">
        <v>1</v>
      </c>
      <c r="E81" s="9" t="s">
        <v>17</v>
      </c>
      <c r="F81" s="9" t="n">
        <v>4</v>
      </c>
      <c r="G81" s="9" t="n">
        <v>1</v>
      </c>
      <c r="H81" s="9" t="s">
        <v>18</v>
      </c>
      <c r="I81" s="9" t="str">
        <f aca="false">CONCATENATE("('",A81,"','2',' ",B81,"','{ ",C81,"}',' ",D81,"','",,E81,"',' ",F81,"',' ",G81,"','0','0','2'),")</f>
        <v>('Bloatfly Slider','2',' 3','{ Restores Thirst}',' 1','&lt;1',' 4',' 1','0','0','2'),</v>
      </c>
    </row>
    <row r="82" customFormat="false" ht="13.8" hidden="false" customHeight="false" outlineLevel="0" collapsed="false">
      <c r="A82" s="7" t="s">
        <v>164</v>
      </c>
      <c r="B82" s="7" t="n">
        <v>1</v>
      </c>
      <c r="C82" s="7" t="s">
        <v>163</v>
      </c>
      <c r="D82" s="7" t="n">
        <v>1</v>
      </c>
      <c r="E82" s="7" t="s">
        <v>17</v>
      </c>
      <c r="F82" s="7" t="n">
        <v>1</v>
      </c>
      <c r="G82" s="7" t="n">
        <v>1</v>
      </c>
      <c r="H82" s="7" t="s">
        <v>26</v>
      </c>
      <c r="I82" s="7" t="str">
        <f aca="false">CONCATENATE("('",A82,"','2',' ",B82,"','{ ",C82,"}',' ",D82,"','",,E82,"',' ",F82,"',' ",G82,"','0','0','2'),")</f>
        <v>('Prickly Pear Fruit','2',' 1','{ Restores Thirst}',' 1','&lt;1',' 1',' 1','0','0','2'),</v>
      </c>
    </row>
    <row r="83" customFormat="false" ht="13.8" hidden="false" customHeight="false" outlineLevel="0" collapsed="false">
      <c r="A83" s="9" t="s">
        <v>165</v>
      </c>
      <c r="B83" s="9" t="n">
        <v>12</v>
      </c>
      <c r="C83" s="9" t="s">
        <v>158</v>
      </c>
      <c r="D83" s="9" t="s">
        <v>158</v>
      </c>
      <c r="E83" s="9" t="n">
        <v>1</v>
      </c>
      <c r="F83" s="9" t="n">
        <v>5</v>
      </c>
      <c r="G83" s="9" t="n">
        <v>4</v>
      </c>
      <c r="H83" s="9" t="s">
        <v>18</v>
      </c>
      <c r="I83" s="9" t="str">
        <f aca="false">CONCATENATE("('",A83,"','2',' ",B83,"','{ ",C83,"}',' ",D83,"','",,E83,"',' ",F83,"',' ",G83,"','0','0','2'),")</f>
        <v>('Brahmin Wellington','2',' 12','{ -}',' -','1',' 5',' 4','0','0','2'),</v>
      </c>
    </row>
    <row r="84" customFormat="false" ht="13.8" hidden="false" customHeight="false" outlineLevel="0" collapsed="false">
      <c r="A84" s="7" t="s">
        <v>166</v>
      </c>
      <c r="B84" s="7" t="n">
        <v>2</v>
      </c>
      <c r="C84" s="7" t="s">
        <v>158</v>
      </c>
      <c r="D84" s="7" t="n">
        <v>1</v>
      </c>
      <c r="E84" s="7" t="n">
        <v>1</v>
      </c>
      <c r="F84" s="7" t="n">
        <v>4</v>
      </c>
      <c r="G84" s="7" t="n">
        <v>1</v>
      </c>
      <c r="H84" s="7" t="s">
        <v>26</v>
      </c>
      <c r="I84" s="7" t="str">
        <f aca="false">CONCATENATE("('",A84,"','2',' ",B84,"','{ ",C84,"}',' ",D84,"','",,E84,"',' ",F84,"',' ",G84,"','0','0','2'),")</f>
        <v>('Ant Egg','2',' 2','{ -}',' 1','1',' 4',' 1','0','0','2'),</v>
      </c>
    </row>
    <row r="85" customFormat="false" ht="13.8" hidden="false" customHeight="false" outlineLevel="0" collapsed="false">
      <c r="A85" s="9" t="s">
        <v>167</v>
      </c>
      <c r="B85" s="9" t="n">
        <v>5</v>
      </c>
      <c r="C85" s="9" t="s">
        <v>168</v>
      </c>
      <c r="D85" s="9" t="s">
        <v>158</v>
      </c>
      <c r="E85" s="9" t="n">
        <v>1</v>
      </c>
      <c r="F85" s="9" t="n">
        <v>5</v>
      </c>
      <c r="G85" s="9" t="n">
        <v>2</v>
      </c>
      <c r="H85" s="9" t="s">
        <v>18</v>
      </c>
      <c r="I85" s="9" t="str">
        <f aca="false">CONCATENATE("('",A85,"','2',' ",B85,"','{ ",C85,"}',' ",D85,"','",,E85,"',' ",F85,"',' ",G85,"','0','0','2'),")</f>
        <v>('Caravan Lunch','2',' 5','{ Hunger Status lasts 4 extra hours}',' -','1',' 5',' 2','0','0','2'),</v>
      </c>
    </row>
    <row r="86" customFormat="false" ht="13.8" hidden="false" customHeight="false" outlineLevel="0" collapsed="false">
      <c r="A86" s="7" t="s">
        <v>169</v>
      </c>
      <c r="B86" s="7" t="n">
        <v>8</v>
      </c>
      <c r="C86" s="7" t="s">
        <v>67</v>
      </c>
      <c r="D86" s="7" t="s">
        <v>158</v>
      </c>
      <c r="E86" s="7" t="n">
        <v>1</v>
      </c>
      <c r="F86" s="7" t="n">
        <v>25</v>
      </c>
      <c r="G86" s="7" t="n">
        <v>3</v>
      </c>
      <c r="H86" s="7" t="s">
        <v>18</v>
      </c>
      <c r="I86" s="7" t="str">
        <f aca="false">CONCATENATE("('",A86,"','2',' ",B86,"','{ ",C86,"}',' ",D86,"','",,E86,"',' ",F86,"',' ",G86,"','0','0','2'),")</f>
        <v>('Cook-Cook's Fiend Stew','2',' 8','{ May re-roll 1d20 on all STR tests until end of next scene}',' -','1',' 25',' 3','0','0','2'),</v>
      </c>
    </row>
    <row r="87" customFormat="false" ht="13.8" hidden="false" customHeight="false" outlineLevel="0" collapsed="false">
      <c r="A87" s="9" t="s">
        <v>170</v>
      </c>
      <c r="B87" s="9" t="n">
        <v>1</v>
      </c>
      <c r="C87" s="9" t="s">
        <v>158</v>
      </c>
      <c r="D87" s="9" t="n">
        <v>1</v>
      </c>
      <c r="E87" s="9" t="s">
        <v>17</v>
      </c>
      <c r="F87" s="9" t="n">
        <v>5</v>
      </c>
      <c r="G87" s="9" t="n">
        <v>2</v>
      </c>
      <c r="H87" s="9" t="s">
        <v>26</v>
      </c>
      <c r="I87" s="9" t="str">
        <f aca="false">CONCATENATE("('",A87,"','2',' ",B87,"','{ ",C87,"}',' ",D87,"','",,E87,"',' ",F87,"',' ",G87,"','0','0','2'),")</f>
        <v>('Potato','2',' 1','{ -}',' 1','&lt;1',' 5',' 2','0','0','2'),</v>
      </c>
    </row>
    <row r="88" customFormat="false" ht="13.8" hidden="false" customHeight="false" outlineLevel="0" collapsed="false">
      <c r="A88" s="7" t="s">
        <v>171</v>
      </c>
      <c r="B88" s="7" t="n">
        <v>1</v>
      </c>
      <c r="C88" s="7" t="s">
        <v>158</v>
      </c>
      <c r="D88" s="7" t="n">
        <v>1</v>
      </c>
      <c r="E88" s="7" t="s">
        <v>17</v>
      </c>
      <c r="F88" s="7" t="n">
        <v>5</v>
      </c>
      <c r="G88" s="7" t="n">
        <v>2</v>
      </c>
      <c r="H88" s="7" t="s">
        <v>26</v>
      </c>
      <c r="I88" s="7" t="str">
        <f aca="false">CONCATENATE("('",A88,"','2',' ",B88,"','{ ",C88,"}',' ",D88,"','",,E88,"',' ",F88,"',' ",G88,"','0','0','2'),")</f>
        <v>('Jalapeño','2',' 1','{ -}',' 1','&lt;1',' 5',' 2','0','0','2'),</v>
      </c>
    </row>
    <row r="89" customFormat="false" ht="13.8" hidden="false" customHeight="false" outlineLevel="0" collapsed="false">
      <c r="A89" s="9" t="s">
        <v>172</v>
      </c>
      <c r="B89" s="9" t="n">
        <v>7</v>
      </c>
      <c r="C89" s="9" t="s">
        <v>163</v>
      </c>
      <c r="D89" s="9" t="s">
        <v>158</v>
      </c>
      <c r="E89" s="9" t="s">
        <v>17</v>
      </c>
      <c r="F89" s="9" t="n">
        <v>5</v>
      </c>
      <c r="G89" s="9" t="n">
        <v>2</v>
      </c>
      <c r="H89" s="9" t="s">
        <v>18</v>
      </c>
      <c r="I89" s="9" t="str">
        <f aca="false">CONCATENATE("('",A89,"','2',' ",B89,"','{ ",C89,"}',' ",D89,"','",,E89,"',' ",F89,"',' ",G89,"','0','0','2'),")</f>
        <v>('Desert Salad','2',' 7','{ Restores Thirst}',' -','&lt;1',' 5',' 2','0','0','2'),</v>
      </c>
    </row>
    <row r="90" customFormat="false" ht="13.8" hidden="false" customHeight="false" outlineLevel="0" collapsed="false">
      <c r="A90" s="7" t="s">
        <v>173</v>
      </c>
      <c r="B90" s="7" t="n">
        <v>1</v>
      </c>
      <c r="C90" s="7" t="s">
        <v>174</v>
      </c>
      <c r="D90" s="7" t="n">
        <v>1</v>
      </c>
      <c r="E90" s="7" t="s">
        <v>17</v>
      </c>
      <c r="F90" s="7" t="n">
        <v>5</v>
      </c>
      <c r="G90" s="7" t="n">
        <v>1</v>
      </c>
      <c r="H90" s="7" t="s">
        <v>26</v>
      </c>
      <c r="I90" s="7" t="str">
        <f aca="false">CONCATENATE("('",A90,"','2',' ",B90,"','{ ",C90,"}',' ",D90,"','",,E90,"',' ",F90,"',' ",G90,"','0','0','2'),")</f>
        <v>('Barrel Cactus Fruit','2',' 1','{ Increases the difficulty of END tests by 1}',' 1','&lt;1',' 5',' 1','0','0','2'),</v>
      </c>
    </row>
    <row r="91" customFormat="false" ht="13.8" hidden="false" customHeight="false" outlineLevel="0" collapsed="false">
      <c r="A91" s="9" t="s">
        <v>175</v>
      </c>
      <c r="B91" s="9" t="n">
        <v>1</v>
      </c>
      <c r="C91" s="9" t="s">
        <v>158</v>
      </c>
      <c r="D91" s="9" t="n">
        <v>1</v>
      </c>
      <c r="E91" s="9" t="s">
        <v>17</v>
      </c>
      <c r="F91" s="9" t="n">
        <v>5</v>
      </c>
      <c r="G91" s="9" t="n">
        <v>1</v>
      </c>
      <c r="H91" s="9" t="s">
        <v>26</v>
      </c>
      <c r="I91" s="9" t="str">
        <f aca="false">CONCATENATE("('",A91,"','2',' ",B91,"','{ ",C91,"}',' ",D91,"','",,E91,"',' ",F91,"',' ",G91,"','0','0','2'),")</f>
        <v>('Pinyon Nuts','2',' 1','{ -}',' 1','&lt;1',' 5',' 1','0','0','2'),</v>
      </c>
    </row>
    <row r="92" customFormat="false" ht="13.8" hidden="false" customHeight="false" outlineLevel="0" collapsed="false">
      <c r="A92" s="7" t="s">
        <v>176</v>
      </c>
      <c r="B92" s="7" t="n">
        <v>4</v>
      </c>
      <c r="C92" s="7" t="s">
        <v>177</v>
      </c>
      <c r="D92" s="7" t="s">
        <v>158</v>
      </c>
      <c r="E92" s="7" t="n">
        <v>1</v>
      </c>
      <c r="F92" s="7" t="n">
        <v>30</v>
      </c>
      <c r="G92" s="7" t="n">
        <v>2</v>
      </c>
      <c r="H92" s="7" t="s">
        <v>18</v>
      </c>
      <c r="I92" s="7" t="str">
        <f aca="false">CONCATENATE("('",A92,"','2',' ",B92,"','{ ",C92,"}',' ",D92,"','",,E92,"',' ",F92,"',' ",G92,"','0','0','2'),")</f>
        <v>('Fire Ant Fricassée','2',' 4','{ +1 Energy damage resistance until end of next scene}',' -','1',' 30',' 2','0','0','2'),</v>
      </c>
    </row>
    <row r="93" customFormat="false" ht="13.8" hidden="false" customHeight="false" outlineLevel="0" collapsed="false">
      <c r="A93" s="9" t="s">
        <v>178</v>
      </c>
      <c r="B93" s="9" t="n">
        <v>2</v>
      </c>
      <c r="C93" s="9" t="s">
        <v>179</v>
      </c>
      <c r="D93" s="9" t="n">
        <v>1</v>
      </c>
      <c r="E93" s="9" t="n">
        <v>1</v>
      </c>
      <c r="F93" s="9" t="n">
        <v>6</v>
      </c>
      <c r="G93" s="9" t="n">
        <v>1</v>
      </c>
      <c r="H93" s="9" t="s">
        <v>26</v>
      </c>
      <c r="I93" s="9" t="str">
        <f aca="false">CONCATENATE("('",A93,"','2',' ",B93,"','{ ",C93,"}',' ",D93,"','",,E93,"',' ",F93,"',' ",G93,"','0','0','2'),")</f>
        <v>('Fire Ant Meat','2',' 2','{ Increases the difficulty of STR tests by 1}',' 1','1',' 6',' 1','0','0','2'),</v>
      </c>
    </row>
    <row r="94" customFormat="false" ht="13.8" hidden="false" customHeight="false" outlineLevel="0" collapsed="false">
      <c r="A94" s="7" t="s">
        <v>180</v>
      </c>
      <c r="B94" s="7" t="n">
        <v>1</v>
      </c>
      <c r="C94" s="7" t="s">
        <v>158</v>
      </c>
      <c r="D94" s="7" t="n">
        <v>1</v>
      </c>
      <c r="E94" s="7" t="n">
        <v>1</v>
      </c>
      <c r="F94" s="7" t="n">
        <v>2</v>
      </c>
      <c r="G94" s="7" t="n">
        <v>0</v>
      </c>
      <c r="H94" s="7" t="s">
        <v>22</v>
      </c>
      <c r="I94" s="7" t="str">
        <f aca="false">CONCATENATE("('",A94,"','2',' ",B94,"','{ ",C94,"}',' ",D94,"','",,E94,"',' ",F94,"',' ",G94,"','0','0','2'),")</f>
        <v>('Flour','2',' 1','{ -}',' 1','1',' 2',' 0','0','0','2'),</v>
      </c>
    </row>
    <row r="95" customFormat="false" ht="13.8" hidden="false" customHeight="false" outlineLevel="0" collapsed="false">
      <c r="A95" s="7" t="s">
        <v>181</v>
      </c>
      <c r="B95" s="7" t="n">
        <v>1</v>
      </c>
      <c r="C95" s="7" t="s">
        <v>163</v>
      </c>
      <c r="D95" s="7" t="n">
        <v>1</v>
      </c>
      <c r="E95" s="7" t="s">
        <v>17</v>
      </c>
      <c r="F95" s="7" t="n">
        <v>6</v>
      </c>
      <c r="G95" s="7" t="n">
        <v>2</v>
      </c>
      <c r="H95" s="7" t="s">
        <v>26</v>
      </c>
      <c r="I95" s="7" t="str">
        <f aca="false">CONCATENATE("('",A95,"','2',' ",B95,"','{ ",C95,"}',' ",D95,"','",,E95,"',' ",F95,"',' ",G95,"','0','0','2'),")</f>
        <v>('Banana Yucca Fruit','2',' 1','{ Restores Thirst}',' 1','&lt;1',' 6',' 2','0','0','2'),</v>
      </c>
    </row>
    <row r="96" customFormat="false" ht="13.8" hidden="false" customHeight="false" outlineLevel="0" collapsed="false">
      <c r="A96" s="7" t="s">
        <v>182</v>
      </c>
      <c r="B96" s="7" t="n">
        <v>5</v>
      </c>
      <c r="C96" s="7" t="s">
        <v>183</v>
      </c>
      <c r="D96" s="7" t="n">
        <v>1</v>
      </c>
      <c r="E96" s="7" t="n">
        <v>1</v>
      </c>
      <c r="F96" s="7" t="n">
        <v>5</v>
      </c>
      <c r="G96" s="7" t="n">
        <v>3</v>
      </c>
      <c r="H96" s="7" t="s">
        <v>18</v>
      </c>
      <c r="I96" s="7" t="str">
        <f aca="false">CONCATENATE("('",A96,"','2',' ",B96,"','{ ",C96,"}',' ",D96,"','",,E96,"',' ",F96,"',' ",G96,"','0','0','2'),")</f>
        <v>('Trail Mix','2',' 5','{ If next scene is combat, regain 1AP at the start of each turn}',' 1','1',' 5',' 3','0','0','2'),</v>
      </c>
    </row>
    <row r="97" customFormat="false" ht="13.8" hidden="false" customHeight="false" outlineLevel="0" collapsed="false">
      <c r="A97" s="9" t="s">
        <v>184</v>
      </c>
      <c r="B97" s="9" t="n">
        <v>1</v>
      </c>
      <c r="C97" s="9" t="s">
        <v>158</v>
      </c>
      <c r="D97" s="9" t="n">
        <v>1</v>
      </c>
      <c r="E97" s="9" t="s">
        <v>17</v>
      </c>
      <c r="F97" s="9" t="n">
        <v>5</v>
      </c>
      <c r="G97" s="9" t="n">
        <v>2</v>
      </c>
      <c r="H97" s="9" t="s">
        <v>26</v>
      </c>
      <c r="I97" s="9" t="str">
        <f aca="false">CONCATENATE("('",A97,"','2',' ",B97,"','{ ",C97,"}',' ",D97,"','",,E97,"',' ",F97,"',' ",G97,"','0','0','2'),")</f>
        <v>('Apple','2',' 1','{ -}',' 1','&lt;1',' 5',' 2','0','0','2'),</v>
      </c>
    </row>
    <row r="98" customFormat="false" ht="13.8" hidden="false" customHeight="false" outlineLevel="0" collapsed="false">
      <c r="A98" s="7" t="s">
        <v>185</v>
      </c>
      <c r="B98" s="7" t="n">
        <v>1</v>
      </c>
      <c r="C98" s="7" t="s">
        <v>158</v>
      </c>
      <c r="D98" s="7" t="n">
        <v>1</v>
      </c>
      <c r="E98" s="7" t="s">
        <v>17</v>
      </c>
      <c r="F98" s="7" t="n">
        <v>5</v>
      </c>
      <c r="G98" s="7" t="n">
        <v>2</v>
      </c>
      <c r="H98" s="7" t="s">
        <v>26</v>
      </c>
      <c r="I98" s="7" t="str">
        <f aca="false">CONCATENATE("('",A98,"','2',' ",B98,"','{ ",C98,"}',' ",D98,"','",,E98,"',' ",F98,"',' ",G98,"','0','0','2'),")</f>
        <v>('Pear','2',' 1','{ -}',' 1','&lt;1',' 5',' 2','0','0','2'),</v>
      </c>
    </row>
    <row r="99" customFormat="false" ht="13.8" hidden="false" customHeight="false" outlineLevel="0" collapsed="false">
      <c r="A99" s="9" t="s">
        <v>186</v>
      </c>
      <c r="B99" s="9" t="n">
        <v>16</v>
      </c>
      <c r="C99" s="9" t="s">
        <v>158</v>
      </c>
      <c r="D99" s="9" t="s">
        <v>158</v>
      </c>
      <c r="E99" s="9" t="n">
        <v>1</v>
      </c>
      <c r="F99" s="9" t="n">
        <v>100</v>
      </c>
      <c r="G99" s="9" t="n">
        <v>4</v>
      </c>
      <c r="H99" s="9" t="s">
        <v>18</v>
      </c>
      <c r="I99" s="9" t="str">
        <f aca="false">CONCATENATE("('",A99,"','2',' ",B99,"','{ ",C99,"}',' ",D99,"','",,E99,"',' ",F99,"',' ",G99,"','0','0','2'),")</f>
        <v>('Wasteland Omelet','2',' 16','{ -}',' -','1',' 100',' 4','0','0','2'),</v>
      </c>
    </row>
    <row r="100" customFormat="false" ht="13.8" hidden="false" customHeight="false" outlineLevel="0" collapsed="false">
      <c r="A100" s="7" t="s">
        <v>187</v>
      </c>
      <c r="B100" s="7" t="n">
        <v>1</v>
      </c>
      <c r="C100" s="7" t="s">
        <v>158</v>
      </c>
      <c r="D100" s="7" t="n">
        <v>1</v>
      </c>
      <c r="E100" s="7" t="s">
        <v>17</v>
      </c>
      <c r="F100" s="7" t="n">
        <v>5</v>
      </c>
      <c r="G100" s="7" t="n">
        <v>1</v>
      </c>
      <c r="H100" s="7" t="s">
        <v>26</v>
      </c>
      <c r="I100" s="7" t="str">
        <f aca="false">CONCATENATE("('",A100,"','2',' ",B100,"','{ ",C100,"}',' ",D100,"','",,E100,"',' ",F100,"',' ",G100,"','0','0','2'),")</f>
        <v>('Crunchy Mutfruit','2',' 1','{ -}',' 1','&lt;1',' 5',' 1','0','0','2'),</v>
      </c>
    </row>
    <row r="101" customFormat="false" ht="13.8" hidden="false" customHeight="false" outlineLevel="0" collapsed="false">
      <c r="A101" s="9" t="s">
        <v>188</v>
      </c>
      <c r="B101" s="9" t="n">
        <v>2</v>
      </c>
      <c r="C101" s="9" t="s">
        <v>158</v>
      </c>
      <c r="D101" s="9" t="n">
        <v>1</v>
      </c>
      <c r="E101" s="9" t="n">
        <v>1</v>
      </c>
      <c r="F101" s="9" t="n">
        <v>12</v>
      </c>
      <c r="G101" s="9" t="n">
        <v>2</v>
      </c>
      <c r="H101" s="9" t="s">
        <v>26</v>
      </c>
      <c r="I101" s="9" t="str">
        <f aca="false">CONCATENATE("('",A101,"','2',' ",B101,"','{ ",C101,"}',' ",D101,"','",,E101,"',' ",F101,"',' ",G101,"','0','0','2'),")</f>
        <v>('Lakelurk Meat','2',' 2','{ -}',' 1','1',' 12',' 2','0','0','2'),</v>
      </c>
    </row>
    <row r="102" customFormat="false" ht="13.8" hidden="false" customHeight="false" outlineLevel="0" collapsed="false">
      <c r="A102" s="1" t="s">
        <v>189</v>
      </c>
      <c r="B102" s="2" t="n">
        <v>6</v>
      </c>
      <c r="C102" s="2" t="s">
        <v>158</v>
      </c>
      <c r="D102" s="2" t="n">
        <v>1</v>
      </c>
      <c r="E102" s="2" t="n">
        <v>1</v>
      </c>
      <c r="F102" s="2" t="n">
        <v>60</v>
      </c>
      <c r="G102" s="2" t="n">
        <v>2</v>
      </c>
      <c r="I102" s="2" t="str">
        <f aca="false">CONCATENATE("('",A102,"','2',' ",B102,"','{ ",C102,"}',' ",D102,"','",,E102,"',' ",F102,"',' ",G102,"','0','0','4'),")</f>
        <v>('Angler Meat','2',' 6','{ -}',' 1','1',' 60',' 2','0','0','4'),</v>
      </c>
    </row>
    <row r="103" customFormat="false" ht="13.8" hidden="false" customHeight="false" outlineLevel="0" collapsed="false">
      <c r="A103" s="1" t="s">
        <v>190</v>
      </c>
      <c r="B103" s="2" t="n">
        <v>4</v>
      </c>
      <c r="C103" s="2" t="s">
        <v>158</v>
      </c>
      <c r="D103" s="2" t="n">
        <v>1</v>
      </c>
      <c r="E103" s="2" t="s">
        <v>17</v>
      </c>
      <c r="F103" s="2" t="n">
        <v>18</v>
      </c>
      <c r="G103" s="2" t="n">
        <v>1</v>
      </c>
      <c r="I103" s="2" t="str">
        <f aca="false">CONCATENATE("('",A103,"','2',' ",B103,"','{ ",C103,"}',' ",D103,"','",,E103,"',' ",F103,"',' ",G103,"','0','0','4'),")</f>
        <v>('Cave Cricket Meat','2',' 4','{ -}',' 1','&lt;1',' 18',' 1','0','0','4'),</v>
      </c>
    </row>
    <row r="104" customFormat="false" ht="13.8" hidden="false" customHeight="false" outlineLevel="0" collapsed="false">
      <c r="A104" s="1" t="s">
        <v>191</v>
      </c>
      <c r="B104" s="2" t="n">
        <v>6</v>
      </c>
      <c r="C104" s="2" t="s">
        <v>158</v>
      </c>
      <c r="D104" s="2" t="n">
        <v>1</v>
      </c>
      <c r="E104" s="2" t="s">
        <v>17</v>
      </c>
      <c r="F104" s="2" t="n">
        <v>35</v>
      </c>
      <c r="G104" s="2" t="n">
        <v>2</v>
      </c>
      <c r="I104" s="2" t="str">
        <f aca="false">CONCATENATE("('",A104,"','2',' ",B104,"','{ ",C104,"}',' ",D104,"','",,E104,"',' ",F104,"',' ",G104,"','0','0','4'),")</f>
        <v>('Cazador Egg','2',' 6','{ -}',' 1','&lt;1',' 35',' 2','0','0','4'),</v>
      </c>
    </row>
    <row r="105" customFormat="false" ht="13.8" hidden="false" customHeight="false" outlineLevel="0" collapsed="false">
      <c r="A105" s="1" t="s">
        <v>192</v>
      </c>
      <c r="B105" s="2" t="n">
        <v>8</v>
      </c>
      <c r="C105" s="2" t="s">
        <v>193</v>
      </c>
      <c r="D105" s="2" t="s">
        <v>158</v>
      </c>
      <c r="E105" s="2" t="s">
        <v>17</v>
      </c>
      <c r="F105" s="2" t="n">
        <v>50</v>
      </c>
      <c r="G105" s="2" t="n">
        <v>3</v>
      </c>
      <c r="I105" s="2" t="str">
        <f aca="false">CONCATENATE("('",A105,"','2',' ",B105,"','{ ",C105,"}',' ",D105,"','",,E105,"',' ",F105,"',' ",G105,"','0','0','4'),")</f>
        <v>('Cazador Omelet','2',' 8','{ Immune to Poison until end of scene}',' -','&lt;1',' 50',' 3','0','0','4'),</v>
      </c>
    </row>
    <row r="106" customFormat="false" ht="13.8" hidden="false" customHeight="false" outlineLevel="0" collapsed="false">
      <c r="A106" s="1" t="s">
        <v>194</v>
      </c>
      <c r="B106" s="2" t="n">
        <v>6</v>
      </c>
      <c r="C106" s="2" t="s">
        <v>195</v>
      </c>
      <c r="D106" s="2" t="s">
        <v>158</v>
      </c>
      <c r="E106" s="2" t="s">
        <v>17</v>
      </c>
      <c r="F106" s="2" t="n">
        <v>25</v>
      </c>
      <c r="G106" s="2" t="n">
        <v>2</v>
      </c>
      <c r="I106" s="2" t="str">
        <f aca="false">CONCATENATE("('",A106,"','2',' ",B106,"','{ ",C106,"}',' ",D106,"','",,E106,"',' ",F106,"',' ",G106,"','0','0','4'),")</f>
        <v>('Crispy Cave Cricket','2',' 6','{ Re-roll 1d20 on all AGI until end of scene}',' -','&lt;1',' 25',' 2','0','0','4'),</v>
      </c>
    </row>
    <row r="107" customFormat="false" ht="13.8" hidden="false" customHeight="false" outlineLevel="0" collapsed="false">
      <c r="A107" s="1" t="s">
        <v>196</v>
      </c>
      <c r="B107" s="2" t="n">
        <v>7</v>
      </c>
      <c r="C107" s="2" t="s">
        <v>158</v>
      </c>
      <c r="D107" s="2" t="s">
        <v>158</v>
      </c>
      <c r="E107" s="2" t="s">
        <v>17</v>
      </c>
      <c r="F107" s="2" t="n">
        <v>20</v>
      </c>
      <c r="G107" s="2" t="n">
        <v>1</v>
      </c>
      <c r="I107" s="2" t="str">
        <f aca="false">CONCATENATE("('",A107,"','2',' ",B107,"','{ ",C107,"}',' ",D107,"','",,E107,"',' ",F107,"',' ",G107,"','0','0','4'),")</f>
        <v>('Gecko Kebab','2',' 7','{ -}',' -','&lt;1',' 20',' 1','0','0','4'),</v>
      </c>
    </row>
    <row r="108" customFormat="false" ht="13.8" hidden="false" customHeight="false" outlineLevel="0" collapsed="false">
      <c r="A108" s="1" t="s">
        <v>197</v>
      </c>
      <c r="B108" s="2" t="n">
        <v>5</v>
      </c>
      <c r="C108" s="2" t="s">
        <v>158</v>
      </c>
      <c r="D108" s="2" t="n">
        <v>1</v>
      </c>
      <c r="E108" s="2" t="s">
        <v>17</v>
      </c>
      <c r="F108" s="2" t="n">
        <v>12</v>
      </c>
      <c r="G108" s="2" t="n">
        <v>1</v>
      </c>
      <c r="I108" s="2" t="str">
        <f aca="false">CONCATENATE("('",A108,"','2',' ",B108,"','{ ",C108,"}',' ",D108,"','",,E108,"',' ",F108,"',' ",G108,"','0','0','4'),")</f>
        <v>('Gecko Meat','2',' 5','{ -}',' 1','&lt;1',' 12',' 1','0','0','4'),</v>
      </c>
    </row>
    <row r="109" customFormat="false" ht="13.8" hidden="false" customHeight="false" outlineLevel="0" collapsed="false">
      <c r="A109" s="1" t="s">
        <v>198</v>
      </c>
      <c r="B109" s="2" t="n">
        <v>4</v>
      </c>
      <c r="C109" s="2" t="s">
        <v>158</v>
      </c>
      <c r="D109" s="2" t="n">
        <v>1</v>
      </c>
      <c r="E109" s="2" t="s">
        <v>17</v>
      </c>
      <c r="F109" s="2" t="n">
        <v>3</v>
      </c>
      <c r="G109" s="2" t="n">
        <v>0</v>
      </c>
      <c r="I109" s="2" t="str">
        <f aca="false">CONCATENATE("('",A109,"','2',' ",B109,"','{ ",C109,"}',' ",D109,"','",,E109,"',' ",F109,"',' ",G109,"','0','0','4'),")</f>
        <v>('Giant Ant Meat','2',' 4','{ -}',' 1','&lt;1',' 3',' 0','0','0','4'),</v>
      </c>
    </row>
    <row r="110" customFormat="false" ht="13.8" hidden="false" customHeight="false" outlineLevel="0" collapsed="false">
      <c r="A110" s="1" t="s">
        <v>199</v>
      </c>
      <c r="B110" s="2" t="n">
        <v>6</v>
      </c>
      <c r="C110" s="2" t="s">
        <v>158</v>
      </c>
      <c r="D110" s="2" t="n">
        <v>1</v>
      </c>
      <c r="E110" s="2" t="s">
        <v>17</v>
      </c>
      <c r="F110" s="2" t="n">
        <v>30</v>
      </c>
      <c r="G110" s="2" t="n">
        <v>2</v>
      </c>
      <c r="I110" s="2" t="str">
        <f aca="false">CONCATENATE("('",A110,"','2',' ",B110,"','{ ",C110,"}',' ",D110,"','",,E110,"',' ",F110,"',' ",G110,"','0','0','4'),")</f>
        <v>('Giant Mantis Foreleg','2',' 6','{ -}',' 1','&lt;1',' 30',' 2','0','0','4'),</v>
      </c>
    </row>
    <row r="111" customFormat="false" ht="13.8" hidden="false" customHeight="false" outlineLevel="0" collapsed="false">
      <c r="A111" s="1" t="s">
        <v>200</v>
      </c>
      <c r="B111" s="2" t="n">
        <v>8</v>
      </c>
      <c r="C111" s="2" t="s">
        <v>201</v>
      </c>
      <c r="D111" s="2" t="s">
        <v>158</v>
      </c>
      <c r="E111" s="2" t="s">
        <v>17</v>
      </c>
      <c r="F111" s="2" t="n">
        <v>50</v>
      </c>
      <c r="G111" s="2" t="n">
        <v>2</v>
      </c>
      <c r="I111" s="2" t="str">
        <f aca="false">CONCATENATE("('",A111,"','2',' ",B111,"','{ ",C111,"}',' ",D111,"','",,E111,"',' ",F111,"',' ",G111,"','0','0','4'),")</f>
        <v>('Grilled Giant Mantis','2',' 8','{ Re-roll 1d20 on all Sneak until end of scene}',' -','&lt;1',' 50',' 2','0','0','4'),</v>
      </c>
    </row>
    <row r="112" customFormat="false" ht="13.8" hidden="false" customHeight="false" outlineLevel="0" collapsed="false">
      <c r="A112" s="1" t="s">
        <v>202</v>
      </c>
      <c r="B112" s="2" t="n">
        <v>3</v>
      </c>
      <c r="C112" s="2" t="s">
        <v>158</v>
      </c>
      <c r="D112" s="2" t="n">
        <v>1</v>
      </c>
      <c r="E112" s="2" t="s">
        <v>17</v>
      </c>
      <c r="F112" s="2" t="n">
        <v>5</v>
      </c>
      <c r="G112" s="2" t="n">
        <v>2</v>
      </c>
      <c r="I112" s="2" t="str">
        <f aca="false">CONCATENATE("('",A112,"','2',' ",B112,"','{ ",C112,"}',' ",D112,"','",,E112,"',' ",F112,"',' ",G112,"','0','0','4'),")</f>
        <v>('Gulper Innards','2',' 3','{ -}',' 1','&lt;1',' 5',' 2','0','0','4'),</v>
      </c>
    </row>
    <row r="113" customFormat="false" ht="13.8" hidden="false" customHeight="false" outlineLevel="0" collapsed="false">
      <c r="A113" s="1" t="s">
        <v>203</v>
      </c>
      <c r="B113" s="2" t="n">
        <v>10</v>
      </c>
      <c r="C113" s="2" t="s">
        <v>204</v>
      </c>
      <c r="D113" s="2" t="s">
        <v>158</v>
      </c>
      <c r="E113" s="2" t="s">
        <v>17</v>
      </c>
      <c r="F113" s="2" t="n">
        <v>45</v>
      </c>
      <c r="G113" s="2" t="n">
        <v>2</v>
      </c>
      <c r="I113" s="2" t="str">
        <f aca="false">CONCATENATE("('",A113,"','2',' ",B113,"','{ ",C113,"}',' ",D113,"','",,E113,"',' ",F113,"',' ",G113,"','0','0','4'),")</f>
        <v>('Gulper Slurry','2',' 10','{ +1 Energy DR until end of next scene}',' -','&lt;1',' 45',' 2','0','0','4'),</v>
      </c>
    </row>
    <row r="114" customFormat="false" ht="13.8" hidden="false" customHeight="false" outlineLevel="0" collapsed="false">
      <c r="A114" s="1" t="s">
        <v>205</v>
      </c>
      <c r="B114" s="2" t="n">
        <v>8</v>
      </c>
      <c r="C114" s="2" t="s">
        <v>158</v>
      </c>
      <c r="D114" s="2" t="n">
        <v>1</v>
      </c>
      <c r="E114" s="2" t="n">
        <v>1</v>
      </c>
      <c r="F114" s="2" t="n">
        <v>0</v>
      </c>
      <c r="G114" s="2" t="n">
        <v>3</v>
      </c>
      <c r="I114" s="2" t="str">
        <f aca="false">CONCATENATE("('",A114,"','2',' ",B114,"','{ ",C114,"}',' ",D114,"','",,E114,"',' ",F114,"',' ",G114,"','0','0','4'),")</f>
        <v>('Hermit Crab Meat','2',' 8','{ -}',' 1','1',' 0',' 3','0','0','4'),</v>
      </c>
    </row>
    <row r="115" customFormat="false" ht="13.8" hidden="false" customHeight="false" outlineLevel="0" collapsed="false">
      <c r="A115" s="1" t="s">
        <v>206</v>
      </c>
      <c r="B115" s="2" t="n">
        <v>10</v>
      </c>
      <c r="C115" s="2" t="s">
        <v>207</v>
      </c>
      <c r="D115" s="2" t="n">
        <v>1</v>
      </c>
      <c r="E115" s="2" t="n">
        <v>1</v>
      </c>
      <c r="F115" s="2" t="n">
        <v>0</v>
      </c>
      <c r="G115" s="2" t="n">
        <v>4</v>
      </c>
      <c r="I115" s="2" t="str">
        <f aca="false">CONCATENATE("('",A115,"','2',' ",B115,"','{ ",C115,"}',' ",D115,"','",,E115,"',' ",F115,"',' ",G115,"','0','0','4'),")</f>
        <v>('Hermit Crab Steak','2',' 10','{ Double carrying capacity until end of scene}',' 1','1',' 0',' 4','0','0','4'),</v>
      </c>
    </row>
    <row r="116" customFormat="false" ht="13.8" hidden="false" customHeight="false" outlineLevel="0" collapsed="false">
      <c r="A116" s="1" t="s">
        <v>208</v>
      </c>
      <c r="B116" s="2" t="n">
        <v>5</v>
      </c>
      <c r="C116" s="2" t="s">
        <v>209</v>
      </c>
      <c r="D116" s="2" t="s">
        <v>158</v>
      </c>
      <c r="E116" s="2" t="n">
        <v>1</v>
      </c>
      <c r="F116" s="2" t="n">
        <v>20</v>
      </c>
      <c r="G116" s="2" t="n">
        <v>3</v>
      </c>
      <c r="I116" s="2" t="str">
        <f aca="false">CONCATENATE("('",A116,"','2',' ",B116,"','{ ",C116,"}',' ",D116,"','",,E116,"',' ",F116,"',' ",G116,"','0','0','4'),")</f>
        <v>('Honey','2',' 5','{ Sweetens any meal (adds +1AP limit until end of next scene when added to any food)}',' -','1',' 20',' 3','0','0','4'),</v>
      </c>
    </row>
    <row r="117" customFormat="false" ht="13.8" hidden="false" customHeight="false" outlineLevel="0" collapsed="false">
      <c r="A117" s="1" t="s">
        <v>210</v>
      </c>
      <c r="B117" s="2" t="n">
        <v>12</v>
      </c>
      <c r="C117" s="2" t="s">
        <v>211</v>
      </c>
      <c r="D117" s="2" t="s">
        <v>158</v>
      </c>
      <c r="E117" s="2" t="n">
        <v>1</v>
      </c>
      <c r="F117" s="2" t="n">
        <v>80</v>
      </c>
      <c r="G117" s="2" t="n">
        <v>4</v>
      </c>
      <c r="I117" s="2" t="str">
        <f aca="false">CONCATENATE("('",A117,"','2',' ",B117,"','{ ",C117,"}',' ",D117,"','",,E117,"',' ",F117,"',' ",G117,"','0','0','4'),")</f>
        <v>('Honey Cake','2',' 12','{ +3 Radiation DR until end of next scene}',' -','1',' 80',' 4','0','0','4'),</v>
      </c>
    </row>
    <row r="118" customFormat="false" ht="13.8" hidden="false" customHeight="false" outlineLevel="0" collapsed="false">
      <c r="A118" s="1" t="s">
        <v>212</v>
      </c>
      <c r="B118" s="2" t="n">
        <v>6</v>
      </c>
      <c r="C118" s="2" t="s">
        <v>158</v>
      </c>
      <c r="D118" s="2" t="s">
        <v>158</v>
      </c>
      <c r="E118" s="2" t="s">
        <v>17</v>
      </c>
      <c r="F118" s="2" t="n">
        <v>30</v>
      </c>
      <c r="G118" s="2" t="n">
        <v>3</v>
      </c>
      <c r="I118" s="2" t="str">
        <f aca="false">CONCATENATE("('",A118,"','2',' ",B118,"','{ ",C118,"}',' ",D118,"','",,E118,"',' ",F118,"',' ",G118,"','0','0','4'),")</f>
        <v>('Honeycomb','2',' 6','{ -}',' -','&lt;1',' 30',' 3','0','0','4'),</v>
      </c>
    </row>
    <row r="119" customFormat="false" ht="13.8" hidden="false" customHeight="false" outlineLevel="0" collapsed="false">
      <c r="A119" s="1" t="s">
        <v>213</v>
      </c>
      <c r="B119" s="2" t="n">
        <v>10</v>
      </c>
      <c r="C119" s="2" t="s">
        <v>214</v>
      </c>
      <c r="D119" s="2" t="n">
        <v>1</v>
      </c>
      <c r="E119" s="10" t="n">
        <v>50</v>
      </c>
      <c r="F119" s="2" t="n">
        <v>100</v>
      </c>
      <c r="G119" s="2" t="n">
        <v>4</v>
      </c>
      <c r="I119" s="2" t="str">
        <f aca="false">CONCATENATE("('",A119,"','2',' ",B119,"','{ ",C119,"}',' ",D119,"','",,E119,"',' ",F119,"',' ",G119,"','0','0','4'),")</f>
        <v>('Lamb Chops','2',' 10','{ +1 melee bonus until end of scene}',' 1','50',' 100',' 4','0','0','4'),</v>
      </c>
    </row>
    <row r="120" customFormat="false" ht="13.8" hidden="false" customHeight="false" outlineLevel="0" collapsed="false">
      <c r="A120" s="1" t="s">
        <v>215</v>
      </c>
      <c r="B120" s="2" t="n">
        <v>2</v>
      </c>
      <c r="C120" s="2" t="s">
        <v>158</v>
      </c>
      <c r="D120" s="2" t="n">
        <v>1</v>
      </c>
      <c r="E120" s="2" t="s">
        <v>17</v>
      </c>
      <c r="F120" s="2" t="n">
        <v>5</v>
      </c>
      <c r="G120" s="2" t="n">
        <v>1</v>
      </c>
      <c r="I120" s="2" t="str">
        <f aca="false">CONCATENATE("('",A120,"','2',' ",B120,"','{ ",C120,"}',' ",D120,"','",,E120,"',' ",F120,"',' ",G120,"','0','0','4'),")</f>
        <v>('Lure Weed','2',' 2','{ -}',' 1','&lt;1',' 5',' 1','0','0','4'),</v>
      </c>
    </row>
    <row r="121" customFormat="false" ht="13.8" hidden="false" customHeight="false" outlineLevel="0" collapsed="false">
      <c r="A121" s="1" t="s">
        <v>216</v>
      </c>
      <c r="B121" s="2" t="n">
        <v>7</v>
      </c>
      <c r="C121" s="2" t="s">
        <v>158</v>
      </c>
      <c r="D121" s="2" t="n">
        <v>1</v>
      </c>
      <c r="E121" s="2" t="n">
        <v>1</v>
      </c>
      <c r="F121" s="2" t="n">
        <v>80</v>
      </c>
      <c r="G121" s="2" t="n">
        <v>0</v>
      </c>
      <c r="I121" s="2" t="str">
        <f aca="false">CONCATENATE("('",A121,"','2',' ",B121,"','{ ",C121,"}',' ",D121,"','",,E121,"',' ",F121,"',' ",G121,"','0','0','4'),")</f>
        <v>('Mega Sloth Meat','2',' 7','{ -}',' 1','1',' 80',' 0','0','0','4'),</v>
      </c>
    </row>
    <row r="122" customFormat="false" ht="13.8" hidden="false" customHeight="false" outlineLevel="0" collapsed="false">
      <c r="A122" s="1" t="s">
        <v>217</v>
      </c>
      <c r="B122" s="2" t="n">
        <v>4</v>
      </c>
      <c r="C122" s="2" t="s">
        <v>158</v>
      </c>
      <c r="D122" s="2" t="n">
        <v>1</v>
      </c>
      <c r="E122" s="2" t="s">
        <v>17</v>
      </c>
      <c r="F122" s="2" t="n">
        <v>40</v>
      </c>
      <c r="G122" s="2" t="n">
        <v>0</v>
      </c>
      <c r="I122" s="2" t="str">
        <f aca="false">CONCATENATE("('",A122,"','2',' ",B122,"','{ ",C122,"}',' ",D122,"','",,E122,"',' ",F122,"',' ",G122,"','0','0','4'),")</f>
        <v>('Mega Sloth Mushroom','2',' 4','{ -}',' 1','&lt;1',' 40',' 0','0','0','4'),</v>
      </c>
    </row>
    <row r="123" customFormat="false" ht="13.8" hidden="false" customHeight="false" outlineLevel="0" collapsed="false">
      <c r="A123" s="1" t="s">
        <v>218</v>
      </c>
      <c r="B123" s="2" t="n">
        <v>10</v>
      </c>
      <c r="C123" s="2" t="s">
        <v>219</v>
      </c>
      <c r="D123" s="2" t="s">
        <v>158</v>
      </c>
      <c r="E123" s="2" t="n">
        <v>1</v>
      </c>
      <c r="F123" s="2" t="n">
        <v>110</v>
      </c>
      <c r="G123" s="2" t="n">
        <v>4</v>
      </c>
      <c r="I123" s="2" t="str">
        <f aca="false">CONCATENATE("('",A123,"','2',' ",B123,"','{ ",C123,"}',' ",D123,"','",,E123,"',' ",F123,"',' ",G123,"','0','0','4'),")</f>
        <v>('Mega Sloth Steak','2',' 10','{ +2 Physical and Energy DR until end of scene}',' -','1',' 110',' 4','0','0','4'),</v>
      </c>
    </row>
    <row r="124" customFormat="false" ht="13.8" hidden="false" customHeight="false" outlineLevel="0" collapsed="false">
      <c r="A124" s="1" t="s">
        <v>220</v>
      </c>
      <c r="B124" s="2" t="n">
        <v>6</v>
      </c>
      <c r="C124" s="2" t="s">
        <v>221</v>
      </c>
      <c r="D124" s="2" t="n">
        <v>1</v>
      </c>
      <c r="E124" s="2" t="n">
        <v>1</v>
      </c>
      <c r="F124" s="2" t="n">
        <v>60</v>
      </c>
      <c r="G124" s="2" t="n">
        <v>3</v>
      </c>
      <c r="I124" s="2" t="str">
        <f aca="false">CONCATENATE("('",A124,"','2',' ",B124,"','{ ",C124,"}',' ",D124,"','",,E124,"',' ",F124,"',' ",G124,"','0','0','4'),")</f>
        <v>('Mega Sloth Mushroom Soup','2',' 6','{ +2CD damage on critical hit until end of next scene}',' 1','1',' 60',' 3','0','0','4'),</v>
      </c>
    </row>
    <row r="125" customFormat="false" ht="13.8" hidden="false" customHeight="false" outlineLevel="0" collapsed="false">
      <c r="A125" s="1" t="s">
        <v>222</v>
      </c>
      <c r="B125" s="2" t="n">
        <v>7</v>
      </c>
      <c r="C125" s="2" t="s">
        <v>223</v>
      </c>
      <c r="D125" s="2" t="n">
        <v>1</v>
      </c>
      <c r="E125" s="2" t="s">
        <v>17</v>
      </c>
      <c r="F125" s="2" t="n">
        <v>30</v>
      </c>
      <c r="G125" s="2" t="n">
        <v>2</v>
      </c>
      <c r="I125" s="2" t="str">
        <f aca="false">CONCATENATE("('",A125,"','2',' ",B125,"','{ ",C125,"}',' ",D125,"','",,E125,"',' ",F125,"',' ",G125,"','0','0','4'),")</f>
        <v>('Mongrel Ribs','2',' 7','{ See in complete darkness (ignore difficulty due to dim or dark)}',' 1','&lt;1',' 30',' 2','0','0','4'),</v>
      </c>
    </row>
    <row r="126" customFormat="false" ht="13.8" hidden="false" customHeight="false" outlineLevel="0" collapsed="false">
      <c r="A126" s="1" t="s">
        <v>224</v>
      </c>
      <c r="B126" s="2" t="n">
        <v>15</v>
      </c>
      <c r="C126" s="2" t="s">
        <v>225</v>
      </c>
      <c r="D126" s="2" t="n">
        <v>1</v>
      </c>
      <c r="E126" s="2" t="n">
        <v>1</v>
      </c>
      <c r="F126" s="2" t="n">
        <v>120</v>
      </c>
      <c r="G126" s="2" t="n">
        <v>4</v>
      </c>
      <c r="I126" s="2" t="str">
        <f aca="false">CONCATENATE("('",A126,"','2',' ",B126,"','{ ",C126,"}',' ",D126,"','",,E126,"',' ",F126,"',' ",G126,"','0','0','4'),")</f>
        <v>('Mutton Meat Pie','2',' 15','{ +1 melee bonus until end of next scene}',' 1','1',' 120',' 4','0','0','4'),</v>
      </c>
    </row>
    <row r="127" customFormat="false" ht="13.8" hidden="false" customHeight="false" outlineLevel="0" collapsed="false">
      <c r="A127" s="1" t="s">
        <v>226</v>
      </c>
      <c r="B127" s="2" t="n">
        <v>10</v>
      </c>
      <c r="C127" s="2" t="s">
        <v>227</v>
      </c>
      <c r="D127" s="2" t="s">
        <v>158</v>
      </c>
      <c r="E127" s="2" t="n">
        <v>1</v>
      </c>
      <c r="F127" s="2" t="n">
        <v>100</v>
      </c>
      <c r="G127" s="2" t="n">
        <v>4</v>
      </c>
      <c r="I127" s="2" t="str">
        <f aca="false">CONCATENATE("('",A127,"','2',' ",B127,"','{ ",C127,"}',' ",D127,"','",,E127,"',' ",F127,"',' ",G127,"','0','0','4'),")</f>
        <v>('Poached Angler','2',' 10','{ Ignore difficulty for attacks and movement due to underwater until end of next scene}',' -','1',' 100',' 4','0','0','4'),</v>
      </c>
    </row>
    <row r="128" customFormat="false" ht="13.8" hidden="false" customHeight="false" outlineLevel="0" collapsed="false">
      <c r="A128" s="1" t="s">
        <v>228</v>
      </c>
      <c r="B128" s="2" t="n">
        <v>4</v>
      </c>
      <c r="C128" s="2" t="s">
        <v>158</v>
      </c>
      <c r="D128" s="2" t="n">
        <v>2</v>
      </c>
      <c r="E128" s="2" t="s">
        <v>17</v>
      </c>
      <c r="F128" s="2" t="n">
        <v>4</v>
      </c>
      <c r="G128" s="2" t="n">
        <v>0</v>
      </c>
      <c r="I128" s="2" t="str">
        <f aca="false">CONCATENATE("('",A128,"','2',' ",B128,"','{ ",C128,"}',' ",D128,"','",,E128,"',' ",F128,"',' ",G128,"','0','0','4'),")</f>
        <v>('Radrat Meat','2',' 4','{ -}',' 2','&lt;1',' 4',' 0','0','0','4'),</v>
      </c>
    </row>
    <row r="129" customFormat="false" ht="13.8" hidden="false" customHeight="false" outlineLevel="0" collapsed="false">
      <c r="A129" s="1" t="s">
        <v>229</v>
      </c>
      <c r="B129" s="2" t="n">
        <v>7</v>
      </c>
      <c r="C129" s="2" t="s">
        <v>230</v>
      </c>
      <c r="D129" s="2" t="s">
        <v>158</v>
      </c>
      <c r="E129" s="2" t="s">
        <v>17</v>
      </c>
      <c r="F129" s="2" t="n">
        <v>10</v>
      </c>
      <c r="G129" s="2" t="n">
        <v>1</v>
      </c>
      <c r="I129" s="2" t="str">
        <f aca="false">CONCATENATE("('",A129,"','2',' ",B129,"','{ ",C129,"}',' ",D129,"','",,E129,"',' ",F129,"',' ",G129,"','0','0','4'),")</f>
        <v>('Roasted Radrat','2',' 7','{ +1AP to group pool until end of scene}',' -','&lt;1',' 10',' 1','0','0','4'),</v>
      </c>
    </row>
    <row r="130" customFormat="false" ht="13.8" hidden="false" customHeight="false" outlineLevel="0" collapsed="false">
      <c r="A130" s="1" t="s">
        <v>231</v>
      </c>
      <c r="B130" s="2" t="n">
        <v>9</v>
      </c>
      <c r="C130" s="2" t="s">
        <v>158</v>
      </c>
      <c r="D130" s="2" t="n">
        <v>2</v>
      </c>
      <c r="E130" s="2" t="n">
        <v>1</v>
      </c>
      <c r="F130" s="2" t="n">
        <v>100</v>
      </c>
      <c r="G130" s="2" t="n">
        <v>4</v>
      </c>
      <c r="I130" s="2" t="str">
        <f aca="false">CONCATENATE("('",A130,"','2',' ",B130,"','{ ",C130,"}',' ",D130,"','",,E130,"',' ",F130,"',' ",G130,"','0','0','4'),")</f>
        <v>('Scorchbeast Meat','2',' 9','{ -}',' 2','1',' 100',' 4','0','0','4'),</v>
      </c>
    </row>
    <row r="131" customFormat="false" ht="13.8" hidden="false" customHeight="false" outlineLevel="0" collapsed="false">
      <c r="A131" s="1" t="s">
        <v>232</v>
      </c>
      <c r="B131" s="2" t="n">
        <v>14</v>
      </c>
      <c r="C131" s="2" t="s">
        <v>233</v>
      </c>
      <c r="D131" s="2" t="s">
        <v>158</v>
      </c>
      <c r="E131" s="2" t="s">
        <v>17</v>
      </c>
      <c r="F131" s="2" t="n">
        <v>120</v>
      </c>
      <c r="G131" s="2" t="n">
        <v>4</v>
      </c>
      <c r="I131" s="2" t="str">
        <f aca="false">CONCATENATE("('",A131,"','2',' ",B131,"','{ ",C131,"}',' ",D131,"','",,E131,"',' ",F131,"',' ",G131,"','0','0','4'),")</f>
        <v>('Scorchbeast Steak','2',' 14','{ +1 Luck point}',' -','&lt;1',' 120',' 4','0','0','4'),</v>
      </c>
    </row>
    <row r="132" customFormat="false" ht="13.8" hidden="false" customHeight="false" outlineLevel="0" collapsed="false">
      <c r="A132" s="1" t="s">
        <v>234</v>
      </c>
      <c r="B132" s="2" t="n">
        <v>12</v>
      </c>
      <c r="C132" s="2" t="s">
        <v>211</v>
      </c>
      <c r="D132" s="2" t="s">
        <v>158</v>
      </c>
      <c r="E132" s="2" t="s">
        <v>17</v>
      </c>
      <c r="F132" s="2" t="n">
        <v>130</v>
      </c>
      <c r="G132" s="2" t="n">
        <v>4</v>
      </c>
      <c r="I132" s="2" t="str">
        <f aca="false">CONCATENATE("('",A132,"','2',' ",B132,"','{ ",C132,"}',' ",D132,"','",,E132,"',' ",F132,"',' ",G132,"','0','0','4'),")</f>
        <v>('Scorchbeast Stew','2',' 12','{ +3 Radiation DR until end of next scene}',' -','&lt;1',' 130',' 4','0','0','4'),</v>
      </c>
    </row>
    <row r="133" customFormat="false" ht="13.8" hidden="false" customHeight="false" outlineLevel="0" collapsed="false">
      <c r="A133" s="1" t="s">
        <v>235</v>
      </c>
      <c r="B133" s="2" t="n">
        <v>8</v>
      </c>
      <c r="C133" s="2" t="s">
        <v>158</v>
      </c>
      <c r="D133" s="2" t="n">
        <v>1</v>
      </c>
      <c r="E133" s="2" t="n">
        <v>1</v>
      </c>
      <c r="F133" s="2" t="n">
        <v>120</v>
      </c>
      <c r="G133" s="2" t="n">
        <v>4</v>
      </c>
      <c r="I133" s="2" t="str">
        <f aca="false">CONCATENATE("('",A133,"','2',' ",B133,"','{ ",C133,"}',' ",D133,"','",,E133,"',' ",F133,"',' ",G133,"','0','0','4'),")</f>
        <v>('Sheepsquach Meat','2',' 8','{ -}',' 1','1',' 120',' 4','0','0','4'),</v>
      </c>
    </row>
    <row r="134" customFormat="false" ht="13.8" hidden="false" customHeight="false" outlineLevel="0" collapsed="false">
      <c r="A134" s="1" t="s">
        <v>236</v>
      </c>
      <c r="B134" s="2" t="n">
        <v>3</v>
      </c>
      <c r="C134" s="2" t="s">
        <v>158</v>
      </c>
      <c r="D134" s="2" t="n">
        <v>2</v>
      </c>
      <c r="E134" s="2" t="n">
        <v>1</v>
      </c>
      <c r="F134" s="2" t="n">
        <v>30</v>
      </c>
      <c r="G134" s="2" t="n">
        <v>3</v>
      </c>
      <c r="I134" s="2" t="str">
        <f aca="false">CONCATENATE("('",A134,"','2',' ",B134,"','{ ",C134,"}',' ",D134,"','",,E134,"',' ",F134,"',' ",G134,"','0','0','4'),")</f>
        <v>('Snallygaster Innards','2',' 3','{ -}',' 2','1',' 30',' 3','0','0','4'),</v>
      </c>
    </row>
    <row r="135" customFormat="false" ht="13.8" hidden="false" customHeight="false" outlineLevel="0" collapsed="false">
      <c r="A135" s="1" t="s">
        <v>237</v>
      </c>
      <c r="B135" s="2" t="n">
        <v>9</v>
      </c>
      <c r="C135" s="2" t="s">
        <v>238</v>
      </c>
      <c r="D135" s="2" t="s">
        <v>158</v>
      </c>
      <c r="E135" s="2" t="n">
        <v>1</v>
      </c>
      <c r="F135" s="2" t="n">
        <v>80</v>
      </c>
      <c r="G135" s="2" t="n">
        <v>4</v>
      </c>
      <c r="I135" s="2" t="str">
        <f aca="false">CONCATENATE("('",A135,"','2',' ",B135,"','{ ",C135,"}',' ",D135,"','",,E135,"',' ",F135,"',' ",G135,"','0','0','4'),")</f>
        <v>('Snallygaster Stew','2',' 9','{ +2 Poison DR until end of next scene}',' -','1',' 80',' 4','0','0','4'),</v>
      </c>
    </row>
    <row r="136" customFormat="false" ht="13.8" hidden="false" customHeight="false" outlineLevel="0" collapsed="false">
      <c r="A136" s="1" t="s">
        <v>239</v>
      </c>
      <c r="B136" s="2" t="n">
        <v>10</v>
      </c>
      <c r="C136" s="2" t="s">
        <v>240</v>
      </c>
      <c r="D136" s="2" t="s">
        <v>158</v>
      </c>
      <c r="E136" s="2" t="n">
        <v>1</v>
      </c>
      <c r="F136" s="2" t="n">
        <v>25</v>
      </c>
      <c r="G136" s="2" t="n">
        <v>5</v>
      </c>
      <c r="I136" s="2" t="str">
        <f aca="false">CONCATENATE("('",A136,"','2',' ",B136,"','{ ",C136,"}',' ",D136,"','",,E136,"',' ",F136,"',' ",G136,"','0','0','5'),")</f>
        <v>('Flesh Fruit','2',' 10','{ Gain 2 AP (ignoring effects of fatigue),END+Survival(2) to avoid contracting Famished Fever, +1 duration to Famished Fever}',' -','1',' 25',' 5','0','0','5'),</v>
      </c>
    </row>
    <row r="137" customFormat="false" ht="13.8" hidden="false" customHeight="false" outlineLevel="0" collapsed="false"/>
    <row r="138" customFormat="false" ht="13.8" hidden="false" customHeight="false" outlineLevel="0" collapsed="false">
      <c r="A138" s="9" t="s">
        <v>196</v>
      </c>
      <c r="B138" s="9" t="n">
        <v>4</v>
      </c>
      <c r="C138" s="9" t="s">
        <v>158</v>
      </c>
      <c r="D138" s="9" t="n">
        <v>1</v>
      </c>
      <c r="E138" s="9" t="s">
        <v>17</v>
      </c>
      <c r="F138" s="9" t="n">
        <v>4</v>
      </c>
      <c r="G138" s="9" t="n">
        <v>2</v>
      </c>
      <c r="H138" s="9" t="s">
        <v>18</v>
      </c>
      <c r="I138" s="9" t="s">
        <v>241</v>
      </c>
    </row>
    <row r="139" customFormat="false" ht="13.8" hidden="false" customHeight="false" outlineLevel="0" collapsed="false">
      <c r="A139" s="9" t="s">
        <v>197</v>
      </c>
      <c r="B139" s="9" t="n">
        <v>3</v>
      </c>
      <c r="C139" s="9" t="s">
        <v>179</v>
      </c>
      <c r="D139" s="9" t="n">
        <v>1</v>
      </c>
      <c r="E139" s="9" t="n">
        <v>1</v>
      </c>
      <c r="F139" s="9" t="n">
        <v>4</v>
      </c>
      <c r="G139" s="9" t="n">
        <v>1</v>
      </c>
      <c r="H139" s="9" t="s">
        <v>26</v>
      </c>
      <c r="I139" s="9" t="s">
        <v>242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101">
    <sortState ref="A2:I101">
      <sortCondition ref="A2:A10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3" activeCellId="0" sqref="A23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5.57"/>
    <col collapsed="false" customWidth="true" hidden="false" outlineLevel="0" max="4" min="2" style="2" width="12.29"/>
    <col collapsed="false" customWidth="true" hidden="false" outlineLevel="0" max="5" min="5" style="2" width="22.28"/>
    <col collapsed="false" customWidth="true" hidden="false" outlineLevel="0" max="6" min="6" style="2" width="9.43"/>
    <col collapsed="false" customWidth="true" hidden="false" outlineLevel="0" max="7" min="7" style="2" width="6.86"/>
    <col collapsed="false" customWidth="true" hidden="false" outlineLevel="0" max="8" min="8" style="2" width="8"/>
    <col collapsed="false" customWidth="true" hidden="false" outlineLevel="0" max="9" min="9" style="2" width="40"/>
    <col collapsed="false" customWidth="true" hidden="false" outlineLevel="0" max="11" min="11" style="3" width="11.43"/>
    <col collapsed="false" customWidth="true" hidden="false" outlineLevel="0" max="12" min="12" style="0" width="4.43"/>
    <col collapsed="false" customWidth="true" hidden="false" outlineLevel="0" max="13" min="13" style="0" width="4.71"/>
    <col collapsed="false" customWidth="true" hidden="false" outlineLevel="0" max="14" min="14" style="0" width="10.86"/>
    <col collapsed="false" customWidth="true" hidden="false" outlineLevel="0" max="15" min="15" style="0" width="7.14"/>
    <col collapsed="false" customWidth="true" hidden="false" outlineLevel="0" max="16" min="16" style="0" width="12"/>
    <col collapsed="false" customWidth="true" hidden="false" outlineLevel="0" max="17" min="17" style="0" width="26.86"/>
    <col collapsed="false" customWidth="true" hidden="false" outlineLevel="0" max="22" min="22" style="0" width="10.86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/>
      <c r="I1" s="5"/>
      <c r="K1" s="3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</row>
    <row r="2" customFormat="false" ht="13.8" hidden="false" customHeight="false" outlineLevel="0" collapsed="false">
      <c r="A2" s="6" t="s">
        <v>243</v>
      </c>
      <c r="B2" s="6" t="n">
        <v>0</v>
      </c>
      <c r="C2" s="6" t="s">
        <v>244</v>
      </c>
      <c r="D2" s="6" t="s">
        <v>158</v>
      </c>
      <c r="E2" s="6" t="n">
        <v>1</v>
      </c>
      <c r="F2" s="6" t="n">
        <v>5</v>
      </c>
      <c r="G2" s="6" t="n">
        <v>1</v>
      </c>
      <c r="H2" s="6"/>
      <c r="I2" s="6" t="str">
        <f aca="false">CONCATENATE("('",A2,"','3',' ",B2,"','{ ",C2,"}',' ",D2,"','",,E2,"',' ",F2,"',' ",G2,"','0','0','1'),")</f>
        <v>('Beer','3',' 0','{ Alcoholic}',' -','1',' 5',' 1','0','0','1'),</v>
      </c>
      <c r="K2" s="7" t="s">
        <v>19</v>
      </c>
      <c r="L2" s="7" t="n">
        <v>2</v>
      </c>
      <c r="M2" s="7" t="n">
        <v>2</v>
      </c>
      <c r="N2" s="7" t="s">
        <v>20</v>
      </c>
      <c r="O2" s="7" t="n">
        <f aca="false">IF(L2=M2,INDEX(2d20!A:B,MATCH(Beverages!L2,2d20!A:A,0),2),SUM(INDEX(2d20!A:B,MATCH(Beverages!L2,2d20!A:A,0),2),INDEX(2d20!A:B,MATCH(Beverages!M2,2d20!A:A,0),2)))</f>
        <v>0.25</v>
      </c>
      <c r="P2" s="7" t="n">
        <f aca="false">IFERROR(IF(ISNUMBER(FIND("x",N2)),(LEFT(N2,FIND("+",N2)-1)+MID(N2,FIND("+",N2)+1,1)*5/6)*10,LEFT(N2,FIND("+",N2)-1)+MID(N2,FIND("+",N2)+1,1)*5/6),N2)</f>
        <v>3.83333333333333</v>
      </c>
      <c r="Q2" s="7" t="str">
        <f aca="false">IF(L2=M2,CONCATENATE(L2,"  ",K2,"  (",N2,")"),CONCATENATE(L2,"-",M2,"  ",K2,"  (",N2,")"))</f>
        <v>2  Alien Cell  (3+1 CD)</v>
      </c>
    </row>
    <row r="3" customFormat="false" ht="13.8" hidden="false" customHeight="false" outlineLevel="0" collapsed="false">
      <c r="A3" s="8" t="s">
        <v>245</v>
      </c>
      <c r="B3" s="8" t="n">
        <v>3</v>
      </c>
      <c r="C3" s="8" t="s">
        <v>158</v>
      </c>
      <c r="D3" s="8" t="s">
        <v>158</v>
      </c>
      <c r="E3" s="8" t="s">
        <v>17</v>
      </c>
      <c r="F3" s="8" t="n">
        <v>10</v>
      </c>
      <c r="G3" s="8" t="n">
        <v>2</v>
      </c>
      <c r="H3" s="8"/>
      <c r="I3" s="8" t="str">
        <f aca="false">CONCATENATE("('",A3,"','3',' ",B3,"','{ ",C3,"}',' ",D3,"','",,E3,"',' ",F3,"',' ",G3,"','0','0','1'),")</f>
        <v>('Blood Pack','3',' 3','{ -}',' -','&lt;1',' 10',' 2','0','0','1'),</v>
      </c>
      <c r="K3" s="9" t="s">
        <v>23</v>
      </c>
      <c r="L3" s="9" t="n">
        <v>3</v>
      </c>
      <c r="M3" s="9" t="n">
        <v>4</v>
      </c>
      <c r="N3" s="9" t="s">
        <v>24</v>
      </c>
      <c r="O3" s="9" t="n">
        <f aca="false">IF(L3=M3,INDEX(2d20!A:B,MATCH(Beverages!L3,2d20!A:A,0),2),SUM(INDEX(2d20!A:B,MATCH(Beverages!L3,2d20!A:A,0),2),INDEX(2d20!A:B,MATCH(Beverages!M3,2d20!A:A,0),2)))</f>
        <v>1.25</v>
      </c>
      <c r="P3" s="9" t="n">
        <f aca="false">IFERROR(IF(ISNUMBER(FIND("x",N3)),(LEFT(N3,FIND("+",N3)-1)+MID(N3,FIND("+",N3)+1,1)*5/6)*10,LEFT(N3,FIND("+",N3)-1)+MID(N3,FIND("+",N3)+1,1)*5/6),N3)</f>
        <v>8.5</v>
      </c>
      <c r="Q3" s="9" t="str">
        <f aca="false">IF(L3=M3,CONCATENATE(L3,"  ",K3,"  (",N3,")"),CONCATENATE(L3,"-",M3,"  ",K3,"  (",N3,")"))</f>
        <v>3-4  2mm EC  (6+3 CD)</v>
      </c>
    </row>
    <row r="4" customFormat="false" ht="13.8" hidden="false" customHeight="false" outlineLevel="0" collapsed="false">
      <c r="A4" s="6" t="s">
        <v>246</v>
      </c>
      <c r="B4" s="6" t="n">
        <v>0</v>
      </c>
      <c r="C4" s="6" t="s">
        <v>247</v>
      </c>
      <c r="D4" s="6" t="s">
        <v>158</v>
      </c>
      <c r="E4" s="6" t="n">
        <v>1</v>
      </c>
      <c r="F4" s="6" t="n">
        <v>7</v>
      </c>
      <c r="G4" s="6" t="n">
        <v>2</v>
      </c>
      <c r="H4" s="6"/>
      <c r="I4" s="6" t="str">
        <f aca="false">CONCATENATE("('",A4,"','3',' ",B4,"','{ ",C4,"}',' ",D4,"','",,E4,"',' ",F4,"',' ",G4,"','0','0','1'),")</f>
        <v>('Bourbon','3',' 0','{ Alcoholic, Re-roll 1d20 on END}',' -','1',' 7',' 2','0','0','1'),</v>
      </c>
      <c r="K4" s="7" t="s">
        <v>27</v>
      </c>
      <c r="L4" s="7" t="n">
        <v>5</v>
      </c>
      <c r="M4" s="7" t="n">
        <v>6</v>
      </c>
      <c r="N4" s="7" t="s">
        <v>28</v>
      </c>
      <c r="O4" s="7" t="n">
        <f aca="false">IF(L4=M4,INDEX(2d20!A:B,MATCH(Beverages!L4,2d20!A:A,0),2),SUM(INDEX(2d20!A:B,MATCH(Beverages!L4,2d20!A:A,0),2),INDEX(2d20!A:B,MATCH(Beverages!M4,2d20!A:A,0),2)))</f>
        <v>2.25</v>
      </c>
      <c r="P4" s="7" t="n">
        <f aca="false">IFERROR(IF(ISNUMBER(FIND("x",N4)),(LEFT(N4,FIND("+",N4)-1)+MID(N4,FIND("+",N4)+1,1)*5/6)*10,LEFT(N4,FIND("+",N4)-1)+MID(N4,FIND("+",N4)+1,1)*5/6),N4)</f>
        <v>14.1666666666667</v>
      </c>
      <c r="Q4" s="7" t="str">
        <f aca="false">IF(L4=M4,CONCATENATE(L4,"  ",K4,"  (",N4,")"),CONCATENATE(L4,"-",M4,"  ",K4,"  (",N4,")"))</f>
        <v>5-6  Plasma Cart  (10+5 CD)</v>
      </c>
    </row>
    <row r="5" customFormat="false" ht="13.8" hidden="false" customHeight="false" outlineLevel="0" collapsed="false">
      <c r="A5" s="8" t="s">
        <v>248</v>
      </c>
      <c r="B5" s="8" t="n">
        <v>1</v>
      </c>
      <c r="C5" s="8" t="s">
        <v>249</v>
      </c>
      <c r="D5" s="8" t="s">
        <v>158</v>
      </c>
      <c r="E5" s="8" t="s">
        <v>17</v>
      </c>
      <c r="F5" s="8" t="n">
        <v>15</v>
      </c>
      <c r="G5" s="8" t="n">
        <v>2</v>
      </c>
      <c r="H5" s="8"/>
      <c r="I5" s="8" t="str">
        <f aca="false">CONCATENATE("('",A5,"','3',' ",B5,"','{ ",C5,"}',' ",D5,"','",,E5,"',' ",F5,"',' ",G5,"','0','0','1'),")</f>
        <v>('Brahmin Milk','3',' 1','{ Heal 2 Rad Damage}',' -','&lt;1',' 15',' 2','0','0','1'),</v>
      </c>
      <c r="K5" s="9" t="s">
        <v>30</v>
      </c>
      <c r="L5" s="9" t="n">
        <v>7</v>
      </c>
      <c r="M5" s="9" t="n">
        <v>7</v>
      </c>
      <c r="N5" s="9" t="s">
        <v>31</v>
      </c>
      <c r="O5" s="9" t="n">
        <f aca="false">IF(L5=M5,INDEX(2d20!A:B,MATCH(Beverages!L5,2d20!A:A,0),2),SUM(INDEX(2d20!A:B,MATCH(Beverages!L5,2d20!A:A,0),2),INDEX(2d20!A:B,MATCH(Beverages!M5,2d20!A:A,0),2)))</f>
        <v>1.5</v>
      </c>
      <c r="P5" s="9" t="n">
        <f aca="false">IFERROR(IF(ISNUMBER(FIND("x",N5)),(LEFT(N5,FIND("+",N5)-1)+MID(N5,FIND("+",N5)+1,1)*5/6)*10,LEFT(N5,FIND("+",N5)-1)+MID(N5,FIND("+",N5)+1,1)*5/6),N5)</f>
        <v>5.66666666666667</v>
      </c>
      <c r="Q5" s="9" t="str">
        <f aca="false">IF(L5=M5,CONCATENATE(L5,"  ",K5,"  (",N5,")"),CONCATENATE(L5,"-",M5,"  ",K5,"  (",N5,")"))</f>
        <v>7  12.7mm  (4+2 CD)</v>
      </c>
    </row>
    <row r="6" customFormat="false" ht="13.8" hidden="false" customHeight="false" outlineLevel="0" collapsed="false">
      <c r="A6" s="6" t="s">
        <v>250</v>
      </c>
      <c r="B6" s="6" t="n">
        <v>0</v>
      </c>
      <c r="C6" s="6" t="s">
        <v>251</v>
      </c>
      <c r="D6" s="6" t="s">
        <v>158</v>
      </c>
      <c r="E6" s="6" t="n">
        <v>1</v>
      </c>
      <c r="F6" s="6" t="n">
        <v>10</v>
      </c>
      <c r="G6" s="6" t="n">
        <v>3</v>
      </c>
      <c r="H6" s="6"/>
      <c r="I6" s="6" t="str">
        <f aca="false">CONCATENATE("('",A6,"','3',' ",B6,"','{ ",C6,"}',' ",D6,"','",,E6,"',' ",F6,"',' ",G6,"','0','0','1'),")</f>
        <v>('Dirty Wastelander','3',' 0','{ Alcoholic, -1 Difficulty STR, +2 Difficulty INT}',' -','1',' 10',' 3','0','0','1'),</v>
      </c>
      <c r="K6" s="7" t="s">
        <v>34</v>
      </c>
      <c r="L6" s="7" t="n">
        <v>8</v>
      </c>
      <c r="M6" s="7" t="n">
        <v>8</v>
      </c>
      <c r="N6" s="7" t="n">
        <v>1</v>
      </c>
      <c r="O6" s="7" t="n">
        <f aca="false">IF(L6=M6,INDEX(2d20!A:B,MATCH(Beverages!L6,2d20!A:A,0),2),SUM(INDEX(2d20!A:B,MATCH(Beverages!L6,2d20!A:A,0),2),INDEX(2d20!A:B,MATCH(Beverages!M6,2d20!A:A,0),2)))</f>
        <v>1.75</v>
      </c>
      <c r="P6" s="7" t="n">
        <f aca="false">IFERROR(IF(ISNUMBER(FIND("x",N6)),(LEFT(N6,FIND("+",N6)-1)+MID(N6,FIND("+",N6)+1,1)*5/6)*10,LEFT(N6,FIND("+",N6)-1)+MID(N6,FIND("+",N6)+1,1)*5/6),N6)</f>
        <v>1</v>
      </c>
      <c r="Q6" s="7" t="str">
        <f aca="false">IF(L6=M6,CONCATENATE(L6,"  ",K6,"  (",N6,")"),CONCATENATE(L6,"-",M6,"  ",K6,"  (",N6,")"))</f>
        <v>8  Fusion Core  (1)</v>
      </c>
    </row>
    <row r="7" customFormat="false" ht="13.8" hidden="false" customHeight="false" outlineLevel="0" collapsed="false">
      <c r="A7" s="8" t="s">
        <v>252</v>
      </c>
      <c r="B7" s="8" t="n">
        <v>2</v>
      </c>
      <c r="C7" s="8" t="s">
        <v>158</v>
      </c>
      <c r="D7" s="8" t="n">
        <v>1</v>
      </c>
      <c r="E7" s="8" t="s">
        <v>17</v>
      </c>
      <c r="F7" s="8" t="n">
        <v>5</v>
      </c>
      <c r="G7" s="8" t="n">
        <v>0</v>
      </c>
      <c r="H7" s="8"/>
      <c r="I7" s="8" t="str">
        <f aca="false">CONCATENATE("('",A7,"','3',' ",B7,"','{ ",C7,"}',' ",D7,"','",,E7,"',' ",F7,"',' ",G7,"','0','0','1'),")</f>
        <v>('Dirty Water','3',' 2','{ -}',' 1','&lt;1',' 5',' 0','0','0','1'),</v>
      </c>
      <c r="K7" s="9" t="s">
        <v>36</v>
      </c>
      <c r="L7" s="9" t="n">
        <v>9</v>
      </c>
      <c r="M7" s="9" t="n">
        <v>10</v>
      </c>
      <c r="N7" s="9" t="s">
        <v>37</v>
      </c>
      <c r="O7" s="9" t="n">
        <f aca="false">IF(L7=M7,INDEX(2d20!A:B,MATCH(Beverages!L7,2d20!A:A,0),2),SUM(INDEX(2d20!A:B,MATCH(Beverages!L7,2d20!A:A,0),2),INDEX(2d20!A:B,MATCH(Beverages!M7,2d20!A:A,0),2)))</f>
        <v>4.25</v>
      </c>
      <c r="P7" s="9" t="n">
        <f aca="false">IFERROR(IF(ISNUMBER(FIND("x",N7)),(LEFT(N7,FIND("+",N7)-1)+MID(N7,FIND("+",N7)+1,1)*5/6)*10,LEFT(N7,FIND("+",N7)-1)+MID(N7,FIND("+",N7)+1,1)*5/6),N7)</f>
        <v>170</v>
      </c>
      <c r="Q7" s="9" t="str">
        <f aca="false">IF(L7=M7,CONCATENATE(L7,"  ",K7,"  (",N7,")"),CONCATENATE(L7,"-",M7,"  ",K7,"  (",N7,")"))</f>
        <v>9-10  5mm  (12+6 CDx10)</v>
      </c>
    </row>
    <row r="8" customFormat="false" ht="13.8" hidden="false" customHeight="false" outlineLevel="0" collapsed="false">
      <c r="A8" s="6" t="s">
        <v>253</v>
      </c>
      <c r="B8" s="6" t="n">
        <v>4</v>
      </c>
      <c r="C8" s="6" t="s">
        <v>254</v>
      </c>
      <c r="D8" s="6" t="s">
        <v>158</v>
      </c>
      <c r="E8" s="6" t="s">
        <v>17</v>
      </c>
      <c r="F8" s="6" t="n">
        <v>30</v>
      </c>
      <c r="G8" s="6" t="n">
        <v>3</v>
      </c>
      <c r="H8" s="6"/>
      <c r="I8" s="6" t="str">
        <f aca="false">CONCATENATE("('",A8,"','3',' ",B8,"','{ ",C8,"}',' ",D8,"','",,E8,"',' ",F8,"',' ",G8,"','0','0','1'),")</f>
        <v>('Glowing Blood Pack','3',' 4','{ +5 Radiation DR}',' -','&lt;1',' 30',' 3','0','0','1'),</v>
      </c>
      <c r="K8" s="7" t="s">
        <v>39</v>
      </c>
      <c r="L8" s="7" t="n">
        <v>11</v>
      </c>
      <c r="M8" s="7" t="n">
        <v>11</v>
      </c>
      <c r="N8" s="7" t="s">
        <v>31</v>
      </c>
      <c r="O8" s="7" t="n">
        <f aca="false">IF(L8=M8,INDEX(2d20!A:B,MATCH(Beverages!L8,2d20!A:A,0),2),SUM(INDEX(2d20!A:B,MATCH(Beverages!L8,2d20!A:A,0),2),INDEX(2d20!A:B,MATCH(Beverages!M8,2d20!A:A,0),2)))</f>
        <v>2.5</v>
      </c>
      <c r="P8" s="7" t="n">
        <f aca="false">IFERROR(IF(ISNUMBER(FIND("x",N8)),(LEFT(N8,FIND("+",N8)-1)+MID(N8,FIND("+",N8)+1,1)*5/6)*10,LEFT(N8,FIND("+",N8)-1)+MID(N8,FIND("+",N8)+1,1)*5/6),N8)</f>
        <v>5.66666666666667</v>
      </c>
      <c r="Q8" s="7" t="str">
        <f aca="false">IF(L8=M8,CONCATENATE(L8,"  ",K8,"  (",N8,")"),CONCATENATE(L8,"-",M8,"  ",K8,"  (",N8,")"))</f>
        <v>11  .50  (4+2 CD)</v>
      </c>
    </row>
    <row r="9" customFormat="false" ht="13.8" hidden="false" customHeight="false" outlineLevel="0" collapsed="false">
      <c r="A9" s="8" t="s">
        <v>255</v>
      </c>
      <c r="B9" s="8" t="n">
        <v>3</v>
      </c>
      <c r="C9" s="8" t="s">
        <v>158</v>
      </c>
      <c r="D9" s="8" t="n">
        <v>2</v>
      </c>
      <c r="E9" s="8" t="s">
        <v>17</v>
      </c>
      <c r="F9" s="8" t="n">
        <v>50</v>
      </c>
      <c r="G9" s="8" t="n">
        <v>2</v>
      </c>
      <c r="H9" s="8"/>
      <c r="I9" s="8" t="str">
        <f aca="false">CONCATENATE("('",A9,"','3',' ",B9,"','{ ",C9,"}',' ",D9,"','",,E9,"',' ",F9,"',' ",G9,"','0','0','1'),")</f>
        <v>('Irradiated Blood','3',' 3','{ -}',' 2','&lt;1',' 50',' 2','0','0','1'),</v>
      </c>
      <c r="K9" s="9" t="s">
        <v>41</v>
      </c>
      <c r="L9" s="9" t="n">
        <v>12</v>
      </c>
      <c r="M9" s="9" t="n">
        <v>12</v>
      </c>
      <c r="N9" s="9" t="s">
        <v>24</v>
      </c>
      <c r="O9" s="9" t="n">
        <f aca="false">IF(L9=M9,INDEX(2d20!A:B,MATCH(Beverages!L9,2d20!A:A,0),2),SUM(INDEX(2d20!A:B,MATCH(Beverages!L9,2d20!A:A,0),2),INDEX(2d20!A:B,MATCH(Beverages!M9,2d20!A:A,0),2)))</f>
        <v>2.75</v>
      </c>
      <c r="P9" s="9" t="n">
        <f aca="false">IFERROR(IF(ISNUMBER(FIND("x",N9)),(LEFT(N9,FIND("+",N9)-1)+MID(N9,FIND("+",N9)+1,1)*5/6)*10,LEFT(N9,FIND("+",N9)-1)+MID(N9,FIND("+",N9)+1,1)*5/6),N9)</f>
        <v>8.5</v>
      </c>
      <c r="Q9" s="9" t="str">
        <f aca="false">IF(L9=M9,CONCATENATE(L9,"  ",K9,"  (",N9,")"),CONCATENATE(L9,"-",M9,"  ",K9,"  (",N9,")"))</f>
        <v>12  45-70 Gov't  (6+3 CD)</v>
      </c>
    </row>
    <row r="10" customFormat="false" ht="13.8" hidden="false" customHeight="false" outlineLevel="0" collapsed="false">
      <c r="A10" s="6" t="s">
        <v>256</v>
      </c>
      <c r="B10" s="6" t="n">
        <v>3</v>
      </c>
      <c r="C10" s="6" t="s">
        <v>257</v>
      </c>
      <c r="D10" s="6" t="s">
        <v>158</v>
      </c>
      <c r="E10" s="6" t="s">
        <v>17</v>
      </c>
      <c r="F10" s="6" t="n">
        <v>6</v>
      </c>
      <c r="G10" s="6" t="n">
        <v>2</v>
      </c>
      <c r="H10" s="6"/>
      <c r="I10" s="6" t="str">
        <f aca="false">CONCATENATE("('",A10,"','3',' ",B10,"','{ ",C10,"}',' ",D10,"','",,E10,"',' ",F10,"',' ",G10,"','0','0','1'),")</f>
        <v>('Melon Juice','3',' 3','{ Heal 1 HP each turn}',' -','&lt;1',' 6',' 2','0','0','1'),</v>
      </c>
      <c r="K10" s="7" t="s">
        <v>43</v>
      </c>
      <c r="L10" s="7" t="n">
        <v>13</v>
      </c>
      <c r="M10" s="7" t="n">
        <v>14</v>
      </c>
      <c r="N10" s="7" t="s">
        <v>31</v>
      </c>
      <c r="O10" s="7" t="n">
        <f aca="false">IF(L10=M10,INDEX(2d20!A:B,MATCH(Beverages!L10,2d20!A:A,0),2),SUM(INDEX(2d20!A:B,MATCH(Beverages!L10,2d20!A:A,0),2),INDEX(2d20!A:B,MATCH(Beverages!M10,2d20!A:A,0),2)))</f>
        <v>6.25</v>
      </c>
      <c r="P10" s="7" t="n">
        <f aca="false">IFERROR(IF(ISNUMBER(FIND("x",N10)),(LEFT(N10,FIND("+",N10)-1)+MID(N10,FIND("+",N10)+1,1)*5/6)*10,LEFT(N10,FIND("+",N10)-1)+MID(N10,FIND("+",N10)+1,1)*5/6),N10)</f>
        <v>5.66666666666667</v>
      </c>
      <c r="Q10" s="7" t="str">
        <f aca="false">IF(L10=M10,CONCATENATE(L10,"  ",K10,"  (",N10,")"),CONCATENATE(L10,"-",M10,"  ",K10,"  (",N10,")"))</f>
        <v>13-14  Syringes  (4+2 CD)</v>
      </c>
    </row>
    <row r="11" customFormat="false" ht="13.8" hidden="false" customHeight="false" outlineLevel="0" collapsed="false">
      <c r="A11" s="8" t="s">
        <v>258</v>
      </c>
      <c r="B11" s="8" t="n">
        <v>0</v>
      </c>
      <c r="C11" s="8" t="s">
        <v>259</v>
      </c>
      <c r="D11" s="8" t="s">
        <v>158</v>
      </c>
      <c r="E11" s="8" t="s">
        <v>17</v>
      </c>
      <c r="F11" s="8" t="n">
        <v>30</v>
      </c>
      <c r="G11" s="8" t="n">
        <v>3</v>
      </c>
      <c r="H11" s="8"/>
      <c r="I11" s="8" t="str">
        <f aca="false">CONCATENATE("('",A11,"','3',' ",B11,"','{ ",C11,"}',' ",D11,"','",,E11,"',' ",F11,"',' ",G11,"','0','0','1'),")</f>
        <v>('Moonshine','3',' 0','{ Alcoholic,+2 max HP}',' -','&lt;1',' 30',' 3','0','0','1'),</v>
      </c>
      <c r="K11" s="9" t="s">
        <v>46</v>
      </c>
      <c r="L11" s="9" t="n">
        <v>15</v>
      </c>
      <c r="M11" s="9" t="n">
        <v>15</v>
      </c>
      <c r="N11" s="9" t="s">
        <v>31</v>
      </c>
      <c r="O11" s="9" t="n">
        <f aca="false">IF(L11=M11,INDEX(2d20!A:B,MATCH(Beverages!L11,2d20!A:A,0),2),SUM(INDEX(2d20!A:B,MATCH(Beverages!L11,2d20!A:A,0),2),INDEX(2d20!A:B,MATCH(Beverages!M11,2d20!A:A,0),2)))</f>
        <v>3.5</v>
      </c>
      <c r="P11" s="9" t="n">
        <f aca="false">IFERROR(IF(ISNUMBER(FIND("x",N11)),(LEFT(N11,FIND("+",N11)-1)+MID(N11,FIND("+",N11)+1,1)*5/6)*10,LEFT(N11,FIND("+",N11)-1)+MID(N11,FIND("+",N11)+1,1)*5/6),N11)</f>
        <v>5.66666666666667</v>
      </c>
      <c r="Q11" s="9" t="str">
        <f aca="false">IF(L11=M11,CONCATENATE(L11,"  ",K11,"  (",N11,")"),CONCATENATE(L11,"-",M11,"  ",K11,"  (",N11,")"))</f>
        <v>15  Gamma  (4+2 CD)</v>
      </c>
    </row>
    <row r="12" customFormat="false" ht="13.8" hidden="false" customHeight="false" outlineLevel="0" collapsed="false">
      <c r="A12" s="6" t="s">
        <v>260</v>
      </c>
      <c r="B12" s="6" t="n">
        <v>3</v>
      </c>
      <c r="C12" s="6" t="s">
        <v>261</v>
      </c>
      <c r="D12" s="6" t="s">
        <v>158</v>
      </c>
      <c r="E12" s="6" t="s">
        <v>17</v>
      </c>
      <c r="F12" s="6" t="n">
        <v>80</v>
      </c>
      <c r="G12" s="6" t="n">
        <v>2</v>
      </c>
      <c r="H12" s="6"/>
      <c r="I12" s="6" t="str">
        <f aca="false">CONCATENATE("('",A12,"','3',' ",B12,"','{ ",C12,"}',' ",D12,"','",,E12,"',' ",F12,"',' ",G12,"','0','0','1'),")</f>
        <v>('Mutfruit Juice','3',' 3','{ Re-roll 1d20 on AGI}',' -','&lt;1',' 80',' 2','0','0','1'),</v>
      </c>
      <c r="K12" s="7" t="s">
        <v>48</v>
      </c>
      <c r="L12" s="7" t="n">
        <v>16</v>
      </c>
      <c r="M12" s="7" t="n">
        <v>16</v>
      </c>
      <c r="N12" s="7" t="s">
        <v>49</v>
      </c>
      <c r="O12" s="7" t="n">
        <f aca="false">IF(L12=M12,INDEX(2d20!A:B,MATCH(Beverages!L12,2d20!A:A,0),2),SUM(INDEX(2d20!A:B,MATCH(Beverages!L12,2d20!A:A,0),2),INDEX(2d20!A:B,MATCH(Beverages!M12,2d20!A:A,0),2)))</f>
        <v>3.75</v>
      </c>
      <c r="P12" s="7" t="n">
        <f aca="false">IFERROR(IF(ISNUMBER(FIND("x",N12)),(LEFT(N12,FIND("+",N12)-1)+MID(N12,FIND("+",N12)+1,1)*5/6)*10,LEFT(N12,FIND("+",N12)-1)+MID(N12,FIND("+",N12)+1,1)*5/6),N12)</f>
        <v>17</v>
      </c>
      <c r="Q12" s="7" t="str">
        <f aca="false">IF(L12=M12,CONCATENATE(L12,"  ",K12,"  (",N12,")"),CONCATENATE(L12,"-",M12,"  ",K12,"  (",N12,")"))</f>
        <v>16  Fuel  (12+6 CD)</v>
      </c>
    </row>
    <row r="13" customFormat="false" ht="13.8" hidden="false" customHeight="false" outlineLevel="0" collapsed="false">
      <c r="A13" s="8" t="s">
        <v>262</v>
      </c>
      <c r="B13" s="8" t="n">
        <v>3</v>
      </c>
      <c r="C13" s="8" t="s">
        <v>263</v>
      </c>
      <c r="D13" s="8" t="n">
        <v>1</v>
      </c>
      <c r="E13" s="8" t="n">
        <v>1</v>
      </c>
      <c r="F13" s="8" t="n">
        <v>40</v>
      </c>
      <c r="G13" s="8" t="n">
        <v>3</v>
      </c>
      <c r="H13" s="8"/>
      <c r="I13" s="8" t="str">
        <f aca="false">CONCATENATE("('",A13,"','3',' ",B13,"','{ ",C13,"}',' ",D13,"','",,E13,"',' ",F13,"',' ",G13,"','0','0','1'),")</f>
        <v>('Nuka-Cherry','3',' 3','{ +2 AP}',' 1','1',' 40',' 3','0','0','1'),</v>
      </c>
      <c r="K13" s="9" t="s">
        <v>51</v>
      </c>
      <c r="L13" s="9" t="n">
        <v>17</v>
      </c>
      <c r="M13" s="9" t="n">
        <v>17</v>
      </c>
      <c r="N13" s="9" t="s">
        <v>24</v>
      </c>
      <c r="O13" s="9" t="n">
        <f aca="false">IF(L13=M13,INDEX(2d20!A:B,MATCH(Beverages!L13,2d20!A:A,0),2),SUM(INDEX(2d20!A:B,MATCH(Beverages!L13,2d20!A:A,0),2),INDEX(2d20!A:B,MATCH(Beverages!M13,2d20!A:A,0),2)))</f>
        <v>4</v>
      </c>
      <c r="P13" s="9" t="n">
        <f aca="false">IFERROR(IF(ISNUMBER(FIND("x",N13)),(LEFT(N13,FIND("+",N13)-1)+MID(N13,FIND("+",N13)+1,1)*5/6)*10,LEFT(N13,FIND("+",N13)-1)+MID(N13,FIND("+",N13)+1,1)*5/6),N13)</f>
        <v>8.5</v>
      </c>
      <c r="Q13" s="9" t="str">
        <f aca="false">IF(L13=M13,CONCATENATE(L13,"  ",K13,"  (",N13,")"),CONCATENATE(L13,"-",M13,"  ",K13,"  (",N13,")"))</f>
        <v>17  .357  (6+3 CD)</v>
      </c>
    </row>
    <row r="14" customFormat="false" ht="13.8" hidden="false" customHeight="false" outlineLevel="0" collapsed="false">
      <c r="A14" s="6" t="s">
        <v>264</v>
      </c>
      <c r="B14" s="6" t="n">
        <v>2</v>
      </c>
      <c r="C14" s="6" t="s">
        <v>265</v>
      </c>
      <c r="D14" s="6" t="n">
        <v>1</v>
      </c>
      <c r="E14" s="6" t="n">
        <v>1</v>
      </c>
      <c r="F14" s="6" t="n">
        <v>20</v>
      </c>
      <c r="G14" s="6" t="n">
        <v>2</v>
      </c>
      <c r="H14" s="6"/>
      <c r="I14" s="6" t="str">
        <f aca="false">CONCATENATE("('",A14,"','3',' ",B14,"','{ ",C14,"}',' ",D14,"','",,E14,"',' ",F14,"',' ",G14,"','0','0','1'),")</f>
        <v>('Nuka-Cola','3',' 2','{ +1 AP}',' 1','1',' 20',' 2','0','0','1'),</v>
      </c>
      <c r="K14" s="7" t="s">
        <v>53</v>
      </c>
      <c r="L14" s="7" t="n">
        <v>18</v>
      </c>
      <c r="M14" s="7" t="n">
        <v>19</v>
      </c>
      <c r="N14" s="7" t="s">
        <v>54</v>
      </c>
      <c r="O14" s="7" t="n">
        <f aca="false">IF(L14=M14,INDEX(2d20!A:B,MATCH(Beverages!L14,2d20!A:A,0),2),SUM(INDEX(2d20!A:B,MATCH(Beverages!L14,2d20!A:A,0),2),INDEX(2d20!A:B,MATCH(Beverages!M14,2d20!A:A,0),2)))</f>
        <v>8.75</v>
      </c>
      <c r="P14" s="7" t="n">
        <f aca="false">IFERROR(IF(ISNUMBER(FIND("x",N14)),(LEFT(N14,FIND("+",N14)-1)+MID(N14,FIND("+",N14)+1,1)*5/6)*10,LEFT(N14,FIND("+",N14)-1)+MID(N14,FIND("+",N14)+1,1)*5/6),N14)</f>
        <v>12.3333333333333</v>
      </c>
      <c r="Q14" s="7" t="str">
        <f aca="false">IF(L14=M14,CONCATENATE(L14,"  ",K14,"  (",N14,")"),CONCATENATE(L14,"-",M14,"  ",K14,"  (",N14,")"))</f>
        <v>18-19  .45  (9+4 CD)</v>
      </c>
    </row>
    <row r="15" customFormat="false" ht="13.8" hidden="false" customHeight="false" outlineLevel="0" collapsed="false">
      <c r="A15" s="8" t="s">
        <v>266</v>
      </c>
      <c r="B15" s="8" t="n">
        <v>10</v>
      </c>
      <c r="C15" s="8" t="s">
        <v>267</v>
      </c>
      <c r="D15" s="8" t="n">
        <v>1</v>
      </c>
      <c r="E15" s="8" t="n">
        <v>1</v>
      </c>
      <c r="F15" s="8" t="n">
        <v>50</v>
      </c>
      <c r="G15" s="8" t="n">
        <v>5</v>
      </c>
      <c r="H15" s="8"/>
      <c r="I15" s="8" t="str">
        <f aca="false">CONCATENATE("('",A15,"','3',' ",B15,"','{ ",C15,"}',' ",D15,"','",,E15,"',' ",F15,"',' ",G15,"','0','0','1'),")</f>
        <v>('Nuka-Cola Quantum','3',' 10','{ +5 AP}',' 1','1',' 50',' 5','0','0','1'),</v>
      </c>
      <c r="K15" s="9" t="s">
        <v>56</v>
      </c>
      <c r="L15" s="9" t="n">
        <v>20</v>
      </c>
      <c r="M15" s="9" t="n">
        <v>21</v>
      </c>
      <c r="N15" s="9" t="s">
        <v>57</v>
      </c>
      <c r="O15" s="9" t="n">
        <f aca="false">IF(L15=M15,INDEX(2d20!A:B,MATCH(Beverages!L15,2d20!A:A,0),2),SUM(INDEX(2d20!A:B,MATCH(Beverages!L15,2d20!A:A,0),2),INDEX(2d20!A:B,MATCH(Beverages!M15,2d20!A:A,0),2)))</f>
        <v>9.75</v>
      </c>
      <c r="P15" s="9" t="n">
        <f aca="false">IFERROR(IF(ISNUMBER(FIND("x",N15)),(LEFT(N15,FIND("+",N15)-1)+MID(N15,FIND("+",N15)+1,1)*5/6)*10,LEFT(N15,FIND("+",N15)-1)+MID(N15,FIND("+",N15)+1,1)*5/6),N15)</f>
        <v>11.3333333333333</v>
      </c>
      <c r="Q15" s="9" t="str">
        <f aca="false">IF(L15=M15,CONCATENATE(L15,"  ",K15,"  (",N15,")"),CONCATENATE(L15,"-",M15,"  ",K15,"  (",N15,")"))</f>
        <v>20-21  10mm  (8+4 CD)</v>
      </c>
    </row>
    <row r="16" customFormat="false" ht="13.8" hidden="false" customHeight="false" outlineLevel="0" collapsed="false">
      <c r="A16" s="6" t="s">
        <v>268</v>
      </c>
      <c r="B16" s="6" t="n">
        <v>3</v>
      </c>
      <c r="C16" s="6" t="s">
        <v>158</v>
      </c>
      <c r="D16" s="6" t="s">
        <v>158</v>
      </c>
      <c r="E16" s="6" t="s">
        <v>17</v>
      </c>
      <c r="F16" s="6" t="n">
        <v>20</v>
      </c>
      <c r="G16" s="6" t="n">
        <v>1</v>
      </c>
      <c r="H16" s="6"/>
      <c r="I16" s="6" t="str">
        <f aca="false">CONCATENATE("('",A16,"','3',' ",B16,"','{ ",C16,"}',' ",D16,"','",,E16,"',' ",F16,"',' ",G16,"','0','0','1'),")</f>
        <v>('Purified Water','3',' 3','{ -}',' -','&lt;1',' 20',' 1','0','0','1'),</v>
      </c>
      <c r="K16" s="7" t="s">
        <v>59</v>
      </c>
      <c r="L16" s="7" t="n">
        <v>22</v>
      </c>
      <c r="M16" s="7" t="n">
        <v>23</v>
      </c>
      <c r="N16" s="7" t="s">
        <v>28</v>
      </c>
      <c r="O16" s="7" t="n">
        <f aca="false">IF(L16=M16,INDEX(2d20!A:B,MATCH(Beverages!L16,2d20!A:A,0),2),SUM(INDEX(2d20!A:B,MATCH(Beverages!L16,2d20!A:A,0),2),INDEX(2d20!A:B,MATCH(Beverages!M16,2d20!A:A,0),2)))</f>
        <v>9.25</v>
      </c>
      <c r="P16" s="7" t="n">
        <f aca="false">IFERROR(IF(ISNUMBER(FIND("x",N16)),(LEFT(N16,FIND("+",N16)-1)+MID(N16,FIND("+",N16)+1,1)*5/6)*10,LEFT(N16,FIND("+",N16)-1)+MID(N16,FIND("+",N16)+1,1)*5/6),N16)</f>
        <v>14.1666666666667</v>
      </c>
      <c r="Q16" s="7" t="str">
        <f aca="false">IF(L16=M16,CONCATENATE(L16,"  ",K16,"  (",N16,")"),CONCATENATE(L16,"-",M16,"  ",K16,"  (",N16,")"))</f>
        <v>22-23  .38  (10+5 CD)</v>
      </c>
    </row>
    <row r="17" customFormat="false" ht="13.8" hidden="false" customHeight="false" outlineLevel="0" collapsed="false">
      <c r="A17" s="8" t="s">
        <v>269</v>
      </c>
      <c r="B17" s="8" t="n">
        <v>11</v>
      </c>
      <c r="C17" s="8" t="s">
        <v>270</v>
      </c>
      <c r="D17" s="8" t="s">
        <v>158</v>
      </c>
      <c r="E17" s="8" t="n">
        <v>1</v>
      </c>
      <c r="F17" s="8" t="n">
        <v>110</v>
      </c>
      <c r="G17" s="8" t="n">
        <v>5</v>
      </c>
      <c r="H17" s="8"/>
      <c r="I17" s="8" t="str">
        <f aca="false">CONCATENATE("('",A17,"','3',' ",B17,"','{ ",C17,"}',' ",D17,"','",,E17,"',' ",F17,"',' ",G17,"','0','0','1'),")</f>
        <v>('Refreshing Beverage','3',' 11','{ Heal 10 Radiation Damage,Cure all addictions}',' -','1',' 110',' 5','0','0','1'),</v>
      </c>
      <c r="K17" s="9" t="s">
        <v>61</v>
      </c>
      <c r="L17" s="9" t="n">
        <v>24</v>
      </c>
      <c r="M17" s="9" t="n">
        <v>24</v>
      </c>
      <c r="N17" s="9" t="s">
        <v>62</v>
      </c>
      <c r="O17" s="9" t="n">
        <f aca="false">IF(L17=M17,INDEX(2d20!A:B,MATCH(Beverages!L17,2d20!A:A,0),2),SUM(INDEX(2d20!A:B,MATCH(Beverages!L17,2d20!A:A,0),2),INDEX(2d20!A:B,MATCH(Beverages!M17,2d20!A:A,0),2)))</f>
        <v>4.25</v>
      </c>
      <c r="P17" s="9" t="n">
        <f aca="false">IFERROR(IF(ISNUMBER(FIND("x",N17)),(LEFT(N17,FIND("+",N17)-1)+MID(N17,FIND("+",N17)+1,1)*5/6)*10,LEFT(N17,FIND("+",N17)-1)+MID(N17,FIND("+",N17)+1,1)*5/6),N17)</f>
        <v>2.83333333333333</v>
      </c>
      <c r="Q17" s="9" t="str">
        <f aca="false">IF(L17=M17,CONCATENATE(L17,"  ",K17,"  (",N17,")"),CONCATENATE(L17,"-",M17,"  ",K17,"  (",N17,")"))</f>
        <v>24  Flare  (2+1 CD)</v>
      </c>
    </row>
    <row r="18" customFormat="false" ht="13.8" hidden="false" customHeight="false" outlineLevel="0" collapsed="false">
      <c r="A18" s="6" t="s">
        <v>271</v>
      </c>
      <c r="B18" s="6" t="n">
        <v>0</v>
      </c>
      <c r="C18" s="6" t="s">
        <v>272</v>
      </c>
      <c r="D18" s="6" t="s">
        <v>158</v>
      </c>
      <c r="E18" s="6" t="n">
        <v>1</v>
      </c>
      <c r="F18" s="6" t="n">
        <v>8</v>
      </c>
      <c r="G18" s="6" t="n">
        <v>2</v>
      </c>
      <c r="H18" s="6"/>
      <c r="I18" s="6" t="str">
        <f aca="false">CONCATENATE("('",A18,"','3',' ",B18,"','{ ",C18,"}',' ",D18,"','",,E18,"',' ",F18,"',' ",G18,"','0','0','1'),")</f>
        <v>('Rum','3',' 0','{ Alcoholic,Re-roll 1d20 on AGI}',' -','1',' 8',' 2','0','0','1'),</v>
      </c>
      <c r="K18" s="7" t="s">
        <v>65</v>
      </c>
      <c r="L18" s="7" t="n">
        <v>25</v>
      </c>
      <c r="M18" s="7" t="n">
        <v>25</v>
      </c>
      <c r="N18" s="7" t="s">
        <v>24</v>
      </c>
      <c r="O18" s="7" t="n">
        <f aca="false">IF(L18=M18,INDEX(2d20!A:B,MATCH(Beverages!L18,2d20!A:A,0),2),SUM(INDEX(2d20!A:B,MATCH(Beverages!L18,2d20!A:A,0),2),INDEX(2d20!A:B,MATCH(Beverages!M18,2d20!A:A,0),2)))</f>
        <v>4</v>
      </c>
      <c r="P18" s="7" t="n">
        <f aca="false">IFERROR(IF(ISNUMBER(FIND("x",N18)),(LEFT(N18,FIND("+",N18)-1)+MID(N18,FIND("+",N18)+1,1)*5/6)*10,LEFT(N18,FIND("+",N18)-1)+MID(N18,FIND("+",N18)+1,1)*5/6),N18)</f>
        <v>8.5</v>
      </c>
      <c r="Q18" s="7" t="str">
        <f aca="false">IF(L18=M18,CONCATENATE(L18,"  ",K18,"  (",N18,")"),CONCATENATE(L18,"-",M18,"  ",K18,"  (",N18,")"))</f>
        <v>25  .308  (6+3 CD)</v>
      </c>
    </row>
    <row r="19" customFormat="false" ht="13.8" hidden="false" customHeight="false" outlineLevel="0" collapsed="false">
      <c r="A19" s="8" t="s">
        <v>273</v>
      </c>
      <c r="B19" s="8" t="n">
        <v>3</v>
      </c>
      <c r="C19" s="8" t="s">
        <v>274</v>
      </c>
      <c r="D19" s="8" t="s">
        <v>158</v>
      </c>
      <c r="E19" s="8" t="s">
        <v>17</v>
      </c>
      <c r="F19" s="8" t="n">
        <v>5</v>
      </c>
      <c r="G19" s="8" t="n">
        <v>4</v>
      </c>
      <c r="H19" s="8"/>
      <c r="I19" s="8" t="str">
        <f aca="false">CONCATENATE("('",A19,"','3',' ",B19,"','{ ",C19,"}',' ",D19,"','",,E19,"',' ",F19,"',' ",G19,"','0','0','1'),")</f>
        <v>('Tarberry Juice','3',' 3','{ +6 AP}',' -','&lt;1',' 5',' 4','0','0','1'),</v>
      </c>
      <c r="K19" s="9" t="s">
        <v>68</v>
      </c>
      <c r="L19" s="9" t="n">
        <v>26</v>
      </c>
      <c r="M19" s="9" t="n">
        <v>26</v>
      </c>
      <c r="N19" s="9" t="s">
        <v>69</v>
      </c>
      <c r="O19" s="9" t="n">
        <f aca="false">IF(L19=M19,INDEX(2d20!A:B,MATCH(Beverages!L19,2d20!A:A,0),2),SUM(INDEX(2d20!A:B,MATCH(Beverages!L19,2d20!A:A,0),2),INDEX(2d20!A:B,MATCH(Beverages!M19,2d20!A:A,0),2)))</f>
        <v>3.75</v>
      </c>
      <c r="P19" s="9" t="n">
        <f aca="false">IFERROR(IF(ISNUMBER(FIND("x",N19)),(LEFT(N19,FIND("+",N19)-1)+MID(N19,FIND("+",N19)+1,1)*5/6)*10,LEFT(N19,FIND("+",N19)-1)+MID(N19,FIND("+",N19)+1,1)*5/6),N19)</f>
        <v>13.3333333333333</v>
      </c>
      <c r="Q19" s="9" t="str">
        <f aca="false">IF(L19=M19,CONCATENATE(L19,"  ",K19,"  (",N19,")"),CONCATENATE(L19,"-",M19,"  ",K19,"  (",N19,")"))</f>
        <v>26  9mm  (10+4 CD)</v>
      </c>
    </row>
    <row r="20" customFormat="false" ht="13.8" hidden="false" customHeight="false" outlineLevel="0" collapsed="false">
      <c r="A20" s="6" t="s">
        <v>275</v>
      </c>
      <c r="B20" s="6" t="n">
        <v>3</v>
      </c>
      <c r="C20" s="6" t="s">
        <v>276</v>
      </c>
      <c r="D20" s="6" t="s">
        <v>158</v>
      </c>
      <c r="E20" s="6" t="s">
        <v>17</v>
      </c>
      <c r="F20" s="6" t="n">
        <v>7</v>
      </c>
      <c r="G20" s="6" t="n">
        <v>3</v>
      </c>
      <c r="H20" s="6"/>
      <c r="I20" s="6" t="str">
        <f aca="false">CONCATENATE("('",A20,"','3',' ",B20,"','{ ",C20,"}',' ",D20,"','",,E20,"',' ",F20,"',' ",G20,"','0','0','1'),")</f>
        <v>('Tato Juice','3',' 3','{ +1 Max Group AP}',' -','&lt;1',' 7',' 3','0','0','1'),</v>
      </c>
      <c r="K20" s="7" t="s">
        <v>71</v>
      </c>
      <c r="L20" s="7" t="n">
        <v>27</v>
      </c>
      <c r="M20" s="7" t="n">
        <v>27</v>
      </c>
      <c r="N20" s="7" t="s">
        <v>24</v>
      </c>
      <c r="O20" s="7" t="n">
        <f aca="false">IF(L20=M20,INDEX(2d20!A:B,MATCH(Beverages!L20,2d20!A:A,0),2),SUM(INDEX(2d20!A:B,MATCH(Beverages!L20,2d20!A:A,0),2),INDEX(2d20!A:B,MATCH(Beverages!M20,2d20!A:A,0),2)))</f>
        <v>3.5</v>
      </c>
      <c r="P20" s="7" t="n">
        <f aca="false">IFERROR(IF(ISNUMBER(FIND("x",N20)),(LEFT(N20,FIND("+",N20)-1)+MID(N20,FIND("+",N20)+1,1)*5/6)*10,LEFT(N20,FIND("+",N20)-1)+MID(N20,FIND("+",N20)+1,1)*5/6),N20)</f>
        <v>8.5</v>
      </c>
      <c r="Q20" s="7" t="str">
        <f aca="false">IF(L20=M20,CONCATENATE(L20,"  ",K20,"  (",N20,")"),CONCATENATE(L20,"-",M20,"  ",K20,"  (",N20,")"))</f>
        <v>27  Shells  (6+3 CD)</v>
      </c>
    </row>
    <row r="21" customFormat="false" ht="13.8" hidden="false" customHeight="false" outlineLevel="0" collapsed="false">
      <c r="A21" s="8" t="s">
        <v>277</v>
      </c>
      <c r="B21" s="8" t="n">
        <v>2</v>
      </c>
      <c r="C21" s="8" t="s">
        <v>244</v>
      </c>
      <c r="D21" s="8" t="s">
        <v>158</v>
      </c>
      <c r="E21" s="8" t="n">
        <v>1</v>
      </c>
      <c r="F21" s="8" t="n">
        <v>5</v>
      </c>
      <c r="G21" s="8" t="n">
        <v>3</v>
      </c>
      <c r="H21" s="8"/>
      <c r="I21" s="8" t="str">
        <f aca="false">CONCATENATE("('",A21,"','3',' ",B21,"','{ ",C21,"}',' ",D21,"','",,E21,"',' ",F21,"',' ",G21,"','0','0','1'),")</f>
        <v>('Vodka','3',' 2','{ Alcoholic}',' -','1',' 5',' 3','0','0','1'),</v>
      </c>
      <c r="K21" s="9" t="s">
        <v>74</v>
      </c>
      <c r="L21" s="9" t="n">
        <v>28</v>
      </c>
      <c r="M21" s="9" t="n">
        <v>29</v>
      </c>
      <c r="N21" s="9" t="s">
        <v>75</v>
      </c>
      <c r="O21" s="9" t="n">
        <f aca="false">IF(L21=M21,INDEX(2d20!A:B,MATCH(Beverages!L21,2d20!A:A,0),2),SUM(INDEX(2d20!A:B,MATCH(Beverages!L21,2d20!A:A,0),2),INDEX(2d20!A:B,MATCH(Beverages!M21,2d20!A:A,0),2)))</f>
        <v>6.25</v>
      </c>
      <c r="P21" s="9" t="n">
        <f aca="false">IFERROR(IF(ISNUMBER(FIND("x",N21)),(LEFT(N21,FIND("+",N21)-1)+MID(N21,FIND("+",N21)+1,1)*5/6)*10,LEFT(N21,FIND("+",N21)-1)+MID(N21,FIND("+",N21)+1,1)*5/6),N21)</f>
        <v>19.8333333333333</v>
      </c>
      <c r="Q21" s="9" t="str">
        <f aca="false">IF(L21=M21,CONCATENATE(L21,"  ",K21,"  (",N21,")"),CONCATENATE(L21,"-",M21,"  ",K21,"  (",N21,")"))</f>
        <v>28-29  Fusion Cell  (14+7 CD)</v>
      </c>
    </row>
    <row r="22" customFormat="false" ht="13.8" hidden="false" customHeight="false" outlineLevel="0" collapsed="false">
      <c r="A22" s="6" t="s">
        <v>278</v>
      </c>
      <c r="B22" s="6" t="n">
        <v>0</v>
      </c>
      <c r="C22" s="6" t="s">
        <v>279</v>
      </c>
      <c r="D22" s="6" t="s">
        <v>158</v>
      </c>
      <c r="E22" s="6" t="n">
        <v>1</v>
      </c>
      <c r="F22" s="6" t="n">
        <v>5</v>
      </c>
      <c r="G22" s="6" t="n">
        <v>3</v>
      </c>
      <c r="H22" s="6"/>
      <c r="I22" s="6" t="str">
        <f aca="false">CONCATENATE("('",A22,"','3',' ",B22,"','{ ",C22,"}',' ",D22,"','",,E22,"',' ",F22,"',' ",G22,"','0','0','1'),")</f>
        <v>('Whiskey','3',' 0','{ Alcoholic, Re-roll 2d20 total on STR tests}',' -','1',' 5',' 3','0','0','1'),</v>
      </c>
      <c r="K22" s="7" t="s">
        <v>77</v>
      </c>
      <c r="L22" s="7" t="n">
        <v>30</v>
      </c>
      <c r="M22" s="7" t="n">
        <v>30</v>
      </c>
      <c r="N22" s="7" t="s">
        <v>78</v>
      </c>
      <c r="O22" s="7" t="n">
        <f aca="false">IF(L22=M22,INDEX(2d20!A:B,MATCH(Beverages!L22,2d20!A:A,0),2),SUM(INDEX(2d20!A:B,MATCH(Beverages!L22,2d20!A:A,0),2),INDEX(2d20!A:B,MATCH(Beverages!M22,2d20!A:A,0),2)))</f>
        <v>2.75</v>
      </c>
      <c r="P22" s="7" t="n">
        <f aca="false">IFERROR(IF(ISNUMBER(FIND("x",N22)),(LEFT(N22,FIND("+",N22)-1)+MID(N22,FIND("+",N22)+1,1)*5/6)*10,LEFT(N22,FIND("+",N22)-1)+MID(N22,FIND("+",N22)+1,1)*5/6),N22)</f>
        <v>8.33333333333333</v>
      </c>
      <c r="Q22" s="7" t="str">
        <f aca="false">IF(L22=M22,CONCATENATE(L22,"  ",K22,"  (",N22,")"),CONCATENATE(L22,"-",M22,"  ",K22,"  (",N22,")"))</f>
        <v>30  25mm  (5+4 CD)</v>
      </c>
    </row>
    <row r="23" customFormat="false" ht="13.8" hidden="false" customHeight="false" outlineLevel="0" collapsed="false">
      <c r="A23" s="8" t="s">
        <v>280</v>
      </c>
      <c r="B23" s="8" t="n">
        <v>0</v>
      </c>
      <c r="C23" s="8" t="s">
        <v>281</v>
      </c>
      <c r="D23" s="8" t="s">
        <v>158</v>
      </c>
      <c r="E23" s="8" t="n">
        <v>1</v>
      </c>
      <c r="F23" s="8" t="n">
        <v>5</v>
      </c>
      <c r="G23" s="8" t="n">
        <v>3</v>
      </c>
      <c r="H23" s="8"/>
      <c r="I23" s="8" t="str">
        <f aca="false">CONCATENATE("('",A23,"','3',' ",B23,"','{ ",C23,"}',' ",D23,"','",,E23,"',' ",F23,"',' ",G23,"','0','0','1'),")</f>
        <v>('Wine','3',' 0','{ Alcoholic, +1AP}',' -','1',' 5',' 3','0','0','1'),</v>
      </c>
      <c r="K23" s="9" t="s">
        <v>80</v>
      </c>
      <c r="L23" s="9" t="n">
        <v>31</v>
      </c>
      <c r="M23" s="9" t="n">
        <v>31</v>
      </c>
      <c r="N23" s="9" t="s">
        <v>24</v>
      </c>
      <c r="O23" s="9" t="n">
        <f aca="false">IF(L23=M23,INDEX(2d20!A:B,MATCH(Beverages!L23,2d20!A:A,0),2),SUM(INDEX(2d20!A:B,MATCH(Beverages!L23,2d20!A:A,0),2),INDEX(2d20!A:B,MATCH(Beverages!M23,2d20!A:A,0),2)))</f>
        <v>2.5</v>
      </c>
      <c r="P23" s="9" t="n">
        <f aca="false">IFERROR(IF(ISNUMBER(FIND("x",N23)),(LEFT(N23,FIND("+",N23)-1)+MID(N23,FIND("+",N23)+1,1)*5/6)*10,LEFT(N23,FIND("+",N23)-1)+MID(N23,FIND("+",N23)+1,1)*5/6),N23)</f>
        <v>8.5</v>
      </c>
      <c r="Q23" s="9" t="str">
        <f aca="false">IF(L23=M23,CONCATENATE(L23,"  ",K23,"  (",N23,")"),CONCATENATE(L23,"-",M23,"  ",K23,"  (",N23,")"))</f>
        <v>31  Spike  (6+3 CD)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K24" s="7" t="s">
        <v>83</v>
      </c>
      <c r="L24" s="7" t="n">
        <v>32</v>
      </c>
      <c r="M24" s="7" t="n">
        <v>33</v>
      </c>
      <c r="N24" s="7" t="s">
        <v>31</v>
      </c>
      <c r="O24" s="7" t="n">
        <f aca="false">IF(L24=M24,INDEX(2d20!A:B,MATCH(Beverages!L24,2d20!A:A,0),2),SUM(INDEX(2d20!A:B,MATCH(Beverages!L24,2d20!A:A,0),2),INDEX(2d20!A:B,MATCH(Beverages!M24,2d20!A:A,0),2)))</f>
        <v>4.25</v>
      </c>
      <c r="P24" s="7" t="n">
        <f aca="false">IFERROR(IF(ISNUMBER(FIND("x",N24)),(LEFT(N24,FIND("+",N24)-1)+MID(N24,FIND("+",N24)+1,1)*5/6)*10,LEFT(N24,FIND("+",N24)-1)+MID(N24,FIND("+",N24)+1,1)*5/6),N24)</f>
        <v>5.66666666666667</v>
      </c>
      <c r="Q24" s="7" t="str">
        <f aca="false">IF(L24=M24,CONCATENATE(L24,"  ",K24,"  (",N24,")"),CONCATENATE(L24,"-",M24,"  ",K24,"  (",N24,")"))</f>
        <v>32-33  .44  (4+2 CD)</v>
      </c>
    </row>
    <row r="25" customFormat="false" ht="13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K25" s="9" t="s">
        <v>85</v>
      </c>
      <c r="L25" s="9" t="n">
        <v>34</v>
      </c>
      <c r="M25" s="9" t="n">
        <v>35</v>
      </c>
      <c r="N25" s="9" t="s">
        <v>57</v>
      </c>
      <c r="O25" s="9" t="n">
        <f aca="false">IF(L25=M25,INDEX(2d20!A:B,MATCH(Beverages!L25,2d20!A:A,0),2),SUM(INDEX(2d20!A:B,MATCH(Beverages!L25,2d20!A:A,0),2),INDEX(2d20!A:B,MATCH(Beverages!M25,2d20!A:A,0),2)))</f>
        <v>3.25</v>
      </c>
      <c r="P25" s="9" t="n">
        <f aca="false">IFERROR(IF(ISNUMBER(FIND("x",N25)),(LEFT(N25,FIND("+",N25)-1)+MID(N25,FIND("+",N25)+1,1)*5/6)*10,LEFT(N25,FIND("+",N25)-1)+MID(N25,FIND("+",N25)+1,1)*5/6),N25)</f>
        <v>11.3333333333333</v>
      </c>
      <c r="Q25" s="9" t="str">
        <f aca="false">IF(L25=M25,CONCATENATE(L25,"  ",K25,"  (",N25,")"),CONCATENATE(L25,"-",M25,"  ",K25,"  (",N25,")"))</f>
        <v>34-35  5.56mm  (8+4 CD)</v>
      </c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K26" s="7" t="s">
        <v>87</v>
      </c>
      <c r="L26" s="7" t="n">
        <v>36</v>
      </c>
      <c r="M26" s="7" t="n">
        <v>36</v>
      </c>
      <c r="N26" s="7" t="s">
        <v>62</v>
      </c>
      <c r="O26" s="7" t="n">
        <f aca="false">IF(L26=M26,INDEX(2d20!A:B,MATCH(Beverages!L26,2d20!A:A,0),2),SUM(INDEX(2d20!A:B,MATCH(Beverages!L26,2d20!A:A,0),2),INDEX(2d20!A:B,MATCH(Beverages!M26,2d20!A:A,0),2)))</f>
        <v>1.25</v>
      </c>
      <c r="P26" s="7" t="n">
        <f aca="false">IFERROR(IF(ISNUMBER(FIND("x",N26)),(LEFT(N26,FIND("+",N26)-1)+MID(N26,FIND("+",N26)+1,1)*5/6)*10,LEFT(N26,FIND("+",N26)-1)+MID(N26,FIND("+",N26)+1,1)*5/6),N26)</f>
        <v>2.83333333333333</v>
      </c>
      <c r="Q26" s="7" t="str">
        <f aca="false">IF(L26=M26,CONCATENATE(L26,"  ",K26,"  (",N26,")"),CONCATENATE(L26,"-",M26,"  ",K26,"  (",N26,")"))</f>
        <v>36  40mm  (2+1 CD)</v>
      </c>
    </row>
    <row r="27" customFormat="false" ht="13.8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K27" s="9" t="s">
        <v>89</v>
      </c>
      <c r="L27" s="9" t="n">
        <v>37</v>
      </c>
      <c r="M27" s="9" t="n">
        <v>37</v>
      </c>
      <c r="N27" s="9" t="s">
        <v>62</v>
      </c>
      <c r="O27" s="9" t="n">
        <f aca="false">IF(L27=M27,INDEX(2d20!A:B,MATCH(Beverages!L27,2d20!A:A,0),2),SUM(INDEX(2d20!A:B,MATCH(Beverages!L27,2d20!A:A,0),2),INDEX(2d20!A:B,MATCH(Beverages!M27,2d20!A:A,0),2)))</f>
        <v>1</v>
      </c>
      <c r="P27" s="9" t="n">
        <f aca="false">IFERROR(IF(ISNUMBER(FIND("x",N27)),(LEFT(N27,FIND("+",N27)-1)+MID(N27,FIND("+",N27)+1,1)*5/6)*10,LEFT(N27,FIND("+",N27)-1)+MID(N27,FIND("+",N27)+1,1)*5/6),N27)</f>
        <v>2.83333333333333</v>
      </c>
      <c r="Q27" s="9" t="str">
        <f aca="false">IF(L27=M27,CONCATENATE(L27,"  ",K27,"  (",N27,")"),CONCATENATE(L27,"-",M27,"  ",K27,"  (",N27,")"))</f>
        <v>37  Missile  (2+1 CD)</v>
      </c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K28" s="7" t="s">
        <v>91</v>
      </c>
      <c r="L28" s="7" t="n">
        <v>38</v>
      </c>
      <c r="M28" s="7" t="n">
        <v>38</v>
      </c>
      <c r="N28" s="7" t="s">
        <v>31</v>
      </c>
      <c r="O28" s="7" t="n">
        <f aca="false">IF(L28=M28,INDEX(2d20!A:B,MATCH(Beverages!L28,2d20!A:A,0),2),SUM(INDEX(2d20!A:B,MATCH(Beverages!L28,2d20!A:A,0),2),INDEX(2d20!A:B,MATCH(Beverages!M28,2d20!A:A,0),2)))</f>
        <v>0.75</v>
      </c>
      <c r="P28" s="7" t="n">
        <f aca="false">IFERROR(IF(ISNUMBER(FIND("x",N28)),(LEFT(N28,FIND("+",N28)-1)+MID(N28,FIND("+",N28)+1,1)*5/6)*10,LEFT(N28,FIND("+",N28)-1)+MID(N28,FIND("+",N28)+1,1)*5/6),N28)</f>
        <v>5.66666666666667</v>
      </c>
      <c r="Q28" s="7" t="str">
        <f aca="false">IF(L28=M28,CONCATENATE(L28,"  ",K28,"  (",N28,")"),CONCATENATE(L28,"-",M28,"  ",K28,"  (",N28,")"))</f>
        <v>38  14mm  (4+2 CD)</v>
      </c>
    </row>
    <row r="29" customFormat="false" ht="13.8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K29" s="9" t="s">
        <v>93</v>
      </c>
      <c r="L29" s="9" t="n">
        <v>39</v>
      </c>
      <c r="M29" s="9" t="n">
        <v>40</v>
      </c>
      <c r="N29" s="9" t="s">
        <v>94</v>
      </c>
      <c r="O29" s="9" t="n">
        <f aca="false">IF(L29=M29,INDEX(2d20!A:B,MATCH(Beverages!L29,2d20!A:A,0),2),SUM(INDEX(2d20!A:B,MATCH(Beverages!L29,2d20!A:A,0),2),INDEX(2d20!A:B,MATCH(Beverages!M29,2d20!A:A,0),2)))</f>
        <v>0.75</v>
      </c>
      <c r="P29" s="9" t="n">
        <f aca="false">IFERROR(IF(ISNUMBER(FIND("x",N29)),(LEFT(N29,FIND("+",N29)-1)+MID(N29,FIND("+",N29)+1,1)*5/6)*10,LEFT(N29,FIND("+",N29)-1)+MID(N29,FIND("+",N29)+1,1)*5/6),N29)</f>
        <v>1.83333333333333</v>
      </c>
      <c r="Q29" s="9" t="str">
        <f aca="false">IF(L29=M29,CONCATENATE(L29,"  ",K29,"  (",N29,")"),CONCATENATE(L29,"-",M29,"  ",K29,"  (",N29,")"))</f>
        <v>39-40  MiniNuke  (1+1 CD)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</row>
    <row r="31" customFormat="false" ht="13.8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</row>
    <row r="33" customFormat="false" ht="13.8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</row>
    <row r="35" customFormat="false" ht="13.8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</row>
    <row r="37" customFormat="false" ht="13.8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</row>
    <row r="39" customFormat="false" ht="13.8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</row>
    <row r="41" customFormat="false" ht="13.8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</row>
    <row r="43" customFormat="false" ht="13.8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</row>
    <row r="45" customFormat="false" ht="13.8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</row>
    <row r="47" customFormat="false" ht="13.8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</row>
    <row r="49" customFormat="false" ht="13.8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</row>
    <row r="51" customFormat="false" ht="13.8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</row>
    <row r="53" customFormat="false" ht="13.8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</row>
    <row r="55" customFormat="false" ht="13.8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</row>
    <row r="57" customFormat="false" ht="13.8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</row>
  </sheetData>
  <autoFilter ref="A1:I32">
    <sortState ref="A2:I32">
      <sortCondition ref="A2:A32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0" activeCellId="0" sqref="B5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1" width="22.71"/>
    <col collapsed="false" customWidth="true" hidden="false" outlineLevel="0" max="3" min="3" style="2" width="41.71"/>
    <col collapsed="false" customWidth="true" hidden="false" outlineLevel="0" max="4" min="4" style="2" width="12.29"/>
    <col collapsed="false" customWidth="true" hidden="false" outlineLevel="0" max="5" min="5" style="2" width="9.43"/>
    <col collapsed="false" customWidth="true" hidden="false" outlineLevel="0" max="6" min="6" style="2" width="6.86"/>
    <col collapsed="false" customWidth="true" hidden="false" outlineLevel="0" max="7" min="7" style="2" width="8"/>
    <col collapsed="false" customWidth="true" hidden="false" outlineLevel="0" max="8" min="8" style="2" width="63"/>
    <col collapsed="false" customWidth="true" hidden="false" outlineLevel="0" max="10" min="10" style="3" width="13.86"/>
    <col collapsed="false" customWidth="true" hidden="false" outlineLevel="0" max="11" min="11" style="0" width="4.43"/>
    <col collapsed="false" customWidth="true" hidden="false" outlineLevel="0" max="12" min="12" style="0" width="4.71"/>
    <col collapsed="false" customWidth="true" hidden="false" outlineLevel="0" max="13" min="13" style="0" width="7.14"/>
    <col collapsed="false" customWidth="true" hidden="false" outlineLevel="0" max="14" min="14" style="0" width="26.86"/>
    <col collapsed="false" customWidth="true" hidden="false" outlineLevel="0" max="16" min="16" style="0" width="26"/>
  </cols>
  <sheetData>
    <row r="1" customFormat="false" ht="15" hidden="false" customHeight="false" outlineLevel="0" collapsed="false">
      <c r="A1" s="11" t="s">
        <v>282</v>
      </c>
      <c r="B1" s="4" t="s">
        <v>283</v>
      </c>
      <c r="C1" s="5" t="s">
        <v>284</v>
      </c>
      <c r="D1" s="5" t="s">
        <v>285</v>
      </c>
      <c r="E1" s="5" t="s">
        <v>286</v>
      </c>
      <c r="F1" s="5" t="s">
        <v>287</v>
      </c>
      <c r="G1" s="5" t="s">
        <v>288</v>
      </c>
      <c r="H1" s="5"/>
      <c r="J1" s="3" t="s">
        <v>8</v>
      </c>
      <c r="K1" s="0" t="s">
        <v>9</v>
      </c>
      <c r="L1" s="0" t="s">
        <v>10</v>
      </c>
      <c r="M1" s="0" t="s">
        <v>12</v>
      </c>
    </row>
    <row r="2" customFormat="false" ht="13.8" hidden="false" customHeight="false" outlineLevel="0" collapsed="false">
      <c r="A2" s="6" t="n">
        <v>1</v>
      </c>
      <c r="B2" s="6" t="s">
        <v>289</v>
      </c>
      <c r="C2" s="6" t="s">
        <v>290</v>
      </c>
      <c r="D2" s="6" t="s">
        <v>291</v>
      </c>
      <c r="E2" s="6" t="n">
        <v>0</v>
      </c>
      <c r="F2" s="6" t="n">
        <v>125</v>
      </c>
      <c r="G2" s="6" t="n">
        <v>3</v>
      </c>
      <c r="H2" s="6" t="str">
        <f aca="false">CONCATENATE("('",B2,"','1','0','{",C2,"}','0','0','",F2,"','",G2,"','",D2,"','",E2,"','1'),")</f>
        <v>('Addictol','1','0','{Remove All Addictions}','0','0','125','3','I','0','1'),</v>
      </c>
      <c r="J2" s="7" t="s">
        <v>292</v>
      </c>
      <c r="K2" s="7" t="n">
        <v>3</v>
      </c>
      <c r="L2" s="7" t="n">
        <v>3</v>
      </c>
      <c r="M2" s="7" t="n">
        <f aca="false">IF(K2=L2,INDEX(3d20!A:B,MATCH(Chems!K2,3d20!A:A,0),2),SUM(INDEX(3d20!A:B,MATCH(Chems!K2,3d20!A:A,0),2),INDEX(3d20!A:B,MATCH(Chems!L2,3d20!A:A,0),2)))</f>
        <v>0.01</v>
      </c>
      <c r="N2" s="7" t="str">
        <f aca="false">IF(K2=L2,CONCATENATE(K2,"  ",J2),CONCATENATE(K2,"-",L2,"  ",J2))</f>
        <v>3  Buffjet</v>
      </c>
      <c r="P2" s="8" t="s">
        <v>292</v>
      </c>
      <c r="Q2" s="0" t="n">
        <v>3</v>
      </c>
    </row>
    <row r="3" customFormat="false" ht="13.8" hidden="false" customHeight="false" outlineLevel="0" collapsed="false">
      <c r="A3" s="8" t="n">
        <v>2</v>
      </c>
      <c r="B3" s="8" t="s">
        <v>293</v>
      </c>
      <c r="C3" s="8" t="s">
        <v>294</v>
      </c>
      <c r="D3" s="8" t="s">
        <v>291</v>
      </c>
      <c r="E3" s="8" t="n">
        <v>0</v>
      </c>
      <c r="F3" s="8" t="n">
        <v>75</v>
      </c>
      <c r="G3" s="8" t="n">
        <v>3</v>
      </c>
      <c r="H3" s="8" t="str">
        <f aca="false">CONCATENATE("('",B3,"','1','0','{",C3,"}','0','0','",F3,"','",G3,"','",D3,"','",E3,"','1'),")</f>
        <v>('Antibiotics','1','0','{Cure Illness}','0','0','75','3','I','0','1'),</v>
      </c>
      <c r="J3" s="9" t="s">
        <v>295</v>
      </c>
      <c r="K3" s="9" t="n">
        <v>4</v>
      </c>
      <c r="L3" s="9" t="n">
        <v>4</v>
      </c>
      <c r="M3" s="9" t="n">
        <f aca="false">IF(K3=L3,INDEX(3d20!A:B,MATCH(Chems!K3,3d20!A:A,0),2),SUM(INDEX(3d20!A:B,MATCH(Chems!K3,3d20!A:A,0),2),INDEX(3d20!A:B,MATCH(Chems!L3,3d20!A:A,0),2)))</f>
        <v>0.04</v>
      </c>
      <c r="N3" s="9" t="str">
        <f aca="false">IF(K3=L3,CONCATENATE(K3,"  ",J3),CONCATENATE(K3,"-",L3,"  ",J3))</f>
        <v>4  Psycho Jet</v>
      </c>
      <c r="P3" s="8" t="s">
        <v>295</v>
      </c>
      <c r="Q3" s="0" t="n">
        <v>4</v>
      </c>
    </row>
    <row r="4" customFormat="false" ht="13.8" hidden="false" customHeight="false" outlineLevel="0" collapsed="false">
      <c r="A4" s="6" t="n">
        <v>3</v>
      </c>
      <c r="B4" s="6" t="s">
        <v>296</v>
      </c>
      <c r="C4" s="6" t="s">
        <v>297</v>
      </c>
      <c r="D4" s="6" t="s">
        <v>298</v>
      </c>
      <c r="E4" s="6" t="n">
        <v>2</v>
      </c>
      <c r="F4" s="6" t="n">
        <v>60</v>
      </c>
      <c r="G4" s="6" t="n">
        <v>3</v>
      </c>
      <c r="H4" s="6" t="str">
        <f aca="false">CONCATENATE("('",B4,"','1','0','{",C4,"}','0','0','",F4,"','",G4,"','",D4,"','",E4,"','1'),")</f>
        <v>('Berry Mentats','1','0','{INT(-2)}','0','0','60','3','L','2','1'),</v>
      </c>
      <c r="J4" s="7" t="s">
        <v>299</v>
      </c>
      <c r="K4" s="7" t="n">
        <v>5</v>
      </c>
      <c r="L4" s="7" t="n">
        <v>5</v>
      </c>
      <c r="M4" s="7" t="n">
        <f aca="false">IF(K4=L4,INDEX(3d20!A:B,MATCH(Chems!K4,3d20!A:A,0),2),SUM(INDEX(3d20!A:B,MATCH(Chems!K4,3d20!A:A,0),2),INDEX(3d20!A:B,MATCH(Chems!L4,3d20!A:A,0),2)))</f>
        <v>0.07</v>
      </c>
      <c r="N4" s="7" t="str">
        <f aca="false">IF(K4=L4,CONCATENATE(K4,"  ",J4),CONCATENATE(K4,"-",L4,"  ",J4))</f>
        <v>5  Psychotats</v>
      </c>
      <c r="P4" s="8" t="s">
        <v>299</v>
      </c>
      <c r="Q4" s="0" t="n">
        <v>5</v>
      </c>
    </row>
    <row r="5" customFormat="false" ht="13.8" hidden="false" customHeight="false" outlineLevel="0" collapsed="false">
      <c r="A5" s="8" t="n">
        <v>4</v>
      </c>
      <c r="B5" s="8" t="s">
        <v>292</v>
      </c>
      <c r="C5" s="8" t="s">
        <v>300</v>
      </c>
      <c r="D5" s="8" t="s">
        <v>301</v>
      </c>
      <c r="E5" s="8" t="n">
        <v>1</v>
      </c>
      <c r="F5" s="8" t="n">
        <v>75</v>
      </c>
      <c r="G5" s="8" t="n">
        <v>4</v>
      </c>
      <c r="H5" s="8" t="str">
        <f aca="false">CONCATENATE("('",B5,"','1','0','{",C5,"}','0','0','",F5,"','",G5,"','",D5,"','",E5,"','1'),")</f>
        <v>('Buffjet','1','0','{STR/END(-1),+4MaxHP,+3AP,-1AP Action Cost}','0','0','75','4','B','1','1'),</v>
      </c>
      <c r="J5" s="9" t="s">
        <v>302</v>
      </c>
      <c r="K5" s="9" t="n">
        <v>6</v>
      </c>
      <c r="L5" s="9" t="n">
        <v>6</v>
      </c>
      <c r="M5" s="9" t="n">
        <f aca="false">IF(K5=L5,INDEX(3d20!A:B,MATCH(Chems!K5,3d20!A:A,0),2),SUM(INDEX(3d20!A:B,MATCH(Chems!K5,3d20!A:A,0),2),INDEX(3d20!A:B,MATCH(Chems!L5,3d20!A:A,0),2)))</f>
        <v>0.13</v>
      </c>
      <c r="N5" s="9" t="str">
        <f aca="false">IF(K5=L5,CONCATENATE(K5,"  ",J5),CONCATENATE(K5,"-",L5,"  ",J5))</f>
        <v>6  Super Stimpak</v>
      </c>
      <c r="P5" s="8" t="s">
        <v>302</v>
      </c>
      <c r="Q5" s="0" t="n">
        <v>6</v>
      </c>
    </row>
    <row r="6" customFormat="false" ht="13.8" hidden="false" customHeight="false" outlineLevel="0" collapsed="false">
      <c r="A6" s="6" t="n">
        <v>5</v>
      </c>
      <c r="B6" s="6" t="s">
        <v>303</v>
      </c>
      <c r="C6" s="6" t="s">
        <v>304</v>
      </c>
      <c r="D6" s="6" t="s">
        <v>298</v>
      </c>
      <c r="E6" s="6" t="n">
        <v>2</v>
      </c>
      <c r="F6" s="6" t="n">
        <v>45</v>
      </c>
      <c r="G6" s="6" t="n">
        <v>2</v>
      </c>
      <c r="H6" s="6" t="str">
        <f aca="false">CONCATENATE("('",B6,"','1','0','{",C6,"}','0','0','",F6,"','",G6,"','",D6,"','",E6,"','1'),")</f>
        <v>('Buffout','1','0','{RR1d20 STR&amp;END,+3MaxHP}','0','0','45','2','L','2','1'),</v>
      </c>
      <c r="J6" s="7" t="s">
        <v>305</v>
      </c>
      <c r="K6" s="7" t="n">
        <v>7</v>
      </c>
      <c r="L6" s="7" t="n">
        <v>7</v>
      </c>
      <c r="M6" s="7" t="n">
        <f aca="false">IF(K6=L6,INDEX(3d20!A:B,MATCH(Chems!K6,3d20!A:A,0),2),SUM(INDEX(3d20!A:B,MATCH(Chems!K6,3d20!A:A,0),2),INDEX(3d20!A:B,MATCH(Chems!L6,3d20!A:A,0),2)))</f>
        <v>0.19</v>
      </c>
      <c r="N6" s="7" t="str">
        <f aca="false">IF(K6=L6,CONCATENATE(K6,"  ",J6),CONCATENATE(K6,"-",L6,"  ",J6))</f>
        <v>7  Fury</v>
      </c>
      <c r="P6" s="8" t="s">
        <v>305</v>
      </c>
      <c r="Q6" s="0" t="n">
        <v>7</v>
      </c>
    </row>
    <row r="7" customFormat="false" ht="13.8" hidden="false" customHeight="false" outlineLevel="0" collapsed="false">
      <c r="A7" s="8" t="n">
        <v>6</v>
      </c>
      <c r="B7" s="8" t="s">
        <v>306</v>
      </c>
      <c r="C7" s="8" t="s">
        <v>307</v>
      </c>
      <c r="D7" s="8" t="s">
        <v>298</v>
      </c>
      <c r="E7" s="8" t="n">
        <v>1</v>
      </c>
      <c r="F7" s="8" t="n">
        <v>75</v>
      </c>
      <c r="G7" s="8" t="n">
        <v>4</v>
      </c>
      <c r="H7" s="8" t="str">
        <f aca="false">CONCATENATE("('",B7,"','1','0','{",C7,"}','0','0','",F7,"','",G7,"','",D7,"','",E7,"','1'),")</f>
        <v>('Bufftats','1','0','{STR/PER/END(-1),+4MaxHP}','0','0','75','4','L','1','1'),</v>
      </c>
      <c r="J7" s="9" t="s">
        <v>296</v>
      </c>
      <c r="K7" s="9" t="n">
        <v>8</v>
      </c>
      <c r="L7" s="9" t="n">
        <v>8</v>
      </c>
      <c r="M7" s="9" t="n">
        <f aca="false">IF(K7=L7,INDEX(3d20!A:B,MATCH(Chems!K7,3d20!A:A,0),2),SUM(INDEX(3d20!A:B,MATCH(Chems!K7,3d20!A:A,0),2),INDEX(3d20!A:B,MATCH(Chems!L7,3d20!A:A,0),2)))</f>
        <v>0.26</v>
      </c>
      <c r="N7" s="9" t="str">
        <f aca="false">IF(K7=L7,CONCATENATE(K7,"  ",J7),CONCATENATE(K7,"-",L7,"  ",J7))</f>
        <v>8  Berry Mentats</v>
      </c>
      <c r="P7" s="6" t="s">
        <v>296</v>
      </c>
      <c r="Q7" s="0" t="n">
        <v>8</v>
      </c>
    </row>
    <row r="8" customFormat="false" ht="13.8" hidden="false" customHeight="false" outlineLevel="0" collapsed="false">
      <c r="A8" s="6" t="n">
        <v>7</v>
      </c>
      <c r="B8" s="6" t="s">
        <v>308</v>
      </c>
      <c r="C8" s="6" t="s">
        <v>309</v>
      </c>
      <c r="D8" s="6" t="s">
        <v>298</v>
      </c>
      <c r="E8" s="6" t="n">
        <v>1</v>
      </c>
      <c r="F8" s="6" t="n">
        <v>100</v>
      </c>
      <c r="G8" s="6" t="n">
        <v>4</v>
      </c>
      <c r="H8" s="6" t="str">
        <f aca="false">CONCATENATE("('",B8,"','1','0','{",C8,"}','0','0','",F8,"','",G8,"','",D8,"','",E8,"','1'),")</f>
        <v>('Calmex','1','0','{RR1d20 PER&amp;AGI,+2CD Sneak}','0','0','100','4','L','1','1'),</v>
      </c>
      <c r="J8" s="7" t="s">
        <v>310</v>
      </c>
      <c r="K8" s="7" t="n">
        <v>9</v>
      </c>
      <c r="L8" s="7" t="n">
        <v>9</v>
      </c>
      <c r="M8" s="7" t="n">
        <f aca="false">IF(K8=L8,INDEX(3d20!A:B,MATCH(Chems!K8,3d20!A:A,0),2),SUM(INDEX(3d20!A:B,MATCH(Chems!K8,3d20!A:A,0),2),INDEX(3d20!A:B,MATCH(Chems!L8,3d20!A:A,0),2)))</f>
        <v>0.35</v>
      </c>
      <c r="N8" s="7" t="str">
        <f aca="false">IF(K8=L8,CONCATENATE(K8,"  ",J8),CONCATENATE(K8,"-",L8,"  ",J8))</f>
        <v>9  Jet Fuel</v>
      </c>
      <c r="P8" s="8" t="s">
        <v>310</v>
      </c>
      <c r="Q8" s="0" t="n">
        <v>9</v>
      </c>
    </row>
    <row r="9" customFormat="false" ht="13.8" hidden="false" customHeight="false" outlineLevel="0" collapsed="false">
      <c r="A9" s="8" t="n">
        <v>8</v>
      </c>
      <c r="B9" s="8" t="s">
        <v>311</v>
      </c>
      <c r="C9" s="8" t="s">
        <v>312</v>
      </c>
      <c r="D9" s="8" t="s">
        <v>298</v>
      </c>
      <c r="E9" s="8" t="n">
        <v>1</v>
      </c>
      <c r="F9" s="8" t="n">
        <v>50</v>
      </c>
      <c r="G9" s="8" t="n">
        <v>2</v>
      </c>
      <c r="H9" s="8" t="str">
        <f aca="false">CONCATENATE("('",B9,"','1','0','{",C9,"}','0','0','",F9,"','",G9,"','",D9,"','",E9,"','1'),")</f>
        <v>('Daddy-O','1','0','{PER/INT(-1),CHA(+1)}','0','0','50','2','L','1','1'),</v>
      </c>
      <c r="J9" s="9" t="s">
        <v>289</v>
      </c>
      <c r="K9" s="9" t="n">
        <v>10</v>
      </c>
      <c r="L9" s="9" t="n">
        <v>10</v>
      </c>
      <c r="M9" s="9" t="n">
        <f aca="false">IF(K9=L9,INDEX(3d20!A:B,MATCH(Chems!K9,3d20!A:A,0),2),SUM(INDEX(3d20!A:B,MATCH(Chems!K9,3d20!A:A,0),2),INDEX(3d20!A:B,MATCH(Chems!L9,3d20!A:A,0),2)))</f>
        <v>0.45</v>
      </c>
      <c r="N9" s="9" t="str">
        <f aca="false">IF(K9=L9,CONCATENATE(K9,"  ",J9),CONCATENATE(K9,"-",L9,"  ",J9))</f>
        <v>10  Addictol</v>
      </c>
      <c r="P9" s="6" t="s">
        <v>289</v>
      </c>
      <c r="Q9" s="0" t="n">
        <v>10</v>
      </c>
    </row>
    <row r="10" customFormat="false" ht="13.8" hidden="false" customHeight="false" outlineLevel="0" collapsed="false">
      <c r="A10" s="6" t="n">
        <v>9</v>
      </c>
      <c r="B10" s="6" t="s">
        <v>313</v>
      </c>
      <c r="C10" s="6" t="s">
        <v>314</v>
      </c>
      <c r="D10" s="6" t="s">
        <v>298</v>
      </c>
      <c r="E10" s="6" t="n">
        <v>1</v>
      </c>
      <c r="F10" s="6" t="n">
        <v>40</v>
      </c>
      <c r="G10" s="6" t="n">
        <v>3</v>
      </c>
      <c r="H10" s="6" t="str">
        <f aca="false">CONCATENATE("('",B10,"','1','0','{",C10,"}','0','0','",F10,"','",G10,"','",D10,"','",E10,"','1'),")</f>
        <v>('Day Tripper','1','0','{CHA/LCK(-1),STR(+1)}','0','0','40','3','L','1','1'),</v>
      </c>
      <c r="J10" s="7" t="s">
        <v>315</v>
      </c>
      <c r="K10" s="7" t="n">
        <v>11</v>
      </c>
      <c r="L10" s="7" t="n">
        <v>11</v>
      </c>
      <c r="M10" s="7" t="n">
        <f aca="false">IF(K10=L10,INDEX(3d20!A:B,MATCH(Chems!K10,3d20!A:A,0),2),SUM(INDEX(3d20!A:B,MATCH(Chems!K10,3d20!A:A,0),2),INDEX(3d20!A:B,MATCH(Chems!L10,3d20!A:A,0),2)))</f>
        <v>0.56</v>
      </c>
      <c r="N10" s="7" t="str">
        <f aca="false">IF(K10=L10,CONCATENATE(K10,"  ",J10),CONCATENATE(K10,"-",L10,"  ",J10))</f>
        <v>11  Overdrive</v>
      </c>
      <c r="P10" s="8" t="s">
        <v>315</v>
      </c>
      <c r="Q10" s="0" t="n">
        <v>11</v>
      </c>
    </row>
    <row r="11" customFormat="false" ht="13.8" hidden="false" customHeight="false" outlineLevel="0" collapsed="false">
      <c r="A11" s="8" t="n">
        <v>10</v>
      </c>
      <c r="B11" s="8" t="s">
        <v>305</v>
      </c>
      <c r="C11" s="8" t="s">
        <v>316</v>
      </c>
      <c r="D11" s="8" t="s">
        <v>298</v>
      </c>
      <c r="E11" s="8" t="n">
        <v>1</v>
      </c>
      <c r="F11" s="8" t="n">
        <v>30</v>
      </c>
      <c r="G11" s="8" t="n">
        <v>4</v>
      </c>
      <c r="H11" s="8" t="str">
        <f aca="false">CONCATENATE("('",B11,"','1','0','{",C11,"}','0','0','",F11,"','",G11,"','",D11,"','",E11,"','1'),")</f>
        <v>('Fury','1','0','{+3PhDR,+3CD Melee,PER(+2)}','0','0','30','4','L','1','1'),</v>
      </c>
      <c r="J11" s="9" t="s">
        <v>313</v>
      </c>
      <c r="K11" s="9" t="n">
        <v>12</v>
      </c>
      <c r="L11" s="9" t="n">
        <v>12</v>
      </c>
      <c r="M11" s="9" t="n">
        <f aca="false">IF(K11=L11,INDEX(3d20!A:B,MATCH(Chems!K11,3d20!A:A,0),2),SUM(INDEX(3d20!A:B,MATCH(Chems!K11,3d20!A:A,0),2),INDEX(3d20!A:B,MATCH(Chems!L11,3d20!A:A,0),2)))</f>
        <v>0.69</v>
      </c>
      <c r="N11" s="9" t="str">
        <f aca="false">IF(K11=L11,CONCATENATE(K11,"  ",J11),CONCATENATE(K11,"-",L11,"  ",J11))</f>
        <v>12  Day Tripper</v>
      </c>
      <c r="P11" s="6" t="s">
        <v>313</v>
      </c>
      <c r="Q11" s="0" t="n">
        <v>12</v>
      </c>
    </row>
    <row r="12" customFormat="false" ht="13.8" hidden="false" customHeight="false" outlineLevel="0" collapsed="false">
      <c r="A12" s="6" t="n">
        <v>11</v>
      </c>
      <c r="B12" s="6" t="s">
        <v>317</v>
      </c>
      <c r="C12" s="6" t="s">
        <v>318</v>
      </c>
      <c r="D12" s="6" t="s">
        <v>298</v>
      </c>
      <c r="E12" s="6" t="n">
        <v>2</v>
      </c>
      <c r="F12" s="6" t="n">
        <v>60</v>
      </c>
      <c r="G12" s="6" t="n">
        <v>3</v>
      </c>
      <c r="H12" s="6" t="str">
        <f aca="false">CONCATENATE("('",B12,"','1','0','{",C12,"}','0','0','",F12,"','",G12,"','",D12,"','",E12,"','1'),")</f>
        <v>('Grape Mentats','1','0','{CHA(-2),RR1d20 Barter}','0','0','60','3','L','2','1'),</v>
      </c>
      <c r="J12" s="7" t="s">
        <v>319</v>
      </c>
      <c r="K12" s="7" t="n">
        <v>13</v>
      </c>
      <c r="L12" s="7" t="n">
        <v>13</v>
      </c>
      <c r="M12" s="7" t="n">
        <f aca="false">IF(K12=L12,INDEX(3d20!A:B,MATCH(Chems!K12,3d20!A:A,0),2),SUM(INDEX(3d20!A:B,MATCH(Chems!K12,3d20!A:A,0),2),INDEX(3d20!A:B,MATCH(Chems!L12,3d20!A:A,0),2)))</f>
        <v>0.82</v>
      </c>
      <c r="N12" s="7" t="str">
        <f aca="false">IF(K12=L12,CONCATENATE(K12,"  ",J12),CONCATENATE(K12,"-",L12,"  ",J12))</f>
        <v>13  Weapon Binding Ritual</v>
      </c>
      <c r="P12" s="9" t="s">
        <v>319</v>
      </c>
      <c r="Q12" s="0" t="n">
        <v>13</v>
      </c>
    </row>
    <row r="13" customFormat="false" ht="13.8" hidden="false" customHeight="false" outlineLevel="0" collapsed="false">
      <c r="A13" s="8" t="n">
        <v>12</v>
      </c>
      <c r="B13" s="8" t="s">
        <v>320</v>
      </c>
      <c r="C13" s="8" t="s">
        <v>321</v>
      </c>
      <c r="D13" s="8" t="s">
        <v>291</v>
      </c>
      <c r="E13" s="8" t="n">
        <v>0</v>
      </c>
      <c r="F13" s="8" t="n">
        <v>20</v>
      </c>
      <c r="G13" s="8" t="n">
        <v>1</v>
      </c>
      <c r="H13" s="8" t="str">
        <f aca="false">CONCATENATE("('",B13,"','1','0','{",C13,"}','0','0','",F13,"','",G13,"','",D13,"','",E13,"','1'),")</f>
        <v>('Healing Salve','1','0','{+2HP}','0','0','20','1','I','0','1'),</v>
      </c>
      <c r="J13" s="9" t="s">
        <v>322</v>
      </c>
      <c r="K13" s="9" t="n">
        <v>14</v>
      </c>
      <c r="L13" s="9" t="n">
        <v>14</v>
      </c>
      <c r="M13" s="9" t="n">
        <f aca="false">IF(K13=L13,INDEX(3d20!A:B,MATCH(Chems!K13,3d20!A:A,0),2),SUM(INDEX(3d20!A:B,MATCH(Chems!K13,3d20!A:A,0),2),INDEX(3d20!A:B,MATCH(Chems!L13,3d20!A:A,0),2)))</f>
        <v>0.97</v>
      </c>
      <c r="N13" s="9" t="str">
        <f aca="false">IF(K13=L13,CONCATENATE(K13,"  ",J13),CONCATENATE(K13,"-",L13,"  ",J13))</f>
        <v>14  Steady</v>
      </c>
      <c r="P13" s="7" t="s">
        <v>322</v>
      </c>
      <c r="Q13" s="0" t="n">
        <v>14</v>
      </c>
    </row>
    <row r="14" customFormat="false" ht="13.8" hidden="false" customHeight="false" outlineLevel="0" collapsed="false">
      <c r="A14" s="6" t="n">
        <v>13</v>
      </c>
      <c r="B14" s="6" t="s">
        <v>323</v>
      </c>
      <c r="C14" s="6" t="s">
        <v>324</v>
      </c>
      <c r="D14" s="6" t="s">
        <v>301</v>
      </c>
      <c r="E14" s="6" t="n">
        <v>2</v>
      </c>
      <c r="F14" s="6" t="n">
        <v>50</v>
      </c>
      <c r="G14" s="6" t="n">
        <v>2</v>
      </c>
      <c r="H14" s="6" t="str">
        <f aca="false">CONCATENATE("('",B14,"','1','0','{",C14,"}','0','0','",F14,"','",G14,"','",D14,"','",E14,"','1'),")</f>
        <v>('Jet','1','0','{-1AP Action Cost}','0','0','50','2','B','2','1'),</v>
      </c>
      <c r="J14" s="7" t="s">
        <v>325</v>
      </c>
      <c r="K14" s="7" t="n">
        <v>15</v>
      </c>
      <c r="L14" s="7" t="n">
        <v>15</v>
      </c>
      <c r="M14" s="7" t="n">
        <f aca="false">IF(K14=L14,INDEX(3d20!A:B,MATCH(Chems!K14,3d20!A:A,0),2),SUM(INDEX(3d20!A:B,MATCH(Chems!K14,3d20!A:A,0),2),INDEX(3d20!A:B,MATCH(Chems!L14,3d20!A:A,0),2)))</f>
        <v>1.14</v>
      </c>
      <c r="N14" s="7" t="str">
        <f aca="false">IF(K14=L14,CONCATENATE(K14,"  ",J14),CONCATENATE(K14,"-",L14,"  ",J14))</f>
        <v>15  Skeeto Spit</v>
      </c>
      <c r="P14" s="6" t="s">
        <v>325</v>
      </c>
      <c r="Q14" s="0" t="n">
        <v>15</v>
      </c>
    </row>
    <row r="15" customFormat="false" ht="13.8" hidden="false" customHeight="false" outlineLevel="0" collapsed="false">
      <c r="A15" s="8" t="n">
        <v>14</v>
      </c>
      <c r="B15" s="8" t="s">
        <v>310</v>
      </c>
      <c r="C15" s="8" t="s">
        <v>326</v>
      </c>
      <c r="D15" s="8" t="s">
        <v>298</v>
      </c>
      <c r="E15" s="8" t="n">
        <v>1</v>
      </c>
      <c r="F15" s="8" t="n">
        <v>60</v>
      </c>
      <c r="G15" s="8" t="n">
        <v>3</v>
      </c>
      <c r="H15" s="8" t="str">
        <f aca="false">CONCATENATE("('",B15,"','1','0','{",C15,"}','0','0','",F15,"','",G15,"','",D15,"','",E15,"','1'),")</f>
        <v>('Jet Fuel','1','0','{+1AP/turn}','0','0','60','3','L','1','1'),</v>
      </c>
      <c r="J15" s="9" t="s">
        <v>323</v>
      </c>
      <c r="K15" s="9" t="n">
        <v>16</v>
      </c>
      <c r="L15" s="9" t="n">
        <v>17</v>
      </c>
      <c r="M15" s="9" t="n">
        <f aca="false">IF(K15=L15,INDEX(3d20!A:B,MATCH(Chems!K15,3d20!A:A,0),2),SUM(INDEX(3d20!A:B,MATCH(Chems!K15,3d20!A:A,0),2),INDEX(3d20!A:B,MATCH(Chems!L15,3d20!A:A,0),2)))</f>
        <v>2.81</v>
      </c>
      <c r="N15" s="9" t="str">
        <f aca="false">IF(K15=L15,CONCATENATE(K15,"  ",J15),CONCATENATE(K15,"-",L15,"  ",J15))</f>
        <v>16-17  Jet</v>
      </c>
      <c r="P15" s="6" t="s">
        <v>323</v>
      </c>
      <c r="Q15" s="0" t="n">
        <v>16</v>
      </c>
    </row>
    <row r="16" customFormat="false" ht="13.8" hidden="false" customHeight="false" outlineLevel="0" collapsed="false">
      <c r="A16" s="6" t="n">
        <v>15</v>
      </c>
      <c r="B16" s="6" t="s">
        <v>327</v>
      </c>
      <c r="C16" s="6" t="s">
        <v>328</v>
      </c>
      <c r="D16" s="6" t="s">
        <v>298</v>
      </c>
      <c r="E16" s="6" t="n">
        <v>2</v>
      </c>
      <c r="F16" s="6" t="n">
        <v>50</v>
      </c>
      <c r="G16" s="6" t="n">
        <v>2</v>
      </c>
      <c r="H16" s="6" t="str">
        <f aca="false">CONCATENATE("('",B16,"','1','0','{",C16,"}','0','0','",F16,"','",G16,"','",D16,"','",E16,"','1'),")</f>
        <v>('Med-X','1','0','{+3PhDR}','0','0','50','2','L','2','1'),</v>
      </c>
      <c r="J16" s="7" t="s">
        <v>329</v>
      </c>
      <c r="K16" s="7" t="n">
        <v>18</v>
      </c>
      <c r="L16" s="7" t="n">
        <v>19</v>
      </c>
      <c r="M16" s="7" t="n">
        <f aca="false">IF(K16=L16,INDEX(3d20!A:B,MATCH(Chems!K16,3d20!A:A,0),2),SUM(INDEX(3d20!A:B,MATCH(Chems!K16,3d20!A:A,0),2),INDEX(3d20!A:B,MATCH(Chems!L16,3d20!A:A,0),2)))</f>
        <v>3.61</v>
      </c>
      <c r="N16" s="7" t="str">
        <f aca="false">IF(K16=L16,CONCATENATE(K16,"  ",J16),CONCATENATE(K16,"-",L16,"  ",J16))</f>
        <v>18-19  Mentats</v>
      </c>
      <c r="P16" s="8" t="s">
        <v>329</v>
      </c>
      <c r="Q16" s="0" t="n">
        <v>17</v>
      </c>
    </row>
    <row r="17" customFormat="false" ht="13.8" hidden="false" customHeight="false" outlineLevel="0" collapsed="false">
      <c r="A17" s="8" t="n">
        <v>16</v>
      </c>
      <c r="B17" s="8" t="s">
        <v>329</v>
      </c>
      <c r="C17" s="8" t="s">
        <v>330</v>
      </c>
      <c r="D17" s="8" t="s">
        <v>298</v>
      </c>
      <c r="E17" s="8" t="n">
        <v>3</v>
      </c>
      <c r="F17" s="8" t="n">
        <v>50</v>
      </c>
      <c r="G17" s="8" t="n">
        <v>2</v>
      </c>
      <c r="H17" s="8" t="str">
        <f aca="false">CONCATENATE("('",B17,"','1','0','{",C17,"}','0','0','",F17,"','",G17,"','",D17,"','",E17,"','1'),")</f>
        <v>('Mentats','1','0','{RR1d20 PER&amp;INT}','0','0','50','2','L','3','1'),</v>
      </c>
      <c r="J17" s="9" t="s">
        <v>331</v>
      </c>
      <c r="K17" s="9" t="n">
        <v>20</v>
      </c>
      <c r="L17" s="9" t="n">
        <v>21</v>
      </c>
      <c r="M17" s="9" t="n">
        <f aca="false">IF(K17=L17,INDEX(3d20!A:B,MATCH(Chems!K17,3d20!A:A,0),2),SUM(INDEX(3d20!A:B,MATCH(Chems!K17,3d20!A:A,0),2),INDEX(3d20!A:B,MATCH(Chems!L17,3d20!A:A,0),2)))</f>
        <v>4.52</v>
      </c>
      <c r="N17" s="9" t="str">
        <f aca="false">IF(K17=L17,CONCATENATE(K17,"  ",J17),CONCATENATE(K17,"-",L17,"  ",J17))</f>
        <v>20-21  Stimpak</v>
      </c>
      <c r="P17" s="8" t="s">
        <v>331</v>
      </c>
      <c r="Q17" s="0" t="n">
        <v>18</v>
      </c>
    </row>
    <row r="18" customFormat="false" ht="13.8" hidden="false" customHeight="false" outlineLevel="0" collapsed="false">
      <c r="A18" s="6" t="n">
        <v>17</v>
      </c>
      <c r="B18" s="6" t="s">
        <v>332</v>
      </c>
      <c r="C18" s="6" t="s">
        <v>333</v>
      </c>
      <c r="D18" s="6" t="s">
        <v>298</v>
      </c>
      <c r="E18" s="6" t="n">
        <v>2</v>
      </c>
      <c r="F18" s="6" t="n">
        <v>60</v>
      </c>
      <c r="G18" s="6" t="n">
        <v>3</v>
      </c>
      <c r="H18" s="6" t="str">
        <f aca="false">CONCATENATE("('",B18,"','1','0','{",C18,"}','0','0','",F18,"','",G18,"','",D18,"','",E18,"','1'),")</f>
        <v>('Orange Mentats','1','0','{PER(-2),RR+1d20 Aim}','0','0','60','3','L','2','1'),</v>
      </c>
      <c r="J18" s="7" t="s">
        <v>334</v>
      </c>
      <c r="K18" s="7" t="n">
        <v>22</v>
      </c>
      <c r="L18" s="7" t="n">
        <v>23</v>
      </c>
      <c r="M18" s="7" t="n">
        <f aca="false">IF(K18=L18,INDEX(3d20!A:B,MATCH(Chems!K18,3d20!A:A,0),2),SUM(INDEX(3d20!A:B,MATCH(Chems!K18,3d20!A:A,0),2),INDEX(3d20!A:B,MATCH(Chems!L18,3d20!A:A,0),2)))</f>
        <v>5.48</v>
      </c>
      <c r="N18" s="7" t="str">
        <f aca="false">IF(K18=L18,CONCATENATE(K18,"  ",J18),CONCATENATE(K18,"-",L18,"  ",J18))</f>
        <v>22-23  Fixer</v>
      </c>
      <c r="P18" s="9" t="s">
        <v>334</v>
      </c>
      <c r="Q18" s="0" t="n">
        <v>19</v>
      </c>
    </row>
    <row r="19" customFormat="false" ht="13.8" hidden="false" customHeight="false" outlineLevel="0" collapsed="false">
      <c r="A19" s="8" t="n">
        <v>18</v>
      </c>
      <c r="B19" s="8" t="s">
        <v>315</v>
      </c>
      <c r="C19" s="8" t="s">
        <v>335</v>
      </c>
      <c r="D19" s="8" t="s">
        <v>298</v>
      </c>
      <c r="E19" s="8" t="n">
        <v>1</v>
      </c>
      <c r="F19" s="8" t="n">
        <v>55</v>
      </c>
      <c r="G19" s="8" t="n">
        <v>3</v>
      </c>
      <c r="H19" s="8" t="str">
        <f aca="false">CONCATENATE("('",B19,"','1','0','{",C19,"}','0','0','",F19,"','",G19,"','",D19,"','",E19,"','1'),")</f>
        <v>('Overdrive','1','0','{+3CD,RR3CD}','0','0','55','3','L','1','1'),</v>
      </c>
      <c r="J19" s="9" t="s">
        <v>336</v>
      </c>
      <c r="K19" s="9" t="n">
        <v>24</v>
      </c>
      <c r="L19" s="9" t="n">
        <v>25</v>
      </c>
      <c r="M19" s="9" t="n">
        <f aca="false">IF(K19=L19,INDEX(3d20!A:B,MATCH(Chems!K19,3d20!A:A,0),2),SUM(INDEX(3d20!A:B,MATCH(Chems!K19,3d20!A:A,0),2),INDEX(3d20!A:B,MATCH(Chems!L19,3d20!A:A,0),2)))</f>
        <v>6.28</v>
      </c>
      <c r="N19" s="9" t="str">
        <f aca="false">IF(K19=L19,CONCATENATE(K19,"  ",J19),CONCATENATE(K19,"-",L19,"  ",J19))</f>
        <v>24-25  Rad-X</v>
      </c>
      <c r="P19" s="6" t="s">
        <v>336</v>
      </c>
      <c r="Q19" s="0" t="n">
        <v>20</v>
      </c>
    </row>
    <row r="20" customFormat="false" ht="13.8" hidden="false" customHeight="false" outlineLevel="0" collapsed="false">
      <c r="A20" s="6" t="n">
        <v>19</v>
      </c>
      <c r="B20" s="6" t="s">
        <v>337</v>
      </c>
      <c r="C20" s="6" t="s">
        <v>338</v>
      </c>
      <c r="D20" s="6" t="s">
        <v>298</v>
      </c>
      <c r="E20" s="6" t="n">
        <v>2</v>
      </c>
      <c r="F20" s="6" t="n">
        <v>50</v>
      </c>
      <c r="G20" s="6" t="n">
        <v>2</v>
      </c>
      <c r="H20" s="6" t="str">
        <f aca="false">CONCATENATE("('",B20,"','1','0','{",C20,"}','0','0','",F20,"','",G20,"','",D20,"','",E20,"','1'),")</f>
        <v>('Psycho','1','0','{+2CD,+3PhDR}','0','0','50','2','L','2','1'),</v>
      </c>
      <c r="J20" s="7" t="s">
        <v>339</v>
      </c>
      <c r="K20" s="7" t="n">
        <v>26</v>
      </c>
      <c r="L20" s="7" t="n">
        <v>26</v>
      </c>
      <c r="M20" s="7" t="n">
        <f aca="false">IF(K20=L20,INDEX(3d20!A:B,MATCH(Chems!K20,3d20!A:A,0),2),SUM(INDEX(3d20!A:B,MATCH(Chems!K20,3d20!A:A,0),2),INDEX(3d20!A:B,MATCH(Chems!L20,3d20!A:A,0),2)))</f>
        <v>3.38</v>
      </c>
      <c r="N20" s="7" t="str">
        <f aca="false">IF(K20=L20,CONCATENATE(K20,"  ",J20),CONCATENATE(K20,"-",L20,"  ",J20))</f>
        <v>26  Fire Ant Nectar</v>
      </c>
      <c r="P20" s="9" t="s">
        <v>339</v>
      </c>
      <c r="Q20" s="0" t="n">
        <v>21</v>
      </c>
    </row>
    <row r="21" customFormat="false" ht="13.8" hidden="false" customHeight="false" outlineLevel="0" collapsed="false">
      <c r="A21" s="8" t="n">
        <v>20</v>
      </c>
      <c r="B21" s="8" t="s">
        <v>295</v>
      </c>
      <c r="C21" s="8" t="s">
        <v>340</v>
      </c>
      <c r="D21" s="8" t="s">
        <v>301</v>
      </c>
      <c r="E21" s="8" t="n">
        <v>1</v>
      </c>
      <c r="F21" s="8" t="n">
        <v>70</v>
      </c>
      <c r="G21" s="8" t="n">
        <v>4</v>
      </c>
      <c r="H21" s="8" t="str">
        <f aca="false">CONCATENATE("('",B21,"','1','0','{",C21,"}','0','0','",F21,"','",G21,"','",D21,"','",E21,"','1'),")</f>
        <v>('Psycho Jet','1','0','{+2CD,+4PhDR,+4AP}','0','0','70','4','B','1','1'),</v>
      </c>
      <c r="J21" s="9" t="s">
        <v>341</v>
      </c>
      <c r="K21" s="9" t="n">
        <v>27</v>
      </c>
      <c r="L21" s="9" t="n">
        <v>27</v>
      </c>
      <c r="M21" s="9" t="n">
        <f aca="false">IF(K21=L21,INDEX(3d20!A:B,MATCH(Chems!K21,3d20!A:A,0),2),SUM(INDEX(3d20!A:B,MATCH(Chems!K21,3d20!A:A,0),2),INDEX(3d20!A:B,MATCH(Chems!L21,3d20!A:A,0),2)))</f>
        <v>3.5</v>
      </c>
      <c r="N21" s="9" t="str">
        <f aca="false">IF(K21=L21,CONCATENATE(K21,"  ",J21),CONCATENATE(K21,"-",L21,"  ",J21))</f>
        <v>27  Sacred Datura Root</v>
      </c>
      <c r="P21" s="7" t="s">
        <v>341</v>
      </c>
      <c r="Q21" s="0" t="n">
        <v>22</v>
      </c>
    </row>
    <row r="22" customFormat="false" ht="13.8" hidden="false" customHeight="false" outlineLevel="0" collapsed="false">
      <c r="A22" s="6" t="n">
        <v>21</v>
      </c>
      <c r="B22" s="6" t="s">
        <v>342</v>
      </c>
      <c r="C22" s="6" t="s">
        <v>343</v>
      </c>
      <c r="D22" s="6" t="s">
        <v>298</v>
      </c>
      <c r="E22" s="6" t="n">
        <v>1</v>
      </c>
      <c r="F22" s="6" t="n">
        <v>70</v>
      </c>
      <c r="G22" s="6" t="n">
        <v>4</v>
      </c>
      <c r="H22" s="6" t="str">
        <f aca="false">CONCATENATE("('",B22,"','1','0','{",C22,"}','0','0','",F22,"','",G22,"','",D22,"','",E22,"','1'),")</f>
        <v>('Psychobuff','1','0','{+2CD,+4MaxHP,STR/END(-1)}','0','0','70','4','L','1','1'),</v>
      </c>
      <c r="J22" s="7" t="s">
        <v>344</v>
      </c>
      <c r="K22" s="7" t="n">
        <v>28</v>
      </c>
      <c r="L22" s="7" t="n">
        <v>29</v>
      </c>
      <c r="M22" s="7" t="n">
        <f aca="false">IF(K22=L22,INDEX(3d20!A:B,MATCH(Chems!K22,3d20!A:A,0),2),SUM(INDEX(3d20!A:B,MATCH(Chems!K22,3d20!A:A,0),2),INDEX(3d20!A:B,MATCH(Chems!L22,3d20!A:A,0),2)))</f>
        <v>7.27</v>
      </c>
      <c r="N22" s="7" t="str">
        <f aca="false">IF(K22=L22,CONCATENATE(K22,"  ",J22),CONCATENATE(K22,"-",L22,"  ",J22))</f>
        <v>28-29  Stimpak (Diluted)</v>
      </c>
      <c r="P22" s="6" t="s">
        <v>344</v>
      </c>
      <c r="Q22" s="0" t="n">
        <v>23</v>
      </c>
    </row>
    <row r="23" customFormat="false" ht="13.8" hidden="false" customHeight="false" outlineLevel="0" collapsed="false">
      <c r="A23" s="8" t="n">
        <v>22</v>
      </c>
      <c r="B23" s="8" t="s">
        <v>299</v>
      </c>
      <c r="C23" s="8" t="s">
        <v>345</v>
      </c>
      <c r="D23" s="8" t="s">
        <v>298</v>
      </c>
      <c r="E23" s="8" t="n">
        <v>1</v>
      </c>
      <c r="F23" s="8" t="n">
        <v>70</v>
      </c>
      <c r="G23" s="8" t="n">
        <v>4</v>
      </c>
      <c r="H23" s="8" t="str">
        <f aca="false">CONCATENATE("('",B23,"','1','0','{",C23,"}','0','0','",F23,"','",G23,"','",D23,"','",E23,"','1'),")</f>
        <v>('Psychotats','1','0','{+2CD,+2PhDR,PER(-1)}','0','0','70','4','L','1','1'),</v>
      </c>
      <c r="J23" s="9" t="s">
        <v>346</v>
      </c>
      <c r="K23" s="9" t="n">
        <v>30</v>
      </c>
      <c r="L23" s="9" t="n">
        <v>30</v>
      </c>
      <c r="M23" s="9" t="n">
        <f aca="false">IF(K23=L23,INDEX(3d20!A:B,MATCH(Chems!K23,3d20!A:A,0),2),SUM(INDEX(3d20!A:B,MATCH(Chems!K23,3d20!A:A,0),2),INDEX(3d20!A:B,MATCH(Chems!L23,3d20!A:A,0),2)))</f>
        <v>3.73</v>
      </c>
      <c r="N23" s="9" t="str">
        <f aca="false">IF(K23=L23,CONCATENATE(K23,"  ",J23),CONCATENATE(K23,"-",L23,"  ",J23))</f>
        <v>30  Ant Nectar</v>
      </c>
      <c r="P23" s="7" t="s">
        <v>346</v>
      </c>
      <c r="Q23" s="0" t="n">
        <v>24</v>
      </c>
    </row>
    <row r="24" customFormat="false" ht="13.8" hidden="false" customHeight="false" outlineLevel="0" collapsed="false">
      <c r="A24" s="6" t="n">
        <v>23</v>
      </c>
      <c r="B24" s="6" t="s">
        <v>336</v>
      </c>
      <c r="C24" s="6" t="s">
        <v>347</v>
      </c>
      <c r="D24" s="6" t="s">
        <v>298</v>
      </c>
      <c r="E24" s="6" t="n">
        <v>0</v>
      </c>
      <c r="F24" s="6" t="n">
        <v>40</v>
      </c>
      <c r="G24" s="6" t="n">
        <v>2</v>
      </c>
      <c r="H24" s="6" t="str">
        <f aca="false">CONCATENATE("('",B24,"','1','0','{",C24,"}','0','0','",F24,"','",G24,"','",D24,"','",E24,"','1'),")</f>
        <v>('Rad-X','1','0','{+6RadDR}','0','0','40','2','L','0','1'),</v>
      </c>
      <c r="J24" s="7" t="s">
        <v>348</v>
      </c>
      <c r="K24" s="7" t="n">
        <v>31</v>
      </c>
      <c r="L24" s="7" t="n">
        <v>32</v>
      </c>
      <c r="M24" s="7" t="n">
        <f aca="false">IF(K24=L24,INDEX(3d20!A:B,MATCH(Chems!K24,3d20!A:A,0),2),SUM(INDEX(3d20!A:B,MATCH(Chems!K24,3d20!A:A,0),2),INDEX(3d20!A:B,MATCH(Chems!L24,3d20!A:A,0),2)))</f>
        <v>7.5</v>
      </c>
      <c r="N24" s="7" t="str">
        <f aca="false">IF(K24=L24,CONCATENATE(K24,"  ",J24),CONCATENATE(K24,"-",L24,"  ",J24))</f>
        <v>31-32  Coyote Tobacco Chew</v>
      </c>
      <c r="P24" s="9" t="s">
        <v>348</v>
      </c>
      <c r="Q24" s="0" t="n">
        <v>25</v>
      </c>
    </row>
    <row r="25" customFormat="false" ht="13.8" hidden="false" customHeight="false" outlineLevel="0" collapsed="false">
      <c r="A25" s="8" t="n">
        <v>24</v>
      </c>
      <c r="B25" s="8" t="s">
        <v>349</v>
      </c>
      <c r="C25" s="8" t="s">
        <v>350</v>
      </c>
      <c r="D25" s="8" t="s">
        <v>298</v>
      </c>
      <c r="E25" s="8" t="n">
        <v>0</v>
      </c>
      <c r="F25" s="8" t="n">
        <v>25</v>
      </c>
      <c r="G25" s="8" t="n">
        <v>1</v>
      </c>
      <c r="H25" s="8" t="str">
        <f aca="false">CONCATENATE("('",B25,"','1','0','{",C25,"}','0','0','",F25,"','",G25,"','",D25,"','",E25,"','1'),")</f>
        <v>('Rad-X (Diluted)','1','0','{+3RadDR}','0','0','25','1','L','0','1'),</v>
      </c>
      <c r="J25" s="9" t="s">
        <v>320</v>
      </c>
      <c r="K25" s="9" t="n">
        <v>33</v>
      </c>
      <c r="L25" s="9" t="n">
        <v>34</v>
      </c>
      <c r="M25" s="9" t="n">
        <f aca="false">IF(K25=L25,INDEX(3d20!A:B,MATCH(Chems!K25,3d20!A:A,0),2),SUM(INDEX(3d20!A:B,MATCH(Chems!K25,3d20!A:A,0),2),INDEX(3d20!A:B,MATCH(Chems!L25,3d20!A:A,0),2)))</f>
        <v>7.4</v>
      </c>
      <c r="N25" s="9" t="str">
        <f aca="false">IF(K25=L25,CONCATENATE(K25,"  ",J25),CONCATENATE(K25,"-",L25,"  ",J25))</f>
        <v>33-34  Healing Salve</v>
      </c>
      <c r="P25" s="8" t="s">
        <v>320</v>
      </c>
      <c r="Q25" s="0" t="n">
        <v>39</v>
      </c>
    </row>
    <row r="26" customFormat="false" ht="13.8" hidden="false" customHeight="false" outlineLevel="0" collapsed="false">
      <c r="A26" s="6" t="n">
        <v>25</v>
      </c>
      <c r="B26" s="6" t="s">
        <v>351</v>
      </c>
      <c r="C26" s="6" t="s">
        <v>352</v>
      </c>
      <c r="D26" s="6" t="s">
        <v>291</v>
      </c>
      <c r="E26" s="6" t="n">
        <v>0</v>
      </c>
      <c r="F26" s="6" t="n">
        <v>80</v>
      </c>
      <c r="G26" s="6" t="n">
        <v>2</v>
      </c>
      <c r="H26" s="6" t="str">
        <f aca="false">CONCATENATE("('",B26,"','1','0','{",C26,"}','0','0','",F26,"','",G26,"','",D26,"','",E26,"','1'),")</f>
        <v>('RadAway','1','0','{-4RadDam}','0','0','80','2','I','0','1'),</v>
      </c>
      <c r="J26" s="7" t="s">
        <v>349</v>
      </c>
      <c r="K26" s="7" t="n">
        <v>35</v>
      </c>
      <c r="L26" s="7" t="n">
        <v>36</v>
      </c>
      <c r="M26" s="7" t="n">
        <f aca="false">IF(K26=L26,INDEX(3d20!A:B,MATCH(Chems!K26,3d20!A:A,0),2),SUM(INDEX(3d20!A:B,MATCH(Chems!K26,3d20!A:A,0),2),INDEX(3d20!A:B,MATCH(Chems!L26,3d20!A:A,0),2)))</f>
        <v>7.1</v>
      </c>
      <c r="N26" s="7" t="str">
        <f aca="false">IF(K26=L26,CONCATENATE(K26,"  ",J26),CONCATENATE(K26,"-",L26,"  ",J26))</f>
        <v>35-36  Rad-X (Diluted)</v>
      </c>
      <c r="P26" s="8" t="s">
        <v>349</v>
      </c>
      <c r="Q26" s="0" t="n">
        <v>40</v>
      </c>
    </row>
    <row r="27" customFormat="false" ht="13.8" hidden="false" customHeight="false" outlineLevel="0" collapsed="false">
      <c r="A27" s="8" t="n">
        <v>26</v>
      </c>
      <c r="B27" s="8" t="s">
        <v>353</v>
      </c>
      <c r="C27" s="8" t="s">
        <v>354</v>
      </c>
      <c r="D27" s="8" t="s">
        <v>291</v>
      </c>
      <c r="E27" s="8" t="n">
        <v>0</v>
      </c>
      <c r="F27" s="8" t="n">
        <v>50</v>
      </c>
      <c r="G27" s="8" t="n">
        <v>1</v>
      </c>
      <c r="H27" s="8" t="str">
        <f aca="false">CONCATENATE("('",B27,"','1','0','{",C27,"}','0','0','",F27,"','",G27,"','",D27,"','",E27,"','1'),")</f>
        <v>('RadAway (Diluted)','1','0','{-2RadDam}','0','0','50','1','I','0','1'),</v>
      </c>
      <c r="J27" s="9" t="s">
        <v>353</v>
      </c>
      <c r="K27" s="9" t="n">
        <v>37</v>
      </c>
      <c r="L27" s="9" t="n">
        <v>38</v>
      </c>
      <c r="M27" s="9" t="n">
        <f aca="false">IF(K27=L27,INDEX(3d20!A:B,MATCH(Chems!K27,3d20!A:A,0),2),SUM(INDEX(3d20!A:B,MATCH(Chems!K27,3d20!A:A,0),2),INDEX(3d20!A:B,MATCH(Chems!L27,3d20!A:A,0),2)))</f>
        <v>6.61</v>
      </c>
      <c r="N27" s="9" t="str">
        <f aca="false">IF(K27=L27,CONCATENATE(K27,"  ",J27),CONCATENATE(K27,"-",L27,"  ",J27))</f>
        <v>37-38  RadAway (Diluted)</v>
      </c>
      <c r="P27" s="8" t="s">
        <v>353</v>
      </c>
      <c r="Q27" s="0" t="n">
        <v>41</v>
      </c>
    </row>
    <row r="28" customFormat="false" ht="13.8" hidden="false" customHeight="false" outlineLevel="0" collapsed="false">
      <c r="A28" s="6" t="n">
        <v>27</v>
      </c>
      <c r="B28" s="6" t="s">
        <v>325</v>
      </c>
      <c r="C28" s="6" t="s">
        <v>355</v>
      </c>
      <c r="D28" s="6" t="s">
        <v>298</v>
      </c>
      <c r="E28" s="6" t="n">
        <v>0</v>
      </c>
      <c r="F28" s="6" t="n">
        <v>40</v>
      </c>
      <c r="G28" s="6" t="n">
        <v>2</v>
      </c>
      <c r="H28" s="6" t="str">
        <f aca="false">CONCATENATE("('",B28,"','1','0','{",C28,"}','0','0','",F28,"','",G28,"','",D28,"','",E28,"','1'),")</f>
        <v>('Skeeto Spit','1','0','{+2MaxHP}','0','0','40','2','L','0','1'),</v>
      </c>
      <c r="J28" s="7" t="s">
        <v>356</v>
      </c>
      <c r="K28" s="7" t="n">
        <v>39</v>
      </c>
      <c r="L28" s="7" t="n">
        <v>39</v>
      </c>
      <c r="M28" s="7" t="n">
        <f aca="false">IF(K28=L28,INDEX(3d20!A:B,MATCH(Chems!K28,3d20!A:A,0),2),SUM(INDEX(3d20!A:B,MATCH(Chems!K28,3d20!A:A,0),2),INDEX(3d20!A:B,MATCH(Chems!L28,3d20!A:A,0),2)))</f>
        <v>3.05</v>
      </c>
      <c r="N28" s="7" t="str">
        <f aca="false">IF(K28=L28,CONCATENATE(K28,"  ",J28),CONCATENATE(K28,"-",L28,"  ",J28))</f>
        <v>39  Datura Hide</v>
      </c>
      <c r="P28" s="7" t="s">
        <v>356</v>
      </c>
      <c r="Q28" s="0" t="n">
        <v>42</v>
      </c>
    </row>
    <row r="29" customFormat="false" ht="13.8" hidden="false" customHeight="false" outlineLevel="0" collapsed="false">
      <c r="A29" s="8" t="n">
        <v>28</v>
      </c>
      <c r="B29" s="8" t="s">
        <v>331</v>
      </c>
      <c r="C29" s="8" t="s">
        <v>357</v>
      </c>
      <c r="D29" s="8" t="s">
        <v>291</v>
      </c>
      <c r="E29" s="8" t="n">
        <v>0</v>
      </c>
      <c r="F29" s="8" t="n">
        <v>50</v>
      </c>
      <c r="G29" s="8" t="n">
        <v>2</v>
      </c>
      <c r="H29" s="8" t="str">
        <f aca="false">CONCATENATE("('",B29,"','1','0','{",C29,"}','0','0','",F29,"','",G29,"','",D29,"','",E29,"','1'),")</f>
        <v>('Stimpak','1','0','{+4HP}','0','0','50','2','I','0','1'),</v>
      </c>
      <c r="J29" s="9" t="s">
        <v>358</v>
      </c>
      <c r="K29" s="9" t="n">
        <v>40</v>
      </c>
      <c r="L29" s="9" t="n">
        <v>41</v>
      </c>
      <c r="M29" s="9" t="n">
        <f aca="false">IF(K29=L29,INDEX(3d20!A:B,MATCH(Chems!K29,3d20!A:A,0),2),SUM(INDEX(3d20!A:B,MATCH(Chems!K29,3d20!A:A,0),2),INDEX(3d20!A:B,MATCH(Chems!L29,3d20!A:A,0),2)))</f>
        <v>5.48</v>
      </c>
      <c r="N29" s="9" t="str">
        <f aca="false">IF(K29=L29,CONCATENATE(K29,"  ",J29),CONCATENATE(K29,"-",L29,"  ",J29))</f>
        <v>40-41  Antivenom</v>
      </c>
      <c r="P29" s="7" t="s">
        <v>358</v>
      </c>
      <c r="Q29" s="0" t="n">
        <v>43</v>
      </c>
    </row>
    <row r="30" customFormat="false" ht="13.8" hidden="false" customHeight="false" outlineLevel="0" collapsed="false">
      <c r="A30" s="6" t="n">
        <v>29</v>
      </c>
      <c r="B30" s="6" t="s">
        <v>344</v>
      </c>
      <c r="C30" s="6" t="s">
        <v>321</v>
      </c>
      <c r="D30" s="6" t="s">
        <v>291</v>
      </c>
      <c r="E30" s="6" t="n">
        <v>0</v>
      </c>
      <c r="F30" s="6" t="n">
        <v>30</v>
      </c>
      <c r="G30" s="6" t="n">
        <v>1</v>
      </c>
      <c r="H30" s="6" t="str">
        <f aca="false">CONCATENATE("('",B30,"','1','0','{",C30,"}','0','0','",F30,"','",G30,"','",D30,"','",E30,"','1'),")</f>
        <v>('Stimpak (Diluted)','1','0','{+2HP}','0','0','30','1','I','0','1'),</v>
      </c>
      <c r="J30" s="7" t="s">
        <v>303</v>
      </c>
      <c r="K30" s="7" t="n">
        <v>42</v>
      </c>
      <c r="L30" s="7" t="n">
        <v>43</v>
      </c>
      <c r="M30" s="7" t="n">
        <f aca="false">IF(K30=L30,INDEX(3d20!A:B,MATCH(Chems!K30,3d20!A:A,0),2),SUM(INDEX(3d20!A:B,MATCH(Chems!K30,3d20!A:A,0),2),INDEX(3d20!A:B,MATCH(Chems!L30,3d20!A:A,0),2)))</f>
        <v>4.52</v>
      </c>
      <c r="N30" s="7" t="str">
        <f aca="false">IF(K30=L30,CONCATENATE(K30,"  ",J30),CONCATENATE(K30,"-",L30,"  ",J30))</f>
        <v>42-43  Buffout</v>
      </c>
      <c r="P30" s="6" t="s">
        <v>303</v>
      </c>
      <c r="Q30" s="0" t="n">
        <v>44</v>
      </c>
    </row>
    <row r="31" customFormat="false" ht="13.8" hidden="false" customHeight="false" outlineLevel="0" collapsed="false">
      <c r="A31" s="8" t="n">
        <v>30</v>
      </c>
      <c r="B31" s="8" t="s">
        <v>302</v>
      </c>
      <c r="C31" s="8" t="s">
        <v>359</v>
      </c>
      <c r="D31" s="8" t="s">
        <v>291</v>
      </c>
      <c r="E31" s="8" t="n">
        <v>0</v>
      </c>
      <c r="F31" s="8" t="n">
        <v>90</v>
      </c>
      <c r="G31" s="8" t="n">
        <v>4</v>
      </c>
      <c r="H31" s="8" t="str">
        <f aca="false">CONCATENATE("('",B31,"','1','0','{",C31,"}','0','0','",F31,"','",G31,"','",D31,"','",E31,"','1'),")</f>
        <v>('Super Stimpak','1','0','{+8HP}','0','0','90','4','I','0','1'),</v>
      </c>
      <c r="J31" s="9" t="s">
        <v>360</v>
      </c>
      <c r="K31" s="9" t="n">
        <v>44</v>
      </c>
      <c r="L31" s="9" t="n">
        <v>44</v>
      </c>
      <c r="M31" s="9" t="n">
        <f aca="false">IF(K31=L31,INDEX(3d20!A:B,MATCH(Chems!K31,3d20!A:A,0),2),SUM(INDEX(3d20!A:B,MATCH(Chems!K31,3d20!A:A,0),2),INDEX(3d20!A:B,MATCH(Chems!L31,3d20!A:A,0),2)))</f>
        <v>1.91</v>
      </c>
      <c r="N31" s="9" t="str">
        <f aca="false">IF(K31=L31,CONCATENATE(K31,"  ",J31),CONCATENATE(K31,"-",L31,"  ",J31))</f>
        <v>44  Cateye</v>
      </c>
      <c r="P31" s="9" t="s">
        <v>360</v>
      </c>
      <c r="Q31" s="0" t="n">
        <v>45</v>
      </c>
    </row>
    <row r="32" customFormat="false" ht="13.8" hidden="false" customHeight="false" outlineLevel="0" collapsed="false">
      <c r="A32" s="6" t="n">
        <v>31</v>
      </c>
      <c r="B32" s="6" t="s">
        <v>361</v>
      </c>
      <c r="C32" s="6" t="s">
        <v>362</v>
      </c>
      <c r="D32" s="6" t="s">
        <v>301</v>
      </c>
      <c r="E32" s="6" t="n">
        <v>3</v>
      </c>
      <c r="F32" s="6" t="n">
        <v>67</v>
      </c>
      <c r="G32" s="6" t="n">
        <v>2</v>
      </c>
      <c r="H32" s="6" t="str">
        <f aca="false">CONCATENATE("('",B32,"','1','0','{",C32,"}','0','0','",F32,"','",G32,"','",D32,"','",E32,"','1'),")</f>
        <v>('Ultra Jet','1','0','{+6AP,-1AP Action Cost}','0','0','67','2','B','3','1'),</v>
      </c>
      <c r="J32" s="7" t="s">
        <v>337</v>
      </c>
      <c r="K32" s="7" t="n">
        <v>45</v>
      </c>
      <c r="L32" s="7" t="n">
        <v>46</v>
      </c>
      <c r="M32" s="7" t="n">
        <f aca="false">IF(K32=L32,INDEX(3d20!A:B,MATCH(Chems!K32,3d20!A:A,0),2),SUM(INDEX(3d20!A:B,MATCH(Chems!K32,3d20!A:A,0),2),INDEX(3d20!A:B,MATCH(Chems!L32,3d20!A:A,0),2)))</f>
        <v>3.2</v>
      </c>
      <c r="N32" s="7" t="str">
        <f aca="false">IF(K32=L32,CONCATENATE(K32,"  ",J32),CONCATENATE(K32,"-",L32,"  ",J32))</f>
        <v>45-46  Psycho</v>
      </c>
      <c r="P32" s="6" t="s">
        <v>337</v>
      </c>
      <c r="Q32" s="0" t="n">
        <v>46</v>
      </c>
    </row>
    <row r="33" customFormat="false" ht="13.8" hidden="false" customHeight="false" outlineLevel="0" collapsed="false">
      <c r="A33" s="8" t="n">
        <v>32</v>
      </c>
      <c r="B33" s="8" t="s">
        <v>363</v>
      </c>
      <c r="C33" s="8" t="s">
        <v>364</v>
      </c>
      <c r="D33" s="8" t="s">
        <v>298</v>
      </c>
      <c r="E33" s="8" t="n">
        <v>1</v>
      </c>
      <c r="F33" s="8" t="n">
        <v>60</v>
      </c>
      <c r="G33" s="8" t="n">
        <v>4</v>
      </c>
      <c r="H33" s="8" t="str">
        <f aca="false">CONCATENATE("('",B33,"','1','0','{",C33,"}','0','0','",F33,"','",G33,"','",D33,"','",E33,"','1'),")</f>
        <v>('X-Cell','1','0','{+1d20}','0','0','60','4','L','1','1'),</v>
      </c>
      <c r="J33" s="9" t="s">
        <v>327</v>
      </c>
      <c r="K33" s="9" t="n">
        <v>47</v>
      </c>
      <c r="L33" s="9" t="n">
        <v>47</v>
      </c>
      <c r="M33" s="9" t="n">
        <f aca="false">IF(K33=L33,INDEX(3d20!A:B,MATCH(Chems!K33,3d20!A:A,0),2),SUM(INDEX(3d20!A:B,MATCH(Chems!K33,3d20!A:A,0),2),INDEX(3d20!A:B,MATCH(Chems!L33,3d20!A:A,0),2)))</f>
        <v>1.31</v>
      </c>
      <c r="N33" s="9" t="str">
        <f aca="false">IF(K33=L33,CONCATENATE(K33,"  ",J33),CONCATENATE(K33,"-",L33,"  ",J33))</f>
        <v>47  Med-X</v>
      </c>
      <c r="P33" s="6" t="s">
        <v>327</v>
      </c>
      <c r="Q33" s="0" t="n">
        <v>47</v>
      </c>
    </row>
    <row r="34" customFormat="false" ht="13.8" hidden="false" customHeight="false" outlineLevel="0" collapsed="false">
      <c r="A34" s="7" t="n">
        <v>33</v>
      </c>
      <c r="B34" s="7" t="s">
        <v>346</v>
      </c>
      <c r="C34" s="7" t="s">
        <v>365</v>
      </c>
      <c r="D34" s="7" t="s">
        <v>298</v>
      </c>
      <c r="E34" s="7" t="n">
        <v>3</v>
      </c>
      <c r="F34" s="7" t="n">
        <v>25</v>
      </c>
      <c r="G34" s="7" t="n">
        <v>1</v>
      </c>
      <c r="H34" s="7" t="str">
        <f aca="false">CONCATENATE("('",B34,"','1','0','{",C34,"}','0','0','",F34,"','",G34,"','",D34,"','",E34,"','2'),")</f>
        <v>('Ant Nectar','1','0','{STR(-2),INT/CHA(-1)}','0','0','25','1','L','3','2'),</v>
      </c>
      <c r="J34" s="7" t="s">
        <v>311</v>
      </c>
      <c r="K34" s="7" t="n">
        <v>48</v>
      </c>
      <c r="L34" s="7" t="n">
        <v>48</v>
      </c>
      <c r="M34" s="7" t="n">
        <f aca="false">IF(K34=L34,INDEX(3d20!A:B,MATCH(Chems!K34,3d20!A:A,0),2),SUM(INDEX(3d20!A:B,MATCH(Chems!K34,3d20!A:A,0),2),INDEX(3d20!A:B,MATCH(Chems!L34,3d20!A:A,0),2)))</f>
        <v>1.14</v>
      </c>
      <c r="N34" s="7" t="str">
        <f aca="false">IF(K34=L34,CONCATENATE(K34,"  ",J34),CONCATENATE(K34,"-",L34,"  ",J34))</f>
        <v>48  Daddy-O</v>
      </c>
      <c r="P34" s="8" t="s">
        <v>311</v>
      </c>
      <c r="Q34" s="0" t="n">
        <v>48</v>
      </c>
    </row>
    <row r="35" customFormat="false" ht="13.8" hidden="false" customHeight="false" outlineLevel="0" collapsed="false">
      <c r="A35" s="9" t="n">
        <v>34</v>
      </c>
      <c r="B35" s="9" t="s">
        <v>339</v>
      </c>
      <c r="C35" s="9" t="s">
        <v>366</v>
      </c>
      <c r="D35" s="9" t="s">
        <v>298</v>
      </c>
      <c r="E35" s="9" t="n">
        <v>2</v>
      </c>
      <c r="F35" s="9" t="n">
        <v>35</v>
      </c>
      <c r="G35" s="9" t="n">
        <v>2</v>
      </c>
      <c r="H35" s="9" t="str">
        <f aca="false">CONCATENATE("('",B35,"','1','0','{",C35,"}','0','0','",F35,"','",G35,"','",D35,"','",E35,"','2'),")</f>
        <v>('Fire Ant Nectar','1','0','{AGI(-2),INT(+2),+1EnDR}','0','0','35','2','L','2','2'),</v>
      </c>
      <c r="J35" s="9" t="s">
        <v>367</v>
      </c>
      <c r="K35" s="9" t="n">
        <v>49</v>
      </c>
      <c r="L35" s="9" t="n">
        <v>49</v>
      </c>
      <c r="M35" s="9" t="n">
        <f aca="false">IF(K35=L35,INDEX(3d20!A:B,MATCH(Chems!K35,3d20!A:A,0),2),SUM(INDEX(3d20!A:B,MATCH(Chems!K35,3d20!A:A,0),2),INDEX(3d20!A:B,MATCH(Chems!L35,3d20!A:A,0),2)))</f>
        <v>0.97</v>
      </c>
      <c r="N35" s="9" t="str">
        <f aca="false">IF(K35=L35,CONCATENATE(K35,"  ",J35),CONCATENATE(K35,"-",L35,"  ",J35))</f>
        <v>49  Voodoo</v>
      </c>
      <c r="P35" s="9" t="s">
        <v>367</v>
      </c>
      <c r="Q35" s="0" t="n">
        <v>49</v>
      </c>
    </row>
    <row r="36" customFormat="false" ht="13.8" hidden="false" customHeight="false" outlineLevel="0" collapsed="false">
      <c r="A36" s="7" t="n">
        <v>35</v>
      </c>
      <c r="B36" s="7" t="s">
        <v>368</v>
      </c>
      <c r="C36" s="7" t="s">
        <v>369</v>
      </c>
      <c r="D36" s="7" t="s">
        <v>298</v>
      </c>
      <c r="E36" s="7" t="n">
        <v>2</v>
      </c>
      <c r="F36" s="7" t="n">
        <v>50</v>
      </c>
      <c r="G36" s="7" t="n">
        <v>3</v>
      </c>
      <c r="H36" s="7" t="str">
        <f aca="false">CONCATENATE("('",B36,"','1','0','{",C36,"}','0','0','",F36,"','",G36,"','",D36,"','",E36,"','2'),")</f>
        <v>('Ant Queen Pheromones','1','0','{CHA(-2),INT/PER(-1)}','0','0','50','3','L','2','2'),</v>
      </c>
      <c r="J36" s="7" t="s">
        <v>361</v>
      </c>
      <c r="K36" s="7" t="n">
        <v>50</v>
      </c>
      <c r="L36" s="7" t="n">
        <v>50</v>
      </c>
      <c r="M36" s="7" t="n">
        <f aca="false">IF(K36=L36,INDEX(3d20!A:B,MATCH(Chems!K36,3d20!A:A,0),2),SUM(INDEX(3d20!A:B,MATCH(Chems!K36,3d20!A:A,0),2),INDEX(3d20!A:B,MATCH(Chems!L36,3d20!A:A,0),2)))</f>
        <v>0.82</v>
      </c>
      <c r="N36" s="7" t="str">
        <f aca="false">IF(K36=L36,CONCATENATE(K36,"  ",J36),CONCATENATE(K36,"-",L36,"  ",J36))</f>
        <v>50  Ultra Jet</v>
      </c>
      <c r="P36" s="6" t="s">
        <v>361</v>
      </c>
      <c r="Q36" s="0" t="n">
        <v>50</v>
      </c>
    </row>
    <row r="37" customFormat="false" ht="13.8" hidden="false" customHeight="false" outlineLevel="0" collapsed="false">
      <c r="A37" s="9" t="n">
        <v>36</v>
      </c>
      <c r="B37" s="9" t="s">
        <v>348</v>
      </c>
      <c r="C37" s="9" t="s">
        <v>370</v>
      </c>
      <c r="D37" s="9" t="s">
        <v>298</v>
      </c>
      <c r="E37" s="9" t="n">
        <v>1</v>
      </c>
      <c r="F37" s="9" t="n">
        <v>20</v>
      </c>
      <c r="G37" s="9" t="n">
        <v>1</v>
      </c>
      <c r="H37" s="9" t="str">
        <f aca="false">CONCATENATE("('",B37,"','1','0','{",C37,"}','0','0','",F37,"','",G37,"','",D37,"','",E37,"','2'),")</f>
        <v>('Coyote Tobacco Chew','1','0','{PER/AGI(-1),-1 Stage Sleep}','0','0','20','1','L','1','2'),</v>
      </c>
      <c r="J37" s="9" t="s">
        <v>371</v>
      </c>
      <c r="K37" s="9" t="n">
        <v>51</v>
      </c>
      <c r="L37" s="9" t="n">
        <v>51</v>
      </c>
      <c r="M37" s="9" t="n">
        <f aca="false">IF(K37=L37,INDEX(3d20!A:B,MATCH(Chems!K37,3d20!A:A,0),2),SUM(INDEX(3d20!A:B,MATCH(Chems!K37,3d20!A:A,0),2),INDEX(3d20!A:B,MATCH(Chems!L37,3d20!A:A,0),2)))</f>
        <v>0.69</v>
      </c>
      <c r="N37" s="9" t="str">
        <f aca="false">IF(K37=L37,CONCATENATE(K37,"  ",J37),CONCATENATE(K37,"-",L37,"  ",J37))</f>
        <v>51  Hydra</v>
      </c>
      <c r="P37" s="7" t="s">
        <v>371</v>
      </c>
      <c r="Q37" s="0" t="n">
        <v>51</v>
      </c>
    </row>
    <row r="38" customFormat="false" ht="13.8" hidden="false" customHeight="false" outlineLevel="0" collapsed="false">
      <c r="A38" s="7" t="n">
        <v>37</v>
      </c>
      <c r="B38" s="7" t="s">
        <v>371</v>
      </c>
      <c r="C38" s="7" t="s">
        <v>372</v>
      </c>
      <c r="D38" s="7" t="s">
        <v>291</v>
      </c>
      <c r="E38" s="7" t="n">
        <v>2</v>
      </c>
      <c r="F38" s="7" t="n">
        <v>75</v>
      </c>
      <c r="G38" s="7" t="n">
        <v>2</v>
      </c>
      <c r="H38" s="7" t="str">
        <f aca="false">CONCATENATE("('",B38,"','1','0','{",C38,"}','0','0','",F38,"','",G38,"','",D38,"','",E38,"','2'),")</f>
        <v>('Hydra','1','0','{-1Inj}','0','0','75','2','I','2','2'),</v>
      </c>
      <c r="J38" s="7" t="s">
        <v>368</v>
      </c>
      <c r="K38" s="7" t="n">
        <v>52</v>
      </c>
      <c r="L38" s="7" t="n">
        <v>52</v>
      </c>
      <c r="M38" s="7" t="n">
        <f aca="false">IF(K38=L38,INDEX(3d20!A:B,MATCH(Chems!K38,3d20!A:A,0),2),SUM(INDEX(3d20!A:B,MATCH(Chems!K38,3d20!A:A,0),2),INDEX(3d20!A:B,MATCH(Chems!L38,3d20!A:A,0),2)))</f>
        <v>0.56</v>
      </c>
      <c r="N38" s="7" t="str">
        <f aca="false">IF(K38=L38,CONCATENATE(K38,"  ",J38),CONCATENATE(K38,"-",L38,"  ",J38))</f>
        <v>52  Ant Queen Pheromones</v>
      </c>
      <c r="P38" s="7" t="s">
        <v>368</v>
      </c>
      <c r="Q38" s="0" t="n">
        <v>52</v>
      </c>
    </row>
    <row r="39" customFormat="false" ht="13.8" hidden="false" customHeight="false" outlineLevel="0" collapsed="false">
      <c r="A39" s="9" t="n">
        <v>38</v>
      </c>
      <c r="B39" s="9" t="s">
        <v>373</v>
      </c>
      <c r="C39" s="9" t="s">
        <v>374</v>
      </c>
      <c r="D39" s="9" t="s">
        <v>298</v>
      </c>
      <c r="E39" s="9" t="n">
        <v>2</v>
      </c>
      <c r="F39" s="9" t="n">
        <v>80</v>
      </c>
      <c r="G39" s="9" t="n">
        <v>3</v>
      </c>
      <c r="H39" s="9" t="str">
        <f aca="false">CONCATENATE("('",B39,"','1','0','{",C39,"}','0','0','",F39,"','",G39,"','",D39,"','",E39,"','2'),")</f>
        <v>('Party Time Mentats','1','0','{CHA(-2),RR1d20 INT/PER}','0','0','80','3','L','2','2'),</v>
      </c>
      <c r="J39" s="9" t="s">
        <v>293</v>
      </c>
      <c r="K39" s="9" t="n">
        <v>53</v>
      </c>
      <c r="L39" s="9" t="n">
        <v>53</v>
      </c>
      <c r="M39" s="9" t="n">
        <f aca="false">IF(K39=L39,INDEX(3d20!A:B,MATCH(Chems!K39,3d20!A:A,0),2),SUM(INDEX(3d20!A:B,MATCH(Chems!K39,3d20!A:A,0),2),INDEX(3d20!A:B,MATCH(Chems!L39,3d20!A:A,0),2)))</f>
        <v>0.45</v>
      </c>
      <c r="N39" s="9" t="str">
        <f aca="false">IF(K39=L39,CONCATENATE(K39,"  ",J39),CONCATENATE(K39,"-",L39,"  ",J39))</f>
        <v>53  Antibiotics</v>
      </c>
      <c r="P39" s="8" t="s">
        <v>293</v>
      </c>
      <c r="Q39" s="0" t="n">
        <v>53</v>
      </c>
    </row>
    <row r="40" customFormat="false" ht="13.8" hidden="false" customHeight="false" outlineLevel="0" collapsed="false">
      <c r="A40" s="7" t="n">
        <v>39</v>
      </c>
      <c r="B40" s="7" t="s">
        <v>322</v>
      </c>
      <c r="C40" s="7" t="s">
        <v>375</v>
      </c>
      <c r="D40" s="7" t="s">
        <v>298</v>
      </c>
      <c r="E40" s="7" t="n">
        <v>1</v>
      </c>
      <c r="F40" s="7" t="n">
        <v>60</v>
      </c>
      <c r="G40" s="7" t="n">
        <v>2</v>
      </c>
      <c r="H40" s="7" t="str">
        <f aca="false">CONCATENATE("('",B40,"','1','0','{",C40,"}','0','0','",F40,"','",G40,"','",D40,"','",E40,"','2'),")</f>
        <v>('Steady','1','0','{ChooseLimb, RR+1d20 Aim}','0','0','60','2','L','1','2'),</v>
      </c>
      <c r="J40" s="7" t="s">
        <v>332</v>
      </c>
      <c r="K40" s="7" t="n">
        <v>54</v>
      </c>
      <c r="L40" s="7" t="n">
        <v>54</v>
      </c>
      <c r="M40" s="7" t="n">
        <f aca="false">IF(K40=L40,INDEX(3d20!A:B,MATCH(Chems!K40,3d20!A:A,0),2),SUM(INDEX(3d20!A:B,MATCH(Chems!K40,3d20!A:A,0),2),INDEX(3d20!A:B,MATCH(Chems!L40,3d20!A:A,0),2)))</f>
        <v>0.35</v>
      </c>
      <c r="N40" s="7" t="str">
        <f aca="false">IF(K40=L40,CONCATENATE(K40,"  ",J40),CONCATENATE(K40,"-",L40,"  ",J40))</f>
        <v>54  Orange Mentats</v>
      </c>
      <c r="P40" s="6" t="s">
        <v>332</v>
      </c>
      <c r="Q40" s="0" t="n">
        <v>54</v>
      </c>
    </row>
    <row r="41" customFormat="false" ht="13.8" hidden="false" customHeight="false" outlineLevel="0" collapsed="false">
      <c r="A41" s="9" t="n">
        <v>40</v>
      </c>
      <c r="B41" s="9" t="s">
        <v>367</v>
      </c>
      <c r="C41" s="9" t="s">
        <v>376</v>
      </c>
      <c r="D41" s="9" t="s">
        <v>298</v>
      </c>
      <c r="E41" s="9" t="n">
        <v>1</v>
      </c>
      <c r="F41" s="9" t="n">
        <v>50</v>
      </c>
      <c r="G41" s="9" t="n">
        <v>2</v>
      </c>
      <c r="H41" s="9" t="str">
        <f aca="false">CONCATENATE("('",B41,"','1','0','{",C41,"}','0','0','",F41,"','",G41,"','",D41,"','",E41,"','2'),")</f>
        <v>('Voodoo','1','0','{AGI/LCK(-1),+1PhDR}','0','0','50','2','L','1','2'),</v>
      </c>
      <c r="J41" s="9" t="s">
        <v>317</v>
      </c>
      <c r="K41" s="9" t="n">
        <v>55</v>
      </c>
      <c r="L41" s="9" t="n">
        <v>55</v>
      </c>
      <c r="M41" s="9" t="n">
        <f aca="false">IF(K41=L41,INDEX(3d20!A:B,MATCH(Chems!K41,3d20!A:A,0),2),SUM(INDEX(3d20!A:B,MATCH(Chems!K41,3d20!A:A,0),2),INDEX(3d20!A:B,MATCH(Chems!L41,3d20!A:A,0),2)))</f>
        <v>0.26</v>
      </c>
      <c r="N41" s="9" t="str">
        <f aca="false">IF(K41=L41,CONCATENATE(K41,"  ",J41),CONCATENATE(K41,"-",L41,"  ",J41))</f>
        <v>55  Grape Mentats</v>
      </c>
      <c r="P41" s="6" t="s">
        <v>317</v>
      </c>
      <c r="Q41" s="0" t="n">
        <v>55</v>
      </c>
    </row>
    <row r="42" customFormat="false" ht="13.8" hidden="false" customHeight="false" outlineLevel="0" collapsed="false">
      <c r="A42" s="7" t="n">
        <v>41</v>
      </c>
      <c r="B42" s="7" t="s">
        <v>358</v>
      </c>
      <c r="C42" s="7" t="s">
        <v>377</v>
      </c>
      <c r="D42" s="7" t="s">
        <v>291</v>
      </c>
      <c r="E42" s="7" t="n">
        <v>0</v>
      </c>
      <c r="F42" s="7" t="n">
        <v>40</v>
      </c>
      <c r="G42" s="7" t="n">
        <v>2</v>
      </c>
      <c r="H42" s="7" t="str">
        <f aca="false">CONCATENATE("('",B42,"','1','0','{",C42,"}','0','0','",F42,"','",G42,"','",D42,"','",E42,"','2'),")</f>
        <v>('Antivenom','1','0','{Removes Poison}','0','0','40','2','I','0','2'),</v>
      </c>
      <c r="J42" s="7" t="s">
        <v>373</v>
      </c>
      <c r="K42" s="7" t="n">
        <v>56</v>
      </c>
      <c r="L42" s="7" t="n">
        <v>56</v>
      </c>
      <c r="M42" s="7" t="n">
        <f aca="false">IF(K42=L42,INDEX(3d20!A:B,MATCH(Chems!K42,3d20!A:A,0),2),SUM(INDEX(3d20!A:B,MATCH(Chems!K42,3d20!A:A,0),2),INDEX(3d20!A:B,MATCH(Chems!L42,3d20!A:A,0),2)))</f>
        <v>0.19</v>
      </c>
      <c r="N42" s="7" t="str">
        <f aca="false">IF(K42=L42,CONCATENATE(K42,"  ",J42),CONCATENATE(K42,"-",L42,"  ",J42))</f>
        <v>56  Party Time Mentats</v>
      </c>
      <c r="P42" s="9" t="s">
        <v>373</v>
      </c>
      <c r="Q42" s="0" t="n">
        <v>56</v>
      </c>
    </row>
    <row r="43" customFormat="false" ht="13.8" hidden="false" customHeight="false" outlineLevel="0" collapsed="false">
      <c r="A43" s="9" t="n">
        <v>42</v>
      </c>
      <c r="B43" s="9" t="s">
        <v>360</v>
      </c>
      <c r="C43" s="9" t="s">
        <v>378</v>
      </c>
      <c r="D43" s="9" t="s">
        <v>298</v>
      </c>
      <c r="E43" s="9" t="n">
        <v>0</v>
      </c>
      <c r="F43" s="9" t="n">
        <v>50</v>
      </c>
      <c r="G43" s="9" t="n">
        <v>2</v>
      </c>
      <c r="H43" s="9" t="str">
        <f aca="false">CONCATENATE("('",B43,"','1','0','{",C43,"}','0','0','",F43,"','",G43,"','",D43,"','",E43,"','2'),")</f>
        <v>('Cateye','1','0','{RemoveDifficultyinDark}','0','0','50','2','L','0','2'),</v>
      </c>
      <c r="J43" s="9" t="s">
        <v>363</v>
      </c>
      <c r="K43" s="9" t="n">
        <v>57</v>
      </c>
      <c r="L43" s="9" t="n">
        <v>57</v>
      </c>
      <c r="M43" s="9" t="n">
        <f aca="false">IF(K43=L43,INDEX(3d20!A:B,MATCH(Chems!K43,3d20!A:A,0),2),SUM(INDEX(3d20!A:B,MATCH(Chems!K43,3d20!A:A,0),2),INDEX(3d20!A:B,MATCH(Chems!L43,3d20!A:A,0),2)))</f>
        <v>0.13</v>
      </c>
      <c r="N43" s="9" t="str">
        <f aca="false">IF(K43=L43,CONCATENATE(K43,"  ",J43),CONCATENATE(K43,"-",L43,"  ",J43))</f>
        <v>57  X-Cell</v>
      </c>
      <c r="P43" s="8" t="s">
        <v>363</v>
      </c>
      <c r="Q43" s="0" t="n">
        <v>57</v>
      </c>
    </row>
    <row r="44" customFormat="false" ht="13.8" hidden="false" customHeight="false" outlineLevel="0" collapsed="false">
      <c r="A44" s="7" t="n">
        <v>43</v>
      </c>
      <c r="B44" s="7" t="s">
        <v>356</v>
      </c>
      <c r="C44" s="7" t="s">
        <v>379</v>
      </c>
      <c r="D44" s="7" t="s">
        <v>298</v>
      </c>
      <c r="E44" s="7" t="n">
        <v>0</v>
      </c>
      <c r="F44" s="7" t="n">
        <v>25</v>
      </c>
      <c r="G44" s="7" t="n">
        <v>2</v>
      </c>
      <c r="H44" s="7" t="str">
        <f aca="false">CONCATENATE("('",B44,"','1','0','{",C44,"}','0','0','",F44,"','",G44,"','",D44,"','",E44,"','2'),")</f>
        <v>('Datura Hide','1','0','{+1PhDR}','0','0','25','2','L','0','2'),</v>
      </c>
      <c r="J44" s="7" t="s">
        <v>308</v>
      </c>
      <c r="K44" s="7" t="n">
        <v>58</v>
      </c>
      <c r="L44" s="7" t="n">
        <v>58</v>
      </c>
      <c r="M44" s="7" t="n">
        <f aca="false">IF(K44=L44,INDEX(3d20!A:B,MATCH(Chems!K44,3d20!A:A,0),2),SUM(INDEX(3d20!A:B,MATCH(Chems!K44,3d20!A:A,0),2),INDEX(3d20!A:B,MATCH(Chems!L44,3d20!A:A,0),2)))</f>
        <v>0.07</v>
      </c>
      <c r="N44" s="7" t="str">
        <f aca="false">IF(K44=L44,CONCATENATE(K44,"  ",J44),CONCATENATE(K44,"-",L44,"  ",J44))</f>
        <v>58  Calmex</v>
      </c>
      <c r="P44" s="6" t="s">
        <v>308</v>
      </c>
      <c r="Q44" s="0" t="n">
        <v>58</v>
      </c>
    </row>
    <row r="45" customFormat="false" ht="13.8" hidden="false" customHeight="false" outlineLevel="0" collapsed="false">
      <c r="A45" s="9" t="n">
        <v>44</v>
      </c>
      <c r="B45" s="9" t="s">
        <v>334</v>
      </c>
      <c r="C45" s="9" t="s">
        <v>380</v>
      </c>
      <c r="D45" s="9" t="s">
        <v>291</v>
      </c>
      <c r="E45" s="9" t="n">
        <v>0</v>
      </c>
      <c r="F45" s="9" t="n">
        <v>50</v>
      </c>
      <c r="G45" s="9" t="n">
        <v>2</v>
      </c>
      <c r="H45" s="9" t="str">
        <f aca="false">CONCATENATE("('",B45,"','1','0','{",C45,"}','0','0','",F45,"','",G45,"','",D45,"','",E45,"','2'),")</f>
        <v>('Fixer','1','0','{Treats all Addictions}','0','0','50','2','I','0','2'),</v>
      </c>
      <c r="J45" s="9" t="s">
        <v>342</v>
      </c>
      <c r="K45" s="9" t="n">
        <v>59</v>
      </c>
      <c r="L45" s="9" t="n">
        <v>59</v>
      </c>
      <c r="M45" s="9" t="n">
        <f aca="false">IF(K45=L45,INDEX(3d20!A:B,MATCH(Chems!K45,3d20!A:A,0),2),SUM(INDEX(3d20!A:B,MATCH(Chems!K45,3d20!A:A,0),2),INDEX(3d20!A:B,MATCH(Chems!L45,3d20!A:A,0),2)))</f>
        <v>0.04</v>
      </c>
      <c r="N45" s="9" t="str">
        <f aca="false">IF(K45=L45,CONCATENATE(K45,"  ",J45),CONCATENATE(K45,"-",L45,"  ",J45))</f>
        <v>59  Psychobuff</v>
      </c>
      <c r="P45" s="6" t="s">
        <v>342</v>
      </c>
      <c r="Q45" s="0" t="n">
        <v>59</v>
      </c>
    </row>
    <row r="46" customFormat="false" ht="13.8" hidden="false" customHeight="false" outlineLevel="0" collapsed="false">
      <c r="A46" s="7" t="n">
        <v>45</v>
      </c>
      <c r="B46" s="7" t="s">
        <v>341</v>
      </c>
      <c r="C46" s="7" t="s">
        <v>381</v>
      </c>
      <c r="D46" s="7" t="s">
        <v>298</v>
      </c>
      <c r="E46" s="7" t="n">
        <v>0</v>
      </c>
      <c r="F46" s="7" t="n">
        <v>60</v>
      </c>
      <c r="G46" s="7" t="n">
        <v>1</v>
      </c>
      <c r="H46" s="7" t="str">
        <f aca="false">CONCATENATE("('",B46,"','1','0','{",C46,"}','0','0','",F46,"','",G46,"','",D46,"','",E46,"','2'),")</f>
        <v>('Sacred Datura Root','1','0','{PER(+2)}','0','0','60','1','L','0','2'),</v>
      </c>
      <c r="J46" s="7" t="s">
        <v>306</v>
      </c>
      <c r="K46" s="7" t="n">
        <v>60</v>
      </c>
      <c r="L46" s="7" t="n">
        <v>60</v>
      </c>
      <c r="M46" s="7" t="n">
        <f aca="false">IF(K46=L46,INDEX(3d20!A:B,MATCH(Chems!K46,3d20!A:A,0),2),SUM(INDEX(3d20!A:B,MATCH(Chems!K46,3d20!A:A,0),2),INDEX(3d20!A:B,MATCH(Chems!L46,3d20!A:A,0),2)))</f>
        <v>0.01</v>
      </c>
      <c r="N46" s="7" t="str">
        <f aca="false">IF(K46=L46,CONCATENATE(K46,"  ",J46),CONCATENATE(K46,"-",L46,"  ",J46))</f>
        <v>60  Bufftats</v>
      </c>
      <c r="P46" s="8" t="s">
        <v>306</v>
      </c>
      <c r="Q46" s="0" t="n">
        <v>60</v>
      </c>
    </row>
    <row r="47" customFormat="false" ht="13.8" hidden="false" customHeight="false" outlineLevel="0" collapsed="false">
      <c r="A47" s="9" t="n">
        <v>46</v>
      </c>
      <c r="B47" s="9" t="s">
        <v>319</v>
      </c>
      <c r="C47" s="9" t="s">
        <v>382</v>
      </c>
      <c r="D47" s="9" t="s">
        <v>298</v>
      </c>
      <c r="E47" s="9" t="n">
        <v>0</v>
      </c>
      <c r="F47" s="9" t="n">
        <v>75</v>
      </c>
      <c r="G47" s="9" t="n">
        <v>2</v>
      </c>
      <c r="H47" s="9" t="str">
        <f aca="false">CONCATENATE("('",B47,"','1','0','{",C47,"}','0','0','",F47,"','",G47,"','",D47,"','",E47,"','2'),")</f>
        <v>('Weapon Binding Ritual','1','0','{-1Inj,+2CD,-2HP}','0','0','75','2','L','0','2'),</v>
      </c>
    </row>
    <row r="48" customFormat="false" ht="13.8" hidden="false" customHeight="false" outlineLevel="0" collapsed="false">
      <c r="A48" s="12"/>
      <c r="B48" s="12" t="s">
        <v>383</v>
      </c>
      <c r="C48" s="12" t="s">
        <v>384</v>
      </c>
      <c r="D48" s="12" t="s">
        <v>298</v>
      </c>
      <c r="E48" s="12" t="n">
        <v>0</v>
      </c>
      <c r="F48" s="12" t="n">
        <v>0</v>
      </c>
      <c r="G48" s="12" t="n">
        <v>0</v>
      </c>
      <c r="H48" s="12" t="str">
        <f aca="false">CONCATENATE("('",B48,"','1','0','{",C48,"}','0','0','",F48,"','",G48,"','",D48,"','",E48,"','4'),")</f>
        <v>('Super Chem Mk I','1','0','{RR1d20 STR,+2CD melee,+3PhDR}','0','0','0','0','L','0','4'),</v>
      </c>
    </row>
    <row r="49" customFormat="false" ht="13.8" hidden="false" customHeight="false" outlineLevel="0" collapsed="false">
      <c r="A49" s="12"/>
      <c r="B49" s="12" t="s">
        <v>385</v>
      </c>
      <c r="C49" s="12" t="s">
        <v>386</v>
      </c>
      <c r="D49" s="12" t="s">
        <v>298</v>
      </c>
      <c r="E49" s="12" t="n">
        <v>0</v>
      </c>
      <c r="F49" s="12" t="n">
        <v>0</v>
      </c>
      <c r="G49" s="12" t="n">
        <v>0</v>
      </c>
      <c r="H49" s="12" t="str">
        <f aca="false">CONCATENATE("('",B49,"','1','0','{",C49,"}','0','0','",F49,"','",G49,"','",D49,"','",E49,"','4'),")</f>
        <v>('Survival Syringe','1','0','{+4HP,cure all illnesses,fill hunger,fill thirst}','0','0','0','0','L','0','4'),</v>
      </c>
    </row>
    <row r="50" customFormat="false" ht="13.8" hidden="false" customHeight="false" outlineLevel="0" collapsed="false">
      <c r="B50" s="1" t="s">
        <v>387</v>
      </c>
      <c r="C50" s="2" t="s">
        <v>388</v>
      </c>
      <c r="D50" s="3" t="s">
        <v>298</v>
      </c>
      <c r="E50" s="2" t="n">
        <v>0</v>
      </c>
      <c r="F50" s="2" t="n">
        <v>0</v>
      </c>
      <c r="G50" s="2" t="n">
        <v>6</v>
      </c>
      <c r="H50" s="2" t="str">
        <f aca="false">CONCATENATE("('",B50,"','1','0','{",C50,"}','0','0','",F50,"','",G50,"','",D50,"','",E50,"','5'),")</f>
        <v>('Chem Suppressant Syringe','1','0','{+2 Fatigue, Remove one addiction, remove all chem effects, chems do not have any effect during duration}','0','0','0','6','L','0','5'),</v>
      </c>
    </row>
    <row r="51" customFormat="false" ht="13.8" hidden="false" customHeight="false" outlineLevel="0" collapsed="false">
      <c r="B51" s="0"/>
      <c r="C51" s="0"/>
      <c r="D51" s="0"/>
      <c r="E51" s="0"/>
      <c r="F51" s="0"/>
      <c r="G51" s="0"/>
      <c r="H51" s="0"/>
    </row>
  </sheetData>
  <autoFilter ref="A1:H52">
    <sortState ref="A2:H52">
      <sortCondition ref="A2:A52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0" t="s">
        <v>389</v>
      </c>
      <c r="B1" s="0" t="s">
        <v>390</v>
      </c>
      <c r="C1" s="0" t="s">
        <v>4</v>
      </c>
      <c r="D1" s="0" t="s">
        <v>5</v>
      </c>
      <c r="E1" s="0" t="s">
        <v>6</v>
      </c>
    </row>
    <row r="2" customFormat="false" ht="12.8" hidden="false" customHeight="false" outlineLevel="0" collapsed="false">
      <c r="A2" s="0" t="s">
        <v>391</v>
      </c>
      <c r="B2" s="0" t="s">
        <v>392</v>
      </c>
      <c r="C2" s="0" t="s">
        <v>17</v>
      </c>
      <c r="D2" s="0" t="n">
        <v>48</v>
      </c>
      <c r="E2" s="0" t="n">
        <v>2</v>
      </c>
      <c r="F2" s="0" t="str">
        <f aca="false">CONCATENATE("('",A2,"','4','0','{",B2,"}','0','",C2,"','",D2,"','",E2,"','0','0','1'),")</f>
        <v>('Robot Repair Kit','4','0','{Heal 4 HP to Robot or Power Armor (Take Chem or First Aid action)}','0','&lt;1','48','2','0','0','1'),</v>
      </c>
    </row>
    <row r="3" customFormat="false" ht="13.8" hidden="false" customHeight="false" outlineLevel="0" collapsed="false">
      <c r="A3" s="0" t="s">
        <v>393</v>
      </c>
      <c r="B3" s="0" t="s">
        <v>394</v>
      </c>
      <c r="C3" s="0" t="n">
        <v>1</v>
      </c>
      <c r="D3" s="0" t="n">
        <v>100</v>
      </c>
      <c r="E3" s="0" t="n">
        <v>3</v>
      </c>
      <c r="F3" s="0" t="str">
        <f aca="false">CONCATENATE("('",A3,"','4','0','{",B3,"}','0','",C3,"','",D3,"','",E3,"','0','0','1'),")</f>
        <v>('Stealth Boy','4','0','{Invisibility for current turn and next two turns,+2 Difficulty to spot, +2 Defense)}','0','1','100','3','0','0','1'),</v>
      </c>
    </row>
    <row r="4" customFormat="false" ht="13.8" hidden="false" customHeight="false" outlineLevel="0" collapsed="false">
      <c r="A4" s="0" t="s">
        <v>395</v>
      </c>
      <c r="B4" s="0" t="s">
        <v>396</v>
      </c>
      <c r="C4" s="0" t="n">
        <v>1</v>
      </c>
      <c r="D4" s="0" t="n">
        <v>100</v>
      </c>
      <c r="E4" s="0" t="n">
        <v>5</v>
      </c>
      <c r="F4" s="0" t="str">
        <f aca="false">CONCATENATE("('",A4,"','4','0','{",B4,"}','0','",C4,"','",D4,"','",E4,"','0','0','1'),")</f>
        <v>('Stimpak Diffuser','4','0','{Heal 4 HP to all within Close range (uses Super Stimpak)}','0','1','100','5','0','0','1'),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6"/>
  <sheetViews>
    <sheetView showFormulas="false" showGridLines="true" showRowColHeaders="true" showZeros="true" rightToLeft="false" tabSelected="false" showOutlineSymbols="true" defaultGridColor="true" view="normal" topLeftCell="A89" colorId="64" zoomScale="80" zoomScaleNormal="80" zoomScalePageLayoutView="100" workbookViewId="0">
      <selection pane="topLeft" activeCell="D2" activeCellId="0" sqref="D2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0" t="s">
        <v>397</v>
      </c>
      <c r="B1" s="0" t="s">
        <v>398</v>
      </c>
      <c r="C1" s="0" t="s">
        <v>399</v>
      </c>
    </row>
    <row r="2" customFormat="false" ht="13.8" hidden="false" customHeight="false" outlineLevel="0" collapsed="false">
      <c r="A2" s="0" t="s">
        <v>400</v>
      </c>
      <c r="B2" s="0" t="s">
        <v>401</v>
      </c>
      <c r="C2" s="0" t="s">
        <v>402</v>
      </c>
      <c r="D2" s="0" t="str">
        <f aca="false">CONCATENATE("('",A2," - ",B2,"','5','0','{",C2,"}','0','0','0','0','0','0','1'),")</f>
        <v>('¡La Fantoma! - Any','5','0','{Spend 1AP after succeeding Sneak to create distraction in medium range (target that failed sneak goes in that direction)}','0','0','0','0','0','0','1'),</v>
      </c>
    </row>
    <row r="3" customFormat="false" ht="13.8" hidden="false" customHeight="false" outlineLevel="0" collapsed="false">
      <c r="A3" s="0" t="s">
        <v>403</v>
      </c>
      <c r="B3" s="0" t="s">
        <v>404</v>
      </c>
      <c r="C3" s="0" t="s">
        <v>405</v>
      </c>
      <c r="D3" s="0" t="str">
        <f aca="false">CONCATENATE("('",A3," - ",B3,"','5','0','{",C3,"}','0','0','0','0','0','0','1'),")</f>
        <v>('Astoundingly Awesome Tales - Attack of the Fishmen!','5','0','{+1CD vs Mirelurks}','0','0','0','0','0','0','1'),</v>
      </c>
    </row>
    <row r="4" customFormat="false" ht="13.8" hidden="false" customHeight="false" outlineLevel="0" collapsed="false">
      <c r="A4" s="0" t="s">
        <v>403</v>
      </c>
      <c r="B4" s="0" t="s">
        <v>406</v>
      </c>
      <c r="C4" s="0" t="s">
        <v>407</v>
      </c>
      <c r="D4" s="0" t="str">
        <f aca="false">CONCATENATE("('",A4," - ",B4,"','5','0','{",C4,"}','0','0','0','0','0','0','1'),")</f>
        <v>('Astoundingly Awesome Tales - Rise of the Mutants!','5','0','{+1CD vs Super Mutants}','0','0','0','0','0','0','1'),</v>
      </c>
    </row>
    <row r="5" customFormat="false" ht="13.8" hidden="false" customHeight="false" outlineLevel="0" collapsed="false">
      <c r="A5" s="0" t="s">
        <v>403</v>
      </c>
      <c r="B5" s="0" t="s">
        <v>408</v>
      </c>
      <c r="C5" s="0" t="s">
        <v>409</v>
      </c>
      <c r="D5" s="0" t="str">
        <f aca="false">CONCATENATE("('",A5," - ",B5,"','5','0','{",C5,"}','0','0','0','0','0','0','1'),")</f>
        <v>('Astoundingly Awesome Tales - Attack of the Metal Men!','5','0','{+2 Physical and Energy DR vs Robots}','0','0','0','0','0','0','1'),</v>
      </c>
    </row>
    <row r="6" customFormat="false" ht="13.8" hidden="false" customHeight="false" outlineLevel="0" collapsed="false">
      <c r="A6" s="0" t="s">
        <v>403</v>
      </c>
      <c r="B6" s="0" t="s">
        <v>410</v>
      </c>
      <c r="C6" s="0" t="s">
        <v>411</v>
      </c>
      <c r="D6" s="0" t="str">
        <f aca="false">CONCATENATE("('",A6," - ",B6,"','5','0','{",C6,"}','0','0','0','0','0','0','1'),")</f>
        <v>('Astoundingly Awesome Tales - The Mad Russian’s Revenge!','5','0','{+2 Poison DR}','0','0','0','0','0','0','1'),</v>
      </c>
    </row>
    <row r="7" customFormat="false" ht="13.8" hidden="false" customHeight="false" outlineLevel="0" collapsed="false">
      <c r="A7" s="0" t="s">
        <v>403</v>
      </c>
      <c r="B7" s="0" t="s">
        <v>412</v>
      </c>
      <c r="C7" s="0" t="s">
        <v>413</v>
      </c>
      <c r="D7" s="0" t="str">
        <f aca="false">CONCATENATE("('",A7," - ",B7,"','5','0','{",C7,"}','0','0','0','0','0','0','1'),")</f>
        <v>('Astoundingly Awesome Tales - The Starlet Sniper!','5','0','{+1CD w/ Accurate weapons}','0','0','0','0','0','0','1'),</v>
      </c>
    </row>
    <row r="8" customFormat="false" ht="13.8" hidden="false" customHeight="false" outlineLevel="0" collapsed="false">
      <c r="A8" s="0" t="s">
        <v>403</v>
      </c>
      <c r="B8" s="0" t="s">
        <v>414</v>
      </c>
      <c r="C8" s="0" t="s">
        <v>415</v>
      </c>
      <c r="D8" s="0" t="str">
        <f aca="false">CONCATENATE("('",A8," - ",B8,"','5','0','{",C8,"}','0','0','0','0','0','0','1'),")</f>
        <v>('Astoundingly Awesome Tales - Curse of the Burned!','5','0','{+1CD vs Ghouls}','0','0','0','0','0','0','1'),</v>
      </c>
    </row>
    <row r="9" customFormat="false" ht="13.8" hidden="false" customHeight="false" outlineLevel="0" collapsed="false">
      <c r="A9" s="0" t="s">
        <v>403</v>
      </c>
      <c r="B9" s="0" t="s">
        <v>416</v>
      </c>
      <c r="C9" s="0" t="s">
        <v>417</v>
      </c>
      <c r="D9" s="0" t="str">
        <f aca="false">CONCATENATE("('",A9," - ",B9,"','5','0','{",C9,"}','0','0','0','0','0','0','1'),")</f>
        <v>('Astoundingly Awesome Tales - Giant Insects Invade!','5','0','{+2 Radiation DR}','0','0','0','0','0','0','1'),</v>
      </c>
    </row>
    <row r="10" customFormat="false" ht="13.8" hidden="false" customHeight="false" outlineLevel="0" collapsed="false">
      <c r="A10" s="0" t="s">
        <v>403</v>
      </c>
      <c r="B10" s="0" t="s">
        <v>418</v>
      </c>
      <c r="C10" s="0" t="s">
        <v>419</v>
      </c>
      <c r="D10" s="0" t="str">
        <f aca="false">CONCATENATE("('",A10," - ",B10,"','5','0','{",C10,"}','0','0','0','0','0','0','1'),")</f>
        <v>('Astoundingly Awesome Tales - Deadly Lasers!','5','0','{+1CD w/ Energy weapons}','0','0','0','0','0','0','1'),</v>
      </c>
    </row>
    <row r="11" customFormat="false" ht="13.8" hidden="false" customHeight="false" outlineLevel="0" collapsed="false">
      <c r="A11" s="0" t="s">
        <v>403</v>
      </c>
      <c r="B11" s="0" t="s">
        <v>420</v>
      </c>
      <c r="C11" s="0" t="s">
        <v>421</v>
      </c>
      <c r="D11" s="0" t="str">
        <f aca="false">CONCATENATE("('",A11," - ",B11,"','5','0','{",C11,"}','0','0','0','0','0','0','1'),")</f>
        <v>('Astoundingly Awesome Tales - Science Gone Mad!','5','0','{+2 Energy DR}','0','0','0','0','0','0','1'),</v>
      </c>
    </row>
    <row r="12" customFormat="false" ht="13.8" hidden="false" customHeight="false" outlineLevel="0" collapsed="false">
      <c r="A12" s="0" t="s">
        <v>403</v>
      </c>
      <c r="B12" s="0" t="s">
        <v>422</v>
      </c>
      <c r="C12" s="0" t="s">
        <v>423</v>
      </c>
      <c r="D12" s="0" t="str">
        <f aca="false">CONCATENATE("('",A12," - ",B12,"','5','0','{",C12,"}','0','0','0','0','0','0','1'),")</f>
        <v>('Astoundingly Awesome Tales - Surrounded by the Dead!','5','0','{+1CD when spending one or more Ammo for bonus damage}','0','0','0','0','0','0','1'),</v>
      </c>
    </row>
    <row r="13" customFormat="false" ht="13.8" hidden="false" customHeight="false" outlineLevel="0" collapsed="false">
      <c r="A13" s="0" t="s">
        <v>424</v>
      </c>
      <c r="B13" s="0" t="s">
        <v>425</v>
      </c>
      <c r="C13" s="0" t="s">
        <v>426</v>
      </c>
      <c r="D13" s="0" t="str">
        <f aca="false">CONCATENATE("('",A13," - ",B13,"','5','0','{",C13,"}','0','0','0','0','0','0','1'),")</f>
        <v>('Backwoodsman - Get Off My Lawn','5','0','{Double butcher rewards}','0','0','0','0','0','0','1'),</v>
      </c>
    </row>
    <row r="14" customFormat="false" ht="13.8" hidden="false" customHeight="false" outlineLevel="0" collapsed="false">
      <c r="A14" s="0" t="s">
        <v>424</v>
      </c>
      <c r="B14" s="0" t="s">
        <v>427</v>
      </c>
      <c r="C14" s="0" t="s">
        <v>428</v>
      </c>
      <c r="D14" s="0" t="str">
        <f aca="false">CONCATENATE("('",A14," - ",B14,"','5','0','{",C14,"}','0','0','0','0','0','0','1'),")</f>
        <v>('Backwoodsman - Down Home Cookin’','5','0','{+2CD on Thrown weapons (not explosives)}','0','0','0','0','0','0','1'),</v>
      </c>
    </row>
    <row r="15" customFormat="false" ht="13.8" hidden="false" customHeight="false" outlineLevel="0" collapsed="false">
      <c r="A15" s="0" t="s">
        <v>424</v>
      </c>
      <c r="B15" s="0" t="s">
        <v>429</v>
      </c>
      <c r="C15" s="0" t="s">
        <v>430</v>
      </c>
      <c r="D15" s="0" t="str">
        <f aca="false">CONCATENATE("('",A15," - ",B15,"','5','0','{",C15,"}','0','0','0','0','0','0','1'),")</f>
        <v>('Backwoodsman - Homesteading Horror','5','0','{-1 Difficulty crafting weapon (min 0)}','0','0','0','0','0','0','1'),</v>
      </c>
    </row>
    <row r="16" customFormat="false" ht="13.8" hidden="false" customHeight="false" outlineLevel="0" collapsed="false">
      <c r="A16" s="0" t="s">
        <v>424</v>
      </c>
      <c r="B16" s="0" t="s">
        <v>431</v>
      </c>
      <c r="C16" s="0" t="s">
        <v>432</v>
      </c>
      <c r="D16" s="0" t="str">
        <f aca="false">CONCATENATE("('",A16," - ",B16,"','5','0','{",C16,"}','0','0','0','0','0','0','1'),")</f>
        <v>('Backwoodsman - Hardy as a Sasquatch','5','0','{Double plant scavenge rewards}','0','0','0','0','0','0','1'),</v>
      </c>
    </row>
    <row r="17" customFormat="false" ht="13.8" hidden="false" customHeight="false" outlineLevel="0" collapsed="false">
      <c r="A17" s="0" t="s">
        <v>424</v>
      </c>
      <c r="B17" s="0" t="s">
        <v>433</v>
      </c>
      <c r="C17" s="0" t="s">
        <v>434</v>
      </c>
      <c r="D17" s="0" t="str">
        <f aca="false">CONCATENATE("('",A17," - ",B17,"','5','0','{",C17,"}','0','0','0','0','0','0','1'),")</f>
        <v>('Backwoodsman - Carnivorous Rabbits of Appalachia','5','0','{+2CD vs Mammal or Lizard}','0','0','0','0','0','0','1'),</v>
      </c>
    </row>
    <row r="18" customFormat="false" ht="13.8" hidden="false" customHeight="false" outlineLevel="0" collapsed="false">
      <c r="A18" s="0" t="s">
        <v>424</v>
      </c>
      <c r="B18" s="0" t="s">
        <v>435</v>
      </c>
      <c r="C18" s="0" t="s">
        <v>436</v>
      </c>
      <c r="D18" s="0" t="str">
        <f aca="false">CONCATENATE("('",A18," - ",B18,"','5','0','{",C18,"}','0','0','0','0','0','0','1'),")</f>
        <v>('Backwoodsman - The Appalachia Squirrel Massacre','5','0','{+3HP on next cooked food consumed}','0','0','0','0','0','0','1'),</v>
      </c>
    </row>
    <row r="19" customFormat="false" ht="13.8" hidden="false" customHeight="false" outlineLevel="0" collapsed="false">
      <c r="A19" s="0" t="s">
        <v>424</v>
      </c>
      <c r="B19" s="0" t="s">
        <v>437</v>
      </c>
      <c r="C19" s="0" t="s">
        <v>438</v>
      </c>
      <c r="D19" s="0" t="str">
        <f aca="false">CONCATENATE("('",A19," - ",B19,"','5','0','{",C19,"}','0','0','0','0','0','0','1'),")</f>
        <v>('Backwoodsman - Art of the Tomahawk','5','0','{-1 Difficulty to resist next disease (min 0)}','0','0','0','0','0','0','1'),</v>
      </c>
    </row>
    <row r="20" customFormat="false" ht="13.8" hidden="false" customHeight="false" outlineLevel="0" collapsed="false">
      <c r="A20" s="0" t="s">
        <v>424</v>
      </c>
      <c r="B20" s="0" t="s">
        <v>439</v>
      </c>
      <c r="C20" s="0" t="s">
        <v>440</v>
      </c>
      <c r="D20" s="0" t="str">
        <f aca="false">CONCATENATE("('",A20," - ",B20,"','5','0','{",C20,"}','0','0','0','0','0','0','1'),")</f>
        <v>('Backwoodsman - The Gunsmith of Harper’s Ferry','5','0','{+2CD to quantity of found ammo}','0','0','0','0','0','0','1'),</v>
      </c>
    </row>
    <row r="21" customFormat="false" ht="13.8" hidden="false" customHeight="false" outlineLevel="0" collapsed="false">
      <c r="A21" s="0" t="s">
        <v>424</v>
      </c>
      <c r="B21" s="0" t="s">
        <v>441</v>
      </c>
      <c r="C21" s="0" t="s">
        <v>442</v>
      </c>
      <c r="D21" s="0" t="str">
        <f aca="false">CONCATENATE("('",A21," - ",B21,"','5','0','{",C21,"}','0','0','0','0','0','0','1'),")</f>
        <v>('Backwoodsman - The Ohio River Hermit','5','0','{-1 Difficulty repair damaged item (min 0)}','0','0','0','0','0','0','1'),</v>
      </c>
    </row>
    <row r="22" customFormat="false" ht="13.8" hidden="false" customHeight="false" outlineLevel="0" collapsed="false">
      <c r="A22" s="0" t="s">
        <v>424</v>
      </c>
      <c r="B22" s="0" t="s">
        <v>443</v>
      </c>
      <c r="C22" s="0" t="s">
        <v>444</v>
      </c>
      <c r="D22" s="0" t="str">
        <f aca="false">CONCATENATE("('",A22," - ",B22,"','5','0','{",C22,"}','0','0','0','0','0','0','1'),")</f>
        <v>('Backwoodsman - Nightmare in the Garden','5','0','{Heal +2 HP with Alcohol}','0','0','0','0','0','0','1'),</v>
      </c>
    </row>
    <row r="23" customFormat="false" ht="13.8" hidden="false" customHeight="false" outlineLevel="0" collapsed="false">
      <c r="A23" s="0" t="s">
        <v>445</v>
      </c>
      <c r="B23" s="0" t="s">
        <v>401</v>
      </c>
      <c r="C23" s="0" t="s">
        <v>446</v>
      </c>
      <c r="D23" s="0" t="str">
        <f aca="false">CONCATENATE("('",A23," - ",B23,"','5','0','{",C23,"}','0','0','0','0','0','0','1'),")</f>
        <v>('Boxing Times - Any','5','0','{Add Stun when spending AP to add damage to Unarmed}','0','0','0','0','0','0','1'),</v>
      </c>
    </row>
    <row r="24" customFormat="false" ht="13.8" hidden="false" customHeight="false" outlineLevel="0" collapsed="false">
      <c r="A24" s="0" t="s">
        <v>447</v>
      </c>
      <c r="B24" s="0" t="s">
        <v>401</v>
      </c>
      <c r="C24" s="0" t="s">
        <v>448</v>
      </c>
      <c r="D24" s="0" t="str">
        <f aca="false">CONCATENATE("('",A24," - ",B24,"','5','0','{",C24,"}','0','0','0','0','0','0','1'),")</f>
        <v>('Duck and Cover! - Any','5','0','{+3 DR against Blast if fall prone (once)}','0','0','0','0','0','0','1'),</v>
      </c>
    </row>
    <row r="25" customFormat="false" ht="13.8" hidden="false" customHeight="false" outlineLevel="0" collapsed="false">
      <c r="A25" s="0" t="s">
        <v>449</v>
      </c>
      <c r="B25" s="0" t="s">
        <v>401</v>
      </c>
      <c r="C25" s="0" t="s">
        <v>450</v>
      </c>
      <c r="D25" s="0" t="str">
        <f aca="false">CONCATENATE("('",A25," - ",B25,"','5','0','{",C25,"}','0','0','0','0','0','0','1'),")</f>
        <v>('Fixin’ Things - Any','5','0','{Half (rounded up) materials to repair (once)}','0','0','0','0','0','0','1'),</v>
      </c>
    </row>
    <row r="26" customFormat="false" ht="13.8" hidden="false" customHeight="false" outlineLevel="0" collapsed="false">
      <c r="A26" s="0" t="s">
        <v>451</v>
      </c>
      <c r="B26" s="0" t="s">
        <v>401</v>
      </c>
      <c r="C26" s="0" t="s">
        <v>452</v>
      </c>
      <c r="D26" s="0" t="str">
        <f aca="false">CONCATENATE("('",A26," - ",B26,"','5','0','{",C26,"}','0','0','0','0','0','0','1'),")</f>
        <v>('Future Weapons Today - Any','5','0','{+2CD w/ Energy Weapon if Overcharge (once and cannot use weapon next turn)}','0','0','0','0','0','0','1'),</v>
      </c>
    </row>
    <row r="27" customFormat="false" ht="13.8" hidden="false" customHeight="false" outlineLevel="0" collapsed="false">
      <c r="A27" s="0" t="s">
        <v>453</v>
      </c>
      <c r="B27" s="0" t="s">
        <v>454</v>
      </c>
      <c r="C27" s="0" t="s">
        <v>455</v>
      </c>
      <c r="D27" s="0" t="str">
        <f aca="false">CONCATENATE("('",A27," - ",B27,"','5','0','{",C27,"}','0','0','0','0','0','0','1'),")</f>
        <v>('Grognak the Barbarian - Blood on the Harp','5','0','{+2CD w/ next melee}','0','0','0','0','0','0','1'),</v>
      </c>
    </row>
    <row r="28" customFormat="false" ht="13.8" hidden="false" customHeight="false" outlineLevel="0" collapsed="false">
      <c r="A28" s="0" t="s">
        <v>453</v>
      </c>
      <c r="B28" s="0" t="s">
        <v>456</v>
      </c>
      <c r="C28" s="0" t="s">
        <v>457</v>
      </c>
      <c r="D28" s="0" t="str">
        <f aca="false">CONCATENATE("('",A28," - ",B28,"','5','0','{",C28,"}','0','0','0','0','0','0','1'),")</f>
        <v>('Grognak the Barbarian - Cometh the Trickster','5','0','{+1 Difficulty to detect}','0','0','0','0','0','0','1'),</v>
      </c>
    </row>
    <row r="29" customFormat="false" ht="13.8" hidden="false" customHeight="false" outlineLevel="0" collapsed="false">
      <c r="A29" s="0" t="s">
        <v>453</v>
      </c>
      <c r="B29" s="0" t="s">
        <v>458</v>
      </c>
      <c r="C29" s="0" t="s">
        <v>459</v>
      </c>
      <c r="D29" s="0" t="str">
        <f aca="false">CONCATENATE("('",A29," - ",B29,"','5','0','{",C29,"}','0','0','0','0','0','0','1'),")</f>
        <v>('Grognak the Barbarian - Jungle of the Bat-Babies','5','0','{+3 Poison DR after poison damage}','0','0','0','0','0','0','1'),</v>
      </c>
    </row>
    <row r="30" customFormat="false" ht="13.8" hidden="false" customHeight="false" outlineLevel="0" collapsed="false">
      <c r="A30" s="0" t="s">
        <v>453</v>
      </c>
      <c r="B30" s="0" t="s">
        <v>460</v>
      </c>
      <c r="C30" s="0" t="s">
        <v>461</v>
      </c>
      <c r="D30" s="0" t="str">
        <f aca="false">CONCATENATE("('",A30," - ",B30,"','5','0','{",C30,"}','0','0','0','0','0','0','1'),")</f>
        <v>('Grognak the Barbarian - In the Bosom of the Corsair Queen','5','0','{Next melee auto-crit}','0','0','0','0','0','0','1'),</v>
      </c>
    </row>
    <row r="31" customFormat="false" ht="13.8" hidden="false" customHeight="false" outlineLevel="0" collapsed="false">
      <c r="A31" s="0" t="s">
        <v>453</v>
      </c>
      <c r="B31" s="0" t="s">
        <v>462</v>
      </c>
      <c r="C31" s="0" t="s">
        <v>463</v>
      </c>
      <c r="D31" s="0" t="str">
        <f aca="false">CONCATENATE("('",A31," - ",B31,"','5','0','{",C31,"}','0','0','0','0','0','0','1'),")</f>
        <v>('Grognak the Barbarian - Demon Slaves, Demon Sands','5','0','{+2CD on next attack against Ghouls}','0','0','0','0','0','0','1'),</v>
      </c>
    </row>
    <row r="32" customFormat="false" ht="13.8" hidden="false" customHeight="false" outlineLevel="0" collapsed="false">
      <c r="A32" s="0" t="s">
        <v>453</v>
      </c>
      <c r="B32" s="0" t="s">
        <v>464</v>
      </c>
      <c r="C32" s="0" t="s">
        <v>465</v>
      </c>
      <c r="D32" s="0" t="str">
        <f aca="false">CONCATENATE("('",A32," - ",B32,"','5','0','{",C32,"}','0','0','0','0','0','0','1'),")</f>
        <v>('Grognak the Barbarian - Enter Maula: War Maiden of Mars','5','0','{Add Piercing 1 to two-handed melee}','0','0','0','0','0','0','1'),</v>
      </c>
    </row>
    <row r="33" customFormat="false" ht="13.8" hidden="false" customHeight="false" outlineLevel="0" collapsed="false">
      <c r="A33" s="0" t="s">
        <v>453</v>
      </c>
      <c r="B33" s="0" t="s">
        <v>466</v>
      </c>
      <c r="C33" s="0" t="s">
        <v>467</v>
      </c>
      <c r="D33" s="0" t="str">
        <f aca="false">CONCATENATE("('",A33," - ",B33,"','5','0','{",C33,"}','0','0','0','0','0','0','1'),")</f>
        <v>('Grognak the Barbarian - Fatherless Cur!','5','0','{Ignore one complication on melee}','0','0','0','0','0','0','1'),</v>
      </c>
    </row>
    <row r="34" customFormat="false" ht="13.8" hidden="false" customHeight="false" outlineLevel="0" collapsed="false">
      <c r="A34" s="0" t="s">
        <v>453</v>
      </c>
      <c r="B34" s="0" t="s">
        <v>468</v>
      </c>
      <c r="C34" s="0" t="s">
        <v>469</v>
      </c>
      <c r="D34" s="0" t="str">
        <f aca="false">CONCATENATE("('",A34," - ",B34,"','5','0','{",C34,"}','0','0','0','0','0','0','1'),")</f>
        <v>('Grognak the Barbarian - Lost in the Snows of Lust','5','0','{+2 Physical DR against next attack}','0','0','0','0','0','0','1'),</v>
      </c>
    </row>
    <row r="35" customFormat="false" ht="13.8" hidden="false" customHeight="false" outlineLevel="0" collapsed="false">
      <c r="A35" s="0" t="s">
        <v>453</v>
      </c>
      <c r="B35" s="0" t="s">
        <v>470</v>
      </c>
      <c r="C35" s="0" t="s">
        <v>471</v>
      </c>
      <c r="D35" s="0" t="str">
        <f aca="false">CONCATENATE("('",A35," - ",B35,"','5','0','{",C35,"}','0','0','0','0','0','0','1'),")</f>
        <v>('Grognak the Barbarian - The Lair of the Virgin Eaters','5','0','{+10 Carry Weight this scene}','0','0','0','0','0','0','1'),</v>
      </c>
    </row>
    <row r="36" customFormat="false" ht="13.8" hidden="false" customHeight="false" outlineLevel="0" collapsed="false">
      <c r="A36" s="0" t="s">
        <v>453</v>
      </c>
      <c r="B36" s="0" t="s">
        <v>472</v>
      </c>
      <c r="C36" s="0" t="s">
        <v>473</v>
      </c>
      <c r="D36" s="0" t="str">
        <f aca="false">CONCATENATE("('",A36," - ",B36,"','5','0','{",C36,"}','0','0','0','0','0','0','1'),")</f>
        <v>('Grognak the Barbarian - What Sorcery is This?','5','0','{+2 Energy DR against next attack}','0','0','0','0','0','0','1'),</v>
      </c>
    </row>
    <row r="37" customFormat="false" ht="13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tr">
        <f aca="false">CONCATENATE("('",A37," - ",B37,"','5','0','{",C37,"}','0','0','0','0','0','0','1'),")</f>
        <v>('Guns and Bullets - The Future of Hunting','5','0','{+2CD vs next robot}','0','0','0','0','0','0','1'),</v>
      </c>
    </row>
    <row r="38" customFormat="false" ht="13.8" hidden="false" customHeight="false" outlineLevel="0" collapsed="false">
      <c r="A38" s="0" t="s">
        <v>474</v>
      </c>
      <c r="B38" s="0" t="s">
        <v>477</v>
      </c>
      <c r="C38" s="0" t="s">
        <v>478</v>
      </c>
      <c r="D38" s="0" t="str">
        <f aca="false">CONCATENATE("('",A38," - ",B38,"','5','0','{",C38,"}','0','0','0','0','0','0','1'),")</f>
        <v>('Guns and Bullets - Lasers &amp; Hunting: Acceptable Overkill','5','0','{Add Vicious to next Laser}','0','0','0','0','0','0','1'),</v>
      </c>
    </row>
    <row r="39" customFormat="false" ht="13.8" hidden="false" customHeight="false" outlineLevel="0" collapsed="false">
      <c r="A39" s="0" t="s">
        <v>474</v>
      </c>
      <c r="B39" s="0" t="s">
        <v>479</v>
      </c>
      <c r="C39" s="0" t="s">
        <v>480</v>
      </c>
      <c r="D39" s="0" t="str">
        <f aca="false">CONCATENATE("('",A39," - ",B39,"','5','0','{",C39,"}','0','0','0','0','0','0','1'),")</f>
        <v>('Guns and Bullets - Little Guns for Little Ladies','5','0','{Add Vicious to next Small Guns}','0','0','0','0','0','0','1'),</v>
      </c>
    </row>
    <row r="40" customFormat="false" ht="13.8" hidden="false" customHeight="false" outlineLevel="0" collapsed="false">
      <c r="A40" s="0" t="s">
        <v>474</v>
      </c>
      <c r="B40" s="0" t="s">
        <v>481</v>
      </c>
      <c r="C40" s="0" t="s">
        <v>482</v>
      </c>
      <c r="D40" s="0" t="str">
        <f aca="false">CONCATENATE("('",A40," - ",B40,"','5','0','{",C40,"}','0','0','0','0','0','0','1'),")</f>
        <v>('Guns and Bullets - Street Guns of Detroit','5','0','{+2AP after next attack that may not be saved}','0','0','0','0','0','0','1'),</v>
      </c>
    </row>
    <row r="41" customFormat="false" ht="13.8" hidden="false" customHeight="false" outlineLevel="0" collapsed="false">
      <c r="A41" s="0" t="s">
        <v>474</v>
      </c>
      <c r="B41" s="0" t="s">
        <v>483</v>
      </c>
      <c r="C41" s="0" t="s">
        <v>484</v>
      </c>
      <c r="D41" s="0" t="str">
        <f aca="false">CONCATENATE("('",A41," - ",B41,"','5','0','{",C41,"}','0','0','0','0','0','0','1'),")</f>
        <v>('Guns and Bullets - Avoid Those Pesky Gun Laws!','5','0','{+2AP to salvage additional materials when salvaging a weapon}','0','0','0','0','0','0','1'),</v>
      </c>
    </row>
    <row r="42" customFormat="false" ht="13.8" hidden="false" customHeight="false" outlineLevel="0" collapsed="false">
      <c r="A42" s="0" t="s">
        <v>474</v>
      </c>
      <c r="B42" s="0" t="s">
        <v>485</v>
      </c>
      <c r="C42" s="0" t="s">
        <v>486</v>
      </c>
      <c r="D42" s="0" t="str">
        <f aca="false">CONCATENATE("('",A42," - ",B42,"','5','0','{",C42,"}','0','0','0','0','0','0','1'),")</f>
        <v>('Guns and Bullets - The Moon: A Communist Doomsday Device?!','5','0','{+2 Physical or Energy DR on next attack at night}','0','0','0','0','0','0','1'),</v>
      </c>
    </row>
    <row r="43" customFormat="false" ht="13.8" hidden="false" customHeight="false" outlineLevel="0" collapsed="false">
      <c r="A43" s="0" t="s">
        <v>474</v>
      </c>
      <c r="B43" s="0" t="s">
        <v>487</v>
      </c>
      <c r="C43" s="0" t="s">
        <v>488</v>
      </c>
      <c r="D43" s="0" t="str">
        <f aca="false">CONCATENATE("('",A43," - ",B43,"','5','0','{",C43,"}','0','0','0','0','0','0','1'),")</f>
        <v>('Guns and Bullets - Take Aim, Army Style','5','0','{+2CD on next Aim without Accurate}','0','0','0','0','0','0','1'),</v>
      </c>
    </row>
    <row r="44" customFormat="false" ht="13.8" hidden="false" customHeight="false" outlineLevel="0" collapsed="false">
      <c r="A44" s="0" t="s">
        <v>474</v>
      </c>
      <c r="B44" s="0" t="s">
        <v>489</v>
      </c>
      <c r="C44" s="0" t="s">
        <v>490</v>
      </c>
      <c r="D44" s="0" t="str">
        <f aca="false">CONCATENATE("('",A44," - ",B44,"','5','0','{",C44,"}','0','0','0','0','0','0','1'),")</f>
        <v>('Guns and Bullets - Bear-Proofing your Campsite','5','0','{+3CD vs next Yao Guai}','0','0','0','0','0','0','1'),</v>
      </c>
    </row>
    <row r="45" customFormat="false" ht="13.8" hidden="false" customHeight="false" outlineLevel="0" collapsed="false">
      <c r="A45" s="0" t="s">
        <v>474</v>
      </c>
      <c r="B45" s="0" t="s">
        <v>491</v>
      </c>
      <c r="C45" s="0" t="s">
        <v>492</v>
      </c>
      <c r="D45" s="0" t="str">
        <f aca="false">CONCATENATE("('",A45," - ",B45,"','5','0','{",C45,"}','0','0','0','0','0','0','1'),")</f>
        <v>('Guns and Bullets - Plasma: The Weapon of Tomorrow','5','0','{Add Vicious to next Plasma}','0','0','0','0','0','0','1'),</v>
      </c>
    </row>
    <row r="46" customFormat="false" ht="13.8" hidden="false" customHeight="false" outlineLevel="0" collapsed="false">
      <c r="A46" s="0" t="s">
        <v>474</v>
      </c>
      <c r="B46" s="0" t="s">
        <v>493</v>
      </c>
      <c r="C46" s="0" t="s">
        <v>494</v>
      </c>
      <c r="D46" s="0" t="str">
        <f aca="false">CONCATENATE("('",A46," - ",B46,"','5','0','{",C46,"}','0','0','0','0','0','0','1'),")</f>
        <v>('Guns and Bullets - Guide to Hunting Commies!','5','0','{+2CD vs next lower level}','0','0','0','0','0','0','1'),</v>
      </c>
    </row>
    <row r="47" customFormat="false" ht="13.8" hidden="false" customHeight="false" outlineLevel="0" collapsed="false">
      <c r="A47" s="0" t="s">
        <v>495</v>
      </c>
      <c r="B47" s="0" t="s">
        <v>496</v>
      </c>
      <c r="C47" s="0" t="s">
        <v>497</v>
      </c>
      <c r="D47" s="0" t="str">
        <f aca="false">CONCATENATE("('",A47," - ",B47,"','5','0','{",C47,"}','0','0','0','0','0','0','1'),")</f>
        <v>('Live &amp; Love - Life Long Best Friends','5','0','{+1 Max HP to whole party this scene}','0','0','0','0','0','0','1'),</v>
      </c>
    </row>
    <row r="48" customFormat="false" ht="13.8" hidden="false" customHeight="false" outlineLevel="0" collapsed="false">
      <c r="A48" s="0" t="s">
        <v>495</v>
      </c>
      <c r="B48" s="0" t="s">
        <v>498</v>
      </c>
      <c r="C48" s="0" t="s">
        <v>499</v>
      </c>
      <c r="D48" s="0" t="str">
        <f aca="false">CONCATENATE("('",A48," - ",B48,"','5','0','{",C48,"}','0','0','0','0','0','0','1'),")</f>
        <v>('Live &amp; Love - Nuke-the-Man!','5','0','{+1CD damage for whole party this scene}','0','0','0','0','0','0','1'),</v>
      </c>
    </row>
    <row r="49" customFormat="false" ht="13.8" hidden="false" customHeight="false" outlineLevel="0" collapsed="false">
      <c r="A49" s="0" t="s">
        <v>495</v>
      </c>
      <c r="B49" s="0" t="s">
        <v>500</v>
      </c>
      <c r="C49" s="0" t="s">
        <v>501</v>
      </c>
      <c r="D49" s="0" t="str">
        <f aca="false">CONCATENATE("('",A49," - ",B49,"','5','0','{",C49,"}','0','0','0','0','0','0','1'),")</f>
        <v>('Live &amp; Love - Trim the Fat!','5','0','{Double HP from fruit or vegetables this scene}','0','0','0','0','0','0','1'),</v>
      </c>
    </row>
    <row r="50" customFormat="false" ht="13.8" hidden="false" customHeight="false" outlineLevel="0" collapsed="false">
      <c r="A50" s="0" t="s">
        <v>495</v>
      </c>
      <c r="B50" s="0" t="s">
        <v>502</v>
      </c>
      <c r="C50" s="0" t="s">
        <v>503</v>
      </c>
      <c r="D50" s="0" t="str">
        <f aca="false">CONCATENATE("('",A50," - ",B50,"','5','0','{",C50,"}','0','0','0','0','0','0','1'),")</f>
        <v>('Live &amp; Love - The Secretary Charmer','5','0','{+1AP at start of next scene}','0','0','0','0','0','0','1'),</v>
      </c>
    </row>
    <row r="51" customFormat="false" ht="13.8" hidden="false" customHeight="false" outlineLevel="0" collapsed="false">
      <c r="A51" s="0" t="s">
        <v>495</v>
      </c>
      <c r="B51" s="0" t="s">
        <v>504</v>
      </c>
      <c r="C51" s="0" t="s">
        <v>505</v>
      </c>
      <c r="D51" s="0" t="str">
        <f aca="false">CONCATENATE("('",A51," - ",B51,"','5','0','{",C51,"}','0','0','0','0','0','0','1'),")</f>
        <v>('Live &amp; Love - Talk Yourself Sober','5','0','{+1 Luck Point after consuming Alcohol (must be spent that scene)}','0','0','0','0','0','0','1'),</v>
      </c>
    </row>
    <row r="52" customFormat="false" ht="13.8" hidden="false" customHeight="false" outlineLevel="0" collapsed="false">
      <c r="A52" s="0" t="s">
        <v>495</v>
      </c>
      <c r="B52" s="0" t="s">
        <v>506</v>
      </c>
      <c r="C52" s="0" t="s">
        <v>507</v>
      </c>
      <c r="D52" s="0" t="str">
        <f aca="false">CONCATENATE("('",A52," - ",B52,"','5','0','{",C52,"}','0','0','0','0','0','0','1'),")</f>
        <v>('Live &amp; Love - Advice from Married Men','5','0','{+1 Physical DR for whole party this scene}','0','0','0','0','0','0','1'),</v>
      </c>
    </row>
    <row r="53" customFormat="false" ht="13.8" hidden="false" customHeight="false" outlineLevel="0" collapsed="false">
      <c r="A53" s="0" t="s">
        <v>495</v>
      </c>
      <c r="B53" s="0" t="s">
        <v>508</v>
      </c>
      <c r="C53" s="0" t="s">
        <v>509</v>
      </c>
      <c r="D53" s="0" t="str">
        <f aca="false">CONCATENATE("('",A53," - ",B53,"','5','0','{",C53,"}','0','0','0','0','0','0','1'),")</f>
        <v>('Live &amp; Love - Beware the Man Handler','5','0','{+1 Max AP this scene}','0','0','0','0','0','0','1'),</v>
      </c>
    </row>
    <row r="54" customFormat="false" ht="13.8" hidden="false" customHeight="false" outlineLevel="0" collapsed="false">
      <c r="A54" s="0" t="s">
        <v>495</v>
      </c>
      <c r="B54" s="0" t="s">
        <v>510</v>
      </c>
      <c r="C54" s="0" t="s">
        <v>511</v>
      </c>
      <c r="D54" s="0" t="str">
        <f aca="false">CONCATENATE("('",A54," - ",B54,"','5','0','{",C54,"}','0','0','0','0','0','0','1'),")</f>
        <v>('Live &amp; Love - An Experience to Remember','5','0','{Choose another magazine you’ve used but not learned}','0','0','0','0','0','0','1'),</v>
      </c>
    </row>
    <row r="55" customFormat="false" ht="13.8" hidden="false" customHeight="false" outlineLevel="0" collapsed="false">
      <c r="A55" s="0" t="s">
        <v>495</v>
      </c>
      <c r="B55" s="0" t="s">
        <v>512</v>
      </c>
      <c r="C55" s="0" t="s">
        <v>513</v>
      </c>
      <c r="D55" s="0" t="str">
        <f aca="false">CONCATENATE("('",A55," - ",B55,"','5','0','{",C55,"}','0','0','0','0','0','0','1'),")</f>
        <v>('Live &amp; Love - I Married a Robot','5','0','{+2 DR vs robots this scene}','0','0','0','0','0','0','1'),</v>
      </c>
    </row>
    <row r="56" customFormat="false" ht="13.8" hidden="false" customHeight="false" outlineLevel="0" collapsed="false">
      <c r="A56" s="0" t="s">
        <v>514</v>
      </c>
      <c r="B56" s="0" t="s">
        <v>401</v>
      </c>
      <c r="C56" s="0" t="s">
        <v>515</v>
      </c>
      <c r="D56" s="0" t="str">
        <f aca="false">CONCATENATE("('",A56," - ",B56,"','5','0','{",C56,"}','0','0','0','0','0','0','1'),")</f>
        <v>('Massachusetts Surgical Journal - Any','5','0','{Treat assistance die for END+Survival to heal injuries as a 1}','0','0','0','0','0','0','1'),</v>
      </c>
    </row>
    <row r="57" customFormat="false" ht="13.8" hidden="false" customHeight="false" outlineLevel="0" collapsed="false">
      <c r="A57" s="0" t="s">
        <v>516</v>
      </c>
      <c r="B57" s="0" t="s">
        <v>401</v>
      </c>
      <c r="C57" s="0" t="s">
        <v>517</v>
      </c>
      <c r="D57" s="0" t="str">
        <f aca="false">CONCATENATE("('",A57," - ",B57,"','5','0','{",C57,"}','0','0','0','0','0','0','1'),")</f>
        <v>('Meeting People - Any','5','0','{Ignore all complications on one speech test}','0','0','0','0','0','0','1'),</v>
      </c>
    </row>
    <row r="58" customFormat="false" ht="13.8" hidden="false" customHeight="false" outlineLevel="0" collapsed="false">
      <c r="A58" s="0" t="s">
        <v>518</v>
      </c>
      <c r="B58" s="0" t="s">
        <v>401</v>
      </c>
      <c r="C58" s="0" t="s">
        <v>519</v>
      </c>
      <c r="D58" s="0" t="str">
        <f aca="false">CONCATENATE("('",A58," - ",B58,"','5','0','{",C58,"}','0','0','0','0','0','0','1'),")</f>
        <v>('Programmer’s Digest - Any','5','0','{Ignore hacking lockout once}','0','0','0','0','0','0','1'),</v>
      </c>
    </row>
    <row r="59" customFormat="false" ht="13.8" hidden="false" customHeight="false" outlineLevel="0" collapsed="false">
      <c r="A59" s="0" t="s">
        <v>520</v>
      </c>
      <c r="B59" s="0" t="s">
        <v>401</v>
      </c>
      <c r="C59" s="0" t="s">
        <v>521</v>
      </c>
      <c r="D59" s="0" t="str">
        <f aca="false">CONCATENATE("('",A59," - ",B59,"','5','0','{",C59,"}','0','0','0','0','0','0','1'),")</f>
        <v>('Tales of a Junktown Jerkey Vendor - Any','5','0','{Spend 1AP to shift price 10% after performing Barter test (once)}','0','0','0','0','0','0','1'),</v>
      </c>
    </row>
    <row r="60" customFormat="false" ht="13.8" hidden="false" customHeight="false" outlineLevel="0" collapsed="false">
      <c r="A60" s="0" t="s">
        <v>522</v>
      </c>
      <c r="B60" s="0" t="s">
        <v>523</v>
      </c>
      <c r="C60" s="0" t="s">
        <v>409</v>
      </c>
      <c r="D60" s="0" t="str">
        <f aca="false">CONCATENATE("('",A60," - ",B60,"','5','0','{",C60,"}','0','0','0','0','0','0','1'),")</f>
        <v>('Tesla Science Magazine - Will Robots Rule the World?','5','0','{+2 Physical and Energy DR vs Robots}','0','0','0','0','0','0','1'),</v>
      </c>
    </row>
    <row r="61" customFormat="false" ht="13.8" hidden="false" customHeight="false" outlineLevel="0" collapsed="false">
      <c r="A61" s="0" t="s">
        <v>522</v>
      </c>
      <c r="B61" s="0" t="s">
        <v>524</v>
      </c>
      <c r="C61" s="0" t="s">
        <v>525</v>
      </c>
      <c r="D61" s="0" t="str">
        <f aca="false">CONCATENATE("('",A61," - ",B61,"','5','0','{",C61,"}','0','0','0','0','0','0','1'),")</f>
        <v>('Tesla Science Magazine - What is Plasma, anyway?','5','0','{+2 Physical and Energy DR vs Plasma}','0','0','0','0','0','0','1'),</v>
      </c>
    </row>
    <row r="62" customFormat="false" ht="13.8" hidden="false" customHeight="false" outlineLevel="0" collapsed="false">
      <c r="A62" s="0" t="s">
        <v>522</v>
      </c>
      <c r="B62" s="0" t="s">
        <v>526</v>
      </c>
      <c r="C62" s="0" t="s">
        <v>527</v>
      </c>
      <c r="D62" s="0" t="str">
        <f aca="false">CONCATENATE("('",A62," - ",B62,"','5','0','{",C62,"}','0','0','0','0','0','0','1'),")</f>
        <v>('Tesla Science Magazine - Rocket Science for Toddlers','5','0','{+2CD with next Blast}','0','0','0','0','0','0','1'),</v>
      </c>
    </row>
    <row r="63" customFormat="false" ht="13.8" hidden="false" customHeight="false" outlineLevel="0" collapsed="false">
      <c r="A63" s="0" t="s">
        <v>522</v>
      </c>
      <c r="B63" s="0" t="s">
        <v>528</v>
      </c>
      <c r="C63" s="0" t="s">
        <v>529</v>
      </c>
      <c r="D63" s="0" t="str">
        <f aca="false">CONCATENATE("('",A63," - ",B63,"','5','0','{",C63,"}','0','0','0','0','0','0','1'),")</f>
        <v>('Tesla Science Magazine - Tomorrow’s Technology for Today’s Super Soldiers','5','0','{Spend 1 Luck point to avoid spending fusion charge}','0','0','0','0','0','0','1'),</v>
      </c>
    </row>
    <row r="64" customFormat="false" ht="13.8" hidden="false" customHeight="false" outlineLevel="0" collapsed="false">
      <c r="A64" s="0" t="s">
        <v>522</v>
      </c>
      <c r="B64" s="0" t="s">
        <v>530</v>
      </c>
      <c r="C64" s="0" t="s">
        <v>531</v>
      </c>
      <c r="D64" s="0" t="str">
        <f aca="false">CONCATENATE("('",A64," - ",B64,"','5','0','{",C64,"}','0','0','0','0','0','0','1'),")</f>
        <v>('Tesla Science Magazine - Giant Super Weapons!','5','0','{Consume 8x ammo with next Gattling attack}','0','0','0','0','0','0','1'),</v>
      </c>
    </row>
    <row r="65" customFormat="false" ht="13.8" hidden="false" customHeight="false" outlineLevel="0" collapsed="false">
      <c r="A65" s="0" t="s">
        <v>522</v>
      </c>
      <c r="B65" s="0" t="s">
        <v>532</v>
      </c>
      <c r="C65" s="0" t="s">
        <v>533</v>
      </c>
      <c r="D65" s="0" t="str">
        <f aca="false">CONCATENATE("('",A65," - ",B65,"','5','0','{",C65,"}','0','0','0','0','0','0','1'),")</f>
        <v>('Tesla Science Magazine - Geckos and Gamma Radiation','5','0','{+2CD vs next Mutated creature}','0','0','0','0','0','0','1'),</v>
      </c>
    </row>
    <row r="66" customFormat="false" ht="13.8" hidden="false" customHeight="false" outlineLevel="0" collapsed="false">
      <c r="A66" s="0" t="s">
        <v>522</v>
      </c>
      <c r="B66" s="0" t="s">
        <v>534</v>
      </c>
      <c r="C66" s="0" t="s">
        <v>535</v>
      </c>
      <c r="D66" s="0" t="str">
        <f aca="false">CONCATENATE("('",A66," - ",B66,"','5','0','{",C66,"}','0','0','0','0','0','0','1'),")</f>
        <v>('Tesla Science Magazine - US Army Goes to Space','5','0','{-2 to Crit requirement on next Energy attack}','0','0','0','0','0','0','1'),</v>
      </c>
    </row>
    <row r="67" customFormat="false" ht="13.8" hidden="false" customHeight="false" outlineLevel="0" collapsed="false">
      <c r="A67" s="0" t="s">
        <v>522</v>
      </c>
      <c r="B67" s="0" t="s">
        <v>536</v>
      </c>
      <c r="C67" s="0" t="s">
        <v>537</v>
      </c>
      <c r="D67" s="0" t="str">
        <f aca="false">CONCATENATE("('",A67," - ",B67,"','5','0','{",C67,"}','0','0','0','0','0','0','1'),")</f>
        <v>('Tesla Science Magazine - 10 Number 1 Hits!! Rock-o-bot Takes the Nation by Storm!!','5','0','{+2 damage on next crit}','0','0','0','0','0','0','1'),</v>
      </c>
    </row>
    <row r="68" customFormat="false" ht="13.8" hidden="false" customHeight="false" outlineLevel="0" collapsed="false">
      <c r="A68" s="0" t="s">
        <v>522</v>
      </c>
      <c r="B68" s="0" t="s">
        <v>538</v>
      </c>
      <c r="C68" s="0" t="s">
        <v>539</v>
      </c>
      <c r="D68" s="0" t="str">
        <f aca="false">CONCATENATE("('",A68," - ",B68,"','5','0','{",C68,"}','0','0','0','0','0','0','1'),")</f>
        <v>('Tesla Science Magazine - Future of Warfare?','5','0','{-2 to Crit requirement on next Big Gun attack}','0','0','0','0','0','0','1'),</v>
      </c>
    </row>
    <row r="69" customFormat="false" ht="13.8" hidden="false" customHeight="false" outlineLevel="0" collapsed="false">
      <c r="A69" s="0" t="s">
        <v>540</v>
      </c>
      <c r="B69" s="0" t="s">
        <v>401</v>
      </c>
      <c r="C69" s="0" t="s">
        <v>541</v>
      </c>
      <c r="D69" s="0" t="str">
        <f aca="false">CONCATENATE("('",A69," - ",B69,"','5','0','{",C69,"}','0','0','0','0','0','0','1'),")</f>
        <v>('True Police Stores - Any','5','0','{Spend 1 Luck point to choose face of 3CD for damage instead of rolling (once)}','0','0','0','0','0','0','1'),</v>
      </c>
    </row>
    <row r="70" customFormat="false" ht="13.8" hidden="false" customHeight="false" outlineLevel="0" collapsed="false">
      <c r="A70" s="0" t="s">
        <v>542</v>
      </c>
      <c r="B70" s="0" t="s">
        <v>543</v>
      </c>
      <c r="C70" s="0" t="s">
        <v>544</v>
      </c>
      <c r="D70" s="0" t="str">
        <f aca="false">CONCATENATE("('",A70," - ",B70,"','5','0','{",C70,"}','0','0','0','0','0','0','1'),")</f>
        <v>('Tumblers Today - Mysteries of the Master Key Exposed!','5','0','{Re-roll 1d20 on next Lockpick}','0','0','0','0','0','0','1'),</v>
      </c>
    </row>
    <row r="71" customFormat="false" ht="13.8" hidden="false" customHeight="false" outlineLevel="0" collapsed="false">
      <c r="A71" s="0" t="s">
        <v>542</v>
      </c>
      <c r="B71" s="0" t="s">
        <v>545</v>
      </c>
      <c r="C71" s="0" t="s">
        <v>546</v>
      </c>
      <c r="D71" s="0" t="str">
        <f aca="false">CONCATENATE("('",A71," - ",B71,"','5','0','{",C71,"}','0','0','0','0','0','0','1'),")</f>
        <v>('Tumblers Today - Bobby Pins: More Effective than Lockpicks?','5','0','{-1 Difficulty of Lockpicking with bobby pin (min 0)}','0','0','0','0','0','0','1'),</v>
      </c>
    </row>
    <row r="72" customFormat="false" ht="13.8" hidden="false" customHeight="false" outlineLevel="0" collapsed="false">
      <c r="A72" s="0" t="s">
        <v>542</v>
      </c>
      <c r="B72" s="0" t="s">
        <v>547</v>
      </c>
      <c r="C72" s="0" t="s">
        <v>548</v>
      </c>
      <c r="D72" s="0" t="str">
        <f aca="false">CONCATENATE("('",A72," - ",B72,"','5','0','{",C72,"}','0','0','0','0','0','0','1'),")</f>
        <v>('Tumblers Today - Confessions of a Housebreaker','5','0','{Spend 1 Luck point to find 2+2CD bobby pins while scavenging/looting}','0','0','0','0','0','0','1'),</v>
      </c>
    </row>
    <row r="73" customFormat="false" ht="13.8" hidden="false" customHeight="false" outlineLevel="0" collapsed="false">
      <c r="A73" s="0" t="s">
        <v>542</v>
      </c>
      <c r="B73" s="0" t="s">
        <v>549</v>
      </c>
      <c r="C73" s="0" t="s">
        <v>550</v>
      </c>
      <c r="D73" s="0" t="str">
        <f aca="false">CONCATENATE("('",A73," - ",B73,"','5','0','{",C73,"}','0','0','0','0','0','0','1'),")</f>
        <v>('Tumblers Today - Open Any Lock in 5 Seconds Flat','5','0','{Reduce Time for free after succeeding Lockpick}','0','0','0','0','0','0','1'),</v>
      </c>
    </row>
    <row r="74" customFormat="false" ht="13.8" hidden="false" customHeight="false" outlineLevel="0" collapsed="false">
      <c r="A74" s="0" t="s">
        <v>542</v>
      </c>
      <c r="B74" s="0" t="s">
        <v>551</v>
      </c>
      <c r="C74" s="0" t="s">
        <v>552</v>
      </c>
      <c r="D74" s="0" t="str">
        <f aca="false">CONCATENATE("('",A74," - ",B74,"','5','0','{",C74,"}','0','0','0','0','0','0','1'),")</f>
        <v>('Tumblers Today - Locksmith Certification Special—Pass with Flying Colors','5','0','{Spend 1 Luck point to ignore all complications on next Lockpick}','0','0','0','0','0','0','1'),</v>
      </c>
    </row>
    <row r="75" customFormat="false" ht="13.8" hidden="false" customHeight="false" outlineLevel="0" collapsed="false">
      <c r="A75" s="0" t="s">
        <v>553</v>
      </c>
      <c r="B75" s="0" t="s">
        <v>554</v>
      </c>
      <c r="C75" s="0" t="s">
        <v>555</v>
      </c>
      <c r="D75" s="0" t="str">
        <f aca="false">CONCATENATE("('",A75," - ",B75,"','5','0','{",C75,"}','0','0','0','0','0','0','1'),")</f>
        <v>('Unstoppables - Dr. Brainwash and His Army of De-Capitalists!','5','0','{Spend 3 Luck points to avoid all damage from single source}','0','0','0','0','0','0','1'),</v>
      </c>
    </row>
    <row r="76" customFormat="false" ht="13.8" hidden="false" customHeight="false" outlineLevel="0" collapsed="false">
      <c r="A76" s="0" t="s">
        <v>553</v>
      </c>
      <c r="B76" s="0" t="s">
        <v>556</v>
      </c>
      <c r="C76" s="0" t="s">
        <v>557</v>
      </c>
      <c r="D76" s="0" t="str">
        <f aca="false">CONCATENATE("('",A76," - ",B76,"','5','0','{",C76,"}','0','0','0','0','0','0','1'),")</f>
        <v>('Unstoppables - Who Can Stop the Unstoppable Grog-Na-Rok?!','5','0','{Spend 2 Luck points to avoid all damage from Mutated human (once)}','0','0','0','0','0','0','1'),</v>
      </c>
    </row>
    <row r="77" customFormat="false" ht="13.8" hidden="false" customHeight="false" outlineLevel="0" collapsed="false">
      <c r="A77" s="0" t="s">
        <v>553</v>
      </c>
      <c r="B77" s="0" t="s">
        <v>558</v>
      </c>
      <c r="C77" s="0" t="s">
        <v>559</v>
      </c>
      <c r="D77" s="0" t="str">
        <f aca="false">CONCATENATE("('",A77," - ",B77,"','5','0','{",C77,"}','0','0','0','0','0','0','1'),")</f>
        <v>('Unstoppables - Commie-Kazi vs. Manta Man','5','0','{Spend 1 Luck point to avoid all Blast damage (once)}','0','0','0','0','0','0','1'),</v>
      </c>
    </row>
    <row r="78" customFormat="false" ht="13.8" hidden="false" customHeight="false" outlineLevel="0" collapsed="false">
      <c r="A78" s="0" t="s">
        <v>553</v>
      </c>
      <c r="B78" s="0" t="s">
        <v>560</v>
      </c>
      <c r="C78" s="0" t="s">
        <v>561</v>
      </c>
      <c r="D78" s="0" t="str">
        <f aca="false">CONCATENATE("('",A78," - ",B78,"','5','0','{",C78,"}','0','0','0','0','0','0','1'),")</f>
        <v>('Unstoppables - Trapped in the Dimension of the Pterror-dactyls!','5','0','{Spend 1 Luck point to avoid all Melee damage (once)}','0','0','0','0','0','0','1'),</v>
      </c>
    </row>
    <row r="79" customFormat="false" ht="13.8" hidden="false" customHeight="false" outlineLevel="0" collapsed="false">
      <c r="A79" s="0" t="s">
        <v>553</v>
      </c>
      <c r="B79" s="0" t="s">
        <v>562</v>
      </c>
      <c r="C79" s="0" t="s">
        <v>563</v>
      </c>
      <c r="D79" s="0" t="str">
        <f aca="false">CONCATENATE("('",A79," - ",B79,"','5','0','{",C79,"}','0','0','0','0','0','0','1'),")</f>
        <v>('Unstoppables - Visit the Ux-Ron Galaxy!','5','0','{Spend 1 Luck point to avoid all Energy damage (once)}','0','0','0','0','0','0','1'),</v>
      </c>
    </row>
    <row r="80" customFormat="false" ht="13.8" hidden="false" customHeight="false" outlineLevel="0" collapsed="false">
      <c r="A80" s="0" t="s">
        <v>564</v>
      </c>
      <c r="B80" s="0" t="s">
        <v>565</v>
      </c>
      <c r="C80" s="0" t="s">
        <v>566</v>
      </c>
      <c r="D80" s="0" t="str">
        <f aca="false">CONCATENATE("('",A80," - ",B80,"','5','0','{",C80,"}','0','0','0','0','0','0','1'),")</f>
        <v>('US Covert Operations Manual - FH 5-01 Whistling in the Dark','5','0','{+2 Physical DR against first attack after being detected while sneaking}','0','0','0','0','0','0','1'),</v>
      </c>
    </row>
    <row r="81" customFormat="false" ht="13.8" hidden="false" customHeight="false" outlineLevel="0" collapsed="false">
      <c r="A81" s="0" t="s">
        <v>564</v>
      </c>
      <c r="B81" s="0" t="s">
        <v>567</v>
      </c>
      <c r="C81" s="0" t="s">
        <v>568</v>
      </c>
      <c r="D81" s="0" t="str">
        <f aca="false">CONCATENATE("('",A81," - ",B81,"','5','0','{",C81,"}','0','0','0','0','0','0','1'),")</f>
        <v>('US Covert Operations Manual - FH 5-02 Urban Camouflage','5','0','{+1 Difficulty to detect (not stacked with dim/dark difficulty)}','0','0','0','0','0','0','1'),</v>
      </c>
    </row>
    <row r="82" customFormat="false" ht="13.8" hidden="false" customHeight="false" outlineLevel="0" collapsed="false">
      <c r="A82" s="0" t="s">
        <v>564</v>
      </c>
      <c r="B82" s="0" t="s">
        <v>569</v>
      </c>
      <c r="C82" s="0" t="s">
        <v>570</v>
      </c>
      <c r="D82" s="0" t="str">
        <f aca="false">CONCATENATE("('",A82," - ",B82,"','5','0','{",C82,"}','0','0','0','0','0','0','1'),")</f>
        <v>('US Covert Operations Manual - FH 5-03 Facepaint Fundamentals','5','0','{+1 DR vs Character NPCs}','0','0','0','0','0','0','1'),</v>
      </c>
    </row>
    <row r="83" customFormat="false" ht="13.8" hidden="false" customHeight="false" outlineLevel="0" collapsed="false">
      <c r="A83" s="0" t="s">
        <v>564</v>
      </c>
      <c r="B83" s="0" t="s">
        <v>571</v>
      </c>
      <c r="C83" s="0" t="s">
        <v>572</v>
      </c>
      <c r="D83" s="0" t="str">
        <f aca="false">CONCATENATE("('",A83," - ",B83,"','5','0','{",C83,"}','0','0','0','0','0','0','1'),")</f>
        <v>('US Covert Operations Manual - FH 5-04 Not the Soldiers You’re Looking For','5','0','{+1CD vs Character NPCs}','0','0','0','0','0','0','1'),</v>
      </c>
    </row>
    <row r="84" customFormat="false" ht="13.8" hidden="false" customHeight="false" outlineLevel="0" collapsed="false">
      <c r="A84" s="0" t="s">
        <v>564</v>
      </c>
      <c r="B84" s="0" t="s">
        <v>573</v>
      </c>
      <c r="C84" s="0" t="s">
        <v>574</v>
      </c>
      <c r="D84" s="0" t="str">
        <f aca="false">CONCATENATE("('",A84," - ",B84,"','5','0','{",C84,"}','0','0','0','0','0','0','1'),")</f>
        <v>('US Covert Operations Manual - FH 5-05 Who Goes There?','5','0','{Spend 1 Luck point to re-roll 1d20 on PER test and treat value as 1}','0','0','0','0','0','0','1'),</v>
      </c>
    </row>
    <row r="85" customFormat="false" ht="13.8" hidden="false" customHeight="false" outlineLevel="0" collapsed="false">
      <c r="A85" s="0" t="s">
        <v>564</v>
      </c>
      <c r="B85" s="0" t="s">
        <v>575</v>
      </c>
      <c r="C85" s="0" t="s">
        <v>576</v>
      </c>
      <c r="D85" s="0" t="str">
        <f aca="false">CONCATENATE("('",A85," - ",B85,"','5','0','{",C85,"}','0','0','0','0','0','0','1'),")</f>
        <v>('US Covert Operations Manual - FH 5-06 Squeaky Floorboard, Sudden Death','5','0','{Ignore all complications on one Sneak test}','0','0','0','0','0','0','1'),</v>
      </c>
    </row>
    <row r="86" customFormat="false" ht="13.8" hidden="false" customHeight="false" outlineLevel="0" collapsed="false">
      <c r="A86" s="0" t="s">
        <v>564</v>
      </c>
      <c r="B86" s="0" t="s">
        <v>577</v>
      </c>
      <c r="C86" s="0" t="s">
        <v>578</v>
      </c>
      <c r="D86" s="0" t="str">
        <f aca="false">CONCATENATE("('",A86," - ",B86,"','5','0','{",C86,"}','0','0','0','0','0','0','1'),")</f>
        <v>('US Covert Operations Manual - FH 5-07 Getting the Drop on the Communists','5','0','{Force enemy to lose benefits of aim on one attack}','0','0','0','0','0','0','1'),</v>
      </c>
    </row>
    <row r="87" customFormat="false" ht="13.8" hidden="false" customHeight="false" outlineLevel="0" collapsed="false">
      <c r="A87" s="0" t="s">
        <v>564</v>
      </c>
      <c r="B87" s="0" t="s">
        <v>579</v>
      </c>
      <c r="C87" s="0" t="s">
        <v>580</v>
      </c>
      <c r="D87" s="0" t="str">
        <f aca="false">CONCATENATE("('",A87," - ",B87,"','5','0','{",C87,"}','0','0','0','0','0','0','1'),")</f>
        <v>('US Covert Operations Manual - FH 5-08 Bushes, Boxes, and Beehives: Camouflage Special','5','0','{+2CD on next knife or unarmed attack}','0','0','0','0','0','0','1'),</v>
      </c>
    </row>
    <row r="88" customFormat="false" ht="13.8" hidden="false" customHeight="false" outlineLevel="0" collapsed="false">
      <c r="A88" s="0" t="s">
        <v>564</v>
      </c>
      <c r="B88" s="0" t="s">
        <v>581</v>
      </c>
      <c r="C88" s="0" t="s">
        <v>582</v>
      </c>
      <c r="D88" s="0" t="str">
        <f aca="false">CONCATENATE("('",A88," - ",B88,"','5','0','{",C88,"}','0','0','0','0','0','0','1'),")</f>
        <v>('US Covert Operations Manual - FH 5-09 Look Better in Black','5','0','{+1 turn on next stealth boy}','0','0','0','0','0','0','1'),</v>
      </c>
    </row>
    <row r="89" customFormat="false" ht="13.8" hidden="false" customHeight="false" outlineLevel="0" collapsed="false">
      <c r="A89" s="0" t="s">
        <v>564</v>
      </c>
      <c r="B89" s="0" t="s">
        <v>583</v>
      </c>
      <c r="C89" s="0" t="s">
        <v>584</v>
      </c>
      <c r="D89" s="0" t="str">
        <f aca="false">CONCATENATE("('",A89," - ",B89,"','5','0','{",C89,"}','0','0','0','0','0','0','1'),")</f>
        <v>('US Covert Operations Manual - FH 5-10 Tiptoe Through the Tulips','5','0','{Spend 1 Luck point to re-roll 1d20 on AGI test and treat value as 1}','0','0','0','0','0','0','1'),</v>
      </c>
    </row>
    <row r="90" customFormat="false" ht="13.8" hidden="false" customHeight="false" outlineLevel="0" collapsed="false">
      <c r="A90" s="0" t="s">
        <v>585</v>
      </c>
      <c r="B90" s="0" t="s">
        <v>586</v>
      </c>
      <c r="C90" s="0" t="s">
        <v>587</v>
      </c>
      <c r="D90" s="0" t="str">
        <f aca="false">CONCATENATE("('",A90," - ",B90,"','5','0','{",C90,"}','0','0','0','0','0','0','1'),")</f>
        <v>('Wasteland Survival Guide - Farming the Wastes','5','0','{Double HP from next fruit or vegetable}','0','0','0','0','0','0','1'),</v>
      </c>
    </row>
    <row r="91" customFormat="false" ht="13.8" hidden="false" customHeight="false" outlineLevel="0" collapsed="false">
      <c r="A91" s="0" t="s">
        <v>585</v>
      </c>
      <c r="B91" s="0" t="s">
        <v>588</v>
      </c>
      <c r="C91" s="0" t="s">
        <v>589</v>
      </c>
      <c r="D91" s="0" t="str">
        <f aca="false">CONCATENATE("('",A91," - ",B91,"','5','0','{",C91,"}','0','0','0','0','0','0','1'),")</f>
        <v>('Wasteland Survival Guide - Insect Repellent Special','5','0','{+2 DR vs next Insect}','0','0','0','0','0','0','1'),</v>
      </c>
    </row>
    <row r="92" customFormat="false" ht="13.8" hidden="false" customHeight="false" outlineLevel="0" collapsed="false">
      <c r="A92" s="0" t="s">
        <v>585</v>
      </c>
      <c r="B92" s="0" t="s">
        <v>590</v>
      </c>
      <c r="C92" s="0" t="s">
        <v>591</v>
      </c>
      <c r="D92" s="0" t="str">
        <f aca="false">CONCATENATE("('",A92," - ",B92,"','5','0','{",C92,"}','0','0','0','0','0','0','1'),")</f>
        <v>('Wasteland Survival Guide - The Bright Side of Radiation Poisoning','5','0','{Heal HP equal to Radiation roll when consuming irradiated food/drink}','0','0','0','0','0','0','1'),</v>
      </c>
    </row>
    <row r="93" customFormat="false" ht="13.8" hidden="false" customHeight="false" outlineLevel="0" collapsed="false">
      <c r="A93" s="0" t="s">
        <v>585</v>
      </c>
      <c r="B93" s="0" t="s">
        <v>592</v>
      </c>
      <c r="C93" s="0" t="s">
        <v>593</v>
      </c>
      <c r="D93" s="0" t="str">
        <f aca="false">CONCATENATE("('",A93," - ",B93,"','5','0','{",C93,"}','0','0','0','0','0','0','1'),")</f>
        <v>('Wasteland Survival Guide - Coupon Spectacular','5','0','{Food/Drink 10% cheaper}','0','0','0','0','0','0','1'),</v>
      </c>
    </row>
    <row r="94" customFormat="false" ht="13.8" hidden="false" customHeight="false" outlineLevel="0" collapsed="false">
      <c r="A94" s="0" t="s">
        <v>585</v>
      </c>
      <c r="B94" s="0" t="s">
        <v>594</v>
      </c>
      <c r="C94" s="0" t="s">
        <v>595</v>
      </c>
      <c r="D94" s="0" t="str">
        <f aca="false">CONCATENATE("('",A94," - ",B94,"','5','0','{",C94,"}','0','0','0','0','0','0','1'),")</f>
        <v>('Wasteland Survival Guide - Water Aerobics for Ghouls','5','0','{-1 Difficulty on Athletics swim test (min 0)}','0','0','0','0','0','0','1'),</v>
      </c>
    </row>
    <row r="95" customFormat="false" ht="13.8" hidden="false" customHeight="false" outlineLevel="0" collapsed="false">
      <c r="A95" s="0" t="s">
        <v>585</v>
      </c>
      <c r="B95" s="0" t="s">
        <v>596</v>
      </c>
      <c r="C95" s="0" t="s">
        <v>597</v>
      </c>
      <c r="D95" s="0" t="str">
        <f aca="false">CONCATENATE("('",A95," - ",B95,"','5','0','{",C95,"}','0','0','0','0','0','0','1'),")</f>
        <v>('Wasteland Survival Guide - Self Defense Secrets','5','0','{+1 Defense vs next Melee}','0','0','0','0','0','0','1'),</v>
      </c>
    </row>
    <row r="96" customFormat="false" ht="13.8" hidden="false" customHeight="false" outlineLevel="0" collapsed="false">
      <c r="A96" s="0" t="s">
        <v>585</v>
      </c>
      <c r="B96" s="0" t="s">
        <v>598</v>
      </c>
      <c r="C96" s="0" t="s">
        <v>599</v>
      </c>
      <c r="D96" s="0" t="str">
        <f aca="false">CONCATENATE("('",A96," - ",B96,"','5','0','{",C96,"}','0','0','0','0','0','0','1'),")</f>
        <v>('Wasteland Survival Guide - Hunting in the Wastes','5','0','{+1AP when butchering (only spend on increasing rewards)}','0','0','0','0','0','0','1'),</v>
      </c>
    </row>
    <row r="97" customFormat="false" ht="13.8" hidden="false" customHeight="false" outlineLevel="0" collapsed="false">
      <c r="A97" s="0" t="s">
        <v>600</v>
      </c>
      <c r="B97" s="0" t="s">
        <v>601</v>
      </c>
      <c r="C97" s="0" t="s">
        <v>602</v>
      </c>
      <c r="D97" s="0" t="str">
        <f aca="false">CONCATENATE("('",A97," - ",B97,"','5','0','{",C97,"}','0','0','0','0','0','0','4'),")</f>
        <v>('101 Heroic Last Stands - N/A','5','0','{Blood Sacrifice!}','0','0','0','0','0','0','4'),</v>
      </c>
    </row>
    <row r="98" customFormat="false" ht="13.8" hidden="false" customHeight="false" outlineLevel="0" collapsed="false">
      <c r="A98" s="0" t="s">
        <v>603</v>
      </c>
      <c r="B98" s="0" t="s">
        <v>601</v>
      </c>
      <c r="C98" s="0" t="s">
        <v>604</v>
      </c>
      <c r="D98" s="0" t="str">
        <f aca="false">CONCATENATE("('",A98," - ",B98,"','5','0','{",C98,"}','0','0','0','0','0','0','4'),")</f>
        <v>('Atomic Command (Holotape) - N/A','5','0','{Nuclear Proliferator}','0','0','0','0','0','0','4'),</v>
      </c>
    </row>
    <row r="99" customFormat="false" ht="13.8" hidden="false" customHeight="false" outlineLevel="0" collapsed="false">
      <c r="A99" s="0" t="s">
        <v>605</v>
      </c>
      <c r="B99" s="0" t="s">
        <v>601</v>
      </c>
      <c r="C99" s="0" t="s">
        <v>606</v>
      </c>
      <c r="D99" s="0" t="str">
        <f aca="false">CONCATENATE("('",A99," - ",B99,"','5','0','{",C99,"}','0','0','0','0','0','0','4'),")</f>
        <v>('Automatron (holotape) - N/A','5','0','{Electric Absorption}','0','0','0','0','0','0','4'),</v>
      </c>
    </row>
    <row r="100" customFormat="false" ht="13.8" hidden="false" customHeight="false" outlineLevel="0" collapsed="false">
      <c r="A100" s="0" t="s">
        <v>607</v>
      </c>
      <c r="B100" s="0" t="s">
        <v>601</v>
      </c>
      <c r="C100" s="0" t="s">
        <v>608</v>
      </c>
      <c r="D100" s="0" t="str">
        <f aca="false">CONCATENATE("('",A100," - ",B100,"','5','0','{",C100,"}','0','0','0','0','0','0','4'),")</f>
        <v>('Big Book of Science - N/A','5','0','{Brawling Chemist}','0','0','0','0','0','0','4'),</v>
      </c>
    </row>
    <row r="101" customFormat="false" ht="13.8" hidden="false" customHeight="false" outlineLevel="0" collapsed="false">
      <c r="A101" s="0" t="s">
        <v>609</v>
      </c>
      <c r="B101" s="0" t="s">
        <v>601</v>
      </c>
      <c r="C101" s="0" t="s">
        <v>610</v>
      </c>
      <c r="D101" s="0" t="str">
        <f aca="false">CONCATENATE("('",A101," - ",B101,"','5','0','{",C101,"}','0','0','0','0','0','0','4'),")</f>
        <v>('Chinese Army: Special Ops Training Manual - N/A','5','0','{Follow-Through}','0','0','0','0','0','0','4'),</v>
      </c>
    </row>
    <row r="102" customFormat="false" ht="13.8" hidden="false" customHeight="false" outlineLevel="0" collapsed="false">
      <c r="A102" s="0" t="s">
        <v>611</v>
      </c>
      <c r="B102" s="0" t="s">
        <v>601</v>
      </c>
      <c r="C102" s="0" t="s">
        <v>612</v>
      </c>
      <c r="D102" s="0" t="str">
        <f aca="false">CONCATENATE("('",A102," - ",B102,"','5','0','{",C102,"}','0','0','0','0','0','0','4'),")</f>
        <v>('Dress to Survive - N/A','5','0','{Funky Duds}','0','0','0','0','0','0','4'),</v>
      </c>
    </row>
    <row r="103" customFormat="false" ht="13.8" hidden="false" customHeight="false" outlineLevel="0" collapsed="false">
      <c r="A103" s="0" t="s">
        <v>613</v>
      </c>
      <c r="B103" s="0" t="s">
        <v>601</v>
      </c>
      <c r="C103" s="0" t="s">
        <v>614</v>
      </c>
      <c r="D103" s="0" t="str">
        <f aca="false">CONCATENATE("('",A103," - ",B103,"','5','0','{",C103,"}','0','0','0','0','0','0','4'),")</f>
        <v>('Duck and Cover Annual - N/A','5','0','{Detonation Contagion}','0','0','0','0','0','0','4'),</v>
      </c>
    </row>
    <row r="104" customFormat="false" ht="13.8" hidden="false" customHeight="false" outlineLevel="0" collapsed="false">
      <c r="A104" s="0" t="s">
        <v>615</v>
      </c>
      <c r="B104" s="0" t="s">
        <v>601</v>
      </c>
      <c r="C104" s="0" t="s">
        <v>616</v>
      </c>
      <c r="D104" s="0" t="str">
        <f aca="false">CONCATENATE("('",A104," - ",B104,"','5','0','{",C104,"}','0','0','0','0','0','0','4'),")</f>
        <v>('Grognak and the Ruby Ruins (holotape) - N/A','5','0','{Collateral Damage}','0','0','0','0','0','0','4'),</v>
      </c>
    </row>
    <row r="105" customFormat="false" ht="13.8" hidden="false" customHeight="false" outlineLevel="0" collapsed="false">
      <c r="A105" s="0" t="s">
        <v>617</v>
      </c>
      <c r="B105" s="0" t="s">
        <v>601</v>
      </c>
      <c r="C105" s="0" t="s">
        <v>618</v>
      </c>
      <c r="D105" s="0" t="str">
        <f aca="false">CONCATENATE("('",A105," - ",B105,"','5','0','{",C105,"}','0','0','0','0','0','0','4'),")</f>
        <v>('Guns and Bullets Annual - N/A','5','0','{Ammo Factory}','0','0','0','0','0','0','4'),</v>
      </c>
    </row>
    <row r="106" customFormat="false" ht="13.8" hidden="false" customHeight="false" outlineLevel="0" collapsed="false">
      <c r="A106" s="0" t="s">
        <v>619</v>
      </c>
      <c r="B106" s="0" t="s">
        <v>601</v>
      </c>
      <c r="C106" s="0" t="s">
        <v>620</v>
      </c>
      <c r="D106" s="0" t="str">
        <f aca="false">CONCATENATE("('",A106," - ",B106,"','5','0','{",C106,"}','0','0','0','0','0','0','4'),")</f>
        <v>('Hot Summer Fashions - N/A','5','0','{Sizzling Style}','0','0','0','0','0','0','4'),</v>
      </c>
    </row>
    <row r="107" customFormat="false" ht="13.8" hidden="false" customHeight="false" outlineLevel="0" collapsed="false">
      <c r="A107" s="0" t="s">
        <v>621</v>
      </c>
      <c r="B107" s="0" t="s">
        <v>601</v>
      </c>
      <c r="C107" s="0" t="s">
        <v>622</v>
      </c>
      <c r="D107" s="0" t="str">
        <f aca="false">CONCATENATE("('",A107," - ",B107,"','5','0','{",C107,"}','0','0','0','0','0','0','4'),")</f>
        <v>('Journal of Internal Medicine - N/A','5','0','{Survival Shortcut}','0','0','0','0','0','0','4'),</v>
      </c>
    </row>
    <row r="108" customFormat="false" ht="13.8" hidden="false" customHeight="false" outlineLevel="0" collapsed="false">
      <c r="A108" s="0" t="s">
        <v>623</v>
      </c>
      <c r="B108" s="0" t="s">
        <v>601</v>
      </c>
      <c r="C108" s="0" t="s">
        <v>624</v>
      </c>
      <c r="D108" s="0" t="str">
        <f aca="false">CONCATENATE("('",A108," - ",B108,"','5','0','{",C108,"}','0','0','0','0','0','0','4'),")</f>
        <v>('Nikola Tesla and You - N/A','5','0','{Power Armor Reboot}','0','0','0','0','0','0','4'),</v>
      </c>
    </row>
    <row r="109" customFormat="false" ht="13.8" hidden="false" customHeight="false" outlineLevel="0" collapsed="false">
      <c r="A109" s="0" t="s">
        <v>625</v>
      </c>
      <c r="B109" s="0" t="s">
        <v>601</v>
      </c>
      <c r="C109" s="0" t="s">
        <v>626</v>
      </c>
      <c r="D109" s="0" t="str">
        <f aca="false">CONCATENATE("('",A109," - ",B109,"','5','0','{",C109,"}','0','0','0','0','0','0','4'),")</f>
        <v>('Pipfall (holotape) - N/A','5','0','{What Rads?}','0','0','0','0','0','0','4'),</v>
      </c>
    </row>
    <row r="110" customFormat="false" ht="13.8" hidden="false" customHeight="false" outlineLevel="0" collapsed="false">
      <c r="A110" s="0" t="s">
        <v>627</v>
      </c>
      <c r="B110" s="0" t="s">
        <v>601</v>
      </c>
      <c r="C110" s="0" t="s">
        <v>628</v>
      </c>
      <c r="D110" s="0" t="str">
        <f aca="false">CONCATENATE("('",A110," - ",B110,"','5','0','{",C110,"}','0','0','0','0','0','0','4'),")</f>
        <v>('Pugilism Illustrated - N/A','5','0','{Exploding Palm}','0','0','0','0','0','0','4'),</v>
      </c>
    </row>
    <row r="111" customFormat="false" ht="13.8" hidden="false" customHeight="false" outlineLevel="0" collapsed="false">
      <c r="A111" s="0" t="s">
        <v>629</v>
      </c>
      <c r="B111" s="0" t="s">
        <v>601</v>
      </c>
      <c r="C111" s="0" t="s">
        <v>630</v>
      </c>
      <c r="D111" s="0" t="str">
        <f aca="false">CONCATENATE("('",A111," - ",B111,"','5','0','{",C111,"}','0','0','0','0','0','0','4'),")</f>
        <v>('Red Menace (holotape) - N/A','5','0','{Power Sprinter}','0','0','0','0','0','0','4'),</v>
      </c>
    </row>
    <row r="112" customFormat="false" ht="13.8" hidden="false" customHeight="false" outlineLevel="0" collapsed="false">
      <c r="A112" s="0" t="s">
        <v>631</v>
      </c>
      <c r="B112" s="0" t="s">
        <v>601</v>
      </c>
      <c r="C112" s="0" t="s">
        <v>632</v>
      </c>
      <c r="D112" s="0" t="str">
        <f aca="false">CONCATENATE("('",A112," - ",B112,"','5','0','{",C112,"}','0','0','0','0','0','0','4'),")</f>
        <v>('Scout Handbook - N/A','5','0','{Botany Buddy}','0','0','0','0','0','0','4'),</v>
      </c>
    </row>
    <row r="113" customFormat="false" ht="13.8" hidden="false" customHeight="false" outlineLevel="0" collapsed="false">
      <c r="A113" s="0" t="s">
        <v>633</v>
      </c>
      <c r="B113" s="0" t="s">
        <v>601</v>
      </c>
      <c r="C113" s="0" t="s">
        <v>634</v>
      </c>
      <c r="D113" s="0" t="str">
        <f aca="false">CONCATENATE("('",A113," - ",B113,"','5','0','{",C113,"}','0','0','0','0','0','0','4'),")</f>
        <v>('The Collected Adventures of Grognak the Barbarian - N/A','5','0','{Hack and Slash}','0','0','0','0','0','0','4'),</v>
      </c>
    </row>
    <row r="114" customFormat="false" ht="13.8" hidden="false" customHeight="false" outlineLevel="0" collapsed="false">
      <c r="A114" s="0" t="s">
        <v>635</v>
      </c>
      <c r="B114" s="0" t="s">
        <v>601</v>
      </c>
      <c r="C114" s="0" t="s">
        <v>636</v>
      </c>
      <c r="D114" s="0" t="str">
        <f aca="false">CONCATENATE("('",A114," - ",B114,"','5','0','{",C114,"}','0','0','0','0','0','0','4'),")</f>
        <v>('The Pointy End: A Guide to Swords - N/A','5','0','{Arms Breaking}','0','0','0','0','0','0','4'),</v>
      </c>
    </row>
    <row r="115" customFormat="false" ht="13.8" hidden="false" customHeight="false" outlineLevel="0" collapsed="false">
      <c r="A115" s="0" t="s">
        <v>637</v>
      </c>
      <c r="B115" s="0" t="s">
        <v>601</v>
      </c>
      <c r="C115" s="0" t="s">
        <v>638</v>
      </c>
      <c r="D115" s="0" t="str">
        <f aca="false">CONCATENATE("('",A115," - ",B115,"','5','0','{",C115,"}','0','0','0','0','0','0','4'),")</f>
        <v>('U.S. Army: 30 Handy Flamethrower Recipes - N/A','5','0','{Far-Flung Fireworks}','0','0','0','0','0','0','4'),</v>
      </c>
    </row>
    <row r="116" customFormat="false" ht="13.8" hidden="false" customHeight="false" outlineLevel="0" collapsed="false">
      <c r="A116" s="0" t="s">
        <v>639</v>
      </c>
      <c r="B116" s="0" t="s">
        <v>601</v>
      </c>
      <c r="C116" s="0" t="s">
        <v>640</v>
      </c>
      <c r="D116" s="0" t="str">
        <f aca="false">CONCATENATE("('",A116," - ",B116,"','5','0','{",C116,"}','0','0','0','0','0','0','4'),")</f>
        <v>('Zeta Invaders (holotape) - N/A','5','0','{Retribution}','0','0','0','0','0','0','4'),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3" t="n">
        <v>2</v>
      </c>
      <c r="B1" s="13" t="n">
        <v>0.25</v>
      </c>
      <c r="D1" s="0" t="n">
        <f aca="false">COUNTA(A:A)</f>
        <v>39</v>
      </c>
    </row>
    <row r="2" customFormat="false" ht="15" hidden="false" customHeight="false" outlineLevel="0" collapsed="false">
      <c r="A2" s="13" t="n">
        <v>3</v>
      </c>
      <c r="B2" s="13" t="n">
        <v>0.5</v>
      </c>
    </row>
    <row r="3" customFormat="false" ht="15" hidden="false" customHeight="false" outlineLevel="0" collapsed="false">
      <c r="A3" s="13" t="n">
        <v>4</v>
      </c>
      <c r="B3" s="13" t="n">
        <v>0.75</v>
      </c>
    </row>
    <row r="4" customFormat="false" ht="15" hidden="false" customHeight="false" outlineLevel="0" collapsed="false">
      <c r="A4" s="13" t="n">
        <v>5</v>
      </c>
      <c r="B4" s="13" t="n">
        <v>1</v>
      </c>
    </row>
    <row r="5" customFormat="false" ht="15" hidden="false" customHeight="false" outlineLevel="0" collapsed="false">
      <c r="A5" s="13" t="n">
        <v>6</v>
      </c>
      <c r="B5" s="13" t="n">
        <v>1.25</v>
      </c>
    </row>
    <row r="6" customFormat="false" ht="15" hidden="false" customHeight="false" outlineLevel="0" collapsed="false">
      <c r="A6" s="13" t="n">
        <v>7</v>
      </c>
      <c r="B6" s="13" t="n">
        <v>1.5</v>
      </c>
    </row>
    <row r="7" customFormat="false" ht="15" hidden="false" customHeight="false" outlineLevel="0" collapsed="false">
      <c r="A7" s="13" t="n">
        <v>8</v>
      </c>
      <c r="B7" s="13" t="n">
        <v>1.75</v>
      </c>
    </row>
    <row r="8" customFormat="false" ht="15" hidden="false" customHeight="false" outlineLevel="0" collapsed="false">
      <c r="A8" s="13" t="n">
        <v>9</v>
      </c>
      <c r="B8" s="13" t="n">
        <v>2</v>
      </c>
    </row>
    <row r="9" customFormat="false" ht="15" hidden="false" customHeight="false" outlineLevel="0" collapsed="false">
      <c r="A9" s="13" t="n">
        <v>10</v>
      </c>
      <c r="B9" s="13" t="n">
        <v>2.25</v>
      </c>
    </row>
    <row r="10" customFormat="false" ht="15" hidden="false" customHeight="false" outlineLevel="0" collapsed="false">
      <c r="A10" s="13" t="n">
        <v>11</v>
      </c>
      <c r="B10" s="13" t="n">
        <v>2.5</v>
      </c>
    </row>
    <row r="11" customFormat="false" ht="15" hidden="false" customHeight="false" outlineLevel="0" collapsed="false">
      <c r="A11" s="13" t="n">
        <v>12</v>
      </c>
      <c r="B11" s="13" t="n">
        <v>2.75</v>
      </c>
    </row>
    <row r="12" customFormat="false" ht="15" hidden="false" customHeight="false" outlineLevel="0" collapsed="false">
      <c r="A12" s="13" t="n">
        <v>13</v>
      </c>
      <c r="B12" s="13" t="n">
        <v>3</v>
      </c>
    </row>
    <row r="13" customFormat="false" ht="15" hidden="false" customHeight="false" outlineLevel="0" collapsed="false">
      <c r="A13" s="13" t="n">
        <v>14</v>
      </c>
      <c r="B13" s="13" t="n">
        <v>3.25</v>
      </c>
    </row>
    <row r="14" customFormat="false" ht="15" hidden="false" customHeight="false" outlineLevel="0" collapsed="false">
      <c r="A14" s="13" t="n">
        <v>15</v>
      </c>
      <c r="B14" s="13" t="n">
        <v>3.5</v>
      </c>
    </row>
    <row r="15" customFormat="false" ht="15" hidden="false" customHeight="false" outlineLevel="0" collapsed="false">
      <c r="A15" s="13" t="n">
        <v>16</v>
      </c>
      <c r="B15" s="13" t="n">
        <v>3.75</v>
      </c>
    </row>
    <row r="16" customFormat="false" ht="15" hidden="false" customHeight="false" outlineLevel="0" collapsed="false">
      <c r="A16" s="13" t="n">
        <v>17</v>
      </c>
      <c r="B16" s="13" t="n">
        <v>4</v>
      </c>
    </row>
    <row r="17" customFormat="false" ht="15" hidden="false" customHeight="false" outlineLevel="0" collapsed="false">
      <c r="A17" s="13" t="n">
        <v>18</v>
      </c>
      <c r="B17" s="13" t="n">
        <v>4.25</v>
      </c>
    </row>
    <row r="18" customFormat="false" ht="15" hidden="false" customHeight="false" outlineLevel="0" collapsed="false">
      <c r="A18" s="13" t="n">
        <v>19</v>
      </c>
      <c r="B18" s="13" t="n">
        <v>4.5</v>
      </c>
    </row>
    <row r="19" customFormat="false" ht="15" hidden="false" customHeight="false" outlineLevel="0" collapsed="false">
      <c r="A19" s="13" t="n">
        <v>20</v>
      </c>
      <c r="B19" s="13" t="n">
        <v>4.75</v>
      </c>
    </row>
    <row r="20" customFormat="false" ht="15" hidden="false" customHeight="false" outlineLevel="0" collapsed="false">
      <c r="A20" s="13" t="n">
        <v>21</v>
      </c>
      <c r="B20" s="13" t="n">
        <v>5</v>
      </c>
    </row>
    <row r="21" customFormat="false" ht="15" hidden="false" customHeight="false" outlineLevel="0" collapsed="false">
      <c r="A21" s="13" t="n">
        <v>22</v>
      </c>
      <c r="B21" s="13" t="n">
        <v>4.75</v>
      </c>
    </row>
    <row r="22" customFormat="false" ht="15" hidden="false" customHeight="false" outlineLevel="0" collapsed="false">
      <c r="A22" s="13" t="n">
        <v>23</v>
      </c>
      <c r="B22" s="13" t="n">
        <v>4.5</v>
      </c>
    </row>
    <row r="23" customFormat="false" ht="15" hidden="false" customHeight="false" outlineLevel="0" collapsed="false">
      <c r="A23" s="13" t="n">
        <v>24</v>
      </c>
      <c r="B23" s="13" t="n">
        <v>4.25</v>
      </c>
    </row>
    <row r="24" customFormat="false" ht="15" hidden="false" customHeight="false" outlineLevel="0" collapsed="false">
      <c r="A24" s="13" t="n">
        <v>25</v>
      </c>
      <c r="B24" s="13" t="n">
        <v>4</v>
      </c>
    </row>
    <row r="25" customFormat="false" ht="15" hidden="false" customHeight="false" outlineLevel="0" collapsed="false">
      <c r="A25" s="13" t="n">
        <v>26</v>
      </c>
      <c r="B25" s="13" t="n">
        <v>3.75</v>
      </c>
    </row>
    <row r="26" customFormat="false" ht="15" hidden="false" customHeight="false" outlineLevel="0" collapsed="false">
      <c r="A26" s="13" t="n">
        <v>27</v>
      </c>
      <c r="B26" s="13" t="n">
        <v>3.5</v>
      </c>
    </row>
    <row r="27" customFormat="false" ht="15" hidden="false" customHeight="false" outlineLevel="0" collapsed="false">
      <c r="A27" s="13" t="n">
        <v>28</v>
      </c>
      <c r="B27" s="13" t="n">
        <v>3.25</v>
      </c>
    </row>
    <row r="28" customFormat="false" ht="15" hidden="false" customHeight="false" outlineLevel="0" collapsed="false">
      <c r="A28" s="13" t="n">
        <v>29</v>
      </c>
      <c r="B28" s="13" t="n">
        <v>3</v>
      </c>
    </row>
    <row r="29" customFormat="false" ht="15" hidden="false" customHeight="false" outlineLevel="0" collapsed="false">
      <c r="A29" s="13" t="n">
        <v>30</v>
      </c>
      <c r="B29" s="13" t="n">
        <v>2.75</v>
      </c>
    </row>
    <row r="30" customFormat="false" ht="15" hidden="false" customHeight="false" outlineLevel="0" collapsed="false">
      <c r="A30" s="13" t="n">
        <v>31</v>
      </c>
      <c r="B30" s="13" t="n">
        <v>2.5</v>
      </c>
    </row>
    <row r="31" customFormat="false" ht="15" hidden="false" customHeight="false" outlineLevel="0" collapsed="false">
      <c r="A31" s="13" t="n">
        <v>32</v>
      </c>
      <c r="B31" s="13" t="n">
        <v>2.25</v>
      </c>
    </row>
    <row r="32" customFormat="false" ht="15" hidden="false" customHeight="false" outlineLevel="0" collapsed="false">
      <c r="A32" s="13" t="n">
        <v>33</v>
      </c>
      <c r="B32" s="13" t="n">
        <v>2</v>
      </c>
    </row>
    <row r="33" customFormat="false" ht="15" hidden="false" customHeight="false" outlineLevel="0" collapsed="false">
      <c r="A33" s="13" t="n">
        <v>34</v>
      </c>
      <c r="B33" s="13" t="n">
        <v>1.75</v>
      </c>
    </row>
    <row r="34" customFormat="false" ht="15" hidden="false" customHeight="false" outlineLevel="0" collapsed="false">
      <c r="A34" s="13" t="n">
        <v>35</v>
      </c>
      <c r="B34" s="13" t="n">
        <v>1.5</v>
      </c>
    </row>
    <row r="35" customFormat="false" ht="15" hidden="false" customHeight="false" outlineLevel="0" collapsed="false">
      <c r="A35" s="13" t="n">
        <v>36</v>
      </c>
      <c r="B35" s="13" t="n">
        <v>1.25</v>
      </c>
    </row>
    <row r="36" customFormat="false" ht="15" hidden="false" customHeight="false" outlineLevel="0" collapsed="false">
      <c r="A36" s="13" t="n">
        <v>37</v>
      </c>
      <c r="B36" s="13" t="n">
        <v>1</v>
      </c>
    </row>
    <row r="37" customFormat="false" ht="15" hidden="false" customHeight="false" outlineLevel="0" collapsed="false">
      <c r="A37" s="13" t="n">
        <v>38</v>
      </c>
      <c r="B37" s="13" t="n">
        <v>0.75</v>
      </c>
    </row>
    <row r="38" customFormat="false" ht="15" hidden="false" customHeight="false" outlineLevel="0" collapsed="false">
      <c r="A38" s="13" t="n">
        <v>39</v>
      </c>
      <c r="B38" s="13" t="n">
        <v>0.5</v>
      </c>
    </row>
    <row r="39" customFormat="false" ht="15" hidden="false" customHeight="false" outlineLevel="0" collapsed="false">
      <c r="A39" s="13" t="n">
        <v>40</v>
      </c>
      <c r="B39" s="13" t="n"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J26" activeCellId="0" sqref="J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3" t="n">
        <v>3</v>
      </c>
      <c r="B1" s="13" t="n">
        <v>0.01</v>
      </c>
      <c r="D1" s="0" t="n">
        <f aca="false">COUNTA(A:A)</f>
        <v>58</v>
      </c>
    </row>
    <row r="2" customFormat="false" ht="15" hidden="false" customHeight="false" outlineLevel="0" collapsed="false">
      <c r="A2" s="13" t="n">
        <v>4</v>
      </c>
      <c r="B2" s="13" t="n">
        <v>0.04</v>
      </c>
    </row>
    <row r="3" customFormat="false" ht="15" hidden="false" customHeight="false" outlineLevel="0" collapsed="false">
      <c r="A3" s="13" t="n">
        <v>5</v>
      </c>
      <c r="B3" s="13" t="n">
        <v>0.07</v>
      </c>
    </row>
    <row r="4" customFormat="false" ht="15" hidden="false" customHeight="false" outlineLevel="0" collapsed="false">
      <c r="A4" s="13" t="n">
        <v>6</v>
      </c>
      <c r="B4" s="13" t="n">
        <v>0.13</v>
      </c>
    </row>
    <row r="5" customFormat="false" ht="15" hidden="false" customHeight="false" outlineLevel="0" collapsed="false">
      <c r="A5" s="13" t="n">
        <v>7</v>
      </c>
      <c r="B5" s="13" t="n">
        <v>0.19</v>
      </c>
    </row>
    <row r="6" customFormat="false" ht="15" hidden="false" customHeight="false" outlineLevel="0" collapsed="false">
      <c r="A6" s="13" t="n">
        <v>8</v>
      </c>
      <c r="B6" s="13" t="n">
        <v>0.26</v>
      </c>
    </row>
    <row r="7" customFormat="false" ht="15" hidden="false" customHeight="false" outlineLevel="0" collapsed="false">
      <c r="A7" s="13" t="n">
        <v>9</v>
      </c>
      <c r="B7" s="13" t="n">
        <v>0.35</v>
      </c>
    </row>
    <row r="8" customFormat="false" ht="15" hidden="false" customHeight="false" outlineLevel="0" collapsed="false">
      <c r="A8" s="13" t="n">
        <v>10</v>
      </c>
      <c r="B8" s="13" t="n">
        <v>0.45</v>
      </c>
    </row>
    <row r="9" customFormat="false" ht="15" hidden="false" customHeight="false" outlineLevel="0" collapsed="false">
      <c r="A9" s="13" t="n">
        <v>11</v>
      </c>
      <c r="B9" s="13" t="n">
        <v>0.56</v>
      </c>
    </row>
    <row r="10" customFormat="false" ht="15" hidden="false" customHeight="false" outlineLevel="0" collapsed="false">
      <c r="A10" s="13" t="n">
        <v>12</v>
      </c>
      <c r="B10" s="13" t="n">
        <v>0.69</v>
      </c>
    </row>
    <row r="11" customFormat="false" ht="15" hidden="false" customHeight="false" outlineLevel="0" collapsed="false">
      <c r="A11" s="13" t="n">
        <v>13</v>
      </c>
      <c r="B11" s="13" t="n">
        <v>0.82</v>
      </c>
    </row>
    <row r="12" customFormat="false" ht="15" hidden="false" customHeight="false" outlineLevel="0" collapsed="false">
      <c r="A12" s="13" t="n">
        <v>14</v>
      </c>
      <c r="B12" s="13" t="n">
        <v>0.97</v>
      </c>
    </row>
    <row r="13" customFormat="false" ht="15" hidden="false" customHeight="false" outlineLevel="0" collapsed="false">
      <c r="A13" s="13" t="n">
        <v>15</v>
      </c>
      <c r="B13" s="13" t="n">
        <v>1.14</v>
      </c>
    </row>
    <row r="14" customFormat="false" ht="15" hidden="false" customHeight="false" outlineLevel="0" collapsed="false">
      <c r="A14" s="13" t="n">
        <v>16</v>
      </c>
      <c r="B14" s="13" t="n">
        <v>1.31</v>
      </c>
    </row>
    <row r="15" customFormat="false" ht="15" hidden="false" customHeight="false" outlineLevel="0" collapsed="false">
      <c r="A15" s="13" t="n">
        <v>17</v>
      </c>
      <c r="B15" s="13" t="n">
        <v>1.5</v>
      </c>
    </row>
    <row r="16" customFormat="false" ht="15" hidden="false" customHeight="false" outlineLevel="0" collapsed="false">
      <c r="A16" s="13" t="n">
        <v>18</v>
      </c>
      <c r="B16" s="13" t="n">
        <v>1.7</v>
      </c>
    </row>
    <row r="17" customFormat="false" ht="15" hidden="false" customHeight="false" outlineLevel="0" collapsed="false">
      <c r="A17" s="13" t="n">
        <v>19</v>
      </c>
      <c r="B17" s="13" t="n">
        <v>1.91</v>
      </c>
    </row>
    <row r="18" customFormat="false" ht="15" hidden="false" customHeight="false" outlineLevel="0" collapsed="false">
      <c r="A18" s="13" t="n">
        <v>20</v>
      </c>
      <c r="B18" s="13" t="n">
        <v>2.14</v>
      </c>
    </row>
    <row r="19" customFormat="false" ht="15" hidden="false" customHeight="false" outlineLevel="0" collapsed="false">
      <c r="A19" s="13" t="n">
        <v>21</v>
      </c>
      <c r="B19" s="13" t="n">
        <v>2.38</v>
      </c>
    </row>
    <row r="20" customFormat="false" ht="15" hidden="false" customHeight="false" outlineLevel="0" collapsed="false">
      <c r="A20" s="13" t="n">
        <v>22</v>
      </c>
      <c r="B20" s="13" t="n">
        <v>2.63</v>
      </c>
    </row>
    <row r="21" customFormat="false" ht="15" hidden="false" customHeight="false" outlineLevel="0" collapsed="false">
      <c r="A21" s="13" t="n">
        <v>23</v>
      </c>
      <c r="B21" s="13" t="n">
        <v>2.85</v>
      </c>
    </row>
    <row r="22" customFormat="false" ht="15" hidden="false" customHeight="false" outlineLevel="0" collapsed="false">
      <c r="A22" s="13" t="n">
        <v>24</v>
      </c>
      <c r="B22" s="13" t="n">
        <v>3.05</v>
      </c>
    </row>
    <row r="23" customFormat="false" ht="15" hidden="false" customHeight="false" outlineLevel="0" collapsed="false">
      <c r="A23" s="13" t="n">
        <v>25</v>
      </c>
      <c r="B23" s="13" t="n">
        <v>3.23</v>
      </c>
    </row>
    <row r="24" customFormat="false" ht="15" hidden="false" customHeight="false" outlineLevel="0" collapsed="false">
      <c r="A24" s="13" t="n">
        <v>26</v>
      </c>
      <c r="B24" s="13" t="n">
        <v>3.38</v>
      </c>
    </row>
    <row r="25" customFormat="false" ht="15" hidden="false" customHeight="false" outlineLevel="0" collapsed="false">
      <c r="A25" s="13" t="n">
        <v>27</v>
      </c>
      <c r="B25" s="13" t="n">
        <v>3.5</v>
      </c>
    </row>
    <row r="26" customFormat="false" ht="15" hidden="false" customHeight="false" outlineLevel="0" collapsed="false">
      <c r="A26" s="13" t="n">
        <v>28</v>
      </c>
      <c r="B26" s="13" t="n">
        <v>3.6</v>
      </c>
    </row>
    <row r="27" customFormat="false" ht="15" hidden="false" customHeight="false" outlineLevel="0" collapsed="false">
      <c r="A27" s="13" t="n">
        <v>29</v>
      </c>
      <c r="B27" s="13" t="n">
        <v>3.67</v>
      </c>
    </row>
    <row r="28" customFormat="false" ht="15" hidden="false" customHeight="false" outlineLevel="0" collapsed="false">
      <c r="A28" s="13" t="n">
        <v>30</v>
      </c>
      <c r="B28" s="13" t="n">
        <v>3.73</v>
      </c>
    </row>
    <row r="29" customFormat="false" ht="15" hidden="false" customHeight="false" outlineLevel="0" collapsed="false">
      <c r="A29" s="13" t="n">
        <v>31</v>
      </c>
      <c r="B29" s="13" t="n">
        <v>3.75</v>
      </c>
    </row>
    <row r="30" customFormat="false" ht="15" hidden="false" customHeight="false" outlineLevel="0" collapsed="false">
      <c r="A30" s="13" t="n">
        <v>32</v>
      </c>
      <c r="B30" s="13" t="n">
        <v>3.75</v>
      </c>
    </row>
    <row r="31" customFormat="false" ht="15" hidden="false" customHeight="false" outlineLevel="0" collapsed="false">
      <c r="A31" s="13" t="n">
        <v>33</v>
      </c>
      <c r="B31" s="13" t="n">
        <v>3.73</v>
      </c>
    </row>
    <row r="32" customFormat="false" ht="15" hidden="false" customHeight="false" outlineLevel="0" collapsed="false">
      <c r="A32" s="13" t="n">
        <v>34</v>
      </c>
      <c r="B32" s="13" t="n">
        <v>3.67</v>
      </c>
    </row>
    <row r="33" customFormat="false" ht="15" hidden="false" customHeight="false" outlineLevel="0" collapsed="false">
      <c r="A33" s="13" t="n">
        <v>35</v>
      </c>
      <c r="B33" s="13" t="n">
        <v>3.6</v>
      </c>
    </row>
    <row r="34" customFormat="false" ht="15" hidden="false" customHeight="false" outlineLevel="0" collapsed="false">
      <c r="A34" s="13" t="n">
        <v>36</v>
      </c>
      <c r="B34" s="13" t="n">
        <v>3.5</v>
      </c>
    </row>
    <row r="35" customFormat="false" ht="15" hidden="false" customHeight="false" outlineLevel="0" collapsed="false">
      <c r="A35" s="13" t="n">
        <v>37</v>
      </c>
      <c r="B35" s="13" t="n">
        <v>3.38</v>
      </c>
    </row>
    <row r="36" customFormat="false" ht="15" hidden="false" customHeight="false" outlineLevel="0" collapsed="false">
      <c r="A36" s="13" t="n">
        <v>38</v>
      </c>
      <c r="B36" s="13" t="n">
        <v>3.23</v>
      </c>
    </row>
    <row r="37" customFormat="false" ht="15" hidden="false" customHeight="false" outlineLevel="0" collapsed="false">
      <c r="A37" s="13" t="n">
        <v>39</v>
      </c>
      <c r="B37" s="13" t="n">
        <v>3.05</v>
      </c>
    </row>
    <row r="38" customFormat="false" ht="15" hidden="false" customHeight="false" outlineLevel="0" collapsed="false">
      <c r="A38" s="13" t="n">
        <v>40</v>
      </c>
      <c r="B38" s="13" t="n">
        <v>2.85</v>
      </c>
    </row>
    <row r="39" customFormat="false" ht="15" hidden="false" customHeight="false" outlineLevel="0" collapsed="false">
      <c r="A39" s="13" t="n">
        <v>41</v>
      </c>
      <c r="B39" s="13" t="n">
        <v>2.63</v>
      </c>
    </row>
    <row r="40" customFormat="false" ht="15" hidden="false" customHeight="false" outlineLevel="0" collapsed="false">
      <c r="A40" s="13" t="n">
        <v>42</v>
      </c>
      <c r="B40" s="13" t="n">
        <v>2.38</v>
      </c>
    </row>
    <row r="41" customFormat="false" ht="15" hidden="false" customHeight="false" outlineLevel="0" collapsed="false">
      <c r="A41" s="13" t="n">
        <v>43</v>
      </c>
      <c r="B41" s="13" t="n">
        <v>2.14</v>
      </c>
    </row>
    <row r="42" customFormat="false" ht="15" hidden="false" customHeight="false" outlineLevel="0" collapsed="false">
      <c r="A42" s="13" t="n">
        <v>44</v>
      </c>
      <c r="B42" s="13" t="n">
        <v>1.91</v>
      </c>
    </row>
    <row r="43" customFormat="false" ht="15" hidden="false" customHeight="false" outlineLevel="0" collapsed="false">
      <c r="A43" s="13" t="n">
        <v>45</v>
      </c>
      <c r="B43" s="13" t="n">
        <v>1.7</v>
      </c>
    </row>
    <row r="44" customFormat="false" ht="15" hidden="false" customHeight="false" outlineLevel="0" collapsed="false">
      <c r="A44" s="13" t="n">
        <v>46</v>
      </c>
      <c r="B44" s="13" t="n">
        <v>1.5</v>
      </c>
    </row>
    <row r="45" customFormat="false" ht="15" hidden="false" customHeight="false" outlineLevel="0" collapsed="false">
      <c r="A45" s="13" t="n">
        <v>47</v>
      </c>
      <c r="B45" s="13" t="n">
        <v>1.31</v>
      </c>
    </row>
    <row r="46" customFormat="false" ht="15" hidden="false" customHeight="false" outlineLevel="0" collapsed="false">
      <c r="A46" s="13" t="n">
        <v>48</v>
      </c>
      <c r="B46" s="13" t="n">
        <v>1.14</v>
      </c>
    </row>
    <row r="47" customFormat="false" ht="15" hidden="false" customHeight="false" outlineLevel="0" collapsed="false">
      <c r="A47" s="13" t="n">
        <v>49</v>
      </c>
      <c r="B47" s="13" t="n">
        <v>0.97</v>
      </c>
    </row>
    <row r="48" customFormat="false" ht="15" hidden="false" customHeight="false" outlineLevel="0" collapsed="false">
      <c r="A48" s="13" t="n">
        <v>50</v>
      </c>
      <c r="B48" s="13" t="n">
        <v>0.82</v>
      </c>
    </row>
    <row r="49" customFormat="false" ht="15" hidden="false" customHeight="false" outlineLevel="0" collapsed="false">
      <c r="A49" s="13" t="n">
        <v>51</v>
      </c>
      <c r="B49" s="13" t="n">
        <v>0.69</v>
      </c>
    </row>
    <row r="50" customFormat="false" ht="15" hidden="false" customHeight="false" outlineLevel="0" collapsed="false">
      <c r="A50" s="13" t="n">
        <v>52</v>
      </c>
      <c r="B50" s="13" t="n">
        <v>0.56</v>
      </c>
    </row>
    <row r="51" customFormat="false" ht="15" hidden="false" customHeight="false" outlineLevel="0" collapsed="false">
      <c r="A51" s="13" t="n">
        <v>53</v>
      </c>
      <c r="B51" s="13" t="n">
        <v>0.45</v>
      </c>
    </row>
    <row r="52" customFormat="false" ht="15" hidden="false" customHeight="false" outlineLevel="0" collapsed="false">
      <c r="A52" s="13" t="n">
        <v>54</v>
      </c>
      <c r="B52" s="13" t="n">
        <v>0.35</v>
      </c>
    </row>
    <row r="53" customFormat="false" ht="15" hidden="false" customHeight="false" outlineLevel="0" collapsed="false">
      <c r="A53" s="13" t="n">
        <v>55</v>
      </c>
      <c r="B53" s="13" t="n">
        <v>0.26</v>
      </c>
    </row>
    <row r="54" customFormat="false" ht="15" hidden="false" customHeight="false" outlineLevel="0" collapsed="false">
      <c r="A54" s="13" t="n">
        <v>56</v>
      </c>
      <c r="B54" s="13" t="n">
        <v>0.19</v>
      </c>
    </row>
    <row r="55" customFormat="false" ht="15" hidden="false" customHeight="false" outlineLevel="0" collapsed="false">
      <c r="A55" s="13" t="n">
        <v>57</v>
      </c>
      <c r="B55" s="13" t="n">
        <v>0.13</v>
      </c>
    </row>
    <row r="56" customFormat="false" ht="15" hidden="false" customHeight="false" outlineLevel="0" collapsed="false">
      <c r="A56" s="13" t="n">
        <v>58</v>
      </c>
      <c r="B56" s="13" t="n">
        <v>0.07</v>
      </c>
    </row>
    <row r="57" customFormat="false" ht="15" hidden="false" customHeight="false" outlineLevel="0" collapsed="false">
      <c r="A57" s="13" t="n">
        <v>59</v>
      </c>
      <c r="B57" s="13" t="n">
        <v>0.04</v>
      </c>
    </row>
    <row r="58" customFormat="false" ht="15" hidden="false" customHeight="false" outlineLevel="0" collapsed="false">
      <c r="A58" s="13" t="n">
        <v>60</v>
      </c>
      <c r="B58" s="13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4"/>
  <sheetViews>
    <sheetView showFormulas="false" showGridLines="true" showRowColHeaders="true" showZeros="true" rightToLeft="false" tabSelected="true" showOutlineSymbols="true" defaultGridColor="true" view="normal" topLeftCell="A306" colorId="64" zoomScale="80" zoomScaleNormal="8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n">
        <v>1</v>
      </c>
      <c r="B1" s="6" t="s">
        <v>14</v>
      </c>
    </row>
    <row r="2" customFormat="false" ht="13.8" hidden="false" customHeight="false" outlineLevel="0" collapsed="false">
      <c r="A2" s="0" t="n">
        <v>2</v>
      </c>
      <c r="B2" s="8" t="s">
        <v>21</v>
      </c>
    </row>
    <row r="3" customFormat="false" ht="13.8" hidden="false" customHeight="false" outlineLevel="0" collapsed="false">
      <c r="A3" s="0" t="n">
        <v>3</v>
      </c>
      <c r="B3" s="6" t="s">
        <v>25</v>
      </c>
    </row>
    <row r="4" customFormat="false" ht="13.8" hidden="false" customHeight="false" outlineLevel="0" collapsed="false">
      <c r="A4" s="0" t="n">
        <v>4</v>
      </c>
      <c r="B4" s="8" t="s">
        <v>29</v>
      </c>
    </row>
    <row r="5" customFormat="false" ht="13.8" hidden="false" customHeight="false" outlineLevel="0" collapsed="false">
      <c r="A5" s="0" t="n">
        <v>5</v>
      </c>
      <c r="B5" s="6" t="s">
        <v>32</v>
      </c>
    </row>
    <row r="6" customFormat="false" ht="13.8" hidden="false" customHeight="false" outlineLevel="0" collapsed="false">
      <c r="A6" s="0" t="n">
        <v>6</v>
      </c>
      <c r="B6" s="8" t="s">
        <v>35</v>
      </c>
    </row>
    <row r="7" customFormat="false" ht="13.8" hidden="false" customHeight="false" outlineLevel="0" collapsed="false">
      <c r="A7" s="0" t="n">
        <v>7</v>
      </c>
      <c r="B7" s="6" t="s">
        <v>38</v>
      </c>
    </row>
    <row r="8" customFormat="false" ht="13.8" hidden="false" customHeight="false" outlineLevel="0" collapsed="false">
      <c r="A8" s="0" t="n">
        <v>8</v>
      </c>
      <c r="B8" s="8" t="s">
        <v>40</v>
      </c>
    </row>
    <row r="9" customFormat="false" ht="13.8" hidden="false" customHeight="false" outlineLevel="0" collapsed="false">
      <c r="A9" s="0" t="n">
        <v>9</v>
      </c>
      <c r="B9" s="6" t="s">
        <v>42</v>
      </c>
    </row>
    <row r="10" customFormat="false" ht="13.8" hidden="false" customHeight="false" outlineLevel="0" collapsed="false">
      <c r="A10" s="0" t="n">
        <v>10</v>
      </c>
      <c r="B10" s="8" t="s">
        <v>44</v>
      </c>
    </row>
    <row r="11" customFormat="false" ht="13.8" hidden="false" customHeight="false" outlineLevel="0" collapsed="false">
      <c r="A11" s="0" t="n">
        <v>11</v>
      </c>
      <c r="B11" s="6" t="s">
        <v>47</v>
      </c>
    </row>
    <row r="12" customFormat="false" ht="13.8" hidden="false" customHeight="false" outlineLevel="0" collapsed="false">
      <c r="A12" s="0" t="n">
        <v>12</v>
      </c>
      <c r="B12" s="8" t="s">
        <v>50</v>
      </c>
    </row>
    <row r="13" customFormat="false" ht="13.8" hidden="false" customHeight="false" outlineLevel="0" collapsed="false">
      <c r="A13" s="0" t="n">
        <v>13</v>
      </c>
      <c r="B13" s="6" t="s">
        <v>52</v>
      </c>
    </row>
    <row r="14" customFormat="false" ht="13.8" hidden="false" customHeight="false" outlineLevel="0" collapsed="false">
      <c r="A14" s="0" t="n">
        <v>14</v>
      </c>
      <c r="B14" s="8" t="s">
        <v>55</v>
      </c>
    </row>
    <row r="15" customFormat="false" ht="13.8" hidden="false" customHeight="false" outlineLevel="0" collapsed="false">
      <c r="A15" s="0" t="n">
        <v>15</v>
      </c>
      <c r="B15" s="6" t="s">
        <v>58</v>
      </c>
    </row>
    <row r="16" customFormat="false" ht="13.8" hidden="false" customHeight="false" outlineLevel="0" collapsed="false">
      <c r="A16" s="0" t="n">
        <v>16</v>
      </c>
      <c r="B16" s="8" t="s">
        <v>60</v>
      </c>
    </row>
    <row r="17" customFormat="false" ht="13.8" hidden="false" customHeight="false" outlineLevel="0" collapsed="false">
      <c r="A17" s="0" t="n">
        <v>17</v>
      </c>
      <c r="B17" s="6" t="s">
        <v>63</v>
      </c>
    </row>
    <row r="18" customFormat="false" ht="13.8" hidden="false" customHeight="false" outlineLevel="0" collapsed="false">
      <c r="A18" s="0" t="n">
        <v>18</v>
      </c>
      <c r="B18" s="8" t="s">
        <v>66</v>
      </c>
    </row>
    <row r="19" customFormat="false" ht="13.8" hidden="false" customHeight="false" outlineLevel="0" collapsed="false">
      <c r="A19" s="0" t="n">
        <v>19</v>
      </c>
      <c r="B19" s="6" t="s">
        <v>70</v>
      </c>
    </row>
    <row r="20" customFormat="false" ht="13.8" hidden="false" customHeight="false" outlineLevel="0" collapsed="false">
      <c r="A20" s="0" t="n">
        <v>20</v>
      </c>
      <c r="B20" s="8" t="s">
        <v>72</v>
      </c>
    </row>
    <row r="21" customFormat="false" ht="13.8" hidden="false" customHeight="false" outlineLevel="0" collapsed="false">
      <c r="A21" s="0" t="n">
        <v>21</v>
      </c>
      <c r="B21" s="6" t="s">
        <v>76</v>
      </c>
    </row>
    <row r="22" customFormat="false" ht="13.8" hidden="false" customHeight="false" outlineLevel="0" collapsed="false">
      <c r="A22" s="0" t="n">
        <v>22</v>
      </c>
      <c r="B22" s="8" t="s">
        <v>79</v>
      </c>
    </row>
    <row r="23" customFormat="false" ht="13.8" hidden="false" customHeight="false" outlineLevel="0" collapsed="false">
      <c r="A23" s="0" t="n">
        <v>23</v>
      </c>
      <c r="B23" s="6" t="s">
        <v>81</v>
      </c>
    </row>
    <row r="24" customFormat="false" ht="13.8" hidden="false" customHeight="false" outlineLevel="0" collapsed="false">
      <c r="A24" s="0" t="n">
        <v>24</v>
      </c>
      <c r="B24" s="8" t="s">
        <v>84</v>
      </c>
    </row>
    <row r="25" customFormat="false" ht="13.8" hidden="false" customHeight="false" outlineLevel="0" collapsed="false">
      <c r="A25" s="0" t="n">
        <v>25</v>
      </c>
      <c r="B25" s="6" t="s">
        <v>86</v>
      </c>
    </row>
    <row r="26" customFormat="false" ht="13.8" hidden="false" customHeight="false" outlineLevel="0" collapsed="false">
      <c r="A26" s="0" t="n">
        <v>26</v>
      </c>
      <c r="B26" s="8" t="s">
        <v>88</v>
      </c>
    </row>
    <row r="27" customFormat="false" ht="13.8" hidden="false" customHeight="false" outlineLevel="0" collapsed="false">
      <c r="A27" s="0" t="n">
        <v>27</v>
      </c>
      <c r="B27" s="6" t="s">
        <v>90</v>
      </c>
    </row>
    <row r="28" customFormat="false" ht="13.8" hidden="false" customHeight="false" outlineLevel="0" collapsed="false">
      <c r="A28" s="0" t="n">
        <v>28</v>
      </c>
      <c r="B28" s="8" t="s">
        <v>92</v>
      </c>
    </row>
    <row r="29" customFormat="false" ht="13.8" hidden="false" customHeight="false" outlineLevel="0" collapsed="false">
      <c r="A29" s="0" t="n">
        <v>29</v>
      </c>
      <c r="B29" s="6" t="s">
        <v>95</v>
      </c>
    </row>
    <row r="30" customFormat="false" ht="13.8" hidden="false" customHeight="false" outlineLevel="0" collapsed="false">
      <c r="A30" s="0" t="n">
        <v>30</v>
      </c>
      <c r="B30" s="8" t="s">
        <v>96</v>
      </c>
    </row>
    <row r="31" customFormat="false" ht="13.8" hidden="false" customHeight="false" outlineLevel="0" collapsed="false">
      <c r="A31" s="0" t="n">
        <v>31</v>
      </c>
      <c r="B31" s="6" t="s">
        <v>97</v>
      </c>
    </row>
    <row r="32" customFormat="false" ht="13.8" hidden="false" customHeight="false" outlineLevel="0" collapsed="false">
      <c r="A32" s="0" t="n">
        <v>32</v>
      </c>
      <c r="B32" s="8" t="s">
        <v>99</v>
      </c>
    </row>
    <row r="33" customFormat="false" ht="13.8" hidden="false" customHeight="false" outlineLevel="0" collapsed="false">
      <c r="A33" s="0" t="n">
        <v>33</v>
      </c>
      <c r="B33" s="6" t="s">
        <v>100</v>
      </c>
    </row>
    <row r="34" customFormat="false" ht="13.8" hidden="false" customHeight="false" outlineLevel="0" collapsed="false">
      <c r="A34" s="0" t="n">
        <v>34</v>
      </c>
      <c r="B34" s="8" t="s">
        <v>102</v>
      </c>
    </row>
    <row r="35" customFormat="false" ht="13.8" hidden="false" customHeight="false" outlineLevel="0" collapsed="false">
      <c r="A35" s="0" t="n">
        <v>35</v>
      </c>
      <c r="B35" s="6" t="s">
        <v>103</v>
      </c>
    </row>
    <row r="36" customFormat="false" ht="13.8" hidden="false" customHeight="false" outlineLevel="0" collapsed="false">
      <c r="A36" s="0" t="n">
        <v>36</v>
      </c>
      <c r="B36" s="8" t="s">
        <v>105</v>
      </c>
    </row>
    <row r="37" customFormat="false" ht="13.8" hidden="false" customHeight="false" outlineLevel="0" collapsed="false">
      <c r="A37" s="0" t="n">
        <v>37</v>
      </c>
      <c r="B37" s="6" t="s">
        <v>107</v>
      </c>
    </row>
    <row r="38" customFormat="false" ht="13.8" hidden="false" customHeight="false" outlineLevel="0" collapsed="false">
      <c r="A38" s="0" t="n">
        <v>38</v>
      </c>
      <c r="B38" s="8" t="s">
        <v>108</v>
      </c>
    </row>
    <row r="39" customFormat="false" ht="13.8" hidden="false" customHeight="false" outlineLevel="0" collapsed="false">
      <c r="A39" s="0" t="n">
        <v>39</v>
      </c>
      <c r="B39" s="6" t="s">
        <v>109</v>
      </c>
    </row>
    <row r="40" customFormat="false" ht="13.8" hidden="false" customHeight="false" outlineLevel="0" collapsed="false">
      <c r="A40" s="0" t="n">
        <v>40</v>
      </c>
      <c r="B40" s="8" t="s">
        <v>111</v>
      </c>
    </row>
    <row r="41" customFormat="false" ht="13.8" hidden="false" customHeight="false" outlineLevel="0" collapsed="false">
      <c r="A41" s="0" t="n">
        <v>41</v>
      </c>
      <c r="B41" s="6" t="s">
        <v>112</v>
      </c>
    </row>
    <row r="42" customFormat="false" ht="13.8" hidden="false" customHeight="false" outlineLevel="0" collapsed="false">
      <c r="A42" s="0" t="n">
        <v>42</v>
      </c>
      <c r="B42" s="8" t="s">
        <v>113</v>
      </c>
    </row>
    <row r="43" customFormat="false" ht="13.8" hidden="false" customHeight="false" outlineLevel="0" collapsed="false">
      <c r="A43" s="0" t="n">
        <v>43</v>
      </c>
      <c r="B43" s="6" t="s">
        <v>114</v>
      </c>
    </row>
    <row r="44" customFormat="false" ht="13.8" hidden="false" customHeight="false" outlineLevel="0" collapsed="false">
      <c r="A44" s="0" t="n">
        <v>44</v>
      </c>
      <c r="B44" s="8" t="s">
        <v>115</v>
      </c>
    </row>
    <row r="45" customFormat="false" ht="13.8" hidden="false" customHeight="false" outlineLevel="0" collapsed="false">
      <c r="A45" s="0" t="n">
        <v>45</v>
      </c>
      <c r="B45" s="6" t="s">
        <v>116</v>
      </c>
    </row>
    <row r="46" customFormat="false" ht="13.8" hidden="false" customHeight="false" outlineLevel="0" collapsed="false">
      <c r="A46" s="0" t="n">
        <v>46</v>
      </c>
      <c r="B46" s="8" t="s">
        <v>117</v>
      </c>
    </row>
    <row r="47" customFormat="false" ht="13.8" hidden="false" customHeight="false" outlineLevel="0" collapsed="false">
      <c r="A47" s="0" t="n">
        <v>47</v>
      </c>
      <c r="B47" s="6" t="s">
        <v>118</v>
      </c>
    </row>
    <row r="48" customFormat="false" ht="13.8" hidden="false" customHeight="false" outlineLevel="0" collapsed="false">
      <c r="A48" s="0" t="n">
        <v>48</v>
      </c>
      <c r="B48" s="8" t="s">
        <v>120</v>
      </c>
    </row>
    <row r="49" customFormat="false" ht="13.8" hidden="false" customHeight="false" outlineLevel="0" collapsed="false">
      <c r="A49" s="0" t="n">
        <v>49</v>
      </c>
      <c r="B49" s="6" t="s">
        <v>121</v>
      </c>
    </row>
    <row r="50" customFormat="false" ht="13.8" hidden="false" customHeight="false" outlineLevel="0" collapsed="false">
      <c r="A50" s="0" t="n">
        <v>50</v>
      </c>
      <c r="B50" s="8" t="s">
        <v>122</v>
      </c>
    </row>
    <row r="51" customFormat="false" ht="13.8" hidden="false" customHeight="false" outlineLevel="0" collapsed="false">
      <c r="A51" s="0" t="n">
        <v>51</v>
      </c>
      <c r="B51" s="6" t="s">
        <v>123</v>
      </c>
    </row>
    <row r="52" customFormat="false" ht="13.8" hidden="false" customHeight="false" outlineLevel="0" collapsed="false">
      <c r="A52" s="0" t="n">
        <v>52</v>
      </c>
      <c r="B52" s="8" t="s">
        <v>125</v>
      </c>
    </row>
    <row r="53" customFormat="false" ht="13.8" hidden="false" customHeight="false" outlineLevel="0" collapsed="false">
      <c r="A53" s="0" t="n">
        <v>53</v>
      </c>
      <c r="B53" s="6" t="s">
        <v>126</v>
      </c>
    </row>
    <row r="54" customFormat="false" ht="13.8" hidden="false" customHeight="false" outlineLevel="0" collapsed="false">
      <c r="A54" s="0" t="n">
        <v>54</v>
      </c>
      <c r="B54" s="8" t="s">
        <v>128</v>
      </c>
    </row>
    <row r="55" customFormat="false" ht="13.8" hidden="false" customHeight="false" outlineLevel="0" collapsed="false">
      <c r="A55" s="0" t="n">
        <v>55</v>
      </c>
      <c r="B55" s="6" t="s">
        <v>129</v>
      </c>
    </row>
    <row r="56" customFormat="false" ht="13.8" hidden="false" customHeight="false" outlineLevel="0" collapsed="false">
      <c r="A56" s="0" t="n">
        <v>56</v>
      </c>
      <c r="B56" s="8" t="s">
        <v>131</v>
      </c>
    </row>
    <row r="57" customFormat="false" ht="13.8" hidden="false" customHeight="false" outlineLevel="0" collapsed="false">
      <c r="A57" s="0" t="n">
        <v>57</v>
      </c>
      <c r="B57" s="6" t="s">
        <v>132</v>
      </c>
    </row>
    <row r="58" customFormat="false" ht="13.8" hidden="false" customHeight="false" outlineLevel="0" collapsed="false">
      <c r="A58" s="0" t="n">
        <v>58</v>
      </c>
      <c r="B58" s="8" t="s">
        <v>133</v>
      </c>
    </row>
    <row r="59" customFormat="false" ht="13.8" hidden="false" customHeight="false" outlineLevel="0" collapsed="false">
      <c r="A59" s="0" t="n">
        <v>59</v>
      </c>
      <c r="B59" s="6" t="s">
        <v>134</v>
      </c>
    </row>
    <row r="60" customFormat="false" ht="13.8" hidden="false" customHeight="false" outlineLevel="0" collapsed="false">
      <c r="A60" s="0" t="n">
        <v>60</v>
      </c>
      <c r="B60" s="8" t="s">
        <v>135</v>
      </c>
    </row>
    <row r="61" customFormat="false" ht="13.8" hidden="false" customHeight="false" outlineLevel="0" collapsed="false">
      <c r="A61" s="0" t="n">
        <v>61</v>
      </c>
      <c r="B61" s="6" t="s">
        <v>136</v>
      </c>
    </row>
    <row r="62" customFormat="false" ht="13.8" hidden="false" customHeight="false" outlineLevel="0" collapsed="false">
      <c r="A62" s="0" t="n">
        <v>62</v>
      </c>
      <c r="B62" s="8" t="s">
        <v>137</v>
      </c>
    </row>
    <row r="63" customFormat="false" ht="13.8" hidden="false" customHeight="false" outlineLevel="0" collapsed="false">
      <c r="A63" s="0" t="n">
        <v>63</v>
      </c>
      <c r="B63" s="6" t="s">
        <v>138</v>
      </c>
    </row>
    <row r="64" customFormat="false" ht="13.8" hidden="false" customHeight="false" outlineLevel="0" collapsed="false">
      <c r="A64" s="0" t="n">
        <v>64</v>
      </c>
      <c r="B64" s="8" t="s">
        <v>139</v>
      </c>
    </row>
    <row r="65" customFormat="false" ht="13.8" hidden="false" customHeight="false" outlineLevel="0" collapsed="false">
      <c r="A65" s="0" t="n">
        <v>65</v>
      </c>
      <c r="B65" s="6" t="s">
        <v>140</v>
      </c>
    </row>
    <row r="66" customFormat="false" ht="13.8" hidden="false" customHeight="false" outlineLevel="0" collapsed="false">
      <c r="A66" s="0" t="n">
        <v>66</v>
      </c>
      <c r="B66" s="8" t="s">
        <v>142</v>
      </c>
    </row>
    <row r="67" customFormat="false" ht="13.8" hidden="false" customHeight="false" outlineLevel="0" collapsed="false">
      <c r="A67" s="0" t="n">
        <v>67</v>
      </c>
      <c r="B67" s="6" t="s">
        <v>143</v>
      </c>
    </row>
    <row r="68" customFormat="false" ht="13.8" hidden="false" customHeight="false" outlineLevel="0" collapsed="false">
      <c r="A68" s="0" t="n">
        <v>68</v>
      </c>
      <c r="B68" s="8" t="s">
        <v>144</v>
      </c>
    </row>
    <row r="69" customFormat="false" ht="13.8" hidden="false" customHeight="false" outlineLevel="0" collapsed="false">
      <c r="A69" s="0" t="n">
        <v>69</v>
      </c>
      <c r="B69" s="6" t="s">
        <v>145</v>
      </c>
    </row>
    <row r="70" customFormat="false" ht="13.8" hidden="false" customHeight="false" outlineLevel="0" collapsed="false">
      <c r="A70" s="0" t="n">
        <v>70</v>
      </c>
      <c r="B70" s="8" t="s">
        <v>146</v>
      </c>
    </row>
    <row r="71" customFormat="false" ht="13.8" hidden="false" customHeight="false" outlineLevel="0" collapsed="false">
      <c r="A71" s="0" t="n">
        <v>71</v>
      </c>
      <c r="B71" s="6" t="s">
        <v>147</v>
      </c>
    </row>
    <row r="72" customFormat="false" ht="13.8" hidden="false" customHeight="false" outlineLevel="0" collapsed="false">
      <c r="A72" s="0" t="n">
        <v>72</v>
      </c>
      <c r="B72" s="8" t="s">
        <v>149</v>
      </c>
    </row>
    <row r="73" customFormat="false" ht="13.8" hidden="false" customHeight="false" outlineLevel="0" collapsed="false">
      <c r="A73" s="0" t="n">
        <v>73</v>
      </c>
      <c r="B73" s="6" t="s">
        <v>150</v>
      </c>
    </row>
    <row r="74" customFormat="false" ht="13.8" hidden="false" customHeight="false" outlineLevel="0" collapsed="false">
      <c r="A74" s="0" t="n">
        <v>74</v>
      </c>
      <c r="B74" s="8" t="s">
        <v>152</v>
      </c>
    </row>
    <row r="75" customFormat="false" ht="13.8" hidden="false" customHeight="false" outlineLevel="0" collapsed="false">
      <c r="A75" s="0" t="n">
        <v>75</v>
      </c>
      <c r="B75" s="6" t="s">
        <v>154</v>
      </c>
    </row>
    <row r="76" customFormat="false" ht="13.8" hidden="false" customHeight="false" outlineLevel="0" collapsed="false">
      <c r="A76" s="0" t="n">
        <v>76</v>
      </c>
      <c r="B76" s="9" t="s">
        <v>155</v>
      </c>
    </row>
    <row r="77" customFormat="false" ht="13.8" hidden="false" customHeight="false" outlineLevel="0" collapsed="false">
      <c r="A77" s="0" t="n">
        <v>77</v>
      </c>
      <c r="B77" s="7" t="s">
        <v>157</v>
      </c>
    </row>
    <row r="78" customFormat="false" ht="13.8" hidden="false" customHeight="false" outlineLevel="0" collapsed="false">
      <c r="A78" s="0" t="n">
        <v>78</v>
      </c>
      <c r="B78" s="9" t="s">
        <v>159</v>
      </c>
    </row>
    <row r="79" customFormat="false" ht="13.8" hidden="false" customHeight="false" outlineLevel="0" collapsed="false">
      <c r="A79" s="0" t="n">
        <v>79</v>
      </c>
      <c r="B79" s="7" t="s">
        <v>160</v>
      </c>
    </row>
    <row r="80" customFormat="false" ht="13.8" hidden="false" customHeight="false" outlineLevel="0" collapsed="false">
      <c r="A80" s="0" t="n">
        <v>80</v>
      </c>
      <c r="B80" s="9" t="s">
        <v>162</v>
      </c>
    </row>
    <row r="81" customFormat="false" ht="13.8" hidden="false" customHeight="false" outlineLevel="0" collapsed="false">
      <c r="A81" s="0" t="n">
        <v>81</v>
      </c>
      <c r="B81" s="7" t="s">
        <v>164</v>
      </c>
    </row>
    <row r="82" customFormat="false" ht="13.8" hidden="false" customHeight="false" outlineLevel="0" collapsed="false">
      <c r="A82" s="0" t="n">
        <v>82</v>
      </c>
      <c r="B82" s="9" t="s">
        <v>165</v>
      </c>
    </row>
    <row r="83" customFormat="false" ht="13.8" hidden="false" customHeight="false" outlineLevel="0" collapsed="false">
      <c r="A83" s="0" t="n">
        <v>83</v>
      </c>
      <c r="B83" s="7" t="s">
        <v>166</v>
      </c>
    </row>
    <row r="84" customFormat="false" ht="13.8" hidden="false" customHeight="false" outlineLevel="0" collapsed="false">
      <c r="A84" s="0" t="n">
        <v>84</v>
      </c>
      <c r="B84" s="9" t="s">
        <v>167</v>
      </c>
    </row>
    <row r="85" customFormat="false" ht="13.8" hidden="false" customHeight="false" outlineLevel="0" collapsed="false">
      <c r="A85" s="0" t="n">
        <v>85</v>
      </c>
      <c r="B85" s="7" t="s">
        <v>169</v>
      </c>
    </row>
    <row r="86" customFormat="false" ht="13.8" hidden="false" customHeight="false" outlineLevel="0" collapsed="false">
      <c r="A86" s="0" t="n">
        <v>86</v>
      </c>
      <c r="B86" s="9" t="s">
        <v>170</v>
      </c>
    </row>
    <row r="87" customFormat="false" ht="13.8" hidden="false" customHeight="false" outlineLevel="0" collapsed="false">
      <c r="A87" s="0" t="n">
        <v>87</v>
      </c>
      <c r="B87" s="7" t="s">
        <v>171</v>
      </c>
    </row>
    <row r="88" customFormat="false" ht="13.8" hidden="false" customHeight="false" outlineLevel="0" collapsed="false">
      <c r="A88" s="0" t="n">
        <v>88</v>
      </c>
      <c r="B88" s="9" t="s">
        <v>172</v>
      </c>
    </row>
    <row r="89" customFormat="false" ht="13.8" hidden="false" customHeight="false" outlineLevel="0" collapsed="false">
      <c r="A89" s="0" t="n">
        <v>89</v>
      </c>
      <c r="B89" s="7" t="s">
        <v>173</v>
      </c>
    </row>
    <row r="90" customFormat="false" ht="13.8" hidden="false" customHeight="false" outlineLevel="0" collapsed="false">
      <c r="A90" s="0" t="n">
        <v>90</v>
      </c>
      <c r="B90" s="9" t="s">
        <v>175</v>
      </c>
    </row>
    <row r="91" customFormat="false" ht="13.8" hidden="false" customHeight="false" outlineLevel="0" collapsed="false">
      <c r="A91" s="0" t="n">
        <v>91</v>
      </c>
      <c r="B91" s="7" t="s">
        <v>176</v>
      </c>
    </row>
    <row r="92" customFormat="false" ht="13.8" hidden="false" customHeight="false" outlineLevel="0" collapsed="false">
      <c r="A92" s="0" t="n">
        <v>92</v>
      </c>
      <c r="B92" s="9" t="s">
        <v>178</v>
      </c>
    </row>
    <row r="93" customFormat="false" ht="13.8" hidden="false" customHeight="false" outlineLevel="0" collapsed="false">
      <c r="A93" s="0" t="n">
        <v>93</v>
      </c>
      <c r="B93" s="7" t="s">
        <v>180</v>
      </c>
    </row>
    <row r="94" customFormat="false" ht="13.8" hidden="false" customHeight="false" outlineLevel="0" collapsed="false">
      <c r="A94" s="0" t="n">
        <v>94</v>
      </c>
      <c r="B94" s="7" t="s">
        <v>181</v>
      </c>
    </row>
    <row r="95" customFormat="false" ht="13.8" hidden="false" customHeight="false" outlineLevel="0" collapsed="false">
      <c r="A95" s="0" t="n">
        <v>95</v>
      </c>
      <c r="B95" s="7" t="s">
        <v>182</v>
      </c>
    </row>
    <row r="96" customFormat="false" ht="13.8" hidden="false" customHeight="false" outlineLevel="0" collapsed="false">
      <c r="A96" s="0" t="n">
        <v>96</v>
      </c>
      <c r="B96" s="9" t="s">
        <v>184</v>
      </c>
    </row>
    <row r="97" customFormat="false" ht="13.8" hidden="false" customHeight="false" outlineLevel="0" collapsed="false">
      <c r="A97" s="0" t="n">
        <v>97</v>
      </c>
      <c r="B97" s="7" t="s">
        <v>185</v>
      </c>
    </row>
    <row r="98" customFormat="false" ht="13.8" hidden="false" customHeight="false" outlineLevel="0" collapsed="false">
      <c r="A98" s="0" t="n">
        <v>98</v>
      </c>
      <c r="B98" s="9" t="s">
        <v>186</v>
      </c>
    </row>
    <row r="99" customFormat="false" ht="13.8" hidden="false" customHeight="false" outlineLevel="0" collapsed="false">
      <c r="A99" s="0" t="n">
        <v>99</v>
      </c>
      <c r="B99" s="7" t="s">
        <v>187</v>
      </c>
    </row>
    <row r="100" customFormat="false" ht="13.8" hidden="false" customHeight="false" outlineLevel="0" collapsed="false">
      <c r="A100" s="0" t="n">
        <v>100</v>
      </c>
      <c r="B100" s="9" t="s">
        <v>188</v>
      </c>
    </row>
    <row r="101" customFormat="false" ht="13.8" hidden="false" customHeight="false" outlineLevel="0" collapsed="false">
      <c r="A101" s="0" t="n">
        <v>101</v>
      </c>
      <c r="B101" s="1" t="s">
        <v>189</v>
      </c>
    </row>
    <row r="102" customFormat="false" ht="13.8" hidden="false" customHeight="false" outlineLevel="0" collapsed="false">
      <c r="A102" s="0" t="n">
        <v>102</v>
      </c>
      <c r="B102" s="1" t="s">
        <v>190</v>
      </c>
    </row>
    <row r="103" customFormat="false" ht="13.8" hidden="false" customHeight="false" outlineLevel="0" collapsed="false">
      <c r="A103" s="0" t="n">
        <v>103</v>
      </c>
      <c r="B103" s="1" t="s">
        <v>191</v>
      </c>
    </row>
    <row r="104" customFormat="false" ht="13.8" hidden="false" customHeight="false" outlineLevel="0" collapsed="false">
      <c r="A104" s="0" t="n">
        <v>104</v>
      </c>
      <c r="B104" s="1" t="s">
        <v>192</v>
      </c>
    </row>
    <row r="105" customFormat="false" ht="13.8" hidden="false" customHeight="false" outlineLevel="0" collapsed="false">
      <c r="A105" s="0" t="n">
        <v>105</v>
      </c>
      <c r="B105" s="1" t="s">
        <v>194</v>
      </c>
    </row>
    <row r="106" customFormat="false" ht="13.8" hidden="false" customHeight="false" outlineLevel="0" collapsed="false">
      <c r="A106" s="0" t="n">
        <v>106</v>
      </c>
      <c r="B106" s="1" t="s">
        <v>196</v>
      </c>
    </row>
    <row r="107" customFormat="false" ht="13.8" hidden="false" customHeight="false" outlineLevel="0" collapsed="false">
      <c r="A107" s="0" t="n">
        <v>107</v>
      </c>
      <c r="B107" s="1" t="s">
        <v>197</v>
      </c>
    </row>
    <row r="108" customFormat="false" ht="13.8" hidden="false" customHeight="false" outlineLevel="0" collapsed="false">
      <c r="A108" s="0" t="n">
        <v>108</v>
      </c>
      <c r="B108" s="1" t="s">
        <v>198</v>
      </c>
    </row>
    <row r="109" customFormat="false" ht="13.8" hidden="false" customHeight="false" outlineLevel="0" collapsed="false">
      <c r="A109" s="0" t="n">
        <v>109</v>
      </c>
      <c r="B109" s="1" t="s">
        <v>199</v>
      </c>
    </row>
    <row r="110" customFormat="false" ht="13.8" hidden="false" customHeight="false" outlineLevel="0" collapsed="false">
      <c r="A110" s="0" t="n">
        <v>110</v>
      </c>
      <c r="B110" s="1" t="s">
        <v>200</v>
      </c>
    </row>
    <row r="111" customFormat="false" ht="13.8" hidden="false" customHeight="false" outlineLevel="0" collapsed="false">
      <c r="A111" s="0" t="n">
        <v>111</v>
      </c>
      <c r="B111" s="1" t="s">
        <v>202</v>
      </c>
    </row>
    <row r="112" customFormat="false" ht="13.8" hidden="false" customHeight="false" outlineLevel="0" collapsed="false">
      <c r="A112" s="0" t="n">
        <v>112</v>
      </c>
      <c r="B112" s="1" t="s">
        <v>203</v>
      </c>
    </row>
    <row r="113" customFormat="false" ht="13.8" hidden="false" customHeight="false" outlineLevel="0" collapsed="false">
      <c r="A113" s="0" t="n">
        <v>113</v>
      </c>
      <c r="B113" s="1" t="s">
        <v>205</v>
      </c>
    </row>
    <row r="114" customFormat="false" ht="13.8" hidden="false" customHeight="false" outlineLevel="0" collapsed="false">
      <c r="A114" s="0" t="n">
        <v>114</v>
      </c>
      <c r="B114" s="1" t="s">
        <v>206</v>
      </c>
    </row>
    <row r="115" customFormat="false" ht="13.8" hidden="false" customHeight="false" outlineLevel="0" collapsed="false">
      <c r="A115" s="0" t="n">
        <v>115</v>
      </c>
      <c r="B115" s="1" t="s">
        <v>208</v>
      </c>
    </row>
    <row r="116" customFormat="false" ht="13.8" hidden="false" customHeight="false" outlineLevel="0" collapsed="false">
      <c r="A116" s="0" t="n">
        <v>116</v>
      </c>
      <c r="B116" s="1" t="s">
        <v>210</v>
      </c>
    </row>
    <row r="117" customFormat="false" ht="13.8" hidden="false" customHeight="false" outlineLevel="0" collapsed="false">
      <c r="A117" s="0" t="n">
        <v>117</v>
      </c>
      <c r="B117" s="1" t="s">
        <v>212</v>
      </c>
    </row>
    <row r="118" customFormat="false" ht="13.8" hidden="false" customHeight="false" outlineLevel="0" collapsed="false">
      <c r="A118" s="0" t="n">
        <v>118</v>
      </c>
      <c r="B118" s="1" t="s">
        <v>213</v>
      </c>
    </row>
    <row r="119" customFormat="false" ht="13.8" hidden="false" customHeight="false" outlineLevel="0" collapsed="false">
      <c r="A119" s="0" t="n">
        <v>119</v>
      </c>
      <c r="B119" s="1" t="s">
        <v>215</v>
      </c>
    </row>
    <row r="120" customFormat="false" ht="13.8" hidden="false" customHeight="false" outlineLevel="0" collapsed="false">
      <c r="A120" s="0" t="n">
        <v>120</v>
      </c>
      <c r="B120" s="1" t="s">
        <v>216</v>
      </c>
    </row>
    <row r="121" customFormat="false" ht="13.8" hidden="false" customHeight="false" outlineLevel="0" collapsed="false">
      <c r="A121" s="0" t="n">
        <v>121</v>
      </c>
      <c r="B121" s="1" t="s">
        <v>217</v>
      </c>
    </row>
    <row r="122" customFormat="false" ht="13.8" hidden="false" customHeight="false" outlineLevel="0" collapsed="false">
      <c r="A122" s="0" t="n">
        <v>122</v>
      </c>
      <c r="B122" s="1" t="s">
        <v>218</v>
      </c>
    </row>
    <row r="123" customFormat="false" ht="13.8" hidden="false" customHeight="false" outlineLevel="0" collapsed="false">
      <c r="A123" s="0" t="n">
        <v>123</v>
      </c>
      <c r="B123" s="1" t="s">
        <v>220</v>
      </c>
    </row>
    <row r="124" customFormat="false" ht="13.8" hidden="false" customHeight="false" outlineLevel="0" collapsed="false">
      <c r="A124" s="0" t="n">
        <v>124</v>
      </c>
      <c r="B124" s="1" t="s">
        <v>222</v>
      </c>
    </row>
    <row r="125" customFormat="false" ht="13.8" hidden="false" customHeight="false" outlineLevel="0" collapsed="false">
      <c r="A125" s="0" t="n">
        <v>125</v>
      </c>
      <c r="B125" s="1" t="s">
        <v>224</v>
      </c>
    </row>
    <row r="126" customFormat="false" ht="13.8" hidden="false" customHeight="false" outlineLevel="0" collapsed="false">
      <c r="A126" s="0" t="n">
        <v>126</v>
      </c>
      <c r="B126" s="1" t="s">
        <v>226</v>
      </c>
    </row>
    <row r="127" customFormat="false" ht="13.8" hidden="false" customHeight="false" outlineLevel="0" collapsed="false">
      <c r="A127" s="0" t="n">
        <v>127</v>
      </c>
      <c r="B127" s="1" t="s">
        <v>228</v>
      </c>
    </row>
    <row r="128" customFormat="false" ht="13.8" hidden="false" customHeight="false" outlineLevel="0" collapsed="false">
      <c r="A128" s="0" t="n">
        <v>128</v>
      </c>
      <c r="B128" s="1" t="s">
        <v>229</v>
      </c>
    </row>
    <row r="129" customFormat="false" ht="13.8" hidden="false" customHeight="false" outlineLevel="0" collapsed="false">
      <c r="A129" s="0" t="n">
        <v>129</v>
      </c>
      <c r="B129" s="1" t="s">
        <v>231</v>
      </c>
    </row>
    <row r="130" customFormat="false" ht="13.8" hidden="false" customHeight="false" outlineLevel="0" collapsed="false">
      <c r="A130" s="0" t="n">
        <v>130</v>
      </c>
      <c r="B130" s="1" t="s">
        <v>232</v>
      </c>
    </row>
    <row r="131" customFormat="false" ht="13.8" hidden="false" customHeight="false" outlineLevel="0" collapsed="false">
      <c r="A131" s="0" t="n">
        <v>131</v>
      </c>
      <c r="B131" s="1" t="s">
        <v>234</v>
      </c>
    </row>
    <row r="132" customFormat="false" ht="13.8" hidden="false" customHeight="false" outlineLevel="0" collapsed="false">
      <c r="A132" s="0" t="n">
        <v>132</v>
      </c>
      <c r="B132" s="1" t="s">
        <v>235</v>
      </c>
    </row>
    <row r="133" customFormat="false" ht="13.8" hidden="false" customHeight="false" outlineLevel="0" collapsed="false">
      <c r="A133" s="0" t="n">
        <v>133</v>
      </c>
      <c r="B133" s="1" t="s">
        <v>236</v>
      </c>
    </row>
    <row r="134" customFormat="false" ht="13.8" hidden="false" customHeight="false" outlineLevel="0" collapsed="false">
      <c r="A134" s="0" t="n">
        <v>134</v>
      </c>
      <c r="B134" s="1" t="s">
        <v>237</v>
      </c>
    </row>
    <row r="135" customFormat="false" ht="13.8" hidden="false" customHeight="false" outlineLevel="0" collapsed="false">
      <c r="A135" s="0" t="n">
        <v>135</v>
      </c>
      <c r="B135" s="1" t="s">
        <v>239</v>
      </c>
    </row>
    <row r="136" customFormat="false" ht="13.8" hidden="false" customHeight="false" outlineLevel="0" collapsed="false">
      <c r="A136" s="0" t="n">
        <v>136</v>
      </c>
      <c r="B136" s="6" t="s">
        <v>243</v>
      </c>
    </row>
    <row r="137" customFormat="false" ht="13.8" hidden="false" customHeight="false" outlineLevel="0" collapsed="false">
      <c r="A137" s="0" t="n">
        <v>137</v>
      </c>
      <c r="B137" s="8" t="s">
        <v>245</v>
      </c>
    </row>
    <row r="138" customFormat="false" ht="13.8" hidden="false" customHeight="false" outlineLevel="0" collapsed="false">
      <c r="A138" s="0" t="n">
        <v>138</v>
      </c>
      <c r="B138" s="6" t="s">
        <v>246</v>
      </c>
    </row>
    <row r="139" customFormat="false" ht="13.8" hidden="false" customHeight="false" outlineLevel="0" collapsed="false">
      <c r="A139" s="0" t="n">
        <v>139</v>
      </c>
      <c r="B139" s="8" t="s">
        <v>248</v>
      </c>
    </row>
    <row r="140" customFormat="false" ht="13.8" hidden="false" customHeight="false" outlineLevel="0" collapsed="false">
      <c r="A140" s="0" t="n">
        <v>140</v>
      </c>
      <c r="B140" s="6" t="s">
        <v>250</v>
      </c>
    </row>
    <row r="141" customFormat="false" ht="13.8" hidden="false" customHeight="false" outlineLevel="0" collapsed="false">
      <c r="A141" s="0" t="n">
        <v>141</v>
      </c>
      <c r="B141" s="8" t="s">
        <v>252</v>
      </c>
    </row>
    <row r="142" customFormat="false" ht="13.8" hidden="false" customHeight="false" outlineLevel="0" collapsed="false">
      <c r="A142" s="0" t="n">
        <v>142</v>
      </c>
      <c r="B142" s="6" t="s">
        <v>253</v>
      </c>
    </row>
    <row r="143" customFormat="false" ht="13.8" hidden="false" customHeight="false" outlineLevel="0" collapsed="false">
      <c r="A143" s="0" t="n">
        <v>143</v>
      </c>
      <c r="B143" s="8" t="s">
        <v>255</v>
      </c>
    </row>
    <row r="144" customFormat="false" ht="13.8" hidden="false" customHeight="false" outlineLevel="0" collapsed="false">
      <c r="A144" s="0" t="n">
        <v>144</v>
      </c>
      <c r="B144" s="6" t="s">
        <v>256</v>
      </c>
    </row>
    <row r="145" customFormat="false" ht="13.8" hidden="false" customHeight="false" outlineLevel="0" collapsed="false">
      <c r="A145" s="0" t="n">
        <v>145</v>
      </c>
      <c r="B145" s="8" t="s">
        <v>258</v>
      </c>
    </row>
    <row r="146" customFormat="false" ht="13.8" hidden="false" customHeight="false" outlineLevel="0" collapsed="false">
      <c r="A146" s="0" t="n">
        <v>146</v>
      </c>
      <c r="B146" s="6" t="s">
        <v>260</v>
      </c>
    </row>
    <row r="147" customFormat="false" ht="13.8" hidden="false" customHeight="false" outlineLevel="0" collapsed="false">
      <c r="A147" s="0" t="n">
        <v>147</v>
      </c>
      <c r="B147" s="8" t="s">
        <v>262</v>
      </c>
    </row>
    <row r="148" customFormat="false" ht="13.8" hidden="false" customHeight="false" outlineLevel="0" collapsed="false">
      <c r="A148" s="0" t="n">
        <v>148</v>
      </c>
      <c r="B148" s="6" t="s">
        <v>264</v>
      </c>
    </row>
    <row r="149" customFormat="false" ht="13.8" hidden="false" customHeight="false" outlineLevel="0" collapsed="false">
      <c r="A149" s="0" t="n">
        <v>149</v>
      </c>
      <c r="B149" s="8" t="s">
        <v>266</v>
      </c>
    </row>
    <row r="150" customFormat="false" ht="13.8" hidden="false" customHeight="false" outlineLevel="0" collapsed="false">
      <c r="A150" s="0" t="n">
        <v>150</v>
      </c>
      <c r="B150" s="6" t="s">
        <v>268</v>
      </c>
    </row>
    <row r="151" customFormat="false" ht="13.8" hidden="false" customHeight="false" outlineLevel="0" collapsed="false">
      <c r="A151" s="0" t="n">
        <v>151</v>
      </c>
      <c r="B151" s="8" t="s">
        <v>269</v>
      </c>
    </row>
    <row r="152" customFormat="false" ht="13.8" hidden="false" customHeight="false" outlineLevel="0" collapsed="false">
      <c r="A152" s="0" t="n">
        <v>152</v>
      </c>
      <c r="B152" s="6" t="s">
        <v>271</v>
      </c>
    </row>
    <row r="153" customFormat="false" ht="13.8" hidden="false" customHeight="false" outlineLevel="0" collapsed="false">
      <c r="A153" s="0" t="n">
        <v>153</v>
      </c>
      <c r="B153" s="8" t="s">
        <v>273</v>
      </c>
    </row>
    <row r="154" customFormat="false" ht="13.8" hidden="false" customHeight="false" outlineLevel="0" collapsed="false">
      <c r="A154" s="0" t="n">
        <v>154</v>
      </c>
      <c r="B154" s="6" t="s">
        <v>275</v>
      </c>
    </row>
    <row r="155" customFormat="false" ht="13.8" hidden="false" customHeight="false" outlineLevel="0" collapsed="false">
      <c r="A155" s="0" t="n">
        <v>155</v>
      </c>
      <c r="B155" s="8" t="s">
        <v>277</v>
      </c>
    </row>
    <row r="156" customFormat="false" ht="13.8" hidden="false" customHeight="false" outlineLevel="0" collapsed="false">
      <c r="A156" s="0" t="n">
        <v>156</v>
      </c>
      <c r="B156" s="6" t="s">
        <v>278</v>
      </c>
    </row>
    <row r="157" customFormat="false" ht="13.8" hidden="false" customHeight="false" outlineLevel="0" collapsed="false">
      <c r="A157" s="0" t="n">
        <v>157</v>
      </c>
      <c r="B157" s="8" t="s">
        <v>280</v>
      </c>
    </row>
    <row r="158" customFormat="false" ht="13.8" hidden="false" customHeight="false" outlineLevel="0" collapsed="false">
      <c r="A158" s="0" t="n">
        <v>158</v>
      </c>
      <c r="B158" s="6" t="s">
        <v>289</v>
      </c>
    </row>
    <row r="159" customFormat="false" ht="13.8" hidden="false" customHeight="false" outlineLevel="0" collapsed="false">
      <c r="A159" s="0" t="n">
        <v>159</v>
      </c>
      <c r="B159" s="8" t="s">
        <v>293</v>
      </c>
    </row>
    <row r="160" customFormat="false" ht="13.8" hidden="false" customHeight="false" outlineLevel="0" collapsed="false">
      <c r="A160" s="0" t="n">
        <v>160</v>
      </c>
      <c r="B160" s="6" t="s">
        <v>296</v>
      </c>
    </row>
    <row r="161" customFormat="false" ht="13.8" hidden="false" customHeight="false" outlineLevel="0" collapsed="false">
      <c r="A161" s="0" t="n">
        <v>161</v>
      </c>
      <c r="B161" s="8" t="s">
        <v>292</v>
      </c>
    </row>
    <row r="162" customFormat="false" ht="13.8" hidden="false" customHeight="false" outlineLevel="0" collapsed="false">
      <c r="A162" s="0" t="n">
        <v>162</v>
      </c>
      <c r="B162" s="6" t="s">
        <v>303</v>
      </c>
    </row>
    <row r="163" customFormat="false" ht="13.8" hidden="false" customHeight="false" outlineLevel="0" collapsed="false">
      <c r="A163" s="0" t="n">
        <v>163</v>
      </c>
      <c r="B163" s="8" t="s">
        <v>306</v>
      </c>
    </row>
    <row r="164" customFormat="false" ht="13.8" hidden="false" customHeight="false" outlineLevel="0" collapsed="false">
      <c r="A164" s="0" t="n">
        <v>164</v>
      </c>
      <c r="B164" s="6" t="s">
        <v>308</v>
      </c>
    </row>
    <row r="165" customFormat="false" ht="13.8" hidden="false" customHeight="false" outlineLevel="0" collapsed="false">
      <c r="A165" s="0" t="n">
        <v>165</v>
      </c>
      <c r="B165" s="8" t="s">
        <v>311</v>
      </c>
    </row>
    <row r="166" customFormat="false" ht="13.8" hidden="false" customHeight="false" outlineLevel="0" collapsed="false">
      <c r="A166" s="0" t="n">
        <v>166</v>
      </c>
      <c r="B166" s="6" t="s">
        <v>313</v>
      </c>
    </row>
    <row r="167" customFormat="false" ht="13.8" hidden="false" customHeight="false" outlineLevel="0" collapsed="false">
      <c r="A167" s="0" t="n">
        <v>167</v>
      </c>
      <c r="B167" s="8" t="s">
        <v>305</v>
      </c>
    </row>
    <row r="168" customFormat="false" ht="13.8" hidden="false" customHeight="false" outlineLevel="0" collapsed="false">
      <c r="A168" s="0" t="n">
        <v>168</v>
      </c>
      <c r="B168" s="6" t="s">
        <v>317</v>
      </c>
    </row>
    <row r="169" customFormat="false" ht="13.8" hidden="false" customHeight="false" outlineLevel="0" collapsed="false">
      <c r="A169" s="0" t="n">
        <v>169</v>
      </c>
      <c r="B169" s="8" t="s">
        <v>320</v>
      </c>
    </row>
    <row r="170" customFormat="false" ht="13.8" hidden="false" customHeight="false" outlineLevel="0" collapsed="false">
      <c r="A170" s="0" t="n">
        <v>170</v>
      </c>
      <c r="B170" s="6" t="s">
        <v>323</v>
      </c>
    </row>
    <row r="171" customFormat="false" ht="13.8" hidden="false" customHeight="false" outlineLevel="0" collapsed="false">
      <c r="A171" s="0" t="n">
        <v>171</v>
      </c>
      <c r="B171" s="8" t="s">
        <v>310</v>
      </c>
    </row>
    <row r="172" customFormat="false" ht="13.8" hidden="false" customHeight="false" outlineLevel="0" collapsed="false">
      <c r="A172" s="0" t="n">
        <v>172</v>
      </c>
      <c r="B172" s="6" t="s">
        <v>327</v>
      </c>
    </row>
    <row r="173" customFormat="false" ht="13.8" hidden="false" customHeight="false" outlineLevel="0" collapsed="false">
      <c r="A173" s="0" t="n">
        <v>173</v>
      </c>
      <c r="B173" s="8" t="s">
        <v>329</v>
      </c>
    </row>
    <row r="174" customFormat="false" ht="13.8" hidden="false" customHeight="false" outlineLevel="0" collapsed="false">
      <c r="A174" s="0" t="n">
        <v>174</v>
      </c>
      <c r="B174" s="6" t="s">
        <v>332</v>
      </c>
    </row>
    <row r="175" customFormat="false" ht="13.8" hidden="false" customHeight="false" outlineLevel="0" collapsed="false">
      <c r="A175" s="0" t="n">
        <v>175</v>
      </c>
      <c r="B175" s="8" t="s">
        <v>315</v>
      </c>
    </row>
    <row r="176" customFormat="false" ht="13.8" hidden="false" customHeight="false" outlineLevel="0" collapsed="false">
      <c r="A176" s="0" t="n">
        <v>176</v>
      </c>
      <c r="B176" s="6" t="s">
        <v>337</v>
      </c>
    </row>
    <row r="177" customFormat="false" ht="13.8" hidden="false" customHeight="false" outlineLevel="0" collapsed="false">
      <c r="A177" s="0" t="n">
        <v>177</v>
      </c>
      <c r="B177" s="8" t="s">
        <v>295</v>
      </c>
    </row>
    <row r="178" customFormat="false" ht="13.8" hidden="false" customHeight="false" outlineLevel="0" collapsed="false">
      <c r="A178" s="0" t="n">
        <v>178</v>
      </c>
      <c r="B178" s="6" t="s">
        <v>342</v>
      </c>
    </row>
    <row r="179" customFormat="false" ht="13.8" hidden="false" customHeight="false" outlineLevel="0" collapsed="false">
      <c r="A179" s="0" t="n">
        <v>179</v>
      </c>
      <c r="B179" s="8" t="s">
        <v>299</v>
      </c>
    </row>
    <row r="180" customFormat="false" ht="13.8" hidden="false" customHeight="false" outlineLevel="0" collapsed="false">
      <c r="A180" s="0" t="n">
        <v>180</v>
      </c>
      <c r="B180" s="6" t="s">
        <v>336</v>
      </c>
    </row>
    <row r="181" customFormat="false" ht="13.8" hidden="false" customHeight="false" outlineLevel="0" collapsed="false">
      <c r="A181" s="0" t="n">
        <v>181</v>
      </c>
      <c r="B181" s="8" t="s">
        <v>349</v>
      </c>
    </row>
    <row r="182" customFormat="false" ht="13.8" hidden="false" customHeight="false" outlineLevel="0" collapsed="false">
      <c r="A182" s="0" t="n">
        <v>182</v>
      </c>
      <c r="B182" s="6" t="s">
        <v>351</v>
      </c>
    </row>
    <row r="183" customFormat="false" ht="13.8" hidden="false" customHeight="false" outlineLevel="0" collapsed="false">
      <c r="A183" s="0" t="n">
        <v>183</v>
      </c>
      <c r="B183" s="8" t="s">
        <v>353</v>
      </c>
    </row>
    <row r="184" customFormat="false" ht="13.8" hidden="false" customHeight="false" outlineLevel="0" collapsed="false">
      <c r="A184" s="0" t="n">
        <v>184</v>
      </c>
      <c r="B184" s="6" t="s">
        <v>325</v>
      </c>
    </row>
    <row r="185" customFormat="false" ht="13.8" hidden="false" customHeight="false" outlineLevel="0" collapsed="false">
      <c r="A185" s="0" t="n">
        <v>185</v>
      </c>
      <c r="B185" s="8" t="s">
        <v>331</v>
      </c>
    </row>
    <row r="186" customFormat="false" ht="13.8" hidden="false" customHeight="false" outlineLevel="0" collapsed="false">
      <c r="A186" s="0" t="n">
        <v>186</v>
      </c>
      <c r="B186" s="6" t="s">
        <v>344</v>
      </c>
    </row>
    <row r="187" customFormat="false" ht="13.8" hidden="false" customHeight="false" outlineLevel="0" collapsed="false">
      <c r="A187" s="0" t="n">
        <v>187</v>
      </c>
      <c r="B187" s="8" t="s">
        <v>302</v>
      </c>
    </row>
    <row r="188" customFormat="false" ht="13.8" hidden="false" customHeight="false" outlineLevel="0" collapsed="false">
      <c r="A188" s="0" t="n">
        <v>188</v>
      </c>
      <c r="B188" s="6" t="s">
        <v>361</v>
      </c>
    </row>
    <row r="189" customFormat="false" ht="13.8" hidden="false" customHeight="false" outlineLevel="0" collapsed="false">
      <c r="A189" s="0" t="n">
        <v>189</v>
      </c>
      <c r="B189" s="8" t="s">
        <v>363</v>
      </c>
    </row>
    <row r="190" customFormat="false" ht="13.8" hidden="false" customHeight="false" outlineLevel="0" collapsed="false">
      <c r="A190" s="0" t="n">
        <v>190</v>
      </c>
      <c r="B190" s="7" t="s">
        <v>346</v>
      </c>
    </row>
    <row r="191" customFormat="false" ht="13.8" hidden="false" customHeight="false" outlineLevel="0" collapsed="false">
      <c r="A191" s="0" t="n">
        <v>191</v>
      </c>
      <c r="B191" s="9" t="s">
        <v>339</v>
      </c>
    </row>
    <row r="192" customFormat="false" ht="13.8" hidden="false" customHeight="false" outlineLevel="0" collapsed="false">
      <c r="A192" s="0" t="n">
        <v>192</v>
      </c>
      <c r="B192" s="7" t="s">
        <v>368</v>
      </c>
    </row>
    <row r="193" customFormat="false" ht="13.8" hidden="false" customHeight="false" outlineLevel="0" collapsed="false">
      <c r="A193" s="0" t="n">
        <v>193</v>
      </c>
      <c r="B193" s="9" t="s">
        <v>348</v>
      </c>
    </row>
    <row r="194" customFormat="false" ht="13.8" hidden="false" customHeight="false" outlineLevel="0" collapsed="false">
      <c r="A194" s="0" t="n">
        <v>194</v>
      </c>
      <c r="B194" s="7" t="s">
        <v>371</v>
      </c>
    </row>
    <row r="195" customFormat="false" ht="13.8" hidden="false" customHeight="false" outlineLevel="0" collapsed="false">
      <c r="A195" s="0" t="n">
        <v>195</v>
      </c>
      <c r="B195" s="9" t="s">
        <v>373</v>
      </c>
    </row>
    <row r="196" customFormat="false" ht="13.8" hidden="false" customHeight="false" outlineLevel="0" collapsed="false">
      <c r="A196" s="0" t="n">
        <v>196</v>
      </c>
      <c r="B196" s="7" t="s">
        <v>322</v>
      </c>
    </row>
    <row r="197" customFormat="false" ht="13.8" hidden="false" customHeight="false" outlineLevel="0" collapsed="false">
      <c r="A197" s="0" t="n">
        <v>197</v>
      </c>
      <c r="B197" s="9" t="s">
        <v>367</v>
      </c>
    </row>
    <row r="198" customFormat="false" ht="13.8" hidden="false" customHeight="false" outlineLevel="0" collapsed="false">
      <c r="A198" s="0" t="n">
        <v>198</v>
      </c>
      <c r="B198" s="7" t="s">
        <v>358</v>
      </c>
    </row>
    <row r="199" customFormat="false" ht="13.8" hidden="false" customHeight="false" outlineLevel="0" collapsed="false">
      <c r="A199" s="0" t="n">
        <v>199</v>
      </c>
      <c r="B199" s="9" t="s">
        <v>360</v>
      </c>
    </row>
    <row r="200" customFormat="false" ht="13.8" hidden="false" customHeight="false" outlineLevel="0" collapsed="false">
      <c r="A200" s="0" t="n">
        <v>200</v>
      </c>
      <c r="B200" s="7" t="s">
        <v>356</v>
      </c>
    </row>
    <row r="201" customFormat="false" ht="13.8" hidden="false" customHeight="false" outlineLevel="0" collapsed="false">
      <c r="A201" s="0" t="n">
        <v>201</v>
      </c>
      <c r="B201" s="9" t="s">
        <v>334</v>
      </c>
    </row>
    <row r="202" customFormat="false" ht="13.8" hidden="false" customHeight="false" outlineLevel="0" collapsed="false">
      <c r="A202" s="0" t="n">
        <v>202</v>
      </c>
      <c r="B202" s="7" t="s">
        <v>341</v>
      </c>
    </row>
    <row r="203" customFormat="false" ht="13.8" hidden="false" customHeight="false" outlineLevel="0" collapsed="false">
      <c r="A203" s="0" t="n">
        <v>203</v>
      </c>
      <c r="B203" s="9" t="s">
        <v>319</v>
      </c>
    </row>
    <row r="204" customFormat="false" ht="13.8" hidden="false" customHeight="false" outlineLevel="0" collapsed="false">
      <c r="A204" s="0" t="n">
        <v>204</v>
      </c>
      <c r="B204" s="12" t="s">
        <v>383</v>
      </c>
    </row>
    <row r="205" customFormat="false" ht="13.8" hidden="false" customHeight="false" outlineLevel="0" collapsed="false">
      <c r="A205" s="0" t="n">
        <v>205</v>
      </c>
      <c r="B205" s="12" t="s">
        <v>385</v>
      </c>
    </row>
    <row r="206" customFormat="false" ht="13.8" hidden="false" customHeight="false" outlineLevel="0" collapsed="false">
      <c r="A206" s="0" t="n">
        <v>206</v>
      </c>
      <c r="B206" s="1" t="s">
        <v>387</v>
      </c>
    </row>
    <row r="207" customFormat="false" ht="13.8" hidden="false" customHeight="false" outlineLevel="0" collapsed="false">
      <c r="A207" s="0" t="n">
        <v>207</v>
      </c>
      <c r="B207" s="0" t="s">
        <v>391</v>
      </c>
    </row>
    <row r="208" customFormat="false" ht="13.8" hidden="false" customHeight="false" outlineLevel="0" collapsed="false">
      <c r="A208" s="0" t="n">
        <v>208</v>
      </c>
      <c r="B208" s="0" t="s">
        <v>393</v>
      </c>
    </row>
    <row r="209" customFormat="false" ht="13.8" hidden="false" customHeight="false" outlineLevel="0" collapsed="false">
      <c r="A209" s="0" t="n">
        <v>209</v>
      </c>
      <c r="B209" s="0" t="s">
        <v>395</v>
      </c>
    </row>
    <row r="210" customFormat="false" ht="13.8" hidden="false" customHeight="false" outlineLevel="0" collapsed="false">
      <c r="A210" s="0" t="n">
        <v>210</v>
      </c>
      <c r="B210" s="0" t="str">
        <f aca="false">_xlfn.CONCAT(D210," - ",E210)</f>
        <v>¡La Fantoma! - Any</v>
      </c>
      <c r="D210" s="0" t="s">
        <v>400</v>
      </c>
      <c r="E210" s="0" t="s">
        <v>401</v>
      </c>
    </row>
    <row r="211" customFormat="false" ht="13.8" hidden="false" customHeight="false" outlineLevel="0" collapsed="false">
      <c r="A211" s="0" t="n">
        <v>211</v>
      </c>
      <c r="B211" s="0" t="str">
        <f aca="false">_xlfn.CONCAT(D211," - ",E211)</f>
        <v>Astoundingly Awesome Tales - Attack of the Fishmen!</v>
      </c>
      <c r="D211" s="0" t="s">
        <v>403</v>
      </c>
      <c r="E211" s="0" t="s">
        <v>404</v>
      </c>
    </row>
    <row r="212" customFormat="false" ht="13.8" hidden="false" customHeight="false" outlineLevel="0" collapsed="false">
      <c r="A212" s="0" t="n">
        <v>212</v>
      </c>
      <c r="B212" s="0" t="str">
        <f aca="false">_xlfn.CONCAT(D212," - ",E212)</f>
        <v>Astoundingly Awesome Tales - Rise of the Mutants!</v>
      </c>
      <c r="D212" s="0" t="s">
        <v>403</v>
      </c>
      <c r="E212" s="0" t="s">
        <v>406</v>
      </c>
    </row>
    <row r="213" customFormat="false" ht="13.8" hidden="false" customHeight="false" outlineLevel="0" collapsed="false">
      <c r="A213" s="0" t="n">
        <v>213</v>
      </c>
      <c r="B213" s="0" t="str">
        <f aca="false">_xlfn.CONCAT(D213," - ",E213)</f>
        <v>Astoundingly Awesome Tales - Attack of the Metal Men!</v>
      </c>
      <c r="D213" s="0" t="s">
        <v>403</v>
      </c>
      <c r="E213" s="0" t="s">
        <v>408</v>
      </c>
    </row>
    <row r="214" customFormat="false" ht="13.8" hidden="false" customHeight="false" outlineLevel="0" collapsed="false">
      <c r="A214" s="0" t="n">
        <v>214</v>
      </c>
      <c r="B214" s="0" t="str">
        <f aca="false">_xlfn.CONCAT(D214," - ",E214)</f>
        <v>Astoundingly Awesome Tales - The Mad Russian’s Revenge!</v>
      </c>
      <c r="D214" s="0" t="s">
        <v>403</v>
      </c>
      <c r="E214" s="0" t="s">
        <v>410</v>
      </c>
    </row>
    <row r="215" customFormat="false" ht="13.8" hidden="false" customHeight="false" outlineLevel="0" collapsed="false">
      <c r="A215" s="0" t="n">
        <v>215</v>
      </c>
      <c r="B215" s="0" t="str">
        <f aca="false">_xlfn.CONCAT(D215," - ",E215)</f>
        <v>Astoundingly Awesome Tales - The Starlet Sniper!</v>
      </c>
      <c r="D215" s="0" t="s">
        <v>403</v>
      </c>
      <c r="E215" s="0" t="s">
        <v>412</v>
      </c>
    </row>
    <row r="216" customFormat="false" ht="13.8" hidden="false" customHeight="false" outlineLevel="0" collapsed="false">
      <c r="A216" s="0" t="n">
        <v>216</v>
      </c>
      <c r="B216" s="0" t="str">
        <f aca="false">_xlfn.CONCAT(D216," - ",E216)</f>
        <v>Astoundingly Awesome Tales - Curse of the Burned!</v>
      </c>
      <c r="D216" s="0" t="s">
        <v>403</v>
      </c>
      <c r="E216" s="0" t="s">
        <v>414</v>
      </c>
    </row>
    <row r="217" customFormat="false" ht="13.8" hidden="false" customHeight="false" outlineLevel="0" collapsed="false">
      <c r="A217" s="0" t="n">
        <v>217</v>
      </c>
      <c r="B217" s="0" t="str">
        <f aca="false">_xlfn.CONCAT(D217," - ",E217)</f>
        <v>Astoundingly Awesome Tales - Giant Insects Invade!</v>
      </c>
      <c r="D217" s="0" t="s">
        <v>403</v>
      </c>
      <c r="E217" s="0" t="s">
        <v>416</v>
      </c>
    </row>
    <row r="218" customFormat="false" ht="13.8" hidden="false" customHeight="false" outlineLevel="0" collapsed="false">
      <c r="A218" s="0" t="n">
        <v>218</v>
      </c>
      <c r="B218" s="0" t="str">
        <f aca="false">_xlfn.CONCAT(D218," - ",E218)</f>
        <v>Astoundingly Awesome Tales - Deadly Lasers!</v>
      </c>
      <c r="D218" s="0" t="s">
        <v>403</v>
      </c>
      <c r="E218" s="0" t="s">
        <v>418</v>
      </c>
    </row>
    <row r="219" customFormat="false" ht="13.8" hidden="false" customHeight="false" outlineLevel="0" collapsed="false">
      <c r="A219" s="0" t="n">
        <v>219</v>
      </c>
      <c r="B219" s="0" t="str">
        <f aca="false">_xlfn.CONCAT(D219," - ",E219)</f>
        <v>Astoundingly Awesome Tales - Science Gone Mad!</v>
      </c>
      <c r="D219" s="0" t="s">
        <v>403</v>
      </c>
      <c r="E219" s="0" t="s">
        <v>420</v>
      </c>
    </row>
    <row r="220" customFormat="false" ht="13.8" hidden="false" customHeight="false" outlineLevel="0" collapsed="false">
      <c r="A220" s="0" t="n">
        <v>220</v>
      </c>
      <c r="B220" s="0" t="str">
        <f aca="false">_xlfn.CONCAT(D220," - ",E220)</f>
        <v>Astoundingly Awesome Tales - Surrounded by the Dead!</v>
      </c>
      <c r="D220" s="0" t="s">
        <v>403</v>
      </c>
      <c r="E220" s="0" t="s">
        <v>422</v>
      </c>
    </row>
    <row r="221" customFormat="false" ht="13.8" hidden="false" customHeight="false" outlineLevel="0" collapsed="false">
      <c r="A221" s="0" t="n">
        <v>221</v>
      </c>
      <c r="B221" s="0" t="str">
        <f aca="false">_xlfn.CONCAT(D221," - ",E221)</f>
        <v>Backwoodsman - Get Off My Lawn</v>
      </c>
      <c r="D221" s="0" t="s">
        <v>424</v>
      </c>
      <c r="E221" s="0" t="s">
        <v>425</v>
      </c>
    </row>
    <row r="222" customFormat="false" ht="13.8" hidden="false" customHeight="false" outlineLevel="0" collapsed="false">
      <c r="A222" s="0" t="n">
        <v>222</v>
      </c>
      <c r="B222" s="0" t="str">
        <f aca="false">_xlfn.CONCAT(D222," - ",E222)</f>
        <v>Backwoodsman - Down Home Cookin’</v>
      </c>
      <c r="D222" s="0" t="s">
        <v>424</v>
      </c>
      <c r="E222" s="0" t="s">
        <v>427</v>
      </c>
    </row>
    <row r="223" customFormat="false" ht="13.8" hidden="false" customHeight="false" outlineLevel="0" collapsed="false">
      <c r="A223" s="0" t="n">
        <v>223</v>
      </c>
      <c r="B223" s="0" t="str">
        <f aca="false">_xlfn.CONCAT(D223," - ",E223)</f>
        <v>Backwoodsman - Homesteading Horror</v>
      </c>
      <c r="D223" s="0" t="s">
        <v>424</v>
      </c>
      <c r="E223" s="0" t="s">
        <v>429</v>
      </c>
    </row>
    <row r="224" customFormat="false" ht="13.8" hidden="false" customHeight="false" outlineLevel="0" collapsed="false">
      <c r="A224" s="0" t="n">
        <v>224</v>
      </c>
      <c r="B224" s="0" t="str">
        <f aca="false">_xlfn.CONCAT(D224," - ",E224)</f>
        <v>Backwoodsman - Hardy as a Sasquatch</v>
      </c>
      <c r="D224" s="0" t="s">
        <v>424</v>
      </c>
      <c r="E224" s="0" t="s">
        <v>431</v>
      </c>
    </row>
    <row r="225" customFormat="false" ht="13.8" hidden="false" customHeight="false" outlineLevel="0" collapsed="false">
      <c r="A225" s="0" t="n">
        <v>225</v>
      </c>
      <c r="B225" s="0" t="str">
        <f aca="false">_xlfn.CONCAT(D225," - ",E225)</f>
        <v>Backwoodsman - Carnivorous Rabbits of Appalachia</v>
      </c>
      <c r="D225" s="0" t="s">
        <v>424</v>
      </c>
      <c r="E225" s="0" t="s">
        <v>433</v>
      </c>
    </row>
    <row r="226" customFormat="false" ht="13.8" hidden="false" customHeight="false" outlineLevel="0" collapsed="false">
      <c r="A226" s="0" t="n">
        <v>226</v>
      </c>
      <c r="B226" s="0" t="str">
        <f aca="false">_xlfn.CONCAT(D226," - ",E226)</f>
        <v>Backwoodsman - The Appalachia Squirrel Massacre</v>
      </c>
      <c r="D226" s="0" t="s">
        <v>424</v>
      </c>
      <c r="E226" s="0" t="s">
        <v>435</v>
      </c>
    </row>
    <row r="227" customFormat="false" ht="13.8" hidden="false" customHeight="false" outlineLevel="0" collapsed="false">
      <c r="A227" s="0" t="n">
        <v>227</v>
      </c>
      <c r="B227" s="0" t="str">
        <f aca="false">_xlfn.CONCAT(D227," - ",E227)</f>
        <v>Backwoodsman - Art of the Tomahawk</v>
      </c>
      <c r="D227" s="0" t="s">
        <v>424</v>
      </c>
      <c r="E227" s="0" t="s">
        <v>437</v>
      </c>
    </row>
    <row r="228" customFormat="false" ht="13.8" hidden="false" customHeight="false" outlineLevel="0" collapsed="false">
      <c r="A228" s="0" t="n">
        <v>228</v>
      </c>
      <c r="B228" s="0" t="str">
        <f aca="false">_xlfn.CONCAT(D228," - ",E228)</f>
        <v>Backwoodsman - The Gunsmith of Harper’s Ferry</v>
      </c>
      <c r="D228" s="0" t="s">
        <v>424</v>
      </c>
      <c r="E228" s="0" t="s">
        <v>439</v>
      </c>
    </row>
    <row r="229" customFormat="false" ht="13.8" hidden="false" customHeight="false" outlineLevel="0" collapsed="false">
      <c r="A229" s="0" t="n">
        <v>229</v>
      </c>
      <c r="B229" s="0" t="str">
        <f aca="false">_xlfn.CONCAT(D229," - ",E229)</f>
        <v>Backwoodsman - The Ohio River Hermit</v>
      </c>
      <c r="D229" s="0" t="s">
        <v>424</v>
      </c>
      <c r="E229" s="0" t="s">
        <v>441</v>
      </c>
    </row>
    <row r="230" customFormat="false" ht="13.8" hidden="false" customHeight="false" outlineLevel="0" collapsed="false">
      <c r="A230" s="0" t="n">
        <v>230</v>
      </c>
      <c r="B230" s="0" t="str">
        <f aca="false">_xlfn.CONCAT(D230," - ",E230)</f>
        <v>Backwoodsman - Nightmare in the Garden</v>
      </c>
      <c r="D230" s="0" t="s">
        <v>424</v>
      </c>
      <c r="E230" s="0" t="s">
        <v>443</v>
      </c>
    </row>
    <row r="231" customFormat="false" ht="13.8" hidden="false" customHeight="false" outlineLevel="0" collapsed="false">
      <c r="A231" s="0" t="n">
        <v>231</v>
      </c>
      <c r="B231" s="0" t="str">
        <f aca="false">_xlfn.CONCAT(D231," - ",E231)</f>
        <v>Boxing Times - Any</v>
      </c>
      <c r="D231" s="0" t="s">
        <v>445</v>
      </c>
      <c r="E231" s="0" t="s">
        <v>401</v>
      </c>
    </row>
    <row r="232" customFormat="false" ht="13.8" hidden="false" customHeight="false" outlineLevel="0" collapsed="false">
      <c r="A232" s="0" t="n">
        <v>232</v>
      </c>
      <c r="B232" s="0" t="str">
        <f aca="false">_xlfn.CONCAT(D232," - ",E232)</f>
        <v>Duck and Cover! - Any</v>
      </c>
      <c r="D232" s="0" t="s">
        <v>447</v>
      </c>
      <c r="E232" s="0" t="s">
        <v>401</v>
      </c>
    </row>
    <row r="233" customFormat="false" ht="13.8" hidden="false" customHeight="false" outlineLevel="0" collapsed="false">
      <c r="A233" s="0" t="n">
        <v>233</v>
      </c>
      <c r="B233" s="0" t="str">
        <f aca="false">_xlfn.CONCAT(D233," - ",E233)</f>
        <v>Fixin’ Things - Any</v>
      </c>
      <c r="D233" s="0" t="s">
        <v>449</v>
      </c>
      <c r="E233" s="0" t="s">
        <v>401</v>
      </c>
    </row>
    <row r="234" customFormat="false" ht="13.8" hidden="false" customHeight="false" outlineLevel="0" collapsed="false">
      <c r="A234" s="0" t="n">
        <v>234</v>
      </c>
      <c r="B234" s="0" t="str">
        <f aca="false">_xlfn.CONCAT(D234," - ",E234)</f>
        <v>Future Weapons Today - Any</v>
      </c>
      <c r="D234" s="0" t="s">
        <v>451</v>
      </c>
      <c r="E234" s="0" t="s">
        <v>401</v>
      </c>
    </row>
    <row r="235" customFormat="false" ht="13.8" hidden="false" customHeight="false" outlineLevel="0" collapsed="false">
      <c r="A235" s="0" t="n">
        <v>235</v>
      </c>
      <c r="B235" s="0" t="str">
        <f aca="false">_xlfn.CONCAT(D235," - ",E235)</f>
        <v>Grognak the Barbarian - Blood on the Harp</v>
      </c>
      <c r="D235" s="0" t="s">
        <v>453</v>
      </c>
      <c r="E235" s="0" t="s">
        <v>454</v>
      </c>
    </row>
    <row r="236" customFormat="false" ht="13.8" hidden="false" customHeight="false" outlineLevel="0" collapsed="false">
      <c r="A236" s="0" t="n">
        <v>236</v>
      </c>
      <c r="B236" s="0" t="str">
        <f aca="false">_xlfn.CONCAT(D236," - ",E236)</f>
        <v>Grognak the Barbarian - Cometh the Trickster</v>
      </c>
      <c r="D236" s="0" t="s">
        <v>453</v>
      </c>
      <c r="E236" s="0" t="s">
        <v>456</v>
      </c>
    </row>
    <row r="237" customFormat="false" ht="13.8" hidden="false" customHeight="false" outlineLevel="0" collapsed="false">
      <c r="A237" s="0" t="n">
        <v>237</v>
      </c>
      <c r="B237" s="0" t="str">
        <f aca="false">_xlfn.CONCAT(D237," - ",E237)</f>
        <v>Grognak the Barbarian - Jungle of the Bat-Babies</v>
      </c>
      <c r="D237" s="0" t="s">
        <v>453</v>
      </c>
      <c r="E237" s="0" t="s">
        <v>458</v>
      </c>
    </row>
    <row r="238" customFormat="false" ht="13.8" hidden="false" customHeight="false" outlineLevel="0" collapsed="false">
      <c r="A238" s="0" t="n">
        <v>238</v>
      </c>
      <c r="B238" s="0" t="str">
        <f aca="false">_xlfn.CONCAT(D238," - ",E238)</f>
        <v>Grognak the Barbarian - In the Bosom of the Corsair Queen</v>
      </c>
      <c r="D238" s="0" t="s">
        <v>453</v>
      </c>
      <c r="E238" s="0" t="s">
        <v>460</v>
      </c>
    </row>
    <row r="239" customFormat="false" ht="13.8" hidden="false" customHeight="false" outlineLevel="0" collapsed="false">
      <c r="A239" s="0" t="n">
        <v>239</v>
      </c>
      <c r="B239" s="0" t="str">
        <f aca="false">_xlfn.CONCAT(D239," - ",E239)</f>
        <v>Grognak the Barbarian - Demon Slaves, Demon Sands</v>
      </c>
      <c r="D239" s="0" t="s">
        <v>453</v>
      </c>
      <c r="E239" s="0" t="s">
        <v>462</v>
      </c>
    </row>
    <row r="240" customFormat="false" ht="13.8" hidden="false" customHeight="false" outlineLevel="0" collapsed="false">
      <c r="A240" s="0" t="n">
        <v>240</v>
      </c>
      <c r="B240" s="0" t="str">
        <f aca="false">_xlfn.CONCAT(D240," - ",E240)</f>
        <v>Grognak the Barbarian - Enter Maula: War Maiden of Mars</v>
      </c>
      <c r="D240" s="0" t="s">
        <v>453</v>
      </c>
      <c r="E240" s="0" t="s">
        <v>464</v>
      </c>
    </row>
    <row r="241" customFormat="false" ht="13.8" hidden="false" customHeight="false" outlineLevel="0" collapsed="false">
      <c r="A241" s="0" t="n">
        <v>241</v>
      </c>
      <c r="B241" s="0" t="str">
        <f aca="false">_xlfn.CONCAT(D241," - ",E241)</f>
        <v>Grognak the Barbarian - Fatherless Cur!</v>
      </c>
      <c r="D241" s="0" t="s">
        <v>453</v>
      </c>
      <c r="E241" s="0" t="s">
        <v>466</v>
      </c>
    </row>
    <row r="242" customFormat="false" ht="13.8" hidden="false" customHeight="false" outlineLevel="0" collapsed="false">
      <c r="A242" s="0" t="n">
        <v>242</v>
      </c>
      <c r="B242" s="0" t="str">
        <f aca="false">_xlfn.CONCAT(D242," - ",E242)</f>
        <v>Grognak the Barbarian - Lost in the Snows of Lust</v>
      </c>
      <c r="D242" s="0" t="s">
        <v>453</v>
      </c>
      <c r="E242" s="0" t="s">
        <v>468</v>
      </c>
    </row>
    <row r="243" customFormat="false" ht="13.8" hidden="false" customHeight="false" outlineLevel="0" collapsed="false">
      <c r="A243" s="0" t="n">
        <v>243</v>
      </c>
      <c r="B243" s="0" t="str">
        <f aca="false">_xlfn.CONCAT(D243," - ",E243)</f>
        <v>Grognak the Barbarian - The Lair of the Virgin Eaters</v>
      </c>
      <c r="D243" s="0" t="s">
        <v>453</v>
      </c>
      <c r="E243" s="0" t="s">
        <v>470</v>
      </c>
    </row>
    <row r="244" customFormat="false" ht="13.8" hidden="false" customHeight="false" outlineLevel="0" collapsed="false">
      <c r="A244" s="0" t="n">
        <v>244</v>
      </c>
      <c r="B244" s="0" t="str">
        <f aca="false">_xlfn.CONCAT(D244," - ",E244)</f>
        <v>Grognak the Barbarian - What Sorcery is This?</v>
      </c>
      <c r="D244" s="0" t="s">
        <v>453</v>
      </c>
      <c r="E244" s="0" t="s">
        <v>472</v>
      </c>
    </row>
    <row r="245" customFormat="false" ht="13.8" hidden="false" customHeight="false" outlineLevel="0" collapsed="false">
      <c r="A245" s="0" t="n">
        <v>245</v>
      </c>
      <c r="B245" s="0" t="str">
        <f aca="false">_xlfn.CONCAT(D245," - ",E245)</f>
        <v>Guns and Bullets - The Future of Hunting</v>
      </c>
      <c r="D245" s="0" t="s">
        <v>474</v>
      </c>
      <c r="E245" s="0" t="s">
        <v>475</v>
      </c>
    </row>
    <row r="246" customFormat="false" ht="13.8" hidden="false" customHeight="false" outlineLevel="0" collapsed="false">
      <c r="A246" s="0" t="n">
        <v>246</v>
      </c>
      <c r="B246" s="0" t="str">
        <f aca="false">_xlfn.CONCAT(D246," - ",E246)</f>
        <v>Guns and Bullets - Lasers &amp; Hunting: Acceptable Overkill</v>
      </c>
      <c r="D246" s="0" t="s">
        <v>474</v>
      </c>
      <c r="E246" s="0" t="s">
        <v>477</v>
      </c>
    </row>
    <row r="247" customFormat="false" ht="13.8" hidden="false" customHeight="false" outlineLevel="0" collapsed="false">
      <c r="A247" s="0" t="n">
        <v>247</v>
      </c>
      <c r="B247" s="0" t="str">
        <f aca="false">_xlfn.CONCAT(D247," - ",E247)</f>
        <v>Guns and Bullets - Little Guns for Little Ladies</v>
      </c>
      <c r="D247" s="0" t="s">
        <v>474</v>
      </c>
      <c r="E247" s="0" t="s">
        <v>479</v>
      </c>
    </row>
    <row r="248" customFormat="false" ht="13.8" hidden="false" customHeight="false" outlineLevel="0" collapsed="false">
      <c r="A248" s="0" t="n">
        <v>248</v>
      </c>
      <c r="B248" s="0" t="str">
        <f aca="false">_xlfn.CONCAT(D248," - ",E248)</f>
        <v>Guns and Bullets - Street Guns of Detroit</v>
      </c>
      <c r="D248" s="0" t="s">
        <v>474</v>
      </c>
      <c r="E248" s="0" t="s">
        <v>481</v>
      </c>
    </row>
    <row r="249" customFormat="false" ht="13.8" hidden="false" customHeight="false" outlineLevel="0" collapsed="false">
      <c r="A249" s="0" t="n">
        <v>249</v>
      </c>
      <c r="B249" s="0" t="str">
        <f aca="false">_xlfn.CONCAT(D249," - ",E249)</f>
        <v>Guns and Bullets - Avoid Those Pesky Gun Laws!</v>
      </c>
      <c r="D249" s="0" t="s">
        <v>474</v>
      </c>
      <c r="E249" s="0" t="s">
        <v>483</v>
      </c>
    </row>
    <row r="250" customFormat="false" ht="13.8" hidden="false" customHeight="false" outlineLevel="0" collapsed="false">
      <c r="A250" s="0" t="n">
        <v>250</v>
      </c>
      <c r="B250" s="0" t="str">
        <f aca="false">_xlfn.CONCAT(D250," - ",E250)</f>
        <v>Guns and Bullets - The Moon: A Communist Doomsday Device?!</v>
      </c>
      <c r="D250" s="0" t="s">
        <v>474</v>
      </c>
      <c r="E250" s="0" t="s">
        <v>485</v>
      </c>
    </row>
    <row r="251" customFormat="false" ht="13.8" hidden="false" customHeight="false" outlineLevel="0" collapsed="false">
      <c r="A251" s="0" t="n">
        <v>251</v>
      </c>
      <c r="B251" s="0" t="str">
        <f aca="false">_xlfn.CONCAT(D251," - ",E251)</f>
        <v>Guns and Bullets - Take Aim, Army Style</v>
      </c>
      <c r="D251" s="0" t="s">
        <v>474</v>
      </c>
      <c r="E251" s="0" t="s">
        <v>487</v>
      </c>
    </row>
    <row r="252" customFormat="false" ht="13.8" hidden="false" customHeight="false" outlineLevel="0" collapsed="false">
      <c r="A252" s="0" t="n">
        <v>252</v>
      </c>
      <c r="B252" s="0" t="str">
        <f aca="false">_xlfn.CONCAT(D252," - ",E252)</f>
        <v>Guns and Bullets - Bear-Proofing your Campsite</v>
      </c>
      <c r="D252" s="0" t="s">
        <v>474</v>
      </c>
      <c r="E252" s="0" t="s">
        <v>489</v>
      </c>
    </row>
    <row r="253" customFormat="false" ht="13.8" hidden="false" customHeight="false" outlineLevel="0" collapsed="false">
      <c r="A253" s="0" t="n">
        <v>253</v>
      </c>
      <c r="B253" s="0" t="str">
        <f aca="false">_xlfn.CONCAT(D253," - ",E253)</f>
        <v>Guns and Bullets - Plasma: The Weapon of Tomorrow</v>
      </c>
      <c r="D253" s="0" t="s">
        <v>474</v>
      </c>
      <c r="E253" s="0" t="s">
        <v>491</v>
      </c>
    </row>
    <row r="254" customFormat="false" ht="13.8" hidden="false" customHeight="false" outlineLevel="0" collapsed="false">
      <c r="A254" s="0" t="n">
        <v>254</v>
      </c>
      <c r="B254" s="0" t="str">
        <f aca="false">_xlfn.CONCAT(D254," - ",E254)</f>
        <v>Guns and Bullets - Guide to Hunting Commies!</v>
      </c>
      <c r="D254" s="0" t="s">
        <v>474</v>
      </c>
      <c r="E254" s="0" t="s">
        <v>493</v>
      </c>
    </row>
    <row r="255" customFormat="false" ht="13.8" hidden="false" customHeight="false" outlineLevel="0" collapsed="false">
      <c r="A255" s="0" t="n">
        <v>255</v>
      </c>
      <c r="B255" s="0" t="str">
        <f aca="false">_xlfn.CONCAT(D255," - ",E255)</f>
        <v>Live &amp; Love - Life Long Best Friends</v>
      </c>
      <c r="D255" s="0" t="s">
        <v>495</v>
      </c>
      <c r="E255" s="0" t="s">
        <v>496</v>
      </c>
    </row>
    <row r="256" customFormat="false" ht="13.8" hidden="false" customHeight="false" outlineLevel="0" collapsed="false">
      <c r="A256" s="0" t="n">
        <v>256</v>
      </c>
      <c r="B256" s="0" t="str">
        <f aca="false">_xlfn.CONCAT(D256," - ",E256)</f>
        <v>Live &amp; Love - Nuke-the-Man!</v>
      </c>
      <c r="D256" s="0" t="s">
        <v>495</v>
      </c>
      <c r="E256" s="0" t="s">
        <v>498</v>
      </c>
    </row>
    <row r="257" customFormat="false" ht="13.8" hidden="false" customHeight="false" outlineLevel="0" collapsed="false">
      <c r="A257" s="0" t="n">
        <v>257</v>
      </c>
      <c r="B257" s="0" t="str">
        <f aca="false">_xlfn.CONCAT(D257," - ",E257)</f>
        <v>Live &amp; Love - Trim the Fat!</v>
      </c>
      <c r="D257" s="0" t="s">
        <v>495</v>
      </c>
      <c r="E257" s="0" t="s">
        <v>500</v>
      </c>
    </row>
    <row r="258" customFormat="false" ht="13.8" hidden="false" customHeight="false" outlineLevel="0" collapsed="false">
      <c r="A258" s="0" t="n">
        <v>258</v>
      </c>
      <c r="B258" s="0" t="str">
        <f aca="false">_xlfn.CONCAT(D258," - ",E258)</f>
        <v>Live &amp; Love - The Secretary Charmer</v>
      </c>
      <c r="D258" s="0" t="s">
        <v>495</v>
      </c>
      <c r="E258" s="0" t="s">
        <v>502</v>
      </c>
    </row>
    <row r="259" customFormat="false" ht="13.8" hidden="false" customHeight="false" outlineLevel="0" collapsed="false">
      <c r="A259" s="0" t="n">
        <v>259</v>
      </c>
      <c r="B259" s="0" t="str">
        <f aca="false">_xlfn.CONCAT(D259," - ",E259)</f>
        <v>Live &amp; Love - Talk Yourself Sober</v>
      </c>
      <c r="D259" s="0" t="s">
        <v>495</v>
      </c>
      <c r="E259" s="0" t="s">
        <v>504</v>
      </c>
    </row>
    <row r="260" customFormat="false" ht="13.8" hidden="false" customHeight="false" outlineLevel="0" collapsed="false">
      <c r="A260" s="0" t="n">
        <v>260</v>
      </c>
      <c r="B260" s="0" t="str">
        <f aca="false">_xlfn.CONCAT(D260," - ",E260)</f>
        <v>Live &amp; Love - Advice from Married Men</v>
      </c>
      <c r="D260" s="0" t="s">
        <v>495</v>
      </c>
      <c r="E260" s="0" t="s">
        <v>506</v>
      </c>
    </row>
    <row r="261" customFormat="false" ht="13.8" hidden="false" customHeight="false" outlineLevel="0" collapsed="false">
      <c r="A261" s="0" t="n">
        <v>261</v>
      </c>
      <c r="B261" s="0" t="str">
        <f aca="false">_xlfn.CONCAT(D261," - ",E261)</f>
        <v>Live &amp; Love - Beware the Man Handler</v>
      </c>
      <c r="D261" s="0" t="s">
        <v>495</v>
      </c>
      <c r="E261" s="0" t="s">
        <v>508</v>
      </c>
    </row>
    <row r="262" customFormat="false" ht="13.8" hidden="false" customHeight="false" outlineLevel="0" collapsed="false">
      <c r="A262" s="0" t="n">
        <v>262</v>
      </c>
      <c r="B262" s="0" t="str">
        <f aca="false">_xlfn.CONCAT(D262," - ",E262)</f>
        <v>Live &amp; Love - An Experience to Remember</v>
      </c>
      <c r="D262" s="0" t="s">
        <v>495</v>
      </c>
      <c r="E262" s="0" t="s">
        <v>510</v>
      </c>
    </row>
    <row r="263" customFormat="false" ht="13.8" hidden="false" customHeight="false" outlineLevel="0" collapsed="false">
      <c r="A263" s="0" t="n">
        <v>263</v>
      </c>
      <c r="B263" s="0" t="str">
        <f aca="false">_xlfn.CONCAT(D263," - ",E263)</f>
        <v>Live &amp; Love - I Married a Robot</v>
      </c>
      <c r="D263" s="0" t="s">
        <v>495</v>
      </c>
      <c r="E263" s="0" t="s">
        <v>512</v>
      </c>
    </row>
    <row r="264" customFormat="false" ht="13.8" hidden="false" customHeight="false" outlineLevel="0" collapsed="false">
      <c r="A264" s="0" t="n">
        <v>264</v>
      </c>
      <c r="B264" s="0" t="str">
        <f aca="false">_xlfn.CONCAT(D264," - ",E264)</f>
        <v>Massachusetts Surgical Journal - Any</v>
      </c>
      <c r="D264" s="0" t="s">
        <v>514</v>
      </c>
      <c r="E264" s="0" t="s">
        <v>401</v>
      </c>
    </row>
    <row r="265" customFormat="false" ht="13.8" hidden="false" customHeight="false" outlineLevel="0" collapsed="false">
      <c r="A265" s="0" t="n">
        <v>265</v>
      </c>
      <c r="B265" s="0" t="str">
        <f aca="false">_xlfn.CONCAT(D265," - ",E265)</f>
        <v>Meeting People - Any</v>
      </c>
      <c r="D265" s="0" t="s">
        <v>516</v>
      </c>
      <c r="E265" s="0" t="s">
        <v>401</v>
      </c>
    </row>
    <row r="266" customFormat="false" ht="13.8" hidden="false" customHeight="false" outlineLevel="0" collapsed="false">
      <c r="A266" s="0" t="n">
        <v>266</v>
      </c>
      <c r="B266" s="0" t="str">
        <f aca="false">_xlfn.CONCAT(D266," - ",E266)</f>
        <v>Programmer’s Digest - Any</v>
      </c>
      <c r="D266" s="0" t="s">
        <v>518</v>
      </c>
      <c r="E266" s="0" t="s">
        <v>401</v>
      </c>
    </row>
    <row r="267" customFormat="false" ht="13.8" hidden="false" customHeight="false" outlineLevel="0" collapsed="false">
      <c r="A267" s="0" t="n">
        <v>267</v>
      </c>
      <c r="B267" s="0" t="str">
        <f aca="false">_xlfn.CONCAT(D267," - ",E267)</f>
        <v>Tales of a Junktown Jerkey Vendor - Any</v>
      </c>
      <c r="D267" s="0" t="s">
        <v>520</v>
      </c>
      <c r="E267" s="0" t="s">
        <v>401</v>
      </c>
    </row>
    <row r="268" customFormat="false" ht="13.8" hidden="false" customHeight="false" outlineLevel="0" collapsed="false">
      <c r="A268" s="0" t="n">
        <v>268</v>
      </c>
      <c r="B268" s="0" t="str">
        <f aca="false">_xlfn.CONCAT(D268," - ",E268)</f>
        <v>Tesla Science Magazine - Will Robots Rule the World?</v>
      </c>
      <c r="D268" s="0" t="s">
        <v>522</v>
      </c>
      <c r="E268" s="0" t="s">
        <v>523</v>
      </c>
    </row>
    <row r="269" customFormat="false" ht="13.8" hidden="false" customHeight="false" outlineLevel="0" collapsed="false">
      <c r="A269" s="0" t="n">
        <v>269</v>
      </c>
      <c r="B269" s="0" t="str">
        <f aca="false">_xlfn.CONCAT(D269," - ",E269)</f>
        <v>Tesla Science Magazine - What is Plasma, anyway?</v>
      </c>
      <c r="D269" s="0" t="s">
        <v>522</v>
      </c>
      <c r="E269" s="0" t="s">
        <v>524</v>
      </c>
    </row>
    <row r="270" customFormat="false" ht="13.8" hidden="false" customHeight="false" outlineLevel="0" collapsed="false">
      <c r="A270" s="0" t="n">
        <v>270</v>
      </c>
      <c r="B270" s="0" t="str">
        <f aca="false">_xlfn.CONCAT(D270," - ",E270)</f>
        <v>Tesla Science Magazine - Rocket Science for Toddlers</v>
      </c>
      <c r="D270" s="0" t="s">
        <v>522</v>
      </c>
      <c r="E270" s="0" t="s">
        <v>526</v>
      </c>
    </row>
    <row r="271" customFormat="false" ht="13.8" hidden="false" customHeight="false" outlineLevel="0" collapsed="false">
      <c r="A271" s="0" t="n">
        <v>271</v>
      </c>
      <c r="B271" s="0" t="str">
        <f aca="false">_xlfn.CONCAT(D271," - ",E271)</f>
        <v>Tesla Science Magazine - Tomorrow’s Technology for Today’s Super Soldiers</v>
      </c>
      <c r="D271" s="0" t="s">
        <v>522</v>
      </c>
      <c r="E271" s="0" t="s">
        <v>528</v>
      </c>
    </row>
    <row r="272" customFormat="false" ht="13.8" hidden="false" customHeight="false" outlineLevel="0" collapsed="false">
      <c r="A272" s="0" t="n">
        <v>272</v>
      </c>
      <c r="B272" s="0" t="str">
        <f aca="false">_xlfn.CONCAT(D272," - ",E272)</f>
        <v>Tesla Science Magazine - Giant Super Weapons!</v>
      </c>
      <c r="D272" s="0" t="s">
        <v>522</v>
      </c>
      <c r="E272" s="0" t="s">
        <v>530</v>
      </c>
    </row>
    <row r="273" customFormat="false" ht="13.8" hidden="false" customHeight="false" outlineLevel="0" collapsed="false">
      <c r="A273" s="0" t="n">
        <v>273</v>
      </c>
      <c r="B273" s="0" t="str">
        <f aca="false">_xlfn.CONCAT(D273," - ",E273)</f>
        <v>Tesla Science Magazine - Geckos and Gamma Radiation</v>
      </c>
      <c r="D273" s="0" t="s">
        <v>522</v>
      </c>
      <c r="E273" s="0" t="s">
        <v>532</v>
      </c>
    </row>
    <row r="274" customFormat="false" ht="13.8" hidden="false" customHeight="false" outlineLevel="0" collapsed="false">
      <c r="A274" s="0" t="n">
        <v>274</v>
      </c>
      <c r="B274" s="0" t="str">
        <f aca="false">_xlfn.CONCAT(D274," - ",E274)</f>
        <v>Tesla Science Magazine - US Army Goes to Space</v>
      </c>
      <c r="D274" s="0" t="s">
        <v>522</v>
      </c>
      <c r="E274" s="0" t="s">
        <v>534</v>
      </c>
    </row>
    <row r="275" customFormat="false" ht="13.8" hidden="false" customHeight="false" outlineLevel="0" collapsed="false">
      <c r="A275" s="0" t="n">
        <v>275</v>
      </c>
      <c r="B275" s="0" t="str">
        <f aca="false">_xlfn.CONCAT(D275," - ",E275)</f>
        <v>Tesla Science Magazine - 10 Number 1 Hits!! Rock-o-bot Takes the Nation by Storm!!</v>
      </c>
      <c r="D275" s="0" t="s">
        <v>522</v>
      </c>
      <c r="E275" s="0" t="s">
        <v>536</v>
      </c>
    </row>
    <row r="276" customFormat="false" ht="13.8" hidden="false" customHeight="false" outlineLevel="0" collapsed="false">
      <c r="A276" s="0" t="n">
        <v>276</v>
      </c>
      <c r="B276" s="0" t="str">
        <f aca="false">_xlfn.CONCAT(D276," - ",E276)</f>
        <v>Tesla Science Magazine - Future of Warfare?</v>
      </c>
      <c r="D276" s="0" t="s">
        <v>522</v>
      </c>
      <c r="E276" s="0" t="s">
        <v>538</v>
      </c>
    </row>
    <row r="277" customFormat="false" ht="13.8" hidden="false" customHeight="false" outlineLevel="0" collapsed="false">
      <c r="A277" s="0" t="n">
        <v>277</v>
      </c>
      <c r="B277" s="0" t="str">
        <f aca="false">_xlfn.CONCAT(D277," - ",E277)</f>
        <v>True Police Stores - Any</v>
      </c>
      <c r="D277" s="0" t="s">
        <v>540</v>
      </c>
      <c r="E277" s="0" t="s">
        <v>401</v>
      </c>
    </row>
    <row r="278" customFormat="false" ht="13.8" hidden="false" customHeight="false" outlineLevel="0" collapsed="false">
      <c r="A278" s="0" t="n">
        <v>278</v>
      </c>
      <c r="B278" s="0" t="str">
        <f aca="false">_xlfn.CONCAT(D278," - ",E278)</f>
        <v>Tumblers Today - Mysteries of the Master Key Exposed!</v>
      </c>
      <c r="D278" s="0" t="s">
        <v>542</v>
      </c>
      <c r="E278" s="0" t="s">
        <v>543</v>
      </c>
    </row>
    <row r="279" customFormat="false" ht="13.8" hidden="false" customHeight="false" outlineLevel="0" collapsed="false">
      <c r="A279" s="0" t="n">
        <v>279</v>
      </c>
      <c r="B279" s="0" t="str">
        <f aca="false">_xlfn.CONCAT(D279," - ",E279)</f>
        <v>Tumblers Today - Bobby Pins: More Effective than Lockpicks?</v>
      </c>
      <c r="D279" s="0" t="s">
        <v>542</v>
      </c>
      <c r="E279" s="0" t="s">
        <v>545</v>
      </c>
    </row>
    <row r="280" customFormat="false" ht="13.8" hidden="false" customHeight="false" outlineLevel="0" collapsed="false">
      <c r="A280" s="0" t="n">
        <v>280</v>
      </c>
      <c r="B280" s="0" t="str">
        <f aca="false">_xlfn.CONCAT(D280," - ",E280)</f>
        <v>Tumblers Today - Confessions of a Housebreaker</v>
      </c>
      <c r="D280" s="0" t="s">
        <v>542</v>
      </c>
      <c r="E280" s="0" t="s">
        <v>547</v>
      </c>
    </row>
    <row r="281" customFormat="false" ht="13.8" hidden="false" customHeight="false" outlineLevel="0" collapsed="false">
      <c r="A281" s="0" t="n">
        <v>281</v>
      </c>
      <c r="B281" s="0" t="str">
        <f aca="false">_xlfn.CONCAT(D281," - ",E281)</f>
        <v>Tumblers Today - Open Any Lock in 5 Seconds Flat</v>
      </c>
      <c r="D281" s="0" t="s">
        <v>542</v>
      </c>
      <c r="E281" s="0" t="s">
        <v>549</v>
      </c>
    </row>
    <row r="282" customFormat="false" ht="13.8" hidden="false" customHeight="false" outlineLevel="0" collapsed="false">
      <c r="A282" s="0" t="n">
        <v>282</v>
      </c>
      <c r="B282" s="0" t="str">
        <f aca="false">_xlfn.CONCAT(D282," - ",E282)</f>
        <v>Tumblers Today - Locksmith Certification Special—Pass with Flying Colors</v>
      </c>
      <c r="D282" s="0" t="s">
        <v>542</v>
      </c>
      <c r="E282" s="0" t="s">
        <v>551</v>
      </c>
    </row>
    <row r="283" customFormat="false" ht="13.8" hidden="false" customHeight="false" outlineLevel="0" collapsed="false">
      <c r="A283" s="0" t="n">
        <v>283</v>
      </c>
      <c r="B283" s="0" t="str">
        <f aca="false">_xlfn.CONCAT(D283," - ",E283)</f>
        <v>Unstoppables - Dr. Brainwash and His Army of De-Capitalists!</v>
      </c>
      <c r="D283" s="0" t="s">
        <v>553</v>
      </c>
      <c r="E283" s="0" t="s">
        <v>554</v>
      </c>
    </row>
    <row r="284" customFormat="false" ht="13.8" hidden="false" customHeight="false" outlineLevel="0" collapsed="false">
      <c r="A284" s="0" t="n">
        <v>284</v>
      </c>
      <c r="B284" s="0" t="str">
        <f aca="false">_xlfn.CONCAT(D284," - ",E284)</f>
        <v>Unstoppables - Who Can Stop the Unstoppable Grog-Na-Rok?!</v>
      </c>
      <c r="D284" s="0" t="s">
        <v>553</v>
      </c>
      <c r="E284" s="0" t="s">
        <v>556</v>
      </c>
    </row>
    <row r="285" customFormat="false" ht="13.8" hidden="false" customHeight="false" outlineLevel="0" collapsed="false">
      <c r="A285" s="0" t="n">
        <v>285</v>
      </c>
      <c r="B285" s="0" t="str">
        <f aca="false">_xlfn.CONCAT(D285," - ",E285)</f>
        <v>Unstoppables - Commie-Kazi vs. Manta Man</v>
      </c>
      <c r="D285" s="0" t="s">
        <v>553</v>
      </c>
      <c r="E285" s="0" t="s">
        <v>558</v>
      </c>
    </row>
    <row r="286" customFormat="false" ht="13.8" hidden="false" customHeight="false" outlineLevel="0" collapsed="false">
      <c r="A286" s="0" t="n">
        <v>286</v>
      </c>
      <c r="B286" s="0" t="str">
        <f aca="false">_xlfn.CONCAT(D286," - ",E286)</f>
        <v>Unstoppables - Trapped in the Dimension of the Pterror-dactyls!</v>
      </c>
      <c r="D286" s="0" t="s">
        <v>553</v>
      </c>
      <c r="E286" s="0" t="s">
        <v>560</v>
      </c>
    </row>
    <row r="287" customFormat="false" ht="13.8" hidden="false" customHeight="false" outlineLevel="0" collapsed="false">
      <c r="A287" s="0" t="n">
        <v>287</v>
      </c>
      <c r="B287" s="0" t="str">
        <f aca="false">_xlfn.CONCAT(D287," - ",E287)</f>
        <v>Unstoppables - Visit the Ux-Ron Galaxy!</v>
      </c>
      <c r="D287" s="0" t="s">
        <v>553</v>
      </c>
      <c r="E287" s="0" t="s">
        <v>562</v>
      </c>
    </row>
    <row r="288" customFormat="false" ht="13.8" hidden="false" customHeight="false" outlineLevel="0" collapsed="false">
      <c r="A288" s="0" t="n">
        <v>288</v>
      </c>
      <c r="B288" s="0" t="str">
        <f aca="false">_xlfn.CONCAT(D288," - ",E288)</f>
        <v>US Covert Operations Manual - FH 5-01 Whistling in the Dark</v>
      </c>
      <c r="D288" s="0" t="s">
        <v>564</v>
      </c>
      <c r="E288" s="0" t="s">
        <v>565</v>
      </c>
    </row>
    <row r="289" customFormat="false" ht="13.8" hidden="false" customHeight="false" outlineLevel="0" collapsed="false">
      <c r="A289" s="0" t="n">
        <v>289</v>
      </c>
      <c r="B289" s="0" t="str">
        <f aca="false">_xlfn.CONCAT(D289," - ",E289)</f>
        <v>US Covert Operations Manual - FH 5-02 Urban Camouflage</v>
      </c>
      <c r="D289" s="0" t="s">
        <v>564</v>
      </c>
      <c r="E289" s="0" t="s">
        <v>567</v>
      </c>
    </row>
    <row r="290" customFormat="false" ht="13.8" hidden="false" customHeight="false" outlineLevel="0" collapsed="false">
      <c r="A290" s="0" t="n">
        <v>290</v>
      </c>
      <c r="B290" s="0" t="str">
        <f aca="false">_xlfn.CONCAT(D290," - ",E290)</f>
        <v>US Covert Operations Manual - FH 5-03 Facepaint Fundamentals</v>
      </c>
      <c r="D290" s="0" t="s">
        <v>564</v>
      </c>
      <c r="E290" s="0" t="s">
        <v>569</v>
      </c>
    </row>
    <row r="291" customFormat="false" ht="13.8" hidden="false" customHeight="false" outlineLevel="0" collapsed="false">
      <c r="A291" s="0" t="n">
        <v>291</v>
      </c>
      <c r="B291" s="0" t="str">
        <f aca="false">_xlfn.CONCAT(D291," - ",E291)</f>
        <v>US Covert Operations Manual - FH 5-04 Not the Soldiers You’re Looking For</v>
      </c>
      <c r="D291" s="0" t="s">
        <v>564</v>
      </c>
      <c r="E291" s="0" t="s">
        <v>571</v>
      </c>
    </row>
    <row r="292" customFormat="false" ht="13.8" hidden="false" customHeight="false" outlineLevel="0" collapsed="false">
      <c r="A292" s="0" t="n">
        <v>292</v>
      </c>
      <c r="B292" s="0" t="str">
        <f aca="false">_xlfn.CONCAT(D292," - ",E292)</f>
        <v>US Covert Operations Manual - FH 5-05 Who Goes There?</v>
      </c>
      <c r="D292" s="0" t="s">
        <v>564</v>
      </c>
      <c r="E292" s="0" t="s">
        <v>573</v>
      </c>
    </row>
    <row r="293" customFormat="false" ht="13.8" hidden="false" customHeight="false" outlineLevel="0" collapsed="false">
      <c r="A293" s="0" t="n">
        <v>293</v>
      </c>
      <c r="B293" s="0" t="str">
        <f aca="false">_xlfn.CONCAT(D293," - ",E293)</f>
        <v>US Covert Operations Manual - FH 5-06 Squeaky Floorboard, Sudden Death</v>
      </c>
      <c r="D293" s="0" t="s">
        <v>564</v>
      </c>
      <c r="E293" s="0" t="s">
        <v>575</v>
      </c>
    </row>
    <row r="294" customFormat="false" ht="13.8" hidden="false" customHeight="false" outlineLevel="0" collapsed="false">
      <c r="A294" s="0" t="n">
        <v>294</v>
      </c>
      <c r="B294" s="0" t="str">
        <f aca="false">_xlfn.CONCAT(D294," - ",E294)</f>
        <v>US Covert Operations Manual - FH 5-07 Getting the Drop on the Communists</v>
      </c>
      <c r="D294" s="0" t="s">
        <v>564</v>
      </c>
      <c r="E294" s="0" t="s">
        <v>577</v>
      </c>
    </row>
    <row r="295" customFormat="false" ht="13.8" hidden="false" customHeight="false" outlineLevel="0" collapsed="false">
      <c r="A295" s="0" t="n">
        <v>295</v>
      </c>
      <c r="B295" s="0" t="str">
        <f aca="false">_xlfn.CONCAT(D295," - ",E295)</f>
        <v>US Covert Operations Manual - FH 5-08 Bushes, Boxes, and Beehives: Camouflage Special</v>
      </c>
      <c r="D295" s="0" t="s">
        <v>564</v>
      </c>
      <c r="E295" s="0" t="s">
        <v>579</v>
      </c>
    </row>
    <row r="296" customFormat="false" ht="13.8" hidden="false" customHeight="false" outlineLevel="0" collapsed="false">
      <c r="A296" s="0" t="n">
        <v>296</v>
      </c>
      <c r="B296" s="0" t="str">
        <f aca="false">_xlfn.CONCAT(D296," - ",E296)</f>
        <v>US Covert Operations Manual - FH 5-09 Look Better in Black</v>
      </c>
      <c r="D296" s="0" t="s">
        <v>564</v>
      </c>
      <c r="E296" s="0" t="s">
        <v>581</v>
      </c>
    </row>
    <row r="297" customFormat="false" ht="13.8" hidden="false" customHeight="false" outlineLevel="0" collapsed="false">
      <c r="A297" s="0" t="n">
        <v>297</v>
      </c>
      <c r="B297" s="0" t="str">
        <f aca="false">_xlfn.CONCAT(D297," - ",E297)</f>
        <v>US Covert Operations Manual - FH 5-10 Tiptoe Through the Tulips</v>
      </c>
      <c r="D297" s="0" t="s">
        <v>564</v>
      </c>
      <c r="E297" s="0" t="s">
        <v>583</v>
      </c>
    </row>
    <row r="298" customFormat="false" ht="13.8" hidden="false" customHeight="false" outlineLevel="0" collapsed="false">
      <c r="A298" s="0" t="n">
        <v>298</v>
      </c>
      <c r="B298" s="0" t="str">
        <f aca="false">_xlfn.CONCAT(D298," - ",E298)</f>
        <v>Wasteland Survival Guide - Farming the Wastes</v>
      </c>
      <c r="D298" s="0" t="s">
        <v>585</v>
      </c>
      <c r="E298" s="0" t="s">
        <v>586</v>
      </c>
    </row>
    <row r="299" customFormat="false" ht="13.8" hidden="false" customHeight="false" outlineLevel="0" collapsed="false">
      <c r="A299" s="0" t="n">
        <v>299</v>
      </c>
      <c r="B299" s="0" t="str">
        <f aca="false">_xlfn.CONCAT(D299," - ",E299)</f>
        <v>Wasteland Survival Guide - Insect Repellent Special</v>
      </c>
      <c r="D299" s="0" t="s">
        <v>585</v>
      </c>
      <c r="E299" s="0" t="s">
        <v>588</v>
      </c>
    </row>
    <row r="300" customFormat="false" ht="13.8" hidden="false" customHeight="false" outlineLevel="0" collapsed="false">
      <c r="A300" s="0" t="n">
        <v>300</v>
      </c>
      <c r="B300" s="0" t="str">
        <f aca="false">_xlfn.CONCAT(D300," - ",E300)</f>
        <v>Wasteland Survival Guide - The Bright Side of Radiation Poisoning</v>
      </c>
      <c r="D300" s="0" t="s">
        <v>585</v>
      </c>
      <c r="E300" s="0" t="s">
        <v>590</v>
      </c>
    </row>
    <row r="301" customFormat="false" ht="13.8" hidden="false" customHeight="false" outlineLevel="0" collapsed="false">
      <c r="A301" s="0" t="n">
        <v>301</v>
      </c>
      <c r="B301" s="0" t="str">
        <f aca="false">_xlfn.CONCAT(D301," - ",E301)</f>
        <v>Wasteland Survival Guide - Coupon Spectacular</v>
      </c>
      <c r="D301" s="0" t="s">
        <v>585</v>
      </c>
      <c r="E301" s="0" t="s">
        <v>592</v>
      </c>
    </row>
    <row r="302" customFormat="false" ht="13.8" hidden="false" customHeight="false" outlineLevel="0" collapsed="false">
      <c r="A302" s="0" t="n">
        <v>302</v>
      </c>
      <c r="B302" s="0" t="str">
        <f aca="false">_xlfn.CONCAT(D302," - ",E302)</f>
        <v>Wasteland Survival Guide - Water Aerobics for Ghouls</v>
      </c>
      <c r="D302" s="0" t="s">
        <v>585</v>
      </c>
      <c r="E302" s="0" t="s">
        <v>594</v>
      </c>
    </row>
    <row r="303" customFormat="false" ht="13.8" hidden="false" customHeight="false" outlineLevel="0" collapsed="false">
      <c r="A303" s="0" t="n">
        <v>303</v>
      </c>
      <c r="B303" s="0" t="str">
        <f aca="false">_xlfn.CONCAT(D303," - ",E303)</f>
        <v>Wasteland Survival Guide - Self Defense Secrets</v>
      </c>
      <c r="D303" s="0" t="s">
        <v>585</v>
      </c>
      <c r="E303" s="0" t="s">
        <v>596</v>
      </c>
    </row>
    <row r="304" customFormat="false" ht="13.8" hidden="false" customHeight="false" outlineLevel="0" collapsed="false">
      <c r="A304" s="0" t="n">
        <v>304</v>
      </c>
      <c r="B304" s="0" t="str">
        <f aca="false">_xlfn.CONCAT(D304," - ",E304)</f>
        <v>Wasteland Survival Guide - Hunting in the Wastes</v>
      </c>
      <c r="D304" s="0" t="s">
        <v>585</v>
      </c>
      <c r="E304" s="0" t="s">
        <v>598</v>
      </c>
    </row>
    <row r="305" customFormat="false" ht="13.8" hidden="false" customHeight="false" outlineLevel="0" collapsed="false">
      <c r="A305" s="0" t="n">
        <v>305</v>
      </c>
      <c r="B305" s="0" t="str">
        <f aca="false">_xlfn.CONCAT(D305," - ",E305)</f>
        <v>101 Heroic Last Stands - N/A</v>
      </c>
      <c r="D305" s="0" t="s">
        <v>600</v>
      </c>
      <c r="E305" s="0" t="s">
        <v>601</v>
      </c>
    </row>
    <row r="306" customFormat="false" ht="13.8" hidden="false" customHeight="false" outlineLevel="0" collapsed="false">
      <c r="A306" s="0" t="n">
        <v>306</v>
      </c>
      <c r="B306" s="0" t="str">
        <f aca="false">_xlfn.CONCAT(D306," - ",E306)</f>
        <v>Atomic Command (Holotape) - N/A</v>
      </c>
      <c r="D306" s="0" t="s">
        <v>603</v>
      </c>
      <c r="E306" s="0" t="s">
        <v>601</v>
      </c>
    </row>
    <row r="307" customFormat="false" ht="13.8" hidden="false" customHeight="false" outlineLevel="0" collapsed="false">
      <c r="A307" s="0" t="n">
        <v>307</v>
      </c>
      <c r="B307" s="0" t="str">
        <f aca="false">_xlfn.CONCAT(D307," - ",E307)</f>
        <v>Automatron (holotape) - N/A</v>
      </c>
      <c r="D307" s="0" t="s">
        <v>605</v>
      </c>
      <c r="E307" s="0" t="s">
        <v>601</v>
      </c>
    </row>
    <row r="308" customFormat="false" ht="13.8" hidden="false" customHeight="false" outlineLevel="0" collapsed="false">
      <c r="A308" s="0" t="n">
        <v>308</v>
      </c>
      <c r="B308" s="0" t="str">
        <f aca="false">_xlfn.CONCAT(D308," - ",E308)</f>
        <v>Big Book of Science - N/A</v>
      </c>
      <c r="D308" s="0" t="s">
        <v>607</v>
      </c>
      <c r="E308" s="0" t="s">
        <v>601</v>
      </c>
    </row>
    <row r="309" customFormat="false" ht="13.8" hidden="false" customHeight="false" outlineLevel="0" collapsed="false">
      <c r="A309" s="0" t="n">
        <v>309</v>
      </c>
      <c r="B309" s="0" t="str">
        <f aca="false">_xlfn.CONCAT(D309," - ",E309)</f>
        <v>Chinese Army: Special Ops Training Manual - N/A</v>
      </c>
      <c r="D309" s="0" t="s">
        <v>609</v>
      </c>
      <c r="E309" s="0" t="s">
        <v>601</v>
      </c>
    </row>
    <row r="310" customFormat="false" ht="13.8" hidden="false" customHeight="false" outlineLevel="0" collapsed="false">
      <c r="A310" s="0" t="n">
        <v>310</v>
      </c>
      <c r="B310" s="0" t="str">
        <f aca="false">_xlfn.CONCAT(D310," - ",E310)</f>
        <v>Dress to Survive - N/A</v>
      </c>
      <c r="D310" s="0" t="s">
        <v>611</v>
      </c>
      <c r="E310" s="0" t="s">
        <v>601</v>
      </c>
    </row>
    <row r="311" customFormat="false" ht="13.8" hidden="false" customHeight="false" outlineLevel="0" collapsed="false">
      <c r="A311" s="0" t="n">
        <v>311</v>
      </c>
      <c r="B311" s="0" t="str">
        <f aca="false">_xlfn.CONCAT(D311," - ",E311)</f>
        <v>Duck and Cover Annual - N/A</v>
      </c>
      <c r="D311" s="0" t="s">
        <v>613</v>
      </c>
      <c r="E311" s="0" t="s">
        <v>601</v>
      </c>
    </row>
    <row r="312" customFormat="false" ht="13.8" hidden="false" customHeight="false" outlineLevel="0" collapsed="false">
      <c r="A312" s="0" t="n">
        <v>312</v>
      </c>
      <c r="B312" s="0" t="str">
        <f aca="false">_xlfn.CONCAT(D312," - ",E312)</f>
        <v>Grognak and the Ruby Ruins (holotape) - N/A</v>
      </c>
      <c r="D312" s="0" t="s">
        <v>615</v>
      </c>
      <c r="E312" s="0" t="s">
        <v>601</v>
      </c>
    </row>
    <row r="313" customFormat="false" ht="13.8" hidden="false" customHeight="false" outlineLevel="0" collapsed="false">
      <c r="A313" s="0" t="n">
        <v>313</v>
      </c>
      <c r="B313" s="0" t="str">
        <f aca="false">_xlfn.CONCAT(D313," - ",E313)</f>
        <v>Guns and Bullets Annual - N/A</v>
      </c>
      <c r="D313" s="0" t="s">
        <v>617</v>
      </c>
      <c r="E313" s="0" t="s">
        <v>601</v>
      </c>
    </row>
    <row r="314" customFormat="false" ht="13.8" hidden="false" customHeight="false" outlineLevel="0" collapsed="false">
      <c r="A314" s="0" t="n">
        <v>314</v>
      </c>
      <c r="B314" s="0" t="str">
        <f aca="false">_xlfn.CONCAT(D314," - ",E314)</f>
        <v>Hot Summer Fashions - N/A</v>
      </c>
      <c r="D314" s="0" t="s">
        <v>619</v>
      </c>
      <c r="E314" s="0" t="s">
        <v>601</v>
      </c>
    </row>
    <row r="315" customFormat="false" ht="13.8" hidden="false" customHeight="false" outlineLevel="0" collapsed="false">
      <c r="A315" s="0" t="n">
        <v>315</v>
      </c>
      <c r="B315" s="0" t="str">
        <f aca="false">_xlfn.CONCAT(D315," - ",E315)</f>
        <v>Journal of Internal Medicine - N/A</v>
      </c>
      <c r="D315" s="0" t="s">
        <v>621</v>
      </c>
      <c r="E315" s="0" t="s">
        <v>601</v>
      </c>
    </row>
    <row r="316" customFormat="false" ht="13.8" hidden="false" customHeight="false" outlineLevel="0" collapsed="false">
      <c r="A316" s="0" t="n">
        <v>316</v>
      </c>
      <c r="B316" s="0" t="str">
        <f aca="false">_xlfn.CONCAT(D316," - ",E316)</f>
        <v>Nikola Tesla and You - N/A</v>
      </c>
      <c r="D316" s="0" t="s">
        <v>623</v>
      </c>
      <c r="E316" s="0" t="s">
        <v>601</v>
      </c>
    </row>
    <row r="317" customFormat="false" ht="13.8" hidden="false" customHeight="false" outlineLevel="0" collapsed="false">
      <c r="A317" s="0" t="n">
        <v>317</v>
      </c>
      <c r="B317" s="0" t="str">
        <f aca="false">_xlfn.CONCAT(D317," - ",E317)</f>
        <v>Pipfall (holotape) - N/A</v>
      </c>
      <c r="D317" s="0" t="s">
        <v>625</v>
      </c>
      <c r="E317" s="0" t="s">
        <v>601</v>
      </c>
    </row>
    <row r="318" customFormat="false" ht="13.8" hidden="false" customHeight="false" outlineLevel="0" collapsed="false">
      <c r="A318" s="0" t="n">
        <v>318</v>
      </c>
      <c r="B318" s="0" t="str">
        <f aca="false">_xlfn.CONCAT(D318," - ",E318)</f>
        <v>Pugilism Illustrated - N/A</v>
      </c>
      <c r="D318" s="0" t="s">
        <v>627</v>
      </c>
      <c r="E318" s="0" t="s">
        <v>601</v>
      </c>
    </row>
    <row r="319" customFormat="false" ht="13.8" hidden="false" customHeight="false" outlineLevel="0" collapsed="false">
      <c r="A319" s="0" t="n">
        <v>319</v>
      </c>
      <c r="B319" s="0" t="str">
        <f aca="false">_xlfn.CONCAT(D319," - ",E319)</f>
        <v>Red Menace (holotape) - N/A</v>
      </c>
      <c r="D319" s="0" t="s">
        <v>629</v>
      </c>
      <c r="E319" s="0" t="s">
        <v>601</v>
      </c>
    </row>
    <row r="320" customFormat="false" ht="13.8" hidden="false" customHeight="false" outlineLevel="0" collapsed="false">
      <c r="A320" s="0" t="n">
        <v>320</v>
      </c>
      <c r="B320" s="0" t="str">
        <f aca="false">_xlfn.CONCAT(D320," - ",E320)</f>
        <v>Scout Handbook - N/A</v>
      </c>
      <c r="D320" s="0" t="s">
        <v>631</v>
      </c>
      <c r="E320" s="0" t="s">
        <v>601</v>
      </c>
    </row>
    <row r="321" customFormat="false" ht="13.8" hidden="false" customHeight="false" outlineLevel="0" collapsed="false">
      <c r="A321" s="0" t="n">
        <v>321</v>
      </c>
      <c r="B321" s="0" t="str">
        <f aca="false">_xlfn.CONCAT(D321," - ",E321)</f>
        <v>The Collected Adventures of Grognak the Barbarian - N/A</v>
      </c>
      <c r="D321" s="0" t="s">
        <v>633</v>
      </c>
      <c r="E321" s="0" t="s">
        <v>601</v>
      </c>
    </row>
    <row r="322" customFormat="false" ht="13.8" hidden="false" customHeight="false" outlineLevel="0" collapsed="false">
      <c r="A322" s="0" t="n">
        <v>322</v>
      </c>
      <c r="B322" s="0" t="str">
        <f aca="false">_xlfn.CONCAT(D322," - ",E322)</f>
        <v>The Pointy End: A Guide to Swords - N/A</v>
      </c>
      <c r="D322" s="0" t="s">
        <v>635</v>
      </c>
      <c r="E322" s="0" t="s">
        <v>601</v>
      </c>
    </row>
    <row r="323" customFormat="false" ht="13.8" hidden="false" customHeight="false" outlineLevel="0" collapsed="false">
      <c r="A323" s="0" t="n">
        <v>323</v>
      </c>
      <c r="B323" s="0" t="str">
        <f aca="false">_xlfn.CONCAT(D323," - ",E323)</f>
        <v>U.S. Army: 30 Handy Flamethrower Recipes - N/A</v>
      </c>
      <c r="D323" s="0" t="s">
        <v>637</v>
      </c>
      <c r="E323" s="0" t="s">
        <v>601</v>
      </c>
    </row>
    <row r="324" customFormat="false" ht="13.8" hidden="false" customHeight="false" outlineLevel="0" collapsed="false">
      <c r="A324" s="0" t="n">
        <v>324</v>
      </c>
      <c r="B324" s="0" t="str">
        <f aca="false">_xlfn.CONCAT(D324," - ",E324)</f>
        <v>Zeta Invaders (holotape) - N/A</v>
      </c>
      <c r="D324" s="0" t="s">
        <v>639</v>
      </c>
      <c r="E324" s="0" t="s">
        <v>601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2023-02-21T23:19:57Z</dcterms:created>
  <dc:creator>josh</dc:creator>
  <dc:description/>
  <dc:language>en-US</dc:language>
  <cp:lastModifiedBy/>
  <dcterms:modified xsi:type="dcterms:W3CDTF">2025-05-15T17:32:19Z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