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othing" sheetId="1" state="visible" r:id="rId2"/>
    <sheet name="Armor" sheetId="2" state="visible" r:id="rId3"/>
    <sheet name="Power Armor" sheetId="3" state="visible" r:id="rId4"/>
    <sheet name="2d20" sheetId="4" state="visible" r:id="rId5"/>
    <sheet name="3d20" sheetId="5" state="visible" r:id="rId6"/>
  </sheets>
  <definedNames>
    <definedName function="false" hidden="true" localSheetId="1" name="_xlnm._FilterDatabase" vbProcedure="false">Armor!$A$1:$J$57</definedName>
    <definedName function="false" hidden="true" localSheetId="0" name="_xlnm._FilterDatabase" vbProcedure="false">Clothing!$A$1:$K$32</definedName>
    <definedName function="false" hidden="true" localSheetId="2" name="_xlnm._FilterDatabase" vbProcedure="false">'Power Armor'!$A$1:$H$32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<sst xmlns="http://schemas.openxmlformats.org/spreadsheetml/2006/main" count="602" uniqueCount="236">
  <si>
    <t xml:space="preserve">name</t>
  </si>
  <si>
    <t xml:space="preserve">type</t>
  </si>
  <si>
    <t xml:space="preserve">DR - Ph</t>
  </si>
  <si>
    <t xml:space="preserve">DR - En</t>
  </si>
  <si>
    <t xml:space="preserve">DR - Rad</t>
  </si>
  <si>
    <t xml:space="preserve">Locations</t>
  </si>
  <si>
    <t xml:space="preserve">weight</t>
  </si>
  <si>
    <t xml:space="preserve">cost</t>
  </si>
  <si>
    <t xml:space="preserve">rarity</t>
  </si>
  <si>
    <t xml:space="preserve">src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</si>
  <si>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</si>
  <si>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</si>
  <si>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</si>
  <si>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</si>
  <si>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</si>
  <si>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</si>
  <si>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BoS Uniform</t>
  </si>
  <si>
    <t xml:space="preserve">Clothing</t>
  </si>
  <si>
    <t xml:space="preserve">Arms, Legs, Torso</t>
  </si>
  <si>
    <t xml:space="preserve">Alien Cell</t>
  </si>
  <si>
    <t xml:space="preserve">3+1 CD</t>
  </si>
  <si>
    <t xml:space="preserve">Casual Clothing</t>
  </si>
  <si>
    <t xml:space="preserve">2mm EC</t>
  </si>
  <si>
    <t xml:space="preserve">6+3 CD</t>
  </si>
  <si>
    <t xml:space="preserve">Harness</t>
  </si>
  <si>
    <t xml:space="preserve">Plasma Cart</t>
  </si>
  <si>
    <t xml:space="preserve">10+5 CD</t>
  </si>
  <si>
    <t xml:space="preserve">Military Fatigues</t>
  </si>
  <si>
    <t xml:space="preserve">12.7mm</t>
  </si>
  <si>
    <t xml:space="preserve">4+2 CD</t>
  </si>
  <si>
    <t xml:space="preserve">Road Leathers</t>
  </si>
  <si>
    <t xml:space="preserve">Fusion Core</t>
  </si>
  <si>
    <t xml:space="preserve">Tough Clothing</t>
  </si>
  <si>
    <t xml:space="preserve">5mm</t>
  </si>
  <si>
    <t xml:space="preserve">12+6 CDx10</t>
  </si>
  <si>
    <t xml:space="preserve">Vault Jumpsuit</t>
  </si>
  <si>
    <t xml:space="preserve">.50</t>
  </si>
  <si>
    <t xml:space="preserve">BoS Fatigues</t>
  </si>
  <si>
    <t xml:space="preserve">Outfit</t>
  </si>
  <si>
    <t xml:space="preserve">45-70 Gov't</t>
  </si>
  <si>
    <t xml:space="preserve">BoS Scribe Armor</t>
  </si>
  <si>
    <t xml:space="preserve">Syringes</t>
  </si>
  <si>
    <t xml:space="preserve">Cage Armor</t>
  </si>
  <si>
    <t xml:space="preserve">Head, Arms, Legs, Torso</t>
  </si>
  <si>
    <t xml:space="preserve">Gamma</t>
  </si>
  <si>
    <t xml:space="preserve">Drifter Outfit</t>
  </si>
  <si>
    <t xml:space="preserve">Fuel</t>
  </si>
  <si>
    <t xml:space="preserve">12+6 CD</t>
  </si>
  <si>
    <t xml:space="preserve">Engineer's Armor</t>
  </si>
  <si>
    <t xml:space="preserve">.357</t>
  </si>
  <si>
    <t xml:space="preserve">Formal Clothing</t>
  </si>
  <si>
    <t xml:space="preserve">.45</t>
  </si>
  <si>
    <t xml:space="preserve">9+4 CD</t>
  </si>
  <si>
    <t xml:space="preserve">Hazmat Suit</t>
  </si>
  <si>
    <t xml:space="preserve">Full</t>
  </si>
  <si>
    <t xml:space="preserve">Head Arms, Legs, Torso</t>
  </si>
  <si>
    <t xml:space="preserve">10mm</t>
  </si>
  <si>
    <t xml:space="preserve">8+4 CD</t>
  </si>
  <si>
    <t xml:space="preserve">Heavy Coat</t>
  </si>
  <si>
    <t xml:space="preserve">.38</t>
  </si>
  <si>
    <t xml:space="preserve">Hides</t>
  </si>
  <si>
    <t xml:space="preserve">Flare</t>
  </si>
  <si>
    <t xml:space="preserve">2+1 CD</t>
  </si>
  <si>
    <t xml:space="preserve">Lab Coat</t>
  </si>
  <si>
    <t xml:space="preserve">.308</t>
  </si>
  <si>
    <t xml:space="preserve">Spike Armor</t>
  </si>
  <si>
    <t xml:space="preserve">9mm</t>
  </si>
  <si>
    <t xml:space="preserve">10+4 CD</t>
  </si>
  <si>
    <t xml:space="preserve">Utility Coveralls</t>
  </si>
  <si>
    <t xml:space="preserve">Shells</t>
  </si>
  <si>
    <t xml:space="preserve">Army Helmet</t>
  </si>
  <si>
    <t xml:space="preserve">Headgear</t>
  </si>
  <si>
    <t xml:space="preserve">Head</t>
  </si>
  <si>
    <t xml:space="preserve">Fusion Cell</t>
  </si>
  <si>
    <t xml:space="preserve">14+7 CD</t>
  </si>
  <si>
    <t xml:space="preserve">BoS Hood</t>
  </si>
  <si>
    <t xml:space="preserve">&lt;1</t>
  </si>
  <si>
    <t xml:space="preserve">25mm</t>
  </si>
  <si>
    <t xml:space="preserve">5+4 CD</t>
  </si>
  <si>
    <t xml:space="preserve">BoS Scribe Hat</t>
  </si>
  <si>
    <t xml:space="preserve">Spike</t>
  </si>
  <si>
    <t xml:space="preserve">Casual Hat</t>
  </si>
  <si>
    <t xml:space="preserve">.44</t>
  </si>
  <si>
    <t xml:space="preserve">Formal Hat</t>
  </si>
  <si>
    <t xml:space="preserve">5.56mm</t>
  </si>
  <si>
    <t xml:space="preserve">Gas Mask</t>
  </si>
  <si>
    <t xml:space="preserve">40mm</t>
  </si>
  <si>
    <t xml:space="preserve">Hard Hat</t>
  </si>
  <si>
    <t xml:space="preserve">Missile</t>
  </si>
  <si>
    <t xml:space="preserve">Hood or Cowl</t>
  </si>
  <si>
    <t xml:space="preserve">14mm</t>
  </si>
  <si>
    <t xml:space="preserve">Sack Hood</t>
  </si>
  <si>
    <t xml:space="preserve">MiniNuke</t>
  </si>
  <si>
    <t xml:space="preserve">1+1 CD</t>
  </si>
  <si>
    <t xml:space="preserve">Welder's Visor</t>
  </si>
  <si>
    <t xml:space="preserve">Beer Hat</t>
  </si>
  <si>
    <t xml:space="preserve">Marine Tactical Helmet</t>
  </si>
  <si>
    <t xml:space="preserve">Spacesuit Helmet</t>
  </si>
  <si>
    <t xml:space="preserve">Marine Wetsuit</t>
  </si>
  <si>
    <t xml:space="preserve">Underarmor Suit</t>
  </si>
  <si>
    <t xml:space="preserve">Brotherhood Armored Battlecoat</t>
  </si>
  <si>
    <t xml:space="preserve">Brotherhood Bomber Jacket</t>
  </si>
  <si>
    <t xml:space="preserve">Cleanroom Suit</t>
  </si>
  <si>
    <t xml:space="preserve">Hunter’s Pelt Outfit</t>
  </si>
  <si>
    <t xml:space="preserve">Hunter’s Hood</t>
  </si>
  <si>
    <t xml:space="preserve">Spacesuit Costume</t>
  </si>
  <si>
    <t xml:space="preserve">Raider</t>
  </si>
  <si>
    <t xml:space="preserve">Torso</t>
  </si>
  <si>
    <t xml:space="preserve">Leg</t>
  </si>
  <si>
    <t xml:space="preserve">Arm</t>
  </si>
  <si>
    <t xml:space="preserve">Raider, Sturdy</t>
  </si>
  <si>
    <t xml:space="preserve">Raider, Heavy</t>
  </si>
  <si>
    <t xml:space="preserve">Leather</t>
  </si>
  <si>
    <t xml:space="preserve">Leather, Sturdy</t>
  </si>
  <si>
    <t xml:space="preserve">Leather, Heavy</t>
  </si>
  <si>
    <t xml:space="preserve">Metal</t>
  </si>
  <si>
    <t xml:space="preserve">Metal, Sturdy</t>
  </si>
  <si>
    <t xml:space="preserve">Metal, Heavy</t>
  </si>
  <si>
    <t xml:space="preserve">Combat</t>
  </si>
  <si>
    <t xml:space="preserve">Combat, Sturdy</t>
  </si>
  <si>
    <t xml:space="preserve">Combat, Heavy</t>
  </si>
  <si>
    <t xml:space="preserve">Synth</t>
  </si>
  <si>
    <t xml:space="preserve">Synth, Sturdy</t>
  </si>
  <si>
    <t xml:space="preserve">Synth, Heavy</t>
  </si>
  <si>
    <t xml:space="preserve">Vault-Tec</t>
  </si>
  <si>
    <t xml:space="preserve">Chinese Stealth</t>
  </si>
  <si>
    <t xml:space="preserve">All</t>
  </si>
  <si>
    <t xml:space="preserve">Diving Suit</t>
  </si>
  <si>
    <t xml:space="preserve">Legionary Recruit</t>
  </si>
  <si>
    <t xml:space="preserve">Legionary</t>
  </si>
  <si>
    <t xml:space="preserve">Legionary Centurion</t>
  </si>
  <si>
    <t xml:space="preserve">Legatus Helmet</t>
  </si>
  <si>
    <t xml:space="preserve">Marine Armor</t>
  </si>
  <si>
    <t xml:space="preserve">Recon</t>
  </si>
  <si>
    <t xml:space="preserve">Scout</t>
  </si>
  <si>
    <t xml:space="preserve">Robot</t>
  </si>
  <si>
    <t xml:space="preserve">Robot, Sturdy</t>
  </si>
  <si>
    <t xml:space="preserve">Robot, Heavy</t>
  </si>
  <si>
    <t xml:space="preserve">Wood</t>
  </si>
  <si>
    <t xml:space="preserve">Addiction</t>
  </si>
  <si>
    <t xml:space="preserve">Addictol</t>
  </si>
  <si>
    <t xml:space="preserve">Remove All Addictions</t>
  </si>
  <si>
    <t xml:space="preserve">Super Stimpak</t>
  </si>
  <si>
    <t xml:space="preserve">Antibiotics</t>
  </si>
  <si>
    <t xml:space="preserve">Cure Illness</t>
  </si>
  <si>
    <t xml:space="preserve">Calmex</t>
  </si>
  <si>
    <t xml:space="preserve">Berry Mentats</t>
  </si>
  <si>
    <t xml:space="preserve">INT(-2)</t>
  </si>
  <si>
    <t xml:space="preserve">Day Tripper</t>
  </si>
  <si>
    <t xml:space="preserve">Buffjet</t>
  </si>
  <si>
    <t xml:space="preserve">STR/END(-1),+4MaxHP,+3AP,-1AP Action Cost</t>
  </si>
  <si>
    <t xml:space="preserve">Adictol</t>
  </si>
  <si>
    <t xml:space="preserve">Buffout</t>
  </si>
  <si>
    <t xml:space="preserve">RR1d20 STR&amp;END,+3MaxHP</t>
  </si>
  <si>
    <t xml:space="preserve">Stimpak</t>
  </si>
  <si>
    <t xml:space="preserve">Bufftats</t>
  </si>
  <si>
    <t xml:space="preserve">STR/PER/END(-1),+4MaxHP</t>
  </si>
  <si>
    <t xml:space="preserve">RadAway</t>
  </si>
  <si>
    <t xml:space="preserve">RR1d20 PER&amp;AGI,+2CD Sneak</t>
  </si>
  <si>
    <t xml:space="preserve">Psycho</t>
  </si>
  <si>
    <t xml:space="preserve">Daddy-O</t>
  </si>
  <si>
    <t xml:space="preserve">PER/INT(-1),CHA(+1)</t>
  </si>
  <si>
    <t xml:space="preserve">Med-X</t>
  </si>
  <si>
    <t xml:space="preserve">CHA/LCK(-1),STR(+1)</t>
  </si>
  <si>
    <t xml:space="preserve">Fury</t>
  </si>
  <si>
    <t xml:space="preserve">+3PhDR,+3CD Melee,PER(+2)</t>
  </si>
  <si>
    <t xml:space="preserve">Rad-X (dilute)</t>
  </si>
  <si>
    <t xml:space="preserve">Grape Mentats</t>
  </si>
  <si>
    <t xml:space="preserve">CHA(-2),RR1d20 Barter</t>
  </si>
  <si>
    <t xml:space="preserve">Healing Salve</t>
  </si>
  <si>
    <t xml:space="preserve">+2HP</t>
  </si>
  <si>
    <t xml:space="preserve">Dirty Water</t>
  </si>
  <si>
    <t xml:space="preserve">Jet</t>
  </si>
  <si>
    <t xml:space="preserve">-1AP Action Cost</t>
  </si>
  <si>
    <t xml:space="preserve">Stimpak (dilute)</t>
  </si>
  <si>
    <t xml:space="preserve">Jet Fuel</t>
  </si>
  <si>
    <t xml:space="preserve">+1AP/turn</t>
  </si>
  <si>
    <t xml:space="preserve">RadAway (dilute)</t>
  </si>
  <si>
    <t xml:space="preserve">+3PhDR</t>
  </si>
  <si>
    <t xml:space="preserve">Mentats</t>
  </si>
  <si>
    <t xml:space="preserve">RR1d20 PER&amp;INT</t>
  </si>
  <si>
    <t xml:space="preserve">Orange Mentats</t>
  </si>
  <si>
    <t xml:space="preserve">PER(-2),RR+1d20 Aim</t>
  </si>
  <si>
    <t xml:space="preserve">Overdrive</t>
  </si>
  <si>
    <t xml:space="preserve">+3CD,RR3CD</t>
  </si>
  <si>
    <t xml:space="preserve">Rad-X</t>
  </si>
  <si>
    <t xml:space="preserve">+2CD,+3PhDR</t>
  </si>
  <si>
    <t xml:space="preserve">Psycho Jet</t>
  </si>
  <si>
    <t xml:space="preserve">+2CD,+4PhDR,+4AP</t>
  </si>
  <si>
    <t xml:space="preserve">Psychobuff</t>
  </si>
  <si>
    <t xml:space="preserve">+2CD,+4MaxHP,STR/END(-1)</t>
  </si>
  <si>
    <t xml:space="preserve">Psychotats</t>
  </si>
  <si>
    <t xml:space="preserve">+2CD,+2PhDR,PER(-1)</t>
  </si>
  <si>
    <t xml:space="preserve">+6RadDR</t>
  </si>
  <si>
    <t xml:space="preserve">X-Cell</t>
  </si>
  <si>
    <t xml:space="preserve">Rad-X (Diluted)</t>
  </si>
  <si>
    <t xml:space="preserve">+3RadDR</t>
  </si>
  <si>
    <t xml:space="preserve">-4RadDam</t>
  </si>
  <si>
    <t xml:space="preserve">RadAway (Diluted)</t>
  </si>
  <si>
    <t xml:space="preserve">-2RadDam</t>
  </si>
  <si>
    <t xml:space="preserve">Skeeto Spit</t>
  </si>
  <si>
    <t xml:space="preserve">+2MaxHP</t>
  </si>
  <si>
    <t xml:space="preserve">+4HP</t>
  </si>
  <si>
    <t xml:space="preserve">Stimpak (Diluted)</t>
  </si>
  <si>
    <t xml:space="preserve">+8HP</t>
  </si>
  <si>
    <t xml:space="preserve">Ultra Jet</t>
  </si>
  <si>
    <t xml:space="preserve">+6AP,-1AP Action Cost</t>
  </si>
  <si>
    <t xml:space="preserve">+1d20</t>
  </si>
  <si>
    <t xml:space="preserve">Ant Nectar</t>
  </si>
  <si>
    <t xml:space="preserve">STR(-2),INT/CHA(-1)</t>
  </si>
  <si>
    <t xml:space="preserve">Fire Ant Nectar</t>
  </si>
  <si>
    <t xml:space="preserve">AGI(-2),INT(+2),+1EnDR</t>
  </si>
  <si>
    <t xml:space="preserve">Ant Queen Pheromones</t>
  </si>
  <si>
    <t xml:space="preserve">CHA(-2),INT/PER(-1)</t>
  </si>
  <si>
    <t xml:space="preserve">Coyote Tobacco Chew</t>
  </si>
  <si>
    <t xml:space="preserve">PER/AGI(-1),-1 Stage Sleep</t>
  </si>
  <si>
    <t xml:space="preserve">Hydra</t>
  </si>
  <si>
    <t xml:space="preserve">-1Inj</t>
  </si>
  <si>
    <t xml:space="preserve">Party Time Mentats</t>
  </si>
  <si>
    <t xml:space="preserve">CHA(-2),RR1d20 INT/PER</t>
  </si>
  <si>
    <t xml:space="preserve">Steady</t>
  </si>
  <si>
    <t xml:space="preserve">ChooseLimb, RR+1d20 Aim</t>
  </si>
  <si>
    <t xml:space="preserve">Voodoo</t>
  </si>
  <si>
    <t xml:space="preserve">AGI/LCK(-1),+1PhDR</t>
  </si>
  <si>
    <t xml:space="preserve">Antivenom</t>
  </si>
  <si>
    <t xml:space="preserve">Removes Poison</t>
  </si>
  <si>
    <t xml:space="preserve">Cateye</t>
  </si>
  <si>
    <t xml:space="preserve">RemoveDifficultyinDark</t>
  </si>
  <si>
    <t xml:space="preserve">Datura Hide</t>
  </si>
  <si>
    <t xml:space="preserve">+1PhDR</t>
  </si>
  <si>
    <t xml:space="preserve">Fixer</t>
  </si>
  <si>
    <t xml:space="preserve">Treats all Addictions</t>
  </si>
  <si>
    <t xml:space="preserve">Sacred Datura Root</t>
  </si>
  <si>
    <t xml:space="preserve">PER(+2)</t>
  </si>
  <si>
    <t xml:space="preserve">Weapon Binding Ritual</t>
  </si>
  <si>
    <t xml:space="preserve">-1Inj,+2CD,-2HP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</si>
</sst>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2" activeCellId="0" sqref="B42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1" width="12.29"/>
    <col collapsed="false" customWidth="true" hidden="false" outlineLevel="0" max="5" min="3" style="2" width="12.29"/>
    <col collapsed="false" customWidth="true" hidden="false" outlineLevel="0" max="6" min="6" style="2" width="22.28"/>
    <col collapsed="false" customWidth="true" hidden="false" outlineLevel="0" max="7" min="7" style="2" width="9.43"/>
    <col collapsed="false" customWidth="true" hidden="false" outlineLevel="0" max="8" min="8" style="2" width="6.86"/>
    <col collapsed="false" customWidth="true" hidden="false" outlineLevel="0" max="9" min="9" style="2" width="8"/>
    <col collapsed="false" customWidth="false" hidden="false" outlineLevel="0" max="10" min="10" style="2" width="8.52"/>
    <col collapsed="false" customWidth="true" hidden="false" outlineLevel="0" max="11" min="11" style="2" width="40"/>
    <col collapsed="false" customWidth="true" hidden="false" outlineLevel="0" max="13" min="13" style="3" width="11.43"/>
    <col collapsed="false" customWidth="true" hidden="false" outlineLevel="0" max="14" min="14" style="0" width="4.43"/>
    <col collapsed="false" customWidth="true" hidden="false" outlineLevel="0" max="15" min="15" style="0" width="4.71"/>
    <col collapsed="false" customWidth="true" hidden="false" outlineLevel="0" max="16" min="16" style="0" width="10.86"/>
    <col collapsed="false" customWidth="true" hidden="false" outlineLevel="0" max="17" min="17" style="0" width="7.14"/>
    <col collapsed="false" customWidth="true" hidden="false" outlineLevel="0" max="18" min="18" style="0" width="12"/>
    <col collapsed="false" customWidth="true" hidden="false" outlineLevel="0" max="19" min="19" style="0" width="26.86"/>
    <col collapsed="false" customWidth="true" hidden="false" outlineLevel="0" max="24" min="24" style="0" width="10.86"/>
  </cols>
  <sheetData>
    <row r="1" customFormat="false" ht="13.8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M1" s="3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</row>
    <row r="2" customFormat="false" ht="13.8" hidden="false" customHeight="false" outlineLevel="0" collapsed="false">
      <c r="A2" s="6" t="s">
        <v>16</v>
      </c>
      <c r="B2" s="6" t="s">
        <v>17</v>
      </c>
      <c r="C2" s="6" t="n">
        <v>1</v>
      </c>
      <c r="D2" s="6" t="n">
        <v>1</v>
      </c>
      <c r="E2" s="6" t="n">
        <v>1</v>
      </c>
      <c r="F2" s="6" t="s">
        <v>18</v>
      </c>
      <c r="G2" s="6" t="n">
        <v>2</v>
      </c>
      <c r="H2" s="6" t="n">
        <v>20</v>
      </c>
      <c r="I2" s="6" t="n">
        <v>2</v>
      </c>
      <c r="J2" s="6" t="n">
        <v>1</v>
      </c>
      <c r="K2" s="6" t="str">
        <f aca="false">CONCATENATE(A2,", ",F2,", ",G2,"lbs, ",H2,"caps, ",I2)</f>
        <v>BoS Uniform, Arms, Legs, Torso, 2lbs, 20caps, 2</v>
      </c>
      <c r="M2" s="7" t="s">
        <v>19</v>
      </c>
      <c r="N2" s="7" t="n">
        <v>2</v>
      </c>
      <c r="O2" s="7" t="n">
        <v>2</v>
      </c>
      <c r="P2" s="7" t="s">
        <v>20</v>
      </c>
      <c r="Q2" s="7" t="n">
        <f aca="false">IF(N2=O2,INDEX(2d20!A:B,MATCH(Clothing!N2,2d20!A:A,0),2),SUM(INDEX(2d20!A:B,MATCH(Clothing!N2,2d20!A:A,0),2),INDEX(2d20!A:B,MATCH(Clothing!O2,2d20!A:A,0),2)))</f>
        <v>0.25</v>
      </c>
      <c r="R2" s="7" t="n">
        <f aca="false">IFERROR(IF(ISNUMBER(FIND("x",P2)),(LEFT(P2,FIND("+",P2)-1)+MID(P2,FIND("+",P2)+1,1)*5/6)*10,LEFT(P2,FIND("+",P2)-1)+MID(P2,FIND("+",P2)+1,1)*5/6),P2)</f>
        <v>3.83333333333333</v>
      </c>
      <c r="S2" s="7" t="str">
        <f aca="false">IF(N2=O2,CONCATENATE(N2,"  ",M2,"  (",P2,")"),CONCATENATE(N2,"-",O2,"  ",M2,"  (",P2,")"))</f>
        <v>2  Alien Cell  (3+1 CD)</v>
      </c>
    </row>
    <row r="3" customFormat="false" ht="13.8" hidden="false" customHeight="false" outlineLevel="0" collapsed="false">
      <c r="A3" s="8" t="s">
        <v>21</v>
      </c>
      <c r="B3" s="8" t="s">
        <v>17</v>
      </c>
      <c r="C3" s="8" t="n">
        <v>0</v>
      </c>
      <c r="D3" s="8" t="n">
        <v>0</v>
      </c>
      <c r="E3" s="8" t="n">
        <v>0</v>
      </c>
      <c r="F3" s="8" t="s">
        <v>18</v>
      </c>
      <c r="G3" s="8" t="n">
        <v>2</v>
      </c>
      <c r="H3" s="8" t="n">
        <v>20</v>
      </c>
      <c r="I3" s="8" t="n">
        <v>1</v>
      </c>
      <c r="J3" s="8" t="n">
        <v>1</v>
      </c>
      <c r="K3" s="8" t="str">
        <f aca="false">CONCATENATE(A3,", ",F3,", ",G3,"lbs, ",H3,"caps, ",I3)</f>
        <v>Casual Clothing, Arms, Legs, Torso, 2lbs, 20caps, 1</v>
      </c>
      <c r="M3" s="9" t="s">
        <v>22</v>
      </c>
      <c r="N3" s="9" t="n">
        <v>3</v>
      </c>
      <c r="O3" s="9" t="n">
        <v>4</v>
      </c>
      <c r="P3" s="9" t="s">
        <v>23</v>
      </c>
      <c r="Q3" s="9" t="n">
        <f aca="false">IF(N3=O3,INDEX(2d20!A:B,MATCH(Clothing!N3,2d20!A:A,0),2),SUM(INDEX(2d20!A:B,MATCH(Clothing!N3,2d20!A:A,0),2),INDEX(2d20!A:B,MATCH(Clothing!O3,2d20!A:A,0),2)))</f>
        <v>1.25</v>
      </c>
      <c r="R3" s="9" t="n">
        <f aca="false">IFERROR(IF(ISNUMBER(FIND("x",P3)),(LEFT(P3,FIND("+",P3)-1)+MID(P3,FIND("+",P3)+1,1)*5/6)*10,LEFT(P3,FIND("+",P3)-1)+MID(P3,FIND("+",P3)+1,1)*5/6),P3)</f>
        <v>8.5</v>
      </c>
      <c r="S3" s="9" t="str">
        <f aca="false">IF(N3=O3,CONCATENATE(N3,"  ",M3,"  (",P3,")"),CONCATENATE(N3,"-",O3,"  ",M3,"  (",P3,")"))</f>
        <v>3-4  2mm EC  (6+3 CD)</v>
      </c>
    </row>
    <row r="4" customFormat="false" ht="13.8" hidden="false" customHeight="false" outlineLevel="0" collapsed="false">
      <c r="A4" s="6" t="s">
        <v>24</v>
      </c>
      <c r="B4" s="6" t="s">
        <v>17</v>
      </c>
      <c r="C4" s="6" t="n">
        <v>0</v>
      </c>
      <c r="D4" s="6" t="n">
        <v>0</v>
      </c>
      <c r="E4" s="6" t="n">
        <v>0</v>
      </c>
      <c r="F4" s="6" t="s">
        <v>18</v>
      </c>
      <c r="G4" s="6" t="n">
        <v>1</v>
      </c>
      <c r="H4" s="6" t="n">
        <v>5</v>
      </c>
      <c r="I4" s="6" t="n">
        <v>0</v>
      </c>
      <c r="J4" s="6" t="n">
        <v>1</v>
      </c>
      <c r="K4" s="6" t="str">
        <f aca="false">CONCATENATE(A4,", ",F4,", ",G4,"lbs, ",H4,"caps, ",I4)</f>
        <v>Harness, Arms, Legs, Torso, 1lbs, 5caps, 0</v>
      </c>
      <c r="M4" s="7" t="s">
        <v>25</v>
      </c>
      <c r="N4" s="7" t="n">
        <v>5</v>
      </c>
      <c r="O4" s="7" t="n">
        <v>6</v>
      </c>
      <c r="P4" s="7" t="s">
        <v>26</v>
      </c>
      <c r="Q4" s="7" t="n">
        <f aca="false">IF(N4=O4,INDEX(2d20!A:B,MATCH(Clothing!N4,2d20!A:A,0),2),SUM(INDEX(2d20!A:B,MATCH(Clothing!N4,2d20!A:A,0),2),INDEX(2d20!A:B,MATCH(Clothing!O4,2d20!A:A,0),2)))</f>
        <v>2.25</v>
      </c>
      <c r="R4" s="7" t="n">
        <f aca="false">IFERROR(IF(ISNUMBER(FIND("x",P4)),(LEFT(P4,FIND("+",P4)-1)+MID(P4,FIND("+",P4)+1,1)*5/6)*10,LEFT(P4,FIND("+",P4)-1)+MID(P4,FIND("+",P4)+1,1)*5/6),P4)</f>
        <v>14.1666666666667</v>
      </c>
      <c r="S4" s="7" t="str">
        <f aca="false">IF(N4=O4,CONCATENATE(N4,"  ",M4,"  (",P4,")"),CONCATENATE(N4,"-",O4,"  ",M4,"  (",P4,")"))</f>
        <v>5-6  Plasma Cart  (10+5 CD)</v>
      </c>
    </row>
    <row r="5" customFormat="false" ht="13.8" hidden="false" customHeight="false" outlineLevel="0" collapsed="false">
      <c r="A5" s="8" t="s">
        <v>27</v>
      </c>
      <c r="B5" s="8" t="s">
        <v>17</v>
      </c>
      <c r="C5" s="8" t="n">
        <v>0</v>
      </c>
      <c r="D5" s="8" t="n">
        <v>1</v>
      </c>
      <c r="E5" s="8" t="n">
        <v>0</v>
      </c>
      <c r="F5" s="8" t="s">
        <v>18</v>
      </c>
      <c r="G5" s="8" t="n">
        <v>3</v>
      </c>
      <c r="H5" s="8" t="n">
        <v>12</v>
      </c>
      <c r="I5" s="8" t="n">
        <v>1</v>
      </c>
      <c r="J5" s="8" t="n">
        <v>1</v>
      </c>
      <c r="K5" s="8" t="str">
        <f aca="false">CONCATENATE(A5,", ",F5,", ",G5,"lbs, ",H5,"caps, ",I5)</f>
        <v>Military Fatigues, Arms, Legs, Torso, 3lbs, 12caps, 1</v>
      </c>
      <c r="M5" s="9" t="s">
        <v>28</v>
      </c>
      <c r="N5" s="9" t="n">
        <v>7</v>
      </c>
      <c r="O5" s="9" t="n">
        <v>7</v>
      </c>
      <c r="P5" s="9" t="s">
        <v>29</v>
      </c>
      <c r="Q5" s="9" t="n">
        <f aca="false">IF(N5=O5,INDEX(2d20!A:B,MATCH(Clothing!N5,2d20!A:A,0),2),SUM(INDEX(2d20!A:B,MATCH(Clothing!N5,2d20!A:A,0),2),INDEX(2d20!A:B,MATCH(Clothing!O5,2d20!A:A,0),2)))</f>
        <v>1.5</v>
      </c>
      <c r="R5" s="9" t="n">
        <f aca="false">IFERROR(IF(ISNUMBER(FIND("x",P5)),(LEFT(P5,FIND("+",P5)-1)+MID(P5,FIND("+",P5)+1,1)*5/6)*10,LEFT(P5,FIND("+",P5)-1)+MID(P5,FIND("+",P5)+1,1)*5/6),P5)</f>
        <v>5.66666666666667</v>
      </c>
      <c r="S5" s="9" t="str">
        <f aca="false">IF(N5=O5,CONCATENATE(N5,"  ",M5,"  (",P5,")"),CONCATENATE(N5,"-",O5,"  ",M5,"  (",P5,")"))</f>
        <v>7  12.7mm  (4+2 CD)</v>
      </c>
    </row>
    <row r="6" customFormat="false" ht="13.8" hidden="false" customHeight="false" outlineLevel="0" collapsed="false">
      <c r="A6" s="6" t="s">
        <v>30</v>
      </c>
      <c r="B6" s="6" t="s">
        <v>17</v>
      </c>
      <c r="C6" s="6" t="n">
        <v>1</v>
      </c>
      <c r="D6" s="6" t="n">
        <v>1</v>
      </c>
      <c r="E6" s="6" t="n">
        <v>0</v>
      </c>
      <c r="F6" s="6" t="s">
        <v>18</v>
      </c>
      <c r="G6" s="6" t="n">
        <v>1</v>
      </c>
      <c r="H6" s="6" t="n">
        <v>5</v>
      </c>
      <c r="I6" s="6" t="n">
        <v>1</v>
      </c>
      <c r="J6" s="6" t="n">
        <v>1</v>
      </c>
      <c r="K6" s="6" t="str">
        <f aca="false">CONCATENATE(A6,", ",F6,", ",G6,"lbs, ",H6,"caps, ",I6)</f>
        <v>Road Leathers, Arms, Legs, Torso, 1lbs, 5caps, 1</v>
      </c>
      <c r="M6" s="7" t="s">
        <v>31</v>
      </c>
      <c r="N6" s="7" t="n">
        <v>8</v>
      </c>
      <c r="O6" s="7" t="n">
        <v>8</v>
      </c>
      <c r="P6" s="7" t="n">
        <v>1</v>
      </c>
      <c r="Q6" s="7" t="n">
        <f aca="false">IF(N6=O6,INDEX(2d20!A:B,MATCH(Clothing!N6,2d20!A:A,0),2),SUM(INDEX(2d20!A:B,MATCH(Clothing!N6,2d20!A:A,0),2),INDEX(2d20!A:B,MATCH(Clothing!O6,2d20!A:A,0),2)))</f>
        <v>1.75</v>
      </c>
      <c r="R6" s="7" t="n">
        <f aca="false">IFERROR(IF(ISNUMBER(FIND("x",P6)),(LEFT(P6,FIND("+",P6)-1)+MID(P6,FIND("+",P6)+1,1)*5/6)*10,LEFT(P6,FIND("+",P6)-1)+MID(P6,FIND("+",P6)+1,1)*5/6),P6)</f>
        <v>1</v>
      </c>
      <c r="S6" s="7" t="str">
        <f aca="false">IF(N6=O6,CONCATENATE(N6,"  ",M6,"  (",P6,")"),CONCATENATE(N6,"-",O6,"  ",M6,"  (",P6,")"))</f>
        <v>8  Fusion Core  (1)</v>
      </c>
    </row>
    <row r="7" customFormat="false" ht="13.8" hidden="false" customHeight="false" outlineLevel="0" collapsed="false">
      <c r="A7" s="8" t="s">
        <v>32</v>
      </c>
      <c r="B7" s="8" t="s">
        <v>17</v>
      </c>
      <c r="C7" s="8" t="n">
        <v>1</v>
      </c>
      <c r="D7" s="8" t="n">
        <v>1</v>
      </c>
      <c r="E7" s="8" t="n">
        <v>0</v>
      </c>
      <c r="F7" s="8" t="s">
        <v>18</v>
      </c>
      <c r="G7" s="8" t="n">
        <v>3</v>
      </c>
      <c r="H7" s="8" t="n">
        <v>20</v>
      </c>
      <c r="I7" s="8" t="n">
        <v>1</v>
      </c>
      <c r="J7" s="8" t="n">
        <v>1</v>
      </c>
      <c r="K7" s="8" t="str">
        <f aca="false">CONCATENATE(A7,", ",F7,", ",G7,"lbs, ",H7,"caps, ",I7)</f>
        <v>Tough Clothing, Arms, Legs, Torso, 3lbs, 20caps, 1</v>
      </c>
      <c r="M7" s="9" t="s">
        <v>33</v>
      </c>
      <c r="N7" s="9" t="n">
        <v>9</v>
      </c>
      <c r="O7" s="9" t="n">
        <v>10</v>
      </c>
      <c r="P7" s="9" t="s">
        <v>34</v>
      </c>
      <c r="Q7" s="9" t="n">
        <f aca="false">IF(N7=O7,INDEX(2d20!A:B,MATCH(Clothing!N7,2d20!A:A,0),2),SUM(INDEX(2d20!A:B,MATCH(Clothing!N7,2d20!A:A,0),2),INDEX(2d20!A:B,MATCH(Clothing!O7,2d20!A:A,0),2)))</f>
        <v>4.25</v>
      </c>
      <c r="R7" s="9" t="n">
        <f aca="false">IFERROR(IF(ISNUMBER(FIND("x",P7)),(LEFT(P7,FIND("+",P7)-1)+MID(P7,FIND("+",P7)+1,1)*5/6)*10,LEFT(P7,FIND("+",P7)-1)+MID(P7,FIND("+",P7)+1,1)*5/6),P7)</f>
        <v>170</v>
      </c>
      <c r="S7" s="9" t="str">
        <f aca="false">IF(N7=O7,CONCATENATE(N7,"  ",M7,"  (",P7,")"),CONCATENATE(N7,"-",O7,"  ",M7,"  (",P7,")"))</f>
        <v>9-10  5mm  (12+6 CDx10)</v>
      </c>
    </row>
    <row r="8" customFormat="false" ht="13.8" hidden="false" customHeight="false" outlineLevel="0" collapsed="false">
      <c r="A8" s="6" t="s">
        <v>35</v>
      </c>
      <c r="B8" s="6" t="s">
        <v>17</v>
      </c>
      <c r="C8" s="6" t="n">
        <v>0</v>
      </c>
      <c r="D8" s="6" t="n">
        <v>1</v>
      </c>
      <c r="E8" s="6" t="n">
        <v>2</v>
      </c>
      <c r="F8" s="6" t="s">
        <v>18</v>
      </c>
      <c r="G8" s="6" t="n">
        <v>1</v>
      </c>
      <c r="H8" s="6" t="n">
        <v>20</v>
      </c>
      <c r="I8" s="6" t="n">
        <v>2</v>
      </c>
      <c r="J8" s="6" t="n">
        <v>1</v>
      </c>
      <c r="K8" s="6" t="str">
        <f aca="false">CONCATENATE(A8,", ",F8,", ",G8,"lbs, ",H8,"caps, ",I8)</f>
        <v>Vault Jumpsuit, Arms, Legs, Torso, 1lbs, 20caps, 2</v>
      </c>
      <c r="M8" s="7" t="s">
        <v>36</v>
      </c>
      <c r="N8" s="7" t="n">
        <v>11</v>
      </c>
      <c r="O8" s="7" t="n">
        <v>11</v>
      </c>
      <c r="P8" s="7" t="s">
        <v>29</v>
      </c>
      <c r="Q8" s="7" t="n">
        <f aca="false">IF(N8=O8,INDEX(2d20!A:B,MATCH(Clothing!N8,2d20!A:A,0),2),SUM(INDEX(2d20!A:B,MATCH(Clothing!N8,2d20!A:A,0),2),INDEX(2d20!A:B,MATCH(Clothing!O8,2d20!A:A,0),2)))</f>
        <v>2.5</v>
      </c>
      <c r="R8" s="7" t="n">
        <f aca="false">IFERROR(IF(ISNUMBER(FIND("x",P8)),(LEFT(P8,FIND("+",P8)-1)+MID(P8,FIND("+",P8)+1,1)*5/6)*10,LEFT(P8,FIND("+",P8)-1)+MID(P8,FIND("+",P8)+1,1)*5/6),P8)</f>
        <v>5.66666666666667</v>
      </c>
      <c r="S8" s="7" t="str">
        <f aca="false">IF(N8=O8,CONCATENATE(N8,"  ",M8,"  (",P8,")"),CONCATENATE(N8,"-",O8,"  ",M8,"  (",P8,")"))</f>
        <v>11  .50  (4+2 CD)</v>
      </c>
    </row>
    <row r="9" customFormat="false" ht="13.8" hidden="false" customHeight="false" outlineLevel="0" collapsed="false">
      <c r="A9" s="8" t="s">
        <v>37</v>
      </c>
      <c r="B9" s="8" t="s">
        <v>38</v>
      </c>
      <c r="C9" s="8" t="n">
        <v>2</v>
      </c>
      <c r="D9" s="8" t="n">
        <v>2</v>
      </c>
      <c r="E9" s="8" t="n">
        <v>2</v>
      </c>
      <c r="F9" s="8" t="s">
        <v>18</v>
      </c>
      <c r="G9" s="8" t="n">
        <v>4</v>
      </c>
      <c r="H9" s="8" t="n">
        <v>20</v>
      </c>
      <c r="I9" s="8" t="n">
        <v>3</v>
      </c>
      <c r="J9" s="8" t="n">
        <v>1</v>
      </c>
      <c r="K9" s="8" t="str">
        <f aca="false">CONCATENATE(A9,", ",F9,", ",G9,"lbs, ",H9,"caps, ",I9)</f>
        <v>BoS Fatigues, Arms, Legs, Torso, 4lbs, 20caps, 3</v>
      </c>
      <c r="M9" s="9" t="s">
        <v>39</v>
      </c>
      <c r="N9" s="9" t="n">
        <v>12</v>
      </c>
      <c r="O9" s="9" t="n">
        <v>12</v>
      </c>
      <c r="P9" s="9" t="s">
        <v>23</v>
      </c>
      <c r="Q9" s="9" t="n">
        <f aca="false">IF(N9=O9,INDEX(2d20!A:B,MATCH(Clothing!N9,2d20!A:A,0),2),SUM(INDEX(2d20!A:B,MATCH(Clothing!N9,2d20!A:A,0),2),INDEX(2d20!A:B,MATCH(Clothing!O9,2d20!A:A,0),2)))</f>
        <v>2.75</v>
      </c>
      <c r="R9" s="9" t="n">
        <f aca="false">IFERROR(IF(ISNUMBER(FIND("x",P9)),(LEFT(P9,FIND("+",P9)-1)+MID(P9,FIND("+",P9)+1,1)*5/6)*10,LEFT(P9,FIND("+",P9)-1)+MID(P9,FIND("+",P9)+1,1)*5/6),P9)</f>
        <v>8.5</v>
      </c>
      <c r="S9" s="9" t="str">
        <f aca="false">IF(N9=O9,CONCATENATE(N9,"  ",M9,"  (",P9,")"),CONCATENATE(N9,"-",O9,"  ",M9,"  (",P9,")"))</f>
        <v>12  45-70 Gov't  (6+3 CD)</v>
      </c>
    </row>
    <row r="10" customFormat="false" ht="13.8" hidden="false" customHeight="false" outlineLevel="0" collapsed="false">
      <c r="A10" s="6" t="s">
        <v>40</v>
      </c>
      <c r="B10" s="6" t="s">
        <v>38</v>
      </c>
      <c r="C10" s="6" t="n">
        <v>1</v>
      </c>
      <c r="D10" s="6" t="n">
        <v>2</v>
      </c>
      <c r="E10" s="6" t="n">
        <v>2</v>
      </c>
      <c r="F10" s="6" t="s">
        <v>18</v>
      </c>
      <c r="G10" s="6" t="n">
        <v>4</v>
      </c>
      <c r="H10" s="6" t="n">
        <v>20</v>
      </c>
      <c r="I10" s="6" t="n">
        <v>2</v>
      </c>
      <c r="J10" s="6" t="n">
        <v>1</v>
      </c>
      <c r="K10" s="6" t="str">
        <f aca="false">CONCATENATE(A10,", ",F10,", ",G10,"lbs, ",H10,"caps, ",I10)</f>
        <v>BoS Scribe Armor, Arms, Legs, Torso, 4lbs, 20caps, 2</v>
      </c>
      <c r="M10" s="7" t="s">
        <v>41</v>
      </c>
      <c r="N10" s="7" t="n">
        <v>13</v>
      </c>
      <c r="O10" s="7" t="n">
        <v>14</v>
      </c>
      <c r="P10" s="7" t="s">
        <v>29</v>
      </c>
      <c r="Q10" s="7" t="n">
        <f aca="false">IF(N10=O10,INDEX(2d20!A:B,MATCH(Clothing!N10,2d20!A:A,0),2),SUM(INDEX(2d20!A:B,MATCH(Clothing!N10,2d20!A:A,0),2),INDEX(2d20!A:B,MATCH(Clothing!O10,2d20!A:A,0),2)))</f>
        <v>6.25</v>
      </c>
      <c r="R10" s="7" t="n">
        <f aca="false">IFERROR(IF(ISNUMBER(FIND("x",P10)),(LEFT(P10,FIND("+",P10)-1)+MID(P10,FIND("+",P10)+1,1)*5/6)*10,LEFT(P10,FIND("+",P10)-1)+MID(P10,FIND("+",P10)+1,1)*5/6),P10)</f>
        <v>5.66666666666667</v>
      </c>
      <c r="S10" s="7" t="str">
        <f aca="false">IF(N10=O10,CONCATENATE(N10,"  ",M10,"  (",P10,")"),CONCATENATE(N10,"-",O10,"  ",M10,"  (",P10,")"))</f>
        <v>13-14  Syringes  (4+2 CD)</v>
      </c>
    </row>
    <row r="11" customFormat="false" ht="13.8" hidden="false" customHeight="false" outlineLevel="0" collapsed="false">
      <c r="A11" s="8" t="s">
        <v>42</v>
      </c>
      <c r="B11" s="8" t="s">
        <v>38</v>
      </c>
      <c r="C11" s="8" t="n">
        <v>3</v>
      </c>
      <c r="D11" s="8" t="n">
        <v>4</v>
      </c>
      <c r="E11" s="8" t="n">
        <v>0</v>
      </c>
      <c r="F11" s="8" t="s">
        <v>43</v>
      </c>
      <c r="G11" s="8" t="n">
        <v>33</v>
      </c>
      <c r="H11" s="8" t="n">
        <v>110</v>
      </c>
      <c r="I11" s="8" t="n">
        <v>3</v>
      </c>
      <c r="J11" s="8" t="n">
        <v>1</v>
      </c>
      <c r="K11" s="8" t="str">
        <f aca="false">CONCATENATE(A11,", ",F11,", ",G11,"lbs, ",H11,"caps, ",I11)</f>
        <v>Cage Armor, Head, Arms, Legs, Torso, 33lbs, 110caps, 3</v>
      </c>
      <c r="M11" s="9" t="s">
        <v>44</v>
      </c>
      <c r="N11" s="9" t="n">
        <v>15</v>
      </c>
      <c r="O11" s="9" t="n">
        <v>15</v>
      </c>
      <c r="P11" s="9" t="s">
        <v>29</v>
      </c>
      <c r="Q11" s="9" t="n">
        <f aca="false">IF(N11=O11,INDEX(2d20!A:B,MATCH(Clothing!N11,2d20!A:A,0),2),SUM(INDEX(2d20!A:B,MATCH(Clothing!N11,2d20!A:A,0),2),INDEX(2d20!A:B,MATCH(Clothing!O11,2d20!A:A,0),2)))</f>
        <v>3.5</v>
      </c>
      <c r="R11" s="9" t="n">
        <f aca="false">IFERROR(IF(ISNUMBER(FIND("x",P11)),(LEFT(P11,FIND("+",P11)-1)+MID(P11,FIND("+",P11)+1,1)*5/6)*10,LEFT(P11,FIND("+",P11)-1)+MID(P11,FIND("+",P11)+1,1)*5/6),P11)</f>
        <v>5.66666666666667</v>
      </c>
      <c r="S11" s="9" t="str">
        <f aca="false">IF(N11=O11,CONCATENATE(N11,"  ",M11,"  (",P11,")"),CONCATENATE(N11,"-",O11,"  ",M11,"  (",P11,")"))</f>
        <v>15  Gamma  (4+2 CD)</v>
      </c>
    </row>
    <row r="12" customFormat="false" ht="13.8" hidden="false" customHeight="false" outlineLevel="0" collapsed="false">
      <c r="A12" s="6" t="s">
        <v>45</v>
      </c>
      <c r="B12" s="6" t="s">
        <v>38</v>
      </c>
      <c r="C12" s="6" t="n">
        <v>1</v>
      </c>
      <c r="D12" s="6" t="n">
        <v>2</v>
      </c>
      <c r="E12" s="6" t="n">
        <v>0</v>
      </c>
      <c r="F12" s="6" t="s">
        <v>18</v>
      </c>
      <c r="G12" s="6" t="n">
        <v>10</v>
      </c>
      <c r="H12" s="6" t="n">
        <v>35</v>
      </c>
      <c r="I12" s="6" t="n">
        <v>1</v>
      </c>
      <c r="J12" s="6" t="n">
        <v>1</v>
      </c>
      <c r="K12" s="6" t="str">
        <f aca="false">CONCATENATE(A12,", ",F12,", ",G12,"lbs, ",H12,"caps, ",I12)</f>
        <v>Drifter Outfit, Arms, Legs, Torso, 10lbs, 35caps, 1</v>
      </c>
      <c r="M12" s="7" t="s">
        <v>46</v>
      </c>
      <c r="N12" s="7" t="n">
        <v>16</v>
      </c>
      <c r="O12" s="7" t="n">
        <v>16</v>
      </c>
      <c r="P12" s="7" t="s">
        <v>47</v>
      </c>
      <c r="Q12" s="7" t="n">
        <f aca="false">IF(N12=O12,INDEX(2d20!A:B,MATCH(Clothing!N12,2d20!A:A,0),2),SUM(INDEX(2d20!A:B,MATCH(Clothing!N12,2d20!A:A,0),2),INDEX(2d20!A:B,MATCH(Clothing!O12,2d20!A:A,0),2)))</f>
        <v>3.75</v>
      </c>
      <c r="R12" s="7" t="n">
        <f aca="false">IFERROR(IF(ISNUMBER(FIND("x",P12)),(LEFT(P12,FIND("+",P12)-1)+MID(P12,FIND("+",P12)+1,1)*5/6)*10,LEFT(P12,FIND("+",P12)-1)+MID(P12,FIND("+",P12)+1,1)*5/6),P12)</f>
        <v>17</v>
      </c>
      <c r="S12" s="7" t="str">
        <f aca="false">IF(N12=O12,CONCATENATE(N12,"  ",M12,"  (",P12,")"),CONCATENATE(N12,"-",O12,"  ",M12,"  (",P12,")"))</f>
        <v>16  Fuel  (12+6 CD)</v>
      </c>
    </row>
    <row r="13" customFormat="false" ht="13.8" hidden="false" customHeight="false" outlineLevel="0" collapsed="false">
      <c r="A13" s="8" t="s">
        <v>48</v>
      </c>
      <c r="B13" s="8" t="s">
        <v>38</v>
      </c>
      <c r="C13" s="8" t="n">
        <v>1</v>
      </c>
      <c r="D13" s="8" t="n">
        <v>1</v>
      </c>
      <c r="E13" s="8" t="n">
        <v>0</v>
      </c>
      <c r="F13" s="8" t="s">
        <v>18</v>
      </c>
      <c r="G13" s="8" t="n">
        <v>2</v>
      </c>
      <c r="H13" s="8" t="n">
        <v>15</v>
      </c>
      <c r="I13" s="8" t="n">
        <v>1</v>
      </c>
      <c r="J13" s="8" t="n">
        <v>1</v>
      </c>
      <c r="K13" s="8" t="str">
        <f aca="false">CONCATENATE(A13,", ",F13,", ",G13,"lbs, ",H13,"caps, ",I13)</f>
        <v>Engineer's Armor, Arms, Legs, Torso, 2lbs, 15caps, 1</v>
      </c>
      <c r="M13" s="9" t="s">
        <v>49</v>
      </c>
      <c r="N13" s="9" t="n">
        <v>17</v>
      </c>
      <c r="O13" s="9" t="n">
        <v>17</v>
      </c>
      <c r="P13" s="9" t="s">
        <v>23</v>
      </c>
      <c r="Q13" s="9" t="n">
        <f aca="false">IF(N13=O13,INDEX(2d20!A:B,MATCH(Clothing!N13,2d20!A:A,0),2),SUM(INDEX(2d20!A:B,MATCH(Clothing!N13,2d20!A:A,0),2),INDEX(2d20!A:B,MATCH(Clothing!O13,2d20!A:A,0),2)))</f>
        <v>4</v>
      </c>
      <c r="R13" s="9" t="n">
        <f aca="false">IFERROR(IF(ISNUMBER(FIND("x",P13)),(LEFT(P13,FIND("+",P13)-1)+MID(P13,FIND("+",P13)+1,1)*5/6)*10,LEFT(P13,FIND("+",P13)-1)+MID(P13,FIND("+",P13)+1,1)*5/6),P13)</f>
        <v>8.5</v>
      </c>
      <c r="S13" s="9" t="str">
        <f aca="false">IF(N13=O13,CONCATENATE(N13,"  ",M13,"  (",P13,")"),CONCATENATE(N13,"-",O13,"  ",M13,"  (",P13,")"))</f>
        <v>17  .357  (6+3 CD)</v>
      </c>
    </row>
    <row r="14" customFormat="false" ht="13.8" hidden="false" customHeight="false" outlineLevel="0" collapsed="false">
      <c r="A14" s="6" t="s">
        <v>50</v>
      </c>
      <c r="B14" s="6" t="s">
        <v>38</v>
      </c>
      <c r="C14" s="6" t="n">
        <v>0</v>
      </c>
      <c r="D14" s="6" t="n">
        <v>0</v>
      </c>
      <c r="E14" s="6" t="n">
        <v>0</v>
      </c>
      <c r="F14" s="6" t="s">
        <v>18</v>
      </c>
      <c r="G14" s="6" t="n">
        <v>2</v>
      </c>
      <c r="H14" s="6" t="n">
        <v>30</v>
      </c>
      <c r="I14" s="6" t="n">
        <v>2</v>
      </c>
      <c r="J14" s="6" t="n">
        <v>1</v>
      </c>
      <c r="K14" s="6" t="str">
        <f aca="false">CONCATENATE(A14,", ",F14,", ",G14,"lbs, ",H14,"caps, ",I14)</f>
        <v>Formal Clothing, Arms, Legs, Torso, 2lbs, 30caps, 2</v>
      </c>
      <c r="M14" s="7" t="s">
        <v>51</v>
      </c>
      <c r="N14" s="7" t="n">
        <v>18</v>
      </c>
      <c r="O14" s="7" t="n">
        <v>19</v>
      </c>
      <c r="P14" s="7" t="s">
        <v>52</v>
      </c>
      <c r="Q14" s="7" t="n">
        <f aca="false">IF(N14=O14,INDEX(2d20!A:B,MATCH(Clothing!N14,2d20!A:A,0),2),SUM(INDEX(2d20!A:B,MATCH(Clothing!N14,2d20!A:A,0),2),INDEX(2d20!A:B,MATCH(Clothing!O14,2d20!A:A,0),2)))</f>
        <v>8.75</v>
      </c>
      <c r="R14" s="7" t="n">
        <f aca="false">IFERROR(IF(ISNUMBER(FIND("x",P14)),(LEFT(P14,FIND("+",P14)-1)+MID(P14,FIND("+",P14)+1,1)*5/6)*10,LEFT(P14,FIND("+",P14)-1)+MID(P14,FIND("+",P14)+1,1)*5/6),P14)</f>
        <v>12.3333333333333</v>
      </c>
      <c r="S14" s="7" t="str">
        <f aca="false">IF(N14=O14,CONCATENATE(N14,"  ",M14,"  (",P14,")"),CONCATENATE(N14,"-",O14,"  ",M14,"  (",P14,")"))</f>
        <v>18-19  .45  (9+4 CD)</v>
      </c>
    </row>
    <row r="15" customFormat="false" ht="13.8" hidden="false" customHeight="false" outlineLevel="0" collapsed="false">
      <c r="A15" s="8" t="s">
        <v>53</v>
      </c>
      <c r="B15" s="8" t="s">
        <v>38</v>
      </c>
      <c r="C15" s="8" t="n">
        <v>0</v>
      </c>
      <c r="D15" s="8" t="n">
        <v>0</v>
      </c>
      <c r="E15" s="8" t="s">
        <v>54</v>
      </c>
      <c r="F15" s="8" t="s">
        <v>55</v>
      </c>
      <c r="G15" s="8" t="n">
        <v>5</v>
      </c>
      <c r="H15" s="8" t="n">
        <v>85</v>
      </c>
      <c r="I15" s="8" t="n">
        <v>3</v>
      </c>
      <c r="J15" s="8" t="n">
        <v>1</v>
      </c>
      <c r="K15" s="8" t="str">
        <f aca="false">CONCATENATE(A15,", ",F15,", ",G15,"lbs, ",H15,"caps, ",I15)</f>
        <v>Hazmat Suit, Head Arms, Legs, Torso, 5lbs, 85caps, 3</v>
      </c>
      <c r="M15" s="9" t="s">
        <v>56</v>
      </c>
      <c r="N15" s="9" t="n">
        <v>20</v>
      </c>
      <c r="O15" s="9" t="n">
        <v>21</v>
      </c>
      <c r="P15" s="9" t="s">
        <v>57</v>
      </c>
      <c r="Q15" s="9" t="n">
        <f aca="false">IF(N15=O15,INDEX(2d20!A:B,MATCH(Clothing!N15,2d20!A:A,0),2),SUM(INDEX(2d20!A:B,MATCH(Clothing!N15,2d20!A:A,0),2),INDEX(2d20!A:B,MATCH(Clothing!O15,2d20!A:A,0),2)))</f>
        <v>9.75</v>
      </c>
      <c r="R15" s="9" t="n">
        <f aca="false">IFERROR(IF(ISNUMBER(FIND("x",P15)),(LEFT(P15,FIND("+",P15)-1)+MID(P15,FIND("+",P15)+1,1)*5/6)*10,LEFT(P15,FIND("+",P15)-1)+MID(P15,FIND("+",P15)+1,1)*5/6),P15)</f>
        <v>11.3333333333333</v>
      </c>
      <c r="S15" s="9" t="str">
        <f aca="false">IF(N15=O15,CONCATENATE(N15,"  ",M15,"  (",P15,")"),CONCATENATE(N15,"-",O15,"  ",M15,"  (",P15,")"))</f>
        <v>20-21  10mm  (8+4 CD)</v>
      </c>
    </row>
    <row r="16" customFormat="false" ht="13.8" hidden="false" customHeight="false" outlineLevel="0" collapsed="false">
      <c r="A16" s="6" t="s">
        <v>58</v>
      </c>
      <c r="B16" s="6" t="s">
        <v>38</v>
      </c>
      <c r="C16" s="6" t="n">
        <v>1</v>
      </c>
      <c r="D16" s="6" t="n">
        <v>1</v>
      </c>
      <c r="E16" s="6" t="n">
        <v>1</v>
      </c>
      <c r="F16" s="6" t="s">
        <v>18</v>
      </c>
      <c r="G16" s="6" t="n">
        <v>2</v>
      </c>
      <c r="H16" s="6" t="n">
        <v>20</v>
      </c>
      <c r="I16" s="6" t="n">
        <v>1</v>
      </c>
      <c r="J16" s="6" t="n">
        <v>1</v>
      </c>
      <c r="K16" s="6" t="str">
        <f aca="false">CONCATENATE(A16,", ",F16,", ",G16,"lbs, ",H16,"caps, ",I16)</f>
        <v>Heavy Coat, Arms, Legs, Torso, 2lbs, 20caps, 1</v>
      </c>
      <c r="M16" s="7" t="s">
        <v>59</v>
      </c>
      <c r="N16" s="7" t="n">
        <v>22</v>
      </c>
      <c r="O16" s="7" t="n">
        <v>23</v>
      </c>
      <c r="P16" s="7" t="s">
        <v>26</v>
      </c>
      <c r="Q16" s="7" t="n">
        <f aca="false">IF(N16=O16,INDEX(2d20!A:B,MATCH(Clothing!N16,2d20!A:A,0),2),SUM(INDEX(2d20!A:B,MATCH(Clothing!N16,2d20!A:A,0),2),INDEX(2d20!A:B,MATCH(Clothing!O16,2d20!A:A,0),2)))</f>
        <v>9.25</v>
      </c>
      <c r="R16" s="7" t="n">
        <f aca="false">IFERROR(IF(ISNUMBER(FIND("x",P16)),(LEFT(P16,FIND("+",P16)-1)+MID(P16,FIND("+",P16)+1,1)*5/6)*10,LEFT(P16,FIND("+",P16)-1)+MID(P16,FIND("+",P16)+1,1)*5/6),P16)</f>
        <v>14.1666666666667</v>
      </c>
      <c r="S16" s="7" t="str">
        <f aca="false">IF(N16=O16,CONCATENATE(N16,"  ",M16,"  (",P16,")"),CONCATENATE(N16,"-",O16,"  ",M16,"  (",P16,")"))</f>
        <v>22-23  .38  (10+5 CD)</v>
      </c>
    </row>
    <row r="17" customFormat="false" ht="13.8" hidden="false" customHeight="false" outlineLevel="0" collapsed="false">
      <c r="A17" s="8" t="s">
        <v>60</v>
      </c>
      <c r="B17" s="8" t="s">
        <v>38</v>
      </c>
      <c r="C17" s="8" t="n">
        <v>1</v>
      </c>
      <c r="D17" s="8" t="n">
        <v>0</v>
      </c>
      <c r="E17" s="8" t="n">
        <v>0</v>
      </c>
      <c r="F17" s="8" t="s">
        <v>18</v>
      </c>
      <c r="G17" s="8" t="n">
        <v>4</v>
      </c>
      <c r="H17" s="8" t="n">
        <v>13</v>
      </c>
      <c r="I17" s="8" t="n">
        <v>0</v>
      </c>
      <c r="J17" s="8" t="n">
        <v>1</v>
      </c>
      <c r="K17" s="8" t="str">
        <f aca="false">CONCATENATE(A17,", ",F17,", ",G17,"lbs, ",H17,"caps, ",I17)</f>
        <v>Hides, Arms, Legs, Torso, 4lbs, 13caps, 0</v>
      </c>
      <c r="M17" s="9" t="s">
        <v>61</v>
      </c>
      <c r="N17" s="9" t="n">
        <v>24</v>
      </c>
      <c r="O17" s="9" t="n">
        <v>24</v>
      </c>
      <c r="P17" s="9" t="s">
        <v>62</v>
      </c>
      <c r="Q17" s="9" t="n">
        <f aca="false">IF(N17=O17,INDEX(2d20!A:B,MATCH(Clothing!N17,2d20!A:A,0),2),SUM(INDEX(2d20!A:B,MATCH(Clothing!N17,2d20!A:A,0),2),INDEX(2d20!A:B,MATCH(Clothing!O17,2d20!A:A,0),2)))</f>
        <v>4.25</v>
      </c>
      <c r="R17" s="9" t="n">
        <f aca="false">IFERROR(IF(ISNUMBER(FIND("x",P17)),(LEFT(P17,FIND("+",P17)-1)+MID(P17,FIND("+",P17)+1,1)*5/6)*10,LEFT(P17,FIND("+",P17)-1)+MID(P17,FIND("+",P17)+1,1)*5/6),P17)</f>
        <v>2.83333333333333</v>
      </c>
      <c r="S17" s="9" t="str">
        <f aca="false">IF(N17=O17,CONCATENATE(N17,"  ",M17,"  (",P17,")"),CONCATENATE(N17,"-",O17,"  ",M17,"  (",P17,")"))</f>
        <v>24  Flare  (2+1 CD)</v>
      </c>
    </row>
    <row r="18" customFormat="false" ht="13.8" hidden="false" customHeight="false" outlineLevel="0" collapsed="false">
      <c r="A18" s="6" t="s">
        <v>63</v>
      </c>
      <c r="B18" s="6" t="s">
        <v>38</v>
      </c>
      <c r="C18" s="6" t="n">
        <v>0</v>
      </c>
      <c r="D18" s="6" t="n">
        <v>0</v>
      </c>
      <c r="E18" s="6" t="n">
        <v>0</v>
      </c>
      <c r="F18" s="6" t="s">
        <v>18</v>
      </c>
      <c r="G18" s="6" t="n">
        <v>2</v>
      </c>
      <c r="H18" s="6" t="n">
        <v>10</v>
      </c>
      <c r="I18" s="6" t="n">
        <v>1</v>
      </c>
      <c r="J18" s="6" t="n">
        <v>1</v>
      </c>
      <c r="K18" s="6" t="str">
        <f aca="false">CONCATENATE(A18,", ",F18,", ",G18,"lbs, ",H18,"caps, ",I18)</f>
        <v>Lab Coat, Arms, Legs, Torso, 2lbs, 10caps, 1</v>
      </c>
      <c r="M18" s="7" t="s">
        <v>64</v>
      </c>
      <c r="N18" s="7" t="n">
        <v>25</v>
      </c>
      <c r="O18" s="7" t="n">
        <v>25</v>
      </c>
      <c r="P18" s="7" t="s">
        <v>23</v>
      </c>
      <c r="Q18" s="7" t="n">
        <f aca="false">IF(N18=O18,INDEX(2d20!A:B,MATCH(Clothing!N18,2d20!A:A,0),2),SUM(INDEX(2d20!A:B,MATCH(Clothing!N18,2d20!A:A,0),2),INDEX(2d20!A:B,MATCH(Clothing!O18,2d20!A:A,0),2)))</f>
        <v>4</v>
      </c>
      <c r="R18" s="7" t="n">
        <f aca="false">IFERROR(IF(ISNUMBER(FIND("x",P18)),(LEFT(P18,FIND("+",P18)-1)+MID(P18,FIND("+",P18)+1,1)*5/6)*10,LEFT(P18,FIND("+",P18)-1)+MID(P18,FIND("+",P18)+1,1)*5/6),P18)</f>
        <v>8.5</v>
      </c>
      <c r="S18" s="7" t="str">
        <f aca="false">IF(N18=O18,CONCATENATE(N18,"  ",M18,"  (",P18,")"),CONCATENATE(N18,"-",O18,"  ",M18,"  (",P18,")"))</f>
        <v>25  .308  (6+3 CD)</v>
      </c>
    </row>
    <row r="19" customFormat="false" ht="13.8" hidden="false" customHeight="false" outlineLevel="0" collapsed="false">
      <c r="A19" s="8" t="s">
        <v>65</v>
      </c>
      <c r="B19" s="8" t="s">
        <v>38</v>
      </c>
      <c r="C19" s="8" t="n">
        <v>2</v>
      </c>
      <c r="D19" s="8" t="n">
        <v>2</v>
      </c>
      <c r="E19" s="8" t="n">
        <v>0</v>
      </c>
      <c r="F19" s="8" t="s">
        <v>43</v>
      </c>
      <c r="G19" s="8" t="n">
        <v>17</v>
      </c>
      <c r="H19" s="8" t="n">
        <v>65</v>
      </c>
      <c r="I19" s="8" t="n">
        <v>2</v>
      </c>
      <c r="J19" s="8" t="n">
        <v>1</v>
      </c>
      <c r="K19" s="8" t="str">
        <f aca="false">CONCATENATE(A19,", ",F19,", ",G19,"lbs, ",H19,"caps, ",I19)</f>
        <v>Spike Armor, Head, Arms, Legs, Torso, 17lbs, 65caps, 2</v>
      </c>
      <c r="M19" s="9" t="s">
        <v>66</v>
      </c>
      <c r="N19" s="9" t="n">
        <v>26</v>
      </c>
      <c r="O19" s="9" t="n">
        <v>26</v>
      </c>
      <c r="P19" s="9" t="s">
        <v>67</v>
      </c>
      <c r="Q19" s="9" t="n">
        <f aca="false">IF(N19=O19,INDEX(2d20!A:B,MATCH(Clothing!N19,2d20!A:A,0),2),SUM(INDEX(2d20!A:B,MATCH(Clothing!N19,2d20!A:A,0),2),INDEX(2d20!A:B,MATCH(Clothing!O19,2d20!A:A,0),2)))</f>
        <v>3.75</v>
      </c>
      <c r="R19" s="9" t="n">
        <f aca="false">IFERROR(IF(ISNUMBER(FIND("x",P19)),(LEFT(P19,FIND("+",P19)-1)+MID(P19,FIND("+",P19)+1,1)*5/6)*10,LEFT(P19,FIND("+",P19)-1)+MID(P19,FIND("+",P19)+1,1)*5/6),P19)</f>
        <v>13.3333333333333</v>
      </c>
      <c r="S19" s="9" t="str">
        <f aca="false">IF(N19=O19,CONCATENATE(N19,"  ",M19,"  (",P19,")"),CONCATENATE(N19,"-",O19,"  ",M19,"  (",P19,")"))</f>
        <v>26  9mm  (10+4 CD)</v>
      </c>
    </row>
    <row r="20" customFormat="false" ht="13.8" hidden="false" customHeight="false" outlineLevel="0" collapsed="false">
      <c r="A20" s="6" t="s">
        <v>68</v>
      </c>
      <c r="B20" s="6" t="s">
        <v>38</v>
      </c>
      <c r="C20" s="6" t="n">
        <v>2</v>
      </c>
      <c r="D20" s="6" t="n">
        <v>0</v>
      </c>
      <c r="E20" s="6" t="n">
        <v>0</v>
      </c>
      <c r="F20" s="6" t="s">
        <v>18</v>
      </c>
      <c r="G20" s="6" t="n">
        <v>2</v>
      </c>
      <c r="H20" s="6" t="n">
        <v>12</v>
      </c>
      <c r="I20" s="6" t="n">
        <v>1</v>
      </c>
      <c r="J20" s="6" t="n">
        <v>1</v>
      </c>
      <c r="K20" s="6" t="str">
        <f aca="false">CONCATENATE(A20,", ",F20,", ",G20,"lbs, ",H20,"caps, ",I20)</f>
        <v>Utility Coveralls, Arms, Legs, Torso, 2lbs, 12caps, 1</v>
      </c>
      <c r="M20" s="7" t="s">
        <v>69</v>
      </c>
      <c r="N20" s="7" t="n">
        <v>27</v>
      </c>
      <c r="O20" s="7" t="n">
        <v>27</v>
      </c>
      <c r="P20" s="7" t="s">
        <v>23</v>
      </c>
      <c r="Q20" s="7" t="n">
        <f aca="false">IF(N20=O20,INDEX(2d20!A:B,MATCH(Clothing!N20,2d20!A:A,0),2),SUM(INDEX(2d20!A:B,MATCH(Clothing!N20,2d20!A:A,0),2),INDEX(2d20!A:B,MATCH(Clothing!O20,2d20!A:A,0),2)))</f>
        <v>3.5</v>
      </c>
      <c r="R20" s="7" t="n">
        <f aca="false">IFERROR(IF(ISNUMBER(FIND("x",P20)),(LEFT(P20,FIND("+",P20)-1)+MID(P20,FIND("+",P20)+1,1)*5/6)*10,LEFT(P20,FIND("+",P20)-1)+MID(P20,FIND("+",P20)+1,1)*5/6),P20)</f>
        <v>8.5</v>
      </c>
      <c r="S20" s="7" t="str">
        <f aca="false">IF(N20=O20,CONCATENATE(N20,"  ",M20,"  (",P20,")"),CONCATENATE(N20,"-",O20,"  ",M20,"  (",P20,")"))</f>
        <v>27  Shells  (6+3 CD)</v>
      </c>
    </row>
    <row r="21" customFormat="false" ht="13.8" hidden="false" customHeight="false" outlineLevel="0" collapsed="false">
      <c r="A21" s="8" t="s">
        <v>70</v>
      </c>
      <c r="B21" s="8" t="s">
        <v>71</v>
      </c>
      <c r="C21" s="8" t="n">
        <v>2</v>
      </c>
      <c r="D21" s="8" t="n">
        <v>0</v>
      </c>
      <c r="E21" s="8" t="n">
        <v>0</v>
      </c>
      <c r="F21" s="8" t="s">
        <v>72</v>
      </c>
      <c r="G21" s="8" t="n">
        <v>3</v>
      </c>
      <c r="H21" s="8" t="n">
        <v>20</v>
      </c>
      <c r="I21" s="8" t="n">
        <v>1</v>
      </c>
      <c r="J21" s="8" t="n">
        <v>1</v>
      </c>
      <c r="K21" s="8" t="str">
        <f aca="false">CONCATENATE(A21,", ",F21,", ",G21,"lbs, ",H21,"caps, ",I21)</f>
        <v>Army Helmet, Head, 3lbs, 20caps, 1</v>
      </c>
      <c r="M21" s="9" t="s">
        <v>73</v>
      </c>
      <c r="N21" s="9" t="n">
        <v>28</v>
      </c>
      <c r="O21" s="9" t="n">
        <v>29</v>
      </c>
      <c r="P21" s="9" t="s">
        <v>74</v>
      </c>
      <c r="Q21" s="9" t="n">
        <f aca="false">IF(N21=O21,INDEX(2d20!A:B,MATCH(Clothing!N21,2d20!A:A,0),2),SUM(INDEX(2d20!A:B,MATCH(Clothing!N21,2d20!A:A,0),2),INDEX(2d20!A:B,MATCH(Clothing!O21,2d20!A:A,0),2)))</f>
        <v>6.25</v>
      </c>
      <c r="R21" s="9" t="n">
        <f aca="false">IFERROR(IF(ISNUMBER(FIND("x",P21)),(LEFT(P21,FIND("+",P21)-1)+MID(P21,FIND("+",P21)+1,1)*5/6)*10,LEFT(P21,FIND("+",P21)-1)+MID(P21,FIND("+",P21)+1,1)*5/6),P21)</f>
        <v>19.8333333333333</v>
      </c>
      <c r="S21" s="9" t="str">
        <f aca="false">IF(N21=O21,CONCATENATE(N21,"  ",M21,"  (",P21,")"),CONCATENATE(N21,"-",O21,"  ",M21,"  (",P21,")"))</f>
        <v>28-29  Fusion Cell  (14+7 CD)</v>
      </c>
    </row>
    <row r="22" customFormat="false" ht="13.8" hidden="false" customHeight="false" outlineLevel="0" collapsed="false">
      <c r="A22" s="6" t="s">
        <v>75</v>
      </c>
      <c r="B22" s="6" t="s">
        <v>71</v>
      </c>
      <c r="C22" s="6" t="n">
        <v>0</v>
      </c>
      <c r="D22" s="6" t="n">
        <v>1</v>
      </c>
      <c r="E22" s="6" t="n">
        <v>0</v>
      </c>
      <c r="F22" s="6" t="s">
        <v>72</v>
      </c>
      <c r="G22" s="6" t="s">
        <v>76</v>
      </c>
      <c r="H22" s="6" t="n">
        <v>12</v>
      </c>
      <c r="I22" s="6" t="n">
        <v>2</v>
      </c>
      <c r="J22" s="6" t="n">
        <v>1</v>
      </c>
      <c r="K22" s="6" t="str">
        <f aca="false">CONCATENATE(A22,", ",F22,", ",G22,"lbs, ",H22,"caps, ",I22)</f>
        <v>BoS Hood, Head, &lt;1lbs, 12caps, 2</v>
      </c>
      <c r="M22" s="7" t="s">
        <v>77</v>
      </c>
      <c r="N22" s="7" t="n">
        <v>30</v>
      </c>
      <c r="O22" s="7" t="n">
        <v>30</v>
      </c>
      <c r="P22" s="7" t="s">
        <v>78</v>
      </c>
      <c r="Q22" s="7" t="n">
        <f aca="false">IF(N22=O22,INDEX(2d20!A:B,MATCH(Clothing!N22,2d20!A:A,0),2),SUM(INDEX(2d20!A:B,MATCH(Clothing!N22,2d20!A:A,0),2),INDEX(2d20!A:B,MATCH(Clothing!O22,2d20!A:A,0),2)))</f>
        <v>2.75</v>
      </c>
      <c r="R22" s="7" t="n">
        <f aca="false">IFERROR(IF(ISNUMBER(FIND("x",P22)),(LEFT(P22,FIND("+",P22)-1)+MID(P22,FIND("+",P22)+1,1)*5/6)*10,LEFT(P22,FIND("+",P22)-1)+MID(P22,FIND("+",P22)+1,1)*5/6),P22)</f>
        <v>8.33333333333333</v>
      </c>
      <c r="S22" s="7" t="str">
        <f aca="false">IF(N22=O22,CONCATENATE(N22,"  ",M22,"  (",P22,")"),CONCATENATE(N22,"-",O22,"  ",M22,"  (",P22,")"))</f>
        <v>30  25mm  (5+4 CD)</v>
      </c>
    </row>
    <row r="23" customFormat="false" ht="13.8" hidden="false" customHeight="false" outlineLevel="0" collapsed="false">
      <c r="A23" s="8" t="s">
        <v>79</v>
      </c>
      <c r="B23" s="8" t="s">
        <v>71</v>
      </c>
      <c r="C23" s="8" t="n">
        <v>0</v>
      </c>
      <c r="D23" s="8" t="n">
        <v>2</v>
      </c>
      <c r="E23" s="8" t="n">
        <v>0</v>
      </c>
      <c r="F23" s="8" t="s">
        <v>72</v>
      </c>
      <c r="G23" s="8" t="s">
        <v>76</v>
      </c>
      <c r="H23" s="8" t="n">
        <v>8</v>
      </c>
      <c r="I23" s="8" t="n">
        <v>2</v>
      </c>
      <c r="J23" s="8" t="n">
        <v>1</v>
      </c>
      <c r="K23" s="8" t="str">
        <f aca="false">CONCATENATE(A23,", ",F23,", ",G23,"lbs, ",H23,"caps, ",I23)</f>
        <v>BoS Scribe Hat, Head, &lt;1lbs, 8caps, 2</v>
      </c>
      <c r="M23" s="9" t="s">
        <v>80</v>
      </c>
      <c r="N23" s="9" t="n">
        <v>31</v>
      </c>
      <c r="O23" s="9" t="n">
        <v>31</v>
      </c>
      <c r="P23" s="9" t="s">
        <v>23</v>
      </c>
      <c r="Q23" s="9" t="n">
        <f aca="false">IF(N23=O23,INDEX(2d20!A:B,MATCH(Clothing!N23,2d20!A:A,0),2),SUM(INDEX(2d20!A:B,MATCH(Clothing!N23,2d20!A:A,0),2),INDEX(2d20!A:B,MATCH(Clothing!O23,2d20!A:A,0),2)))</f>
        <v>2.5</v>
      </c>
      <c r="R23" s="9" t="n">
        <f aca="false">IFERROR(IF(ISNUMBER(FIND("x",P23)),(LEFT(P23,FIND("+",P23)-1)+MID(P23,FIND("+",P23)+1,1)*5/6)*10,LEFT(P23,FIND("+",P23)-1)+MID(P23,FIND("+",P23)+1,1)*5/6),P23)</f>
        <v>8.5</v>
      </c>
      <c r="S23" s="9" t="str">
        <f aca="false">IF(N23=O23,CONCATENATE(N23,"  ",M23,"  (",P23,")"),CONCATENATE(N23,"-",O23,"  ",M23,"  (",P23,")"))</f>
        <v>31  Spike  (6+3 CD)</v>
      </c>
    </row>
    <row r="24" customFormat="false" ht="13.8" hidden="false" customHeight="false" outlineLevel="0" collapsed="false">
      <c r="A24" s="6" t="s">
        <v>81</v>
      </c>
      <c r="B24" s="6" t="s">
        <v>71</v>
      </c>
      <c r="C24" s="6" t="n">
        <v>0</v>
      </c>
      <c r="D24" s="6" t="n">
        <v>0</v>
      </c>
      <c r="E24" s="6" t="n">
        <v>0</v>
      </c>
      <c r="F24" s="6" t="s">
        <v>72</v>
      </c>
      <c r="G24" s="6" t="s">
        <v>76</v>
      </c>
      <c r="H24" s="6" t="n">
        <v>15</v>
      </c>
      <c r="I24" s="6" t="n">
        <v>1</v>
      </c>
      <c r="J24" s="6" t="n">
        <v>1</v>
      </c>
      <c r="K24" s="6" t="str">
        <f aca="false">CONCATENATE(A24,", ",F24,", ",G24,"lbs, ",H24,"caps, ",I24)</f>
        <v>Casual Hat, Head, &lt;1lbs, 15caps, 1</v>
      </c>
      <c r="M24" s="7" t="s">
        <v>82</v>
      </c>
      <c r="N24" s="7" t="n">
        <v>32</v>
      </c>
      <c r="O24" s="7" t="n">
        <v>33</v>
      </c>
      <c r="P24" s="7" t="s">
        <v>29</v>
      </c>
      <c r="Q24" s="7" t="n">
        <f aca="false">IF(N24=O24,INDEX(2d20!A:B,MATCH(Clothing!N24,2d20!A:A,0),2),SUM(INDEX(2d20!A:B,MATCH(Clothing!N24,2d20!A:A,0),2),INDEX(2d20!A:B,MATCH(Clothing!O24,2d20!A:A,0),2)))</f>
        <v>4.25</v>
      </c>
      <c r="R24" s="7" t="n">
        <f aca="false">IFERROR(IF(ISNUMBER(FIND("x",P24)),(LEFT(P24,FIND("+",P24)-1)+MID(P24,FIND("+",P24)+1,1)*5/6)*10,LEFT(P24,FIND("+",P24)-1)+MID(P24,FIND("+",P24)+1,1)*5/6),P24)</f>
        <v>5.66666666666667</v>
      </c>
      <c r="S24" s="7" t="str">
        <f aca="false">IF(N24=O24,CONCATENATE(N24,"  ",M24,"  (",P24,")"),CONCATENATE(N24,"-",O24,"  ",M24,"  (",P24,")"))</f>
        <v>32-33  .44  (4+2 CD)</v>
      </c>
    </row>
    <row r="25" customFormat="false" ht="13.8" hidden="false" customHeight="false" outlineLevel="0" collapsed="false">
      <c r="A25" s="8" t="s">
        <v>83</v>
      </c>
      <c r="B25" s="8" t="s">
        <v>71</v>
      </c>
      <c r="C25" s="8" t="n">
        <v>0</v>
      </c>
      <c r="D25" s="8" t="n">
        <v>0</v>
      </c>
      <c r="E25" s="8" t="n">
        <v>0</v>
      </c>
      <c r="F25" s="8" t="s">
        <v>72</v>
      </c>
      <c r="G25" s="8" t="s">
        <v>76</v>
      </c>
      <c r="H25" s="8" t="n">
        <v>15</v>
      </c>
      <c r="I25" s="8" t="n">
        <v>2</v>
      </c>
      <c r="J25" s="8" t="n">
        <v>1</v>
      </c>
      <c r="K25" s="8" t="str">
        <f aca="false">CONCATENATE(A25,", ",F25,", ",G25,"lbs, ",H25,"caps, ",I25)</f>
        <v>Formal Hat, Head, &lt;1lbs, 15caps, 2</v>
      </c>
      <c r="M25" s="9" t="s">
        <v>84</v>
      </c>
      <c r="N25" s="9" t="n">
        <v>34</v>
      </c>
      <c r="O25" s="9" t="n">
        <v>35</v>
      </c>
      <c r="P25" s="9" t="s">
        <v>57</v>
      </c>
      <c r="Q25" s="9" t="n">
        <f aca="false">IF(N25=O25,INDEX(2d20!A:B,MATCH(Clothing!N25,2d20!A:A,0),2),SUM(INDEX(2d20!A:B,MATCH(Clothing!N25,2d20!A:A,0),2),INDEX(2d20!A:B,MATCH(Clothing!O25,2d20!A:A,0),2)))</f>
        <v>3.25</v>
      </c>
      <c r="R25" s="9" t="n">
        <f aca="false">IFERROR(IF(ISNUMBER(FIND("x",P25)),(LEFT(P25,FIND("+",P25)-1)+MID(P25,FIND("+",P25)+1,1)*5/6)*10,LEFT(P25,FIND("+",P25)-1)+MID(P25,FIND("+",P25)+1,1)*5/6),P25)</f>
        <v>11.3333333333333</v>
      </c>
      <c r="S25" s="9" t="str">
        <f aca="false">IF(N25=O25,CONCATENATE(N25,"  ",M25,"  (",P25,")"),CONCATENATE(N25,"-",O25,"  ",M25,"  (",P25,")"))</f>
        <v>34-35  5.56mm  (8+4 CD)</v>
      </c>
    </row>
    <row r="26" customFormat="false" ht="13.8" hidden="false" customHeight="false" outlineLevel="0" collapsed="false">
      <c r="A26" s="6" t="s">
        <v>85</v>
      </c>
      <c r="B26" s="6" t="s">
        <v>71</v>
      </c>
      <c r="C26" s="6" t="n">
        <v>1</v>
      </c>
      <c r="D26" s="6" t="n">
        <v>0</v>
      </c>
      <c r="E26" s="6" t="n">
        <v>3</v>
      </c>
      <c r="F26" s="6" t="s">
        <v>72</v>
      </c>
      <c r="G26" s="6" t="n">
        <v>3</v>
      </c>
      <c r="H26" s="6" t="n">
        <v>10</v>
      </c>
      <c r="I26" s="6" t="n">
        <v>2</v>
      </c>
      <c r="J26" s="6" t="n">
        <v>1</v>
      </c>
      <c r="K26" s="6" t="str">
        <f aca="false">CONCATENATE(A26,", ",F26,", ",G26,"lbs, ",H26,"caps, ",I26)</f>
        <v>Gas Mask, Head, 3lbs, 10caps, 2</v>
      </c>
      <c r="M26" s="7" t="s">
        <v>86</v>
      </c>
      <c r="N26" s="7" t="n">
        <v>36</v>
      </c>
      <c r="O26" s="7" t="n">
        <v>36</v>
      </c>
      <c r="P26" s="7" t="s">
        <v>62</v>
      </c>
      <c r="Q26" s="7" t="n">
        <f aca="false">IF(N26=O26,INDEX(2d20!A:B,MATCH(Clothing!N26,2d20!A:A,0),2),SUM(INDEX(2d20!A:B,MATCH(Clothing!N26,2d20!A:A,0),2),INDEX(2d20!A:B,MATCH(Clothing!O26,2d20!A:A,0),2)))</f>
        <v>1.25</v>
      </c>
      <c r="R26" s="7" t="n">
        <f aca="false">IFERROR(IF(ISNUMBER(FIND("x",P26)),(LEFT(P26,FIND("+",P26)-1)+MID(P26,FIND("+",P26)+1,1)*5/6)*10,LEFT(P26,FIND("+",P26)-1)+MID(P26,FIND("+",P26)+1,1)*5/6),P26)</f>
        <v>2.83333333333333</v>
      </c>
      <c r="S26" s="7" t="str">
        <f aca="false">IF(N26=O26,CONCATENATE(N26,"  ",M26,"  (",P26,")"),CONCATENATE(N26,"-",O26,"  ",M26,"  (",P26,")"))</f>
        <v>36  40mm  (2+1 CD)</v>
      </c>
    </row>
    <row r="27" customFormat="false" ht="13.8" hidden="false" customHeight="false" outlineLevel="0" collapsed="false">
      <c r="A27" s="8" t="s">
        <v>87</v>
      </c>
      <c r="B27" s="8" t="s">
        <v>71</v>
      </c>
      <c r="C27" s="8" t="n">
        <v>2</v>
      </c>
      <c r="D27" s="8" t="n">
        <v>0</v>
      </c>
      <c r="E27" s="8" t="n">
        <v>0</v>
      </c>
      <c r="F27" s="8" t="s">
        <v>72</v>
      </c>
      <c r="G27" s="8" t="s">
        <v>76</v>
      </c>
      <c r="H27" s="8" t="n">
        <v>15</v>
      </c>
      <c r="I27" s="8" t="n">
        <v>1</v>
      </c>
      <c r="J27" s="8" t="n">
        <v>1</v>
      </c>
      <c r="K27" s="8" t="str">
        <f aca="false">CONCATENATE(A27,", ",F27,", ",G27,"lbs, ",H27,"caps, ",I27)</f>
        <v>Hard Hat, Head, &lt;1lbs, 15caps, 1</v>
      </c>
      <c r="M27" s="9" t="s">
        <v>88</v>
      </c>
      <c r="N27" s="9" t="n">
        <v>37</v>
      </c>
      <c r="O27" s="9" t="n">
        <v>37</v>
      </c>
      <c r="P27" s="9" t="s">
        <v>62</v>
      </c>
      <c r="Q27" s="9" t="n">
        <f aca="false">IF(N27=O27,INDEX(2d20!A:B,MATCH(Clothing!N27,2d20!A:A,0),2),SUM(INDEX(2d20!A:B,MATCH(Clothing!N27,2d20!A:A,0),2),INDEX(2d20!A:B,MATCH(Clothing!O27,2d20!A:A,0),2)))</f>
        <v>1</v>
      </c>
      <c r="R27" s="9" t="n">
        <f aca="false">IFERROR(IF(ISNUMBER(FIND("x",P27)),(LEFT(P27,FIND("+",P27)-1)+MID(P27,FIND("+",P27)+1,1)*5/6)*10,LEFT(P27,FIND("+",P27)-1)+MID(P27,FIND("+",P27)+1,1)*5/6),P27)</f>
        <v>2.83333333333333</v>
      </c>
      <c r="S27" s="9" t="str">
        <f aca="false">IF(N27=O27,CONCATENATE(N27,"  ",M27,"  (",P27,")"),CONCATENATE(N27,"-",O27,"  ",M27,"  (",P27,")"))</f>
        <v>37  Missile  (2+1 CD)</v>
      </c>
    </row>
    <row r="28" customFormat="false" ht="13.8" hidden="false" customHeight="false" outlineLevel="0" collapsed="false">
      <c r="A28" s="6" t="s">
        <v>89</v>
      </c>
      <c r="B28" s="6" t="s">
        <v>71</v>
      </c>
      <c r="C28" s="6" t="n">
        <v>1</v>
      </c>
      <c r="D28" s="6" t="n">
        <v>0</v>
      </c>
      <c r="E28" s="6" t="n">
        <v>1</v>
      </c>
      <c r="F28" s="6" t="s">
        <v>72</v>
      </c>
      <c r="G28" s="6" t="n">
        <v>2</v>
      </c>
      <c r="H28" s="6" t="n">
        <v>5</v>
      </c>
      <c r="I28" s="6" t="n">
        <v>1</v>
      </c>
      <c r="J28" s="6" t="n">
        <v>1</v>
      </c>
      <c r="K28" s="6" t="str">
        <f aca="false">CONCATENATE(A28,", ",F28,", ",G28,"lbs, ",H28,"caps, ",I28)</f>
        <v>Hood or Cowl, Head, 2lbs, 5caps, 1</v>
      </c>
      <c r="M28" s="7" t="s">
        <v>90</v>
      </c>
      <c r="N28" s="7" t="n">
        <v>38</v>
      </c>
      <c r="O28" s="7" t="n">
        <v>38</v>
      </c>
      <c r="P28" s="7" t="s">
        <v>29</v>
      </c>
      <c r="Q28" s="7" t="n">
        <f aca="false">IF(N28=O28,INDEX(2d20!A:B,MATCH(Clothing!N28,2d20!A:A,0),2),SUM(INDEX(2d20!A:B,MATCH(Clothing!N28,2d20!A:A,0),2),INDEX(2d20!A:B,MATCH(Clothing!O28,2d20!A:A,0),2)))</f>
        <v>0.75</v>
      </c>
      <c r="R28" s="7" t="n">
        <f aca="false">IFERROR(IF(ISNUMBER(FIND("x",P28)),(LEFT(P28,FIND("+",P28)-1)+MID(P28,FIND("+",P28)+1,1)*5/6)*10,LEFT(P28,FIND("+",P28)-1)+MID(P28,FIND("+",P28)+1,1)*5/6),P28)</f>
        <v>5.66666666666667</v>
      </c>
      <c r="S28" s="7" t="str">
        <f aca="false">IF(N28=O28,CONCATENATE(N28,"  ",M28,"  (",P28,")"),CONCATENATE(N28,"-",O28,"  ",M28,"  (",P28,")"))</f>
        <v>38  14mm  (4+2 CD)</v>
      </c>
    </row>
    <row r="29" customFormat="false" ht="13.8" hidden="false" customHeight="false" outlineLevel="0" collapsed="false">
      <c r="A29" s="8" t="s">
        <v>91</v>
      </c>
      <c r="B29" s="8" t="s">
        <v>71</v>
      </c>
      <c r="C29" s="8" t="n">
        <v>0</v>
      </c>
      <c r="D29" s="8" t="n">
        <v>0</v>
      </c>
      <c r="E29" s="8" t="n">
        <v>2</v>
      </c>
      <c r="F29" s="8" t="s">
        <v>72</v>
      </c>
      <c r="G29" s="8" t="n">
        <v>1</v>
      </c>
      <c r="H29" s="8" t="n">
        <v>5</v>
      </c>
      <c r="I29" s="8" t="n">
        <v>0</v>
      </c>
      <c r="J29" s="8" t="n">
        <v>1</v>
      </c>
      <c r="K29" s="8" t="str">
        <f aca="false">CONCATENATE(A29,", ",F29,", ",G29,"lbs, ",H29,"caps, ",I29)</f>
        <v>Sack Hood, Head, 1lbs, 5caps, 0</v>
      </c>
      <c r="M29" s="9" t="s">
        <v>92</v>
      </c>
      <c r="N29" s="9" t="n">
        <v>39</v>
      </c>
      <c r="O29" s="9" t="n">
        <v>40</v>
      </c>
      <c r="P29" s="9" t="s">
        <v>93</v>
      </c>
      <c r="Q29" s="9" t="n">
        <f aca="false">IF(N29=O29,INDEX(2d20!A:B,MATCH(Clothing!N29,2d20!A:A,0),2),SUM(INDEX(2d20!A:B,MATCH(Clothing!N29,2d20!A:A,0),2),INDEX(2d20!A:B,MATCH(Clothing!O29,2d20!A:A,0),2)))</f>
        <v>0.75</v>
      </c>
      <c r="R29" s="9" t="n">
        <f aca="false">IFERROR(IF(ISNUMBER(FIND("x",P29)),(LEFT(P29,FIND("+",P29)-1)+MID(P29,FIND("+",P29)+1,1)*5/6)*10,LEFT(P29,FIND("+",P29)-1)+MID(P29,FIND("+",P29)+1,1)*5/6),P29)</f>
        <v>1.83333333333333</v>
      </c>
      <c r="S29" s="9" t="str">
        <f aca="false">IF(N29=O29,CONCATENATE(N29,"  ",M29,"  (",P29,")"),CONCATENATE(N29,"-",O29,"  ",M29,"  (",P29,")"))</f>
        <v>39-40  MiniNuke  (1+1 CD)</v>
      </c>
    </row>
    <row r="30" customFormat="false" ht="13.8" hidden="false" customHeight="false" outlineLevel="0" collapsed="false">
      <c r="A30" s="6" t="s">
        <v>94</v>
      </c>
      <c r="B30" s="6" t="s">
        <v>71</v>
      </c>
      <c r="C30" s="6" t="n">
        <v>2</v>
      </c>
      <c r="D30" s="6" t="n">
        <v>2</v>
      </c>
      <c r="E30" s="6" t="n">
        <v>0</v>
      </c>
      <c r="F30" s="6" t="s">
        <v>72</v>
      </c>
      <c r="G30" s="6" t="n">
        <v>4</v>
      </c>
      <c r="H30" s="6" t="n">
        <v>20</v>
      </c>
      <c r="I30" s="6" t="n">
        <v>2</v>
      </c>
      <c r="J30" s="6" t="n">
        <v>1</v>
      </c>
      <c r="K30" s="6" t="str">
        <f aca="false">CONCATENATE(A30,", ",F30,", ",G30,"lbs, ",H30,"caps, ",I30)</f>
        <v>Welder's Visor, Head, 4lbs, 20caps, 2</v>
      </c>
    </row>
    <row r="31" customFormat="false" ht="13.8" hidden="false" customHeight="false" outlineLevel="0" collapsed="false">
      <c r="A31" s="1" t="s">
        <v>95</v>
      </c>
      <c r="B31" s="1" t="s">
        <v>71</v>
      </c>
    </row>
    <row r="32" customFormat="false" ht="13.8" hidden="false" customHeight="false" outlineLevel="0" collapsed="false">
      <c r="A32" s="1" t="s">
        <v>96</v>
      </c>
      <c r="B32" s="1" t="s">
        <v>71</v>
      </c>
    </row>
    <row r="33" customFormat="false" ht="13.8" hidden="false" customHeight="false" outlineLevel="0" collapsed="false">
      <c r="A33" s="1" t="s">
        <v>97</v>
      </c>
      <c r="B33" s="1" t="s">
        <v>71</v>
      </c>
    </row>
    <row r="34" customFormat="false" ht="13.8" hidden="false" customHeight="false" outlineLevel="0" collapsed="false">
      <c r="A34" s="1" t="s">
        <v>98</v>
      </c>
      <c r="B34" s="1" t="s">
        <v>17</v>
      </c>
    </row>
    <row r="35" customFormat="false" ht="13.8" hidden="false" customHeight="false" outlineLevel="0" collapsed="false">
      <c r="A35" s="1" t="s">
        <v>99</v>
      </c>
      <c r="B35" s="1" t="s">
        <v>17</v>
      </c>
    </row>
    <row r="36" customFormat="false" ht="13.8" hidden="false" customHeight="false" outlineLevel="0" collapsed="false">
      <c r="A36" s="1" t="s">
        <v>100</v>
      </c>
      <c r="B36" s="1" t="s">
        <v>38</v>
      </c>
    </row>
    <row r="37" customFormat="false" ht="13.8" hidden="false" customHeight="false" outlineLevel="0" collapsed="false">
      <c r="A37" s="1" t="s">
        <v>101</v>
      </c>
      <c r="B37" s="1" t="s">
        <v>38</v>
      </c>
    </row>
    <row r="38" customFormat="false" ht="13.8" hidden="false" customHeight="false" outlineLevel="0" collapsed="false">
      <c r="A38" s="1" t="s">
        <v>102</v>
      </c>
      <c r="B38" s="1" t="s">
        <v>38</v>
      </c>
    </row>
    <row r="39" customFormat="false" ht="13.8" hidden="false" customHeight="false" outlineLevel="0" collapsed="false">
      <c r="A39" s="1" t="s">
        <v>103</v>
      </c>
      <c r="B39" s="1" t="s">
        <v>38</v>
      </c>
    </row>
    <row r="40" customFormat="false" ht="13.8" hidden="false" customHeight="false" outlineLevel="0" collapsed="false">
      <c r="A40" s="1" t="s">
        <v>104</v>
      </c>
      <c r="B40" s="1" t="s">
        <v>38</v>
      </c>
    </row>
    <row r="41" customFormat="false" ht="13.8" hidden="false" customHeight="false" outlineLevel="0" collapsed="false">
      <c r="A41" s="1" t="s">
        <v>105</v>
      </c>
      <c r="B41" s="1" t="s">
        <v>38</v>
      </c>
    </row>
  </sheetData>
  <autoFilter ref="A1:K32">
    <sortState ref="A2:K32">
      <sortCondition ref="A2:A3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7"/>
  <sheetViews>
    <sheetView showFormulas="false" showGridLines="true" showRowColHeaders="true" showZeros="true" rightToLeft="false" tabSelected="true" showOutlineSymbols="true" defaultGridColor="true" view="normal" topLeftCell="A64" colorId="64" zoomScale="75" zoomScaleNormal="75" zoomScalePageLayoutView="100" workbookViewId="0">
      <selection pane="topLeft" activeCell="E100" activeCellId="0" sqref="E100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5.57"/>
    <col collapsed="false" customWidth="true" hidden="false" outlineLevel="0" max="4" min="2" style="2" width="12.29"/>
    <col collapsed="false" customWidth="true" hidden="false" outlineLevel="0" max="5" min="5" style="2" width="22.28"/>
    <col collapsed="false" customWidth="true" hidden="false" outlineLevel="0" max="6" min="6" style="2" width="9.43"/>
    <col collapsed="false" customWidth="true" hidden="false" outlineLevel="0" max="7" min="7" style="2" width="6.86"/>
    <col collapsed="false" customWidth="true" hidden="false" outlineLevel="0" max="8" min="8" style="2" width="8"/>
    <col collapsed="false" customWidth="true" hidden="false" outlineLevel="0" max="9" min="9" style="2" width="7.49"/>
    <col collapsed="false" customWidth="true" hidden="false" outlineLevel="0" max="10" min="10" style="2" width="40"/>
    <col collapsed="false" customWidth="true" hidden="false" outlineLevel="0" max="12" min="12" style="3" width="11.43"/>
    <col collapsed="false" customWidth="true" hidden="false" outlineLevel="0" max="13" min="13" style="0" width="4.43"/>
    <col collapsed="false" customWidth="true" hidden="false" outlineLevel="0" max="14" min="14" style="0" width="4.71"/>
    <col collapsed="false" customWidth="true" hidden="false" outlineLevel="0" max="15" min="15" style="0" width="10.86"/>
    <col collapsed="false" customWidth="true" hidden="false" outlineLevel="0" max="16" min="16" style="0" width="7.14"/>
    <col collapsed="false" customWidth="true" hidden="false" outlineLevel="0" max="17" min="17" style="0" width="12"/>
    <col collapsed="false" customWidth="true" hidden="false" outlineLevel="0" max="18" min="18" style="0" width="26.86"/>
    <col collapsed="false" customWidth="true" hidden="false" outlineLevel="0" max="23" min="23" style="0" width="10.86"/>
  </cols>
  <sheetData>
    <row r="1" customFormat="false" ht="13.8" hidden="false" customHeight="false" outlineLevel="0" collapsed="false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/>
      <c r="L1" s="3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13.8" hidden="false" customHeight="false" outlineLevel="0" collapsed="false">
      <c r="A2" s="6" t="s">
        <v>106</v>
      </c>
      <c r="B2" s="6" t="n">
        <v>1</v>
      </c>
      <c r="C2" s="6" t="n">
        <v>1</v>
      </c>
      <c r="D2" s="6" t="n">
        <v>0</v>
      </c>
      <c r="E2" s="6" t="s">
        <v>107</v>
      </c>
      <c r="F2" s="6" t="n">
        <v>7</v>
      </c>
      <c r="G2" s="6" t="n">
        <v>18</v>
      </c>
      <c r="H2" s="6" t="n">
        <v>0</v>
      </c>
      <c r="I2" s="6" t="n">
        <v>1</v>
      </c>
      <c r="J2" s="6" t="str">
        <f aca="false">CONCATENATE(A2,", ",E2,", ",F2,"lbs, ",G2,"caps, ",H2)</f>
        <v>Raider, Torso, 7lbs, 18caps, 0</v>
      </c>
      <c r="L2" s="7" t="s">
        <v>19</v>
      </c>
      <c r="M2" s="7" t="n">
        <v>2</v>
      </c>
      <c r="N2" s="7" t="n">
        <v>2</v>
      </c>
      <c r="O2" s="7" t="s">
        <v>20</v>
      </c>
      <c r="P2" s="7" t="n">
        <f aca="false">IF(M2=N2,INDEX(2d20!A:B,MATCH(Armor!M2,2d20!A:A,0),2),SUM(INDEX(2d20!A:B,MATCH(Armor!M2,2d20!A:A,0),2),INDEX(2d20!A:B,MATCH(Armor!N2,2d20!A:A,0),2)))</f>
        <v>0.25</v>
      </c>
      <c r="Q2" s="7" t="n">
        <f aca="false">IFERROR(IF(ISNUMBER(FIND("x",O2)),(LEFT(O2,FIND("+",O2)-1)+MID(O2,FIND("+",O2)+1,1)*5/6)*10,LEFT(O2,FIND("+",O2)-1)+MID(O2,FIND("+",O2)+1,1)*5/6),O2)</f>
        <v>3.83333333333333</v>
      </c>
      <c r="R2" s="7" t="str">
        <f aca="false">IF(M2=N2,CONCATENATE(M2,"  ",L2,"  (",O2,")"),CONCATENATE(M2,"-",N2,"  ",L2,"  (",O2,")"))</f>
        <v>2  Alien Cell  (3+1 CD)</v>
      </c>
    </row>
    <row r="3" customFormat="false" ht="13.8" hidden="false" customHeight="false" outlineLevel="0" collapsed="false">
      <c r="A3" s="8" t="s">
        <v>106</v>
      </c>
      <c r="B3" s="8" t="n">
        <v>1</v>
      </c>
      <c r="C3" s="8" t="n">
        <v>1</v>
      </c>
      <c r="D3" s="8" t="n">
        <v>0</v>
      </c>
      <c r="E3" s="8" t="s">
        <v>108</v>
      </c>
      <c r="F3" s="8" t="n">
        <v>3</v>
      </c>
      <c r="G3" s="8" t="n">
        <v>8</v>
      </c>
      <c r="H3" s="8" t="n">
        <v>0</v>
      </c>
      <c r="I3" s="8" t="n">
        <v>1</v>
      </c>
      <c r="J3" s="8" t="str">
        <f aca="false">CONCATENATE(A3,", ",E3,", ",F3,"lbs, ",G3,"caps, ",H3)</f>
        <v>Raider, Leg, 3lbs, 8caps, 0</v>
      </c>
      <c r="L3" s="9" t="s">
        <v>22</v>
      </c>
      <c r="M3" s="9" t="n">
        <v>3</v>
      </c>
      <c r="N3" s="9" t="n">
        <v>4</v>
      </c>
      <c r="O3" s="9" t="s">
        <v>23</v>
      </c>
      <c r="P3" s="9" t="n">
        <f aca="false">IF(M3=N3,INDEX(2d20!A:B,MATCH(Armor!M3,2d20!A:A,0),2),SUM(INDEX(2d20!A:B,MATCH(Armor!M3,2d20!A:A,0),2),INDEX(2d20!A:B,MATCH(Armor!N3,2d20!A:A,0),2)))</f>
        <v>1.25</v>
      </c>
      <c r="Q3" s="9" t="n">
        <f aca="false">IFERROR(IF(ISNUMBER(FIND("x",O3)),(LEFT(O3,FIND("+",O3)-1)+MID(O3,FIND("+",O3)+1,1)*5/6)*10,LEFT(O3,FIND("+",O3)-1)+MID(O3,FIND("+",O3)+1,1)*5/6),O3)</f>
        <v>8.5</v>
      </c>
      <c r="R3" s="9" t="str">
        <f aca="false">IF(M3=N3,CONCATENATE(M3,"  ",L3,"  (",O3,")"),CONCATENATE(M3,"-",N3,"  ",L3,"  (",O3,")"))</f>
        <v>3-4  2mm EC  (6+3 CD)</v>
      </c>
    </row>
    <row r="4" customFormat="false" ht="13.8" hidden="false" customHeight="false" outlineLevel="0" collapsed="false">
      <c r="A4" s="6" t="s">
        <v>106</v>
      </c>
      <c r="B4" s="6" t="n">
        <v>1</v>
      </c>
      <c r="C4" s="6" t="n">
        <v>1</v>
      </c>
      <c r="D4" s="6" t="n">
        <v>0</v>
      </c>
      <c r="E4" s="6" t="s">
        <v>109</v>
      </c>
      <c r="F4" s="6" t="n">
        <v>3</v>
      </c>
      <c r="G4" s="6" t="n">
        <v>6</v>
      </c>
      <c r="H4" s="6" t="n">
        <v>0</v>
      </c>
      <c r="I4" s="6" t="n">
        <v>1</v>
      </c>
      <c r="J4" s="6" t="str">
        <f aca="false">CONCATENATE(A4,", ",E4,", ",F4,"lbs, ",G4,"caps, ",H4)</f>
        <v>Raider, Arm, 3lbs, 6caps, 0</v>
      </c>
      <c r="L4" s="7" t="s">
        <v>25</v>
      </c>
      <c r="M4" s="7" t="n">
        <v>5</v>
      </c>
      <c r="N4" s="7" t="n">
        <v>6</v>
      </c>
      <c r="O4" s="7" t="s">
        <v>26</v>
      </c>
      <c r="P4" s="7" t="n">
        <f aca="false">IF(M4=N4,INDEX(2d20!A:B,MATCH(Armor!M4,2d20!A:A,0),2),SUM(INDEX(2d20!A:B,MATCH(Armor!M4,2d20!A:A,0),2),INDEX(2d20!A:B,MATCH(Armor!N4,2d20!A:A,0),2)))</f>
        <v>2.25</v>
      </c>
      <c r="Q4" s="7" t="n">
        <f aca="false">IFERROR(IF(ISNUMBER(FIND("x",O4)),(LEFT(O4,FIND("+",O4)-1)+MID(O4,FIND("+",O4)+1,1)*5/6)*10,LEFT(O4,FIND("+",O4)-1)+MID(O4,FIND("+",O4)+1,1)*5/6),O4)</f>
        <v>14.1666666666667</v>
      </c>
      <c r="R4" s="7" t="str">
        <f aca="false">IF(M4=N4,CONCATENATE(M4,"  ",L4,"  (",O4,")"),CONCATENATE(M4,"-",N4,"  ",L4,"  (",O4,")"))</f>
        <v>5-6  Plasma Cart  (10+5 CD)</v>
      </c>
    </row>
    <row r="5" customFormat="false" ht="13.8" hidden="false" customHeight="false" outlineLevel="0" collapsed="false">
      <c r="A5" s="8" t="s">
        <v>110</v>
      </c>
      <c r="B5" s="8" t="n">
        <v>2</v>
      </c>
      <c r="C5" s="8" t="n">
        <v>2</v>
      </c>
      <c r="D5" s="8" t="n">
        <v>0</v>
      </c>
      <c r="E5" s="8" t="s">
        <v>107</v>
      </c>
      <c r="F5" s="8" t="n">
        <v>12</v>
      </c>
      <c r="G5" s="8" t="n">
        <v>33</v>
      </c>
      <c r="H5" s="8" t="n">
        <v>1</v>
      </c>
      <c r="I5" s="8" t="n">
        <v>1</v>
      </c>
      <c r="J5" s="8" t="str">
        <f aca="false">CONCATENATE(A5,", ",E5,", ",F5,"lbs, ",G5,"caps, ",H5)</f>
        <v>Raider, Sturdy, Torso, 12lbs, 33caps, 1</v>
      </c>
      <c r="L5" s="9" t="s">
        <v>28</v>
      </c>
      <c r="M5" s="9" t="n">
        <v>7</v>
      </c>
      <c r="N5" s="9" t="n">
        <v>7</v>
      </c>
      <c r="O5" s="9" t="s">
        <v>29</v>
      </c>
      <c r="P5" s="9" t="n">
        <f aca="false">IF(M5=N5,INDEX(2d20!A:B,MATCH(Armor!M5,2d20!A:A,0),2),SUM(INDEX(2d20!A:B,MATCH(Armor!M5,2d20!A:A,0),2),INDEX(2d20!A:B,MATCH(Armor!N5,2d20!A:A,0),2)))</f>
        <v>1.5</v>
      </c>
      <c r="Q5" s="9" t="n">
        <f aca="false">IFERROR(IF(ISNUMBER(FIND("x",O5)),(LEFT(O5,FIND("+",O5)-1)+MID(O5,FIND("+",O5)+1,1)*5/6)*10,LEFT(O5,FIND("+",O5)-1)+MID(O5,FIND("+",O5)+1,1)*5/6),O5)</f>
        <v>5.66666666666667</v>
      </c>
      <c r="R5" s="9" t="str">
        <f aca="false">IF(M5=N5,CONCATENATE(M5,"  ",L5,"  (",O5,")"),CONCATENATE(M5,"-",N5,"  ",L5,"  (",O5,")"))</f>
        <v>7  12.7mm  (4+2 CD)</v>
      </c>
    </row>
    <row r="6" customFormat="false" ht="13.8" hidden="false" customHeight="false" outlineLevel="0" collapsed="false">
      <c r="A6" s="6" t="s">
        <v>110</v>
      </c>
      <c r="B6" s="6" t="n">
        <v>2</v>
      </c>
      <c r="C6" s="6" t="n">
        <v>2</v>
      </c>
      <c r="D6" s="6" t="n">
        <v>0</v>
      </c>
      <c r="E6" s="6" t="s">
        <v>108</v>
      </c>
      <c r="F6" s="6" t="n">
        <v>7</v>
      </c>
      <c r="G6" s="6" t="n">
        <v>13</v>
      </c>
      <c r="H6" s="6" t="n">
        <v>1</v>
      </c>
      <c r="I6" s="6" t="n">
        <v>1</v>
      </c>
      <c r="J6" s="6" t="str">
        <f aca="false">CONCATENATE(A6,", ",E6,", ",F6,"lbs, ",G6,"caps, ",H6)</f>
        <v>Raider, Sturdy, Leg, 7lbs, 13caps, 1</v>
      </c>
      <c r="L6" s="7" t="s">
        <v>31</v>
      </c>
      <c r="M6" s="7" t="n">
        <v>8</v>
      </c>
      <c r="N6" s="7" t="n">
        <v>8</v>
      </c>
      <c r="O6" s="7" t="n">
        <v>1</v>
      </c>
      <c r="P6" s="7" t="n">
        <f aca="false">IF(M6=N6,INDEX(2d20!A:B,MATCH(Armor!M6,2d20!A:A,0),2),SUM(INDEX(2d20!A:B,MATCH(Armor!M6,2d20!A:A,0),2),INDEX(2d20!A:B,MATCH(Armor!N6,2d20!A:A,0),2)))</f>
        <v>1.75</v>
      </c>
      <c r="Q6" s="7" t="n">
        <f aca="false">IFERROR(IF(ISNUMBER(FIND("x",O6)),(LEFT(O6,FIND("+",O6)-1)+MID(O6,FIND("+",O6)+1,1)*5/6)*10,LEFT(O6,FIND("+",O6)-1)+MID(O6,FIND("+",O6)+1,1)*5/6),O6)</f>
        <v>1</v>
      </c>
      <c r="R6" s="7" t="str">
        <f aca="false">IF(M6=N6,CONCATENATE(M6,"  ",L6,"  (",O6,")"),CONCATENATE(M6,"-",N6,"  ",L6,"  (",O6,")"))</f>
        <v>8  Fusion Core  (1)</v>
      </c>
    </row>
    <row r="7" customFormat="false" ht="13.8" hidden="false" customHeight="false" outlineLevel="0" collapsed="false">
      <c r="A7" s="8" t="s">
        <v>110</v>
      </c>
      <c r="B7" s="8" t="n">
        <v>2</v>
      </c>
      <c r="C7" s="8" t="n">
        <v>2</v>
      </c>
      <c r="D7" s="8" t="n">
        <v>0</v>
      </c>
      <c r="E7" s="8" t="s">
        <v>109</v>
      </c>
      <c r="F7" s="8" t="n">
        <v>7</v>
      </c>
      <c r="G7" s="8" t="n">
        <v>8</v>
      </c>
      <c r="H7" s="8" t="n">
        <v>1</v>
      </c>
      <c r="I7" s="8" t="n">
        <v>1</v>
      </c>
      <c r="J7" s="8" t="str">
        <f aca="false">CONCATENATE(A7,", ",E7,", ",F7,"lbs, ",G7,"caps, ",H7)</f>
        <v>Raider, Sturdy, Arm, 7lbs, 8caps, 1</v>
      </c>
      <c r="L7" s="9" t="s">
        <v>33</v>
      </c>
      <c r="M7" s="9" t="n">
        <v>9</v>
      </c>
      <c r="N7" s="9" t="n">
        <v>10</v>
      </c>
      <c r="O7" s="9" t="s">
        <v>34</v>
      </c>
      <c r="P7" s="9" t="n">
        <f aca="false">IF(M7=N7,INDEX(2d20!A:B,MATCH(Armor!M7,2d20!A:A,0),2),SUM(INDEX(2d20!A:B,MATCH(Armor!M7,2d20!A:A,0),2),INDEX(2d20!A:B,MATCH(Armor!N7,2d20!A:A,0),2)))</f>
        <v>4.25</v>
      </c>
      <c r="Q7" s="9" t="n">
        <f aca="false">IFERROR(IF(ISNUMBER(FIND("x",O7)),(LEFT(O7,FIND("+",O7)-1)+MID(O7,FIND("+",O7)+1,1)*5/6)*10,LEFT(O7,FIND("+",O7)-1)+MID(O7,FIND("+",O7)+1,1)*5/6),O7)</f>
        <v>170</v>
      </c>
      <c r="R7" s="9" t="str">
        <f aca="false">IF(M7=N7,CONCATENATE(M7,"  ",L7,"  (",O7,")"),CONCATENATE(M7,"-",N7,"  ",L7,"  (",O7,")"))</f>
        <v>9-10  5mm  (12+6 CDx10)</v>
      </c>
    </row>
    <row r="8" customFormat="false" ht="13.8" hidden="false" customHeight="false" outlineLevel="0" collapsed="false">
      <c r="A8" s="6" t="s">
        <v>111</v>
      </c>
      <c r="B8" s="6" t="n">
        <v>3</v>
      </c>
      <c r="C8" s="6" t="n">
        <v>3</v>
      </c>
      <c r="D8" s="6" t="n">
        <v>0</v>
      </c>
      <c r="E8" s="6" t="s">
        <v>107</v>
      </c>
      <c r="F8" s="6" t="n">
        <v>17</v>
      </c>
      <c r="G8" s="6" t="n">
        <v>48</v>
      </c>
      <c r="H8" s="6" t="n">
        <v>2</v>
      </c>
      <c r="I8" s="6" t="n">
        <v>1</v>
      </c>
      <c r="J8" s="6" t="str">
        <f aca="false">CONCATENATE(A8,", ",E8,", ",F8,"lbs, ",G8,"caps, ",H8)</f>
        <v>Raider, Heavy, Torso, 17lbs, 48caps, 2</v>
      </c>
      <c r="L8" s="7" t="s">
        <v>36</v>
      </c>
      <c r="M8" s="7" t="n">
        <v>11</v>
      </c>
      <c r="N8" s="7" t="n">
        <v>11</v>
      </c>
      <c r="O8" s="7" t="s">
        <v>29</v>
      </c>
      <c r="P8" s="7" t="n">
        <f aca="false">IF(M8=N8,INDEX(2d20!A:B,MATCH(Armor!M8,2d20!A:A,0),2),SUM(INDEX(2d20!A:B,MATCH(Armor!M8,2d20!A:A,0),2),INDEX(2d20!A:B,MATCH(Armor!N8,2d20!A:A,0),2)))</f>
        <v>2.5</v>
      </c>
      <c r="Q8" s="7" t="n">
        <f aca="false">IFERROR(IF(ISNUMBER(FIND("x",O8)),(LEFT(O8,FIND("+",O8)-1)+MID(O8,FIND("+",O8)+1,1)*5/6)*10,LEFT(O8,FIND("+",O8)-1)+MID(O8,FIND("+",O8)+1,1)*5/6),O8)</f>
        <v>5.66666666666667</v>
      </c>
      <c r="R8" s="7" t="str">
        <f aca="false">IF(M8=N8,CONCATENATE(M8,"  ",L8,"  (",O8,")"),CONCATENATE(M8,"-",N8,"  ",L8,"  (",O8,")"))</f>
        <v>11  .50  (4+2 CD)</v>
      </c>
    </row>
    <row r="9" customFormat="false" ht="13.8" hidden="false" customHeight="false" outlineLevel="0" collapsed="false">
      <c r="A9" s="8" t="s">
        <v>111</v>
      </c>
      <c r="B9" s="8" t="n">
        <v>3</v>
      </c>
      <c r="C9" s="8" t="n">
        <v>3</v>
      </c>
      <c r="D9" s="8" t="n">
        <v>0</v>
      </c>
      <c r="E9" s="8" t="s">
        <v>108</v>
      </c>
      <c r="F9" s="8" t="n">
        <v>10</v>
      </c>
      <c r="G9" s="8" t="n">
        <v>18</v>
      </c>
      <c r="H9" s="8" t="n">
        <v>2</v>
      </c>
      <c r="I9" s="8" t="n">
        <v>1</v>
      </c>
      <c r="J9" s="8" t="str">
        <f aca="false">CONCATENATE(A9,", ",E9,", ",F9,"lbs, ",G9,"caps, ",H9)</f>
        <v>Raider, Heavy, Leg, 10lbs, 18caps, 2</v>
      </c>
      <c r="L9" s="9" t="s">
        <v>39</v>
      </c>
      <c r="M9" s="9" t="n">
        <v>12</v>
      </c>
      <c r="N9" s="9" t="n">
        <v>12</v>
      </c>
      <c r="O9" s="9" t="s">
        <v>23</v>
      </c>
      <c r="P9" s="9" t="n">
        <f aca="false">IF(M9=N9,INDEX(2d20!A:B,MATCH(Armor!M9,2d20!A:A,0),2),SUM(INDEX(2d20!A:B,MATCH(Armor!M9,2d20!A:A,0),2),INDEX(2d20!A:B,MATCH(Armor!N9,2d20!A:A,0),2)))</f>
        <v>2.75</v>
      </c>
      <c r="Q9" s="9" t="n">
        <f aca="false">IFERROR(IF(ISNUMBER(FIND("x",O9)),(LEFT(O9,FIND("+",O9)-1)+MID(O9,FIND("+",O9)+1,1)*5/6)*10,LEFT(O9,FIND("+",O9)-1)+MID(O9,FIND("+",O9)+1,1)*5/6),O9)</f>
        <v>8.5</v>
      </c>
      <c r="R9" s="9" t="str">
        <f aca="false">IF(M9=N9,CONCATENATE(M9,"  ",L9,"  (",O9,")"),CONCATENATE(M9,"-",N9,"  ",L9,"  (",O9,")"))</f>
        <v>12  45-70 Gov't  (6+3 CD)</v>
      </c>
    </row>
    <row r="10" customFormat="false" ht="13.8" hidden="false" customHeight="false" outlineLevel="0" collapsed="false">
      <c r="A10" s="6" t="s">
        <v>111</v>
      </c>
      <c r="B10" s="6" t="n">
        <v>3</v>
      </c>
      <c r="C10" s="6" t="n">
        <v>3</v>
      </c>
      <c r="D10" s="6" t="n">
        <v>0</v>
      </c>
      <c r="E10" s="6" t="s">
        <v>109</v>
      </c>
      <c r="F10" s="6" t="n">
        <v>10</v>
      </c>
      <c r="G10" s="6" t="n">
        <v>15</v>
      </c>
      <c r="H10" s="6" t="n">
        <v>2</v>
      </c>
      <c r="I10" s="6" t="n">
        <v>1</v>
      </c>
      <c r="J10" s="6" t="str">
        <f aca="false">CONCATENATE(A10,", ",E10,", ",F10,"lbs, ",G10,"caps, ",H10)</f>
        <v>Raider, Heavy, Arm, 10lbs, 15caps, 2</v>
      </c>
      <c r="L10" s="7" t="s">
        <v>41</v>
      </c>
      <c r="M10" s="7" t="n">
        <v>13</v>
      </c>
      <c r="N10" s="7" t="n">
        <v>14</v>
      </c>
      <c r="O10" s="7" t="s">
        <v>29</v>
      </c>
      <c r="P10" s="7" t="n">
        <f aca="false">IF(M10=N10,INDEX(2d20!A:B,MATCH(Armor!M10,2d20!A:A,0),2),SUM(INDEX(2d20!A:B,MATCH(Armor!M10,2d20!A:A,0),2),INDEX(2d20!A:B,MATCH(Armor!N10,2d20!A:A,0),2)))</f>
        <v>6.25</v>
      </c>
      <c r="Q10" s="7" t="n">
        <f aca="false">IFERROR(IF(ISNUMBER(FIND("x",O10)),(LEFT(O10,FIND("+",O10)-1)+MID(O10,FIND("+",O10)+1,1)*5/6)*10,LEFT(O10,FIND("+",O10)-1)+MID(O10,FIND("+",O10)+1,1)*5/6),O10)</f>
        <v>5.66666666666667</v>
      </c>
      <c r="R10" s="7" t="str">
        <f aca="false">IF(M10=N10,CONCATENATE(M10,"  ",L10,"  (",O10,")"),CONCATENATE(M10,"-",N10,"  ",L10,"  (",O10,")"))</f>
        <v>13-14  Syringes  (4+2 CD)</v>
      </c>
    </row>
    <row r="11" customFormat="false" ht="13.8" hidden="false" customHeight="false" outlineLevel="0" collapsed="false">
      <c r="A11" s="8" t="s">
        <v>112</v>
      </c>
      <c r="B11" s="8" t="n">
        <v>1</v>
      </c>
      <c r="C11" s="8" t="n">
        <v>2</v>
      </c>
      <c r="D11" s="8" t="n">
        <v>0</v>
      </c>
      <c r="E11" s="8" t="s">
        <v>107</v>
      </c>
      <c r="F11" s="8" t="n">
        <v>5</v>
      </c>
      <c r="G11" s="8" t="n">
        <v>25</v>
      </c>
      <c r="H11" s="8" t="n">
        <v>1</v>
      </c>
      <c r="I11" s="8" t="n">
        <v>1</v>
      </c>
      <c r="J11" s="8" t="str">
        <f aca="false">CONCATENATE(A11,", ",E11,", ",F11,"lbs, ",G11,"caps, ",H11)</f>
        <v>Leather, Torso, 5lbs, 25caps, 1</v>
      </c>
      <c r="L11" s="9" t="s">
        <v>44</v>
      </c>
      <c r="M11" s="9" t="n">
        <v>15</v>
      </c>
      <c r="N11" s="9" t="n">
        <v>15</v>
      </c>
      <c r="O11" s="9" t="s">
        <v>29</v>
      </c>
      <c r="P11" s="9" t="n">
        <f aca="false">IF(M11=N11,INDEX(2d20!A:B,MATCH(Armor!M11,2d20!A:A,0),2),SUM(INDEX(2d20!A:B,MATCH(Armor!M11,2d20!A:A,0),2),INDEX(2d20!A:B,MATCH(Armor!N11,2d20!A:A,0),2)))</f>
        <v>3.5</v>
      </c>
      <c r="Q11" s="9" t="n">
        <f aca="false">IFERROR(IF(ISNUMBER(FIND("x",O11)),(LEFT(O11,FIND("+",O11)-1)+MID(O11,FIND("+",O11)+1,1)*5/6)*10,LEFT(O11,FIND("+",O11)-1)+MID(O11,FIND("+",O11)+1,1)*5/6),O11)</f>
        <v>5.66666666666667</v>
      </c>
      <c r="R11" s="9" t="str">
        <f aca="false">IF(M11=N11,CONCATENATE(M11,"  ",L11,"  (",O11,")"),CONCATENATE(M11,"-",N11,"  ",L11,"  (",O11,")"))</f>
        <v>15  Gamma  (4+2 CD)</v>
      </c>
    </row>
    <row r="12" customFormat="false" ht="13.8" hidden="false" customHeight="false" outlineLevel="0" collapsed="false">
      <c r="A12" s="6" t="s">
        <v>112</v>
      </c>
      <c r="B12" s="6" t="n">
        <v>1</v>
      </c>
      <c r="C12" s="6" t="n">
        <v>2</v>
      </c>
      <c r="D12" s="6" t="n">
        <v>0</v>
      </c>
      <c r="E12" s="6" t="s">
        <v>108</v>
      </c>
      <c r="F12" s="6" t="n">
        <v>2</v>
      </c>
      <c r="G12" s="6" t="n">
        <v>10</v>
      </c>
      <c r="H12" s="6" t="n">
        <v>1</v>
      </c>
      <c r="I12" s="6" t="n">
        <v>1</v>
      </c>
      <c r="J12" s="6" t="str">
        <f aca="false">CONCATENATE(A12,", ",E12,", ",F12,"lbs, ",G12,"caps, ",H12)</f>
        <v>Leather, Leg, 2lbs, 10caps, 1</v>
      </c>
      <c r="L12" s="7" t="s">
        <v>46</v>
      </c>
      <c r="M12" s="7" t="n">
        <v>16</v>
      </c>
      <c r="N12" s="7" t="n">
        <v>16</v>
      </c>
      <c r="O12" s="7" t="s">
        <v>47</v>
      </c>
      <c r="P12" s="7" t="n">
        <f aca="false">IF(M12=N12,INDEX(2d20!A:B,MATCH(Armor!M12,2d20!A:A,0),2),SUM(INDEX(2d20!A:B,MATCH(Armor!M12,2d20!A:A,0),2),INDEX(2d20!A:B,MATCH(Armor!N12,2d20!A:A,0),2)))</f>
        <v>3.75</v>
      </c>
      <c r="Q12" s="7" t="n">
        <f aca="false">IFERROR(IF(ISNUMBER(FIND("x",O12)),(LEFT(O12,FIND("+",O12)-1)+MID(O12,FIND("+",O12)+1,1)*5/6)*10,LEFT(O12,FIND("+",O12)-1)+MID(O12,FIND("+",O12)+1,1)*5/6),O12)</f>
        <v>17</v>
      </c>
      <c r="R12" s="7" t="str">
        <f aca="false">IF(M12=N12,CONCATENATE(M12,"  ",L12,"  (",O12,")"),CONCATENATE(M12,"-",N12,"  ",L12,"  (",O12,")"))</f>
        <v>16  Fuel  (12+6 CD)</v>
      </c>
    </row>
    <row r="13" customFormat="false" ht="13.8" hidden="false" customHeight="false" outlineLevel="0" collapsed="false">
      <c r="A13" s="8" t="s">
        <v>112</v>
      </c>
      <c r="B13" s="8" t="n">
        <v>1</v>
      </c>
      <c r="C13" s="8" t="n">
        <v>2</v>
      </c>
      <c r="D13" s="8" t="n">
        <v>0</v>
      </c>
      <c r="E13" s="8" t="s">
        <v>109</v>
      </c>
      <c r="F13" s="8" t="n">
        <v>2</v>
      </c>
      <c r="G13" s="8" t="n">
        <v>8</v>
      </c>
      <c r="H13" s="8" t="n">
        <v>1</v>
      </c>
      <c r="I13" s="8" t="n">
        <v>1</v>
      </c>
      <c r="J13" s="8" t="str">
        <f aca="false">CONCATENATE(A13,", ",E13,", ",F13,"lbs, ",G13,"caps, ",H13)</f>
        <v>Leather, Arm, 2lbs, 8caps, 1</v>
      </c>
      <c r="L13" s="9" t="s">
        <v>49</v>
      </c>
      <c r="M13" s="9" t="n">
        <v>17</v>
      </c>
      <c r="N13" s="9" t="n">
        <v>17</v>
      </c>
      <c r="O13" s="9" t="s">
        <v>23</v>
      </c>
      <c r="P13" s="9" t="n">
        <f aca="false">IF(M13=N13,INDEX(2d20!A:B,MATCH(Armor!M13,2d20!A:A,0),2),SUM(INDEX(2d20!A:B,MATCH(Armor!M13,2d20!A:A,0),2),INDEX(2d20!A:B,MATCH(Armor!N13,2d20!A:A,0),2)))</f>
        <v>4</v>
      </c>
      <c r="Q13" s="9" t="n">
        <f aca="false">IFERROR(IF(ISNUMBER(FIND("x",O13)),(LEFT(O13,FIND("+",O13)-1)+MID(O13,FIND("+",O13)+1,1)*5/6)*10,LEFT(O13,FIND("+",O13)-1)+MID(O13,FIND("+",O13)+1,1)*5/6),O13)</f>
        <v>8.5</v>
      </c>
      <c r="R13" s="9" t="str">
        <f aca="false">IF(M13=N13,CONCATENATE(M13,"  ",L13,"  (",O13,")"),CONCATENATE(M13,"-",N13,"  ",L13,"  (",O13,")"))</f>
        <v>17  .357  (6+3 CD)</v>
      </c>
    </row>
    <row r="14" customFormat="false" ht="13.8" hidden="false" customHeight="false" outlineLevel="0" collapsed="false">
      <c r="A14" s="6" t="s">
        <v>113</v>
      </c>
      <c r="B14" s="6" t="n">
        <v>2</v>
      </c>
      <c r="C14" s="6" t="n">
        <v>3</v>
      </c>
      <c r="D14" s="6" t="n">
        <v>0</v>
      </c>
      <c r="E14" s="6" t="s">
        <v>107</v>
      </c>
      <c r="F14" s="6" t="n">
        <v>10</v>
      </c>
      <c r="G14" s="6" t="n">
        <v>50</v>
      </c>
      <c r="H14" s="6" t="n">
        <v>2</v>
      </c>
      <c r="I14" s="6" t="n">
        <v>1</v>
      </c>
      <c r="J14" s="6" t="str">
        <f aca="false">CONCATENATE(A14,", ",E14,", ",F14,"lbs, ",G14,"caps, ",H14)</f>
        <v>Leather, Sturdy, Torso, 10lbs, 50caps, 2</v>
      </c>
      <c r="L14" s="7" t="s">
        <v>51</v>
      </c>
      <c r="M14" s="7" t="n">
        <v>18</v>
      </c>
      <c r="N14" s="7" t="n">
        <v>19</v>
      </c>
      <c r="O14" s="7" t="s">
        <v>52</v>
      </c>
      <c r="P14" s="7" t="n">
        <f aca="false">IF(M14=N14,INDEX(2d20!A:B,MATCH(Armor!M14,2d20!A:A,0),2),SUM(INDEX(2d20!A:B,MATCH(Armor!M14,2d20!A:A,0),2),INDEX(2d20!A:B,MATCH(Armor!N14,2d20!A:A,0),2)))</f>
        <v>8.75</v>
      </c>
      <c r="Q14" s="7" t="n">
        <f aca="false">IFERROR(IF(ISNUMBER(FIND("x",O14)),(LEFT(O14,FIND("+",O14)-1)+MID(O14,FIND("+",O14)+1,1)*5/6)*10,LEFT(O14,FIND("+",O14)-1)+MID(O14,FIND("+",O14)+1,1)*5/6),O14)</f>
        <v>12.3333333333333</v>
      </c>
      <c r="R14" s="7" t="str">
        <f aca="false">IF(M14=N14,CONCATENATE(M14,"  ",L14,"  (",O14,")"),CONCATENATE(M14,"-",N14,"  ",L14,"  (",O14,")"))</f>
        <v>18-19  .45  (9+4 CD)</v>
      </c>
    </row>
    <row r="15" customFormat="false" ht="13.8" hidden="false" customHeight="false" outlineLevel="0" collapsed="false">
      <c r="A15" s="8" t="s">
        <v>113</v>
      </c>
      <c r="B15" s="8" t="n">
        <v>2</v>
      </c>
      <c r="C15" s="8" t="n">
        <v>3</v>
      </c>
      <c r="D15" s="8" t="n">
        <v>0</v>
      </c>
      <c r="E15" s="8" t="s">
        <v>108</v>
      </c>
      <c r="F15" s="8" t="n">
        <v>5</v>
      </c>
      <c r="G15" s="8" t="n">
        <v>20</v>
      </c>
      <c r="H15" s="8" t="n">
        <v>2</v>
      </c>
      <c r="I15" s="8" t="n">
        <v>1</v>
      </c>
      <c r="J15" s="8" t="str">
        <f aca="false">CONCATENATE(A15,", ",E15,", ",F15,"lbs, ",G15,"caps, ",H15)</f>
        <v>Leather, Sturdy, Leg, 5lbs, 20caps, 2</v>
      </c>
      <c r="L15" s="9" t="s">
        <v>56</v>
      </c>
      <c r="M15" s="9" t="n">
        <v>20</v>
      </c>
      <c r="N15" s="9" t="n">
        <v>21</v>
      </c>
      <c r="O15" s="9" t="s">
        <v>57</v>
      </c>
      <c r="P15" s="9" t="n">
        <f aca="false">IF(M15=N15,INDEX(2d20!A:B,MATCH(Armor!M15,2d20!A:A,0),2),SUM(INDEX(2d20!A:B,MATCH(Armor!M15,2d20!A:A,0),2),INDEX(2d20!A:B,MATCH(Armor!N15,2d20!A:A,0),2)))</f>
        <v>9.75</v>
      </c>
      <c r="Q15" s="9" t="n">
        <f aca="false">IFERROR(IF(ISNUMBER(FIND("x",O15)),(LEFT(O15,FIND("+",O15)-1)+MID(O15,FIND("+",O15)+1,1)*5/6)*10,LEFT(O15,FIND("+",O15)-1)+MID(O15,FIND("+",O15)+1,1)*5/6),O15)</f>
        <v>11.3333333333333</v>
      </c>
      <c r="R15" s="9" t="str">
        <f aca="false">IF(M15=N15,CONCATENATE(M15,"  ",L15,"  (",O15,")"),CONCATENATE(M15,"-",N15,"  ",L15,"  (",O15,")"))</f>
        <v>20-21  10mm  (8+4 CD)</v>
      </c>
    </row>
    <row r="16" customFormat="false" ht="13.8" hidden="false" customHeight="false" outlineLevel="0" collapsed="false">
      <c r="A16" s="6" t="s">
        <v>113</v>
      </c>
      <c r="B16" s="6" t="n">
        <v>2</v>
      </c>
      <c r="C16" s="6" t="n">
        <v>3</v>
      </c>
      <c r="D16" s="6" t="n">
        <v>0</v>
      </c>
      <c r="E16" s="6" t="s">
        <v>109</v>
      </c>
      <c r="F16" s="6" t="n">
        <v>5</v>
      </c>
      <c r="G16" s="6" t="n">
        <v>18</v>
      </c>
      <c r="H16" s="6" t="n">
        <v>2</v>
      </c>
      <c r="I16" s="6" t="n">
        <v>1</v>
      </c>
      <c r="J16" s="6" t="str">
        <f aca="false">CONCATENATE(A16,", ",E16,", ",F16,"lbs, ",G16,"caps, ",H16)</f>
        <v>Leather, Sturdy, Arm, 5lbs, 18caps, 2</v>
      </c>
      <c r="L16" s="7" t="s">
        <v>59</v>
      </c>
      <c r="M16" s="7" t="n">
        <v>22</v>
      </c>
      <c r="N16" s="7" t="n">
        <v>23</v>
      </c>
      <c r="O16" s="7" t="s">
        <v>26</v>
      </c>
      <c r="P16" s="7" t="n">
        <f aca="false">IF(M16=N16,INDEX(2d20!A:B,MATCH(Armor!M16,2d20!A:A,0),2),SUM(INDEX(2d20!A:B,MATCH(Armor!M16,2d20!A:A,0),2),INDEX(2d20!A:B,MATCH(Armor!N16,2d20!A:A,0),2)))</f>
        <v>9.25</v>
      </c>
      <c r="Q16" s="7" t="n">
        <f aca="false">IFERROR(IF(ISNUMBER(FIND("x",O16)),(LEFT(O16,FIND("+",O16)-1)+MID(O16,FIND("+",O16)+1,1)*5/6)*10,LEFT(O16,FIND("+",O16)-1)+MID(O16,FIND("+",O16)+1,1)*5/6),O16)</f>
        <v>14.1666666666667</v>
      </c>
      <c r="R16" s="7" t="str">
        <f aca="false">IF(M16=N16,CONCATENATE(M16,"  ",L16,"  (",O16,")"),CONCATENATE(M16,"-",N16,"  ",L16,"  (",O16,")"))</f>
        <v>22-23  .38  (10+5 CD)</v>
      </c>
    </row>
    <row r="17" customFormat="false" ht="13.8" hidden="false" customHeight="false" outlineLevel="0" collapsed="false">
      <c r="A17" s="8" t="s">
        <v>114</v>
      </c>
      <c r="B17" s="8" t="n">
        <v>3</v>
      </c>
      <c r="C17" s="8" t="n">
        <v>4</v>
      </c>
      <c r="D17" s="8" t="n">
        <v>0</v>
      </c>
      <c r="E17" s="8" t="s">
        <v>107</v>
      </c>
      <c r="F17" s="8" t="n">
        <v>15</v>
      </c>
      <c r="G17" s="8" t="n">
        <v>75</v>
      </c>
      <c r="H17" s="8" t="n">
        <v>3</v>
      </c>
      <c r="I17" s="8" t="n">
        <v>1</v>
      </c>
      <c r="J17" s="8" t="str">
        <f aca="false">CONCATENATE(A17,", ",E17,", ",F17,"lbs, ",G17,"caps, ",H17)</f>
        <v>Leather, Heavy, Torso, 15lbs, 75caps, 3</v>
      </c>
      <c r="L17" s="9" t="s">
        <v>61</v>
      </c>
      <c r="M17" s="9" t="n">
        <v>24</v>
      </c>
      <c r="N17" s="9" t="n">
        <v>24</v>
      </c>
      <c r="O17" s="9" t="s">
        <v>62</v>
      </c>
      <c r="P17" s="9" t="n">
        <f aca="false">IF(M17=N17,INDEX(2d20!A:B,MATCH(Armor!M17,2d20!A:A,0),2),SUM(INDEX(2d20!A:B,MATCH(Armor!M17,2d20!A:A,0),2),INDEX(2d20!A:B,MATCH(Armor!N17,2d20!A:A,0),2)))</f>
        <v>4.25</v>
      </c>
      <c r="Q17" s="9" t="n">
        <f aca="false">IFERROR(IF(ISNUMBER(FIND("x",O17)),(LEFT(O17,FIND("+",O17)-1)+MID(O17,FIND("+",O17)+1,1)*5/6)*10,LEFT(O17,FIND("+",O17)-1)+MID(O17,FIND("+",O17)+1,1)*5/6),O17)</f>
        <v>2.83333333333333</v>
      </c>
      <c r="R17" s="9" t="str">
        <f aca="false">IF(M17=N17,CONCATENATE(M17,"  ",L17,"  (",O17,")"),CONCATENATE(M17,"-",N17,"  ",L17,"  (",O17,")"))</f>
        <v>24  Flare  (2+1 CD)</v>
      </c>
    </row>
    <row r="18" customFormat="false" ht="13.8" hidden="false" customHeight="false" outlineLevel="0" collapsed="false">
      <c r="A18" s="6" t="s">
        <v>114</v>
      </c>
      <c r="B18" s="6" t="n">
        <v>3</v>
      </c>
      <c r="C18" s="6" t="n">
        <v>4</v>
      </c>
      <c r="D18" s="6" t="n">
        <v>0</v>
      </c>
      <c r="E18" s="6" t="s">
        <v>108</v>
      </c>
      <c r="F18" s="6" t="n">
        <v>7</v>
      </c>
      <c r="G18" s="6" t="n">
        <v>30</v>
      </c>
      <c r="H18" s="6" t="n">
        <v>3</v>
      </c>
      <c r="I18" s="6" t="n">
        <v>1</v>
      </c>
      <c r="J18" s="6" t="str">
        <f aca="false">CONCATENATE(A18,", ",E18,", ",F18,"lbs, ",G18,"caps, ",H18)</f>
        <v>Leather, Heavy, Leg, 7lbs, 30caps, 3</v>
      </c>
      <c r="L18" s="7" t="s">
        <v>64</v>
      </c>
      <c r="M18" s="7" t="n">
        <v>25</v>
      </c>
      <c r="N18" s="7" t="n">
        <v>25</v>
      </c>
      <c r="O18" s="7" t="s">
        <v>23</v>
      </c>
      <c r="P18" s="7" t="n">
        <f aca="false">IF(M18=N18,INDEX(2d20!A:B,MATCH(Armor!M18,2d20!A:A,0),2),SUM(INDEX(2d20!A:B,MATCH(Armor!M18,2d20!A:A,0),2),INDEX(2d20!A:B,MATCH(Armor!N18,2d20!A:A,0),2)))</f>
        <v>4</v>
      </c>
      <c r="Q18" s="7" t="n">
        <f aca="false">IFERROR(IF(ISNUMBER(FIND("x",O18)),(LEFT(O18,FIND("+",O18)-1)+MID(O18,FIND("+",O18)+1,1)*5/6)*10,LEFT(O18,FIND("+",O18)-1)+MID(O18,FIND("+",O18)+1,1)*5/6),O18)</f>
        <v>8.5</v>
      </c>
      <c r="R18" s="7" t="str">
        <f aca="false">IF(M18=N18,CONCATENATE(M18,"  ",L18,"  (",O18,")"),CONCATENATE(M18,"-",N18,"  ",L18,"  (",O18,")"))</f>
        <v>25  .308  (6+3 CD)</v>
      </c>
    </row>
    <row r="19" customFormat="false" ht="13.8" hidden="false" customHeight="false" outlineLevel="0" collapsed="false">
      <c r="A19" s="8" t="s">
        <v>114</v>
      </c>
      <c r="B19" s="8" t="n">
        <v>3</v>
      </c>
      <c r="C19" s="8" t="n">
        <v>4</v>
      </c>
      <c r="D19" s="8" t="n">
        <v>0</v>
      </c>
      <c r="E19" s="8" t="s">
        <v>109</v>
      </c>
      <c r="F19" s="8" t="n">
        <v>7</v>
      </c>
      <c r="G19" s="8" t="n">
        <v>28</v>
      </c>
      <c r="H19" s="8" t="n">
        <v>3</v>
      </c>
      <c r="I19" s="8" t="n">
        <v>1</v>
      </c>
      <c r="J19" s="8" t="str">
        <f aca="false">CONCATENATE(A19,", ",E19,", ",F19,"lbs, ",G19,"caps, ",H19)</f>
        <v>Leather, Heavy, Arm, 7lbs, 28caps, 3</v>
      </c>
      <c r="L19" s="9" t="s">
        <v>66</v>
      </c>
      <c r="M19" s="9" t="n">
        <v>26</v>
      </c>
      <c r="N19" s="9" t="n">
        <v>26</v>
      </c>
      <c r="O19" s="9" t="s">
        <v>67</v>
      </c>
      <c r="P19" s="9" t="n">
        <f aca="false">IF(M19=N19,INDEX(2d20!A:B,MATCH(Armor!M19,2d20!A:A,0),2),SUM(INDEX(2d20!A:B,MATCH(Armor!M19,2d20!A:A,0),2),INDEX(2d20!A:B,MATCH(Armor!N19,2d20!A:A,0),2)))</f>
        <v>3.75</v>
      </c>
      <c r="Q19" s="9" t="n">
        <f aca="false">IFERROR(IF(ISNUMBER(FIND("x",O19)),(LEFT(O19,FIND("+",O19)-1)+MID(O19,FIND("+",O19)+1,1)*5/6)*10,LEFT(O19,FIND("+",O19)-1)+MID(O19,FIND("+",O19)+1,1)*5/6),O19)</f>
        <v>13.3333333333333</v>
      </c>
      <c r="R19" s="9" t="str">
        <f aca="false">IF(M19=N19,CONCATENATE(M19,"  ",L19,"  (",O19,")"),CONCATENATE(M19,"-",N19,"  ",L19,"  (",O19,")"))</f>
        <v>26  9mm  (10+4 CD)</v>
      </c>
    </row>
    <row r="20" customFormat="false" ht="13.8" hidden="false" customHeight="false" outlineLevel="0" collapsed="false">
      <c r="A20" s="6" t="s">
        <v>115</v>
      </c>
      <c r="B20" s="6" t="n">
        <v>2</v>
      </c>
      <c r="C20" s="6" t="n">
        <v>1</v>
      </c>
      <c r="D20" s="6" t="n">
        <v>0</v>
      </c>
      <c r="E20" s="6" t="s">
        <v>72</v>
      </c>
      <c r="F20" s="6" t="n">
        <v>3</v>
      </c>
      <c r="G20" s="6" t="n">
        <v>15</v>
      </c>
      <c r="H20" s="6" t="n">
        <v>1</v>
      </c>
      <c r="I20" s="6" t="n">
        <v>1</v>
      </c>
      <c r="J20" s="6" t="str">
        <f aca="false">CONCATENATE(A20,", ",E20,", ",F20,"lbs, ",G20,"caps, ",H20)</f>
        <v>Metal, Head, 3lbs, 15caps, 1</v>
      </c>
      <c r="L20" s="7" t="s">
        <v>69</v>
      </c>
      <c r="M20" s="7" t="n">
        <v>27</v>
      </c>
      <c r="N20" s="7" t="n">
        <v>27</v>
      </c>
      <c r="O20" s="7" t="s">
        <v>23</v>
      </c>
      <c r="P20" s="7" t="n">
        <f aca="false">IF(M20=N20,INDEX(2d20!A:B,MATCH(Armor!M20,2d20!A:A,0),2),SUM(INDEX(2d20!A:B,MATCH(Armor!M20,2d20!A:A,0),2),INDEX(2d20!A:B,MATCH(Armor!N20,2d20!A:A,0),2)))</f>
        <v>3.5</v>
      </c>
      <c r="Q20" s="7" t="n">
        <f aca="false">IFERROR(IF(ISNUMBER(FIND("x",O20)),(LEFT(O20,FIND("+",O20)-1)+MID(O20,FIND("+",O20)+1,1)*5/6)*10,LEFT(O20,FIND("+",O20)-1)+MID(O20,FIND("+",O20)+1,1)*5/6),O20)</f>
        <v>8.5</v>
      </c>
      <c r="R20" s="7" t="str">
        <f aca="false">IF(M20=N20,CONCATENATE(M20,"  ",L20,"  (",O20,")"),CONCATENATE(M20,"-",N20,"  ",L20,"  (",O20,")"))</f>
        <v>27  Shells  (6+3 CD)</v>
      </c>
    </row>
    <row r="21" customFormat="false" ht="13.8" hidden="false" customHeight="false" outlineLevel="0" collapsed="false">
      <c r="A21" s="8" t="s">
        <v>115</v>
      </c>
      <c r="B21" s="8" t="n">
        <v>2</v>
      </c>
      <c r="C21" s="8" t="n">
        <v>1</v>
      </c>
      <c r="D21" s="8" t="n">
        <v>0</v>
      </c>
      <c r="E21" s="8" t="s">
        <v>107</v>
      </c>
      <c r="F21" s="8" t="n">
        <v>6</v>
      </c>
      <c r="G21" s="8" t="n">
        <v>40</v>
      </c>
      <c r="H21" s="8" t="n">
        <v>1</v>
      </c>
      <c r="I21" s="8" t="n">
        <v>1</v>
      </c>
      <c r="J21" s="8" t="str">
        <f aca="false">CONCATENATE(A21,", ",E21,", ",F21,"lbs, ",G21,"caps, ",H21)</f>
        <v>Metal, Torso, 6lbs, 40caps, 1</v>
      </c>
      <c r="L21" s="9" t="s">
        <v>73</v>
      </c>
      <c r="M21" s="9" t="n">
        <v>28</v>
      </c>
      <c r="N21" s="9" t="n">
        <v>29</v>
      </c>
      <c r="O21" s="9" t="s">
        <v>74</v>
      </c>
      <c r="P21" s="9" t="n">
        <f aca="false">IF(M21=N21,INDEX(2d20!A:B,MATCH(Armor!M21,2d20!A:A,0),2),SUM(INDEX(2d20!A:B,MATCH(Armor!M21,2d20!A:A,0),2),INDEX(2d20!A:B,MATCH(Armor!N21,2d20!A:A,0),2)))</f>
        <v>6.25</v>
      </c>
      <c r="Q21" s="9" t="n">
        <f aca="false">IFERROR(IF(ISNUMBER(FIND("x",O21)),(LEFT(O21,FIND("+",O21)-1)+MID(O21,FIND("+",O21)+1,1)*5/6)*10,LEFT(O21,FIND("+",O21)-1)+MID(O21,FIND("+",O21)+1,1)*5/6),O21)</f>
        <v>19.8333333333333</v>
      </c>
      <c r="R21" s="9" t="str">
        <f aca="false">IF(M21=N21,CONCATENATE(M21,"  ",L21,"  (",O21,")"),CONCATENATE(M21,"-",N21,"  ",L21,"  (",O21,")"))</f>
        <v>28-29  Fusion Cell  (14+7 CD)</v>
      </c>
    </row>
    <row r="22" customFormat="false" ht="13.8" hidden="false" customHeight="false" outlineLevel="0" collapsed="false">
      <c r="A22" s="6" t="s">
        <v>115</v>
      </c>
      <c r="B22" s="6" t="n">
        <v>2</v>
      </c>
      <c r="C22" s="6" t="n">
        <v>1</v>
      </c>
      <c r="D22" s="6" t="n">
        <v>0</v>
      </c>
      <c r="E22" s="6" t="s">
        <v>108</v>
      </c>
      <c r="F22" s="6" t="n">
        <v>3</v>
      </c>
      <c r="G22" s="6" t="n">
        <v>15</v>
      </c>
      <c r="H22" s="6" t="n">
        <v>1</v>
      </c>
      <c r="I22" s="6" t="n">
        <v>1</v>
      </c>
      <c r="J22" s="6" t="str">
        <f aca="false">CONCATENATE(A22,", ",E22,", ",F22,"lbs, ",G22,"caps, ",H22)</f>
        <v>Metal, Leg, 3lbs, 15caps, 1</v>
      </c>
      <c r="L22" s="7" t="s">
        <v>77</v>
      </c>
      <c r="M22" s="7" t="n">
        <v>30</v>
      </c>
      <c r="N22" s="7" t="n">
        <v>30</v>
      </c>
      <c r="O22" s="7" t="s">
        <v>78</v>
      </c>
      <c r="P22" s="7" t="n">
        <f aca="false">IF(M22=N22,INDEX(2d20!A:B,MATCH(Armor!M22,2d20!A:A,0),2),SUM(INDEX(2d20!A:B,MATCH(Armor!M22,2d20!A:A,0),2),INDEX(2d20!A:B,MATCH(Armor!N22,2d20!A:A,0),2)))</f>
        <v>2.75</v>
      </c>
      <c r="Q22" s="7" t="n">
        <f aca="false">IFERROR(IF(ISNUMBER(FIND("x",O22)),(LEFT(O22,FIND("+",O22)-1)+MID(O22,FIND("+",O22)+1,1)*5/6)*10,LEFT(O22,FIND("+",O22)-1)+MID(O22,FIND("+",O22)+1,1)*5/6),O22)</f>
        <v>8.33333333333333</v>
      </c>
      <c r="R22" s="7" t="str">
        <f aca="false">IF(M22=N22,CONCATENATE(M22,"  ",L22,"  (",O22,")"),CONCATENATE(M22,"-",N22,"  ",L22,"  (",O22,")"))</f>
        <v>30  25mm  (5+4 CD)</v>
      </c>
    </row>
    <row r="23" customFormat="false" ht="13.8" hidden="false" customHeight="false" outlineLevel="0" collapsed="false">
      <c r="A23" s="8" t="s">
        <v>115</v>
      </c>
      <c r="B23" s="8" t="n">
        <v>2</v>
      </c>
      <c r="C23" s="8" t="n">
        <v>1</v>
      </c>
      <c r="D23" s="8" t="n">
        <v>0</v>
      </c>
      <c r="E23" s="8" t="s">
        <v>109</v>
      </c>
      <c r="F23" s="8" t="n">
        <v>3</v>
      </c>
      <c r="G23" s="8" t="n">
        <v>15</v>
      </c>
      <c r="H23" s="8" t="n">
        <v>1</v>
      </c>
      <c r="I23" s="8" t="n">
        <v>1</v>
      </c>
      <c r="J23" s="8" t="str">
        <f aca="false">CONCATENATE(A23,", ",E23,", ",F23,"lbs, ",G23,"caps, ",H23)</f>
        <v>Metal, Arm, 3lbs, 15caps, 1</v>
      </c>
      <c r="L23" s="9" t="s">
        <v>80</v>
      </c>
      <c r="M23" s="9" t="n">
        <v>31</v>
      </c>
      <c r="N23" s="9" t="n">
        <v>31</v>
      </c>
      <c r="O23" s="9" t="s">
        <v>23</v>
      </c>
      <c r="P23" s="9" t="n">
        <f aca="false">IF(M23=N23,INDEX(2d20!A:B,MATCH(Armor!M23,2d20!A:A,0),2),SUM(INDEX(2d20!A:B,MATCH(Armor!M23,2d20!A:A,0),2),INDEX(2d20!A:B,MATCH(Armor!N23,2d20!A:A,0),2)))</f>
        <v>2.5</v>
      </c>
      <c r="Q23" s="9" t="n">
        <f aca="false">IFERROR(IF(ISNUMBER(FIND("x",O23)),(LEFT(O23,FIND("+",O23)-1)+MID(O23,FIND("+",O23)+1,1)*5/6)*10,LEFT(O23,FIND("+",O23)-1)+MID(O23,FIND("+",O23)+1,1)*5/6),O23)</f>
        <v>8.5</v>
      </c>
      <c r="R23" s="9" t="str">
        <f aca="false">IF(M23=N23,CONCATENATE(M23,"  ",L23,"  (",O23,")"),CONCATENATE(M23,"-",N23,"  ",L23,"  (",O23,")"))</f>
        <v>31  Spike  (6+3 CD)</v>
      </c>
    </row>
    <row r="24" customFormat="false" ht="13.8" hidden="false" customHeight="false" outlineLevel="0" collapsed="false">
      <c r="A24" s="6" t="s">
        <v>116</v>
      </c>
      <c r="B24" s="6" t="n">
        <v>3</v>
      </c>
      <c r="C24" s="6" t="n">
        <v>2</v>
      </c>
      <c r="D24" s="6" t="n">
        <v>0</v>
      </c>
      <c r="E24" s="6" t="s">
        <v>72</v>
      </c>
      <c r="F24" s="6" t="n">
        <v>8</v>
      </c>
      <c r="G24" s="6" t="n">
        <v>65</v>
      </c>
      <c r="H24" s="6" t="n">
        <v>2</v>
      </c>
      <c r="I24" s="6" t="n">
        <v>1</v>
      </c>
      <c r="J24" s="6" t="str">
        <f aca="false">CONCATENATE(A24,", ",E24,", ",F24,"lbs, ",G24,"caps, ",H24)</f>
        <v>Metal, Sturdy, Head, 8lbs, 65caps, 2</v>
      </c>
      <c r="L24" s="7" t="s">
        <v>82</v>
      </c>
      <c r="M24" s="7" t="n">
        <v>32</v>
      </c>
      <c r="N24" s="7" t="n">
        <v>33</v>
      </c>
      <c r="O24" s="7" t="s">
        <v>29</v>
      </c>
      <c r="P24" s="7" t="n">
        <f aca="false">IF(M24=N24,INDEX(2d20!A:B,MATCH(Armor!M24,2d20!A:A,0),2),SUM(INDEX(2d20!A:B,MATCH(Armor!M24,2d20!A:A,0),2),INDEX(2d20!A:B,MATCH(Armor!N24,2d20!A:A,0),2)))</f>
        <v>4.25</v>
      </c>
      <c r="Q24" s="7" t="n">
        <f aca="false">IFERROR(IF(ISNUMBER(FIND("x",O24)),(LEFT(O24,FIND("+",O24)-1)+MID(O24,FIND("+",O24)+1,1)*5/6)*10,LEFT(O24,FIND("+",O24)-1)+MID(O24,FIND("+",O24)+1,1)*5/6),O24)</f>
        <v>5.66666666666667</v>
      </c>
      <c r="R24" s="7" t="str">
        <f aca="false">IF(M24=N24,CONCATENATE(M24,"  ",L24,"  (",O24,")"),CONCATENATE(M24,"-",N24,"  ",L24,"  (",O24,")"))</f>
        <v>32-33  .44  (4+2 CD)</v>
      </c>
    </row>
    <row r="25" customFormat="false" ht="13.8" hidden="false" customHeight="false" outlineLevel="0" collapsed="false">
      <c r="A25" s="8" t="s">
        <v>116</v>
      </c>
      <c r="B25" s="8" t="n">
        <v>3</v>
      </c>
      <c r="C25" s="8" t="n">
        <v>2</v>
      </c>
      <c r="D25" s="8" t="n">
        <v>0</v>
      </c>
      <c r="E25" s="8" t="s">
        <v>107</v>
      </c>
      <c r="F25" s="8" t="n">
        <v>16</v>
      </c>
      <c r="G25" s="8" t="n">
        <v>115</v>
      </c>
      <c r="H25" s="8" t="n">
        <v>2</v>
      </c>
      <c r="I25" s="8" t="n">
        <v>1</v>
      </c>
      <c r="J25" s="8" t="str">
        <f aca="false">CONCATENATE(A25,", ",E25,", ",F25,"lbs, ",G25,"caps, ",H25)</f>
        <v>Metal, Sturdy, Torso, 16lbs, 115caps, 2</v>
      </c>
      <c r="L25" s="9" t="s">
        <v>84</v>
      </c>
      <c r="M25" s="9" t="n">
        <v>34</v>
      </c>
      <c r="N25" s="9" t="n">
        <v>35</v>
      </c>
      <c r="O25" s="9" t="s">
        <v>57</v>
      </c>
      <c r="P25" s="9" t="n">
        <f aca="false">IF(M25=N25,INDEX(2d20!A:B,MATCH(Armor!M25,2d20!A:A,0),2),SUM(INDEX(2d20!A:B,MATCH(Armor!M25,2d20!A:A,0),2),INDEX(2d20!A:B,MATCH(Armor!N25,2d20!A:A,0),2)))</f>
        <v>3.25</v>
      </c>
      <c r="Q25" s="9" t="n">
        <f aca="false">IFERROR(IF(ISNUMBER(FIND("x",O25)),(LEFT(O25,FIND("+",O25)-1)+MID(O25,FIND("+",O25)+1,1)*5/6)*10,LEFT(O25,FIND("+",O25)-1)+MID(O25,FIND("+",O25)+1,1)*5/6),O25)</f>
        <v>11.3333333333333</v>
      </c>
      <c r="R25" s="9" t="str">
        <f aca="false">IF(M25=N25,CONCATENATE(M25,"  ",L25,"  (",O25,")"),CONCATENATE(M25,"-",N25,"  ",L25,"  (",O25,")"))</f>
        <v>34-35  5.56mm  (8+4 CD)</v>
      </c>
    </row>
    <row r="26" customFormat="false" ht="13.8" hidden="false" customHeight="false" outlineLevel="0" collapsed="false">
      <c r="A26" s="6" t="s">
        <v>116</v>
      </c>
      <c r="B26" s="6" t="n">
        <v>3</v>
      </c>
      <c r="C26" s="6" t="n">
        <v>2</v>
      </c>
      <c r="D26" s="6" t="n">
        <v>0</v>
      </c>
      <c r="E26" s="6" t="s">
        <v>108</v>
      </c>
      <c r="F26" s="6" t="n">
        <v>8</v>
      </c>
      <c r="G26" s="6" t="n">
        <v>65</v>
      </c>
      <c r="H26" s="6" t="n">
        <v>2</v>
      </c>
      <c r="I26" s="6" t="n">
        <v>1</v>
      </c>
      <c r="J26" s="6" t="str">
        <f aca="false">CONCATENATE(A26,", ",E26,", ",F26,"lbs, ",G26,"caps, ",H26)</f>
        <v>Metal, Sturdy, Leg, 8lbs, 65caps, 2</v>
      </c>
      <c r="L26" s="7" t="s">
        <v>86</v>
      </c>
      <c r="M26" s="7" t="n">
        <v>36</v>
      </c>
      <c r="N26" s="7" t="n">
        <v>36</v>
      </c>
      <c r="O26" s="7" t="s">
        <v>62</v>
      </c>
      <c r="P26" s="7" t="n">
        <f aca="false">IF(M26=N26,INDEX(2d20!A:B,MATCH(Armor!M26,2d20!A:A,0),2),SUM(INDEX(2d20!A:B,MATCH(Armor!M26,2d20!A:A,0),2),INDEX(2d20!A:B,MATCH(Armor!N26,2d20!A:A,0),2)))</f>
        <v>1.25</v>
      </c>
      <c r="Q26" s="7" t="n">
        <f aca="false">IFERROR(IF(ISNUMBER(FIND("x",O26)),(LEFT(O26,FIND("+",O26)-1)+MID(O26,FIND("+",O26)+1,1)*5/6)*10,LEFT(O26,FIND("+",O26)-1)+MID(O26,FIND("+",O26)+1,1)*5/6),O26)</f>
        <v>2.83333333333333</v>
      </c>
      <c r="R26" s="7" t="str">
        <f aca="false">IF(M26=N26,CONCATENATE(M26,"  ",L26,"  (",O26,")"),CONCATENATE(M26,"-",N26,"  ",L26,"  (",O26,")"))</f>
        <v>36  40mm  (2+1 CD)</v>
      </c>
    </row>
    <row r="27" customFormat="false" ht="13.8" hidden="false" customHeight="false" outlineLevel="0" collapsed="false">
      <c r="A27" s="8" t="s">
        <v>116</v>
      </c>
      <c r="B27" s="8" t="n">
        <v>3</v>
      </c>
      <c r="C27" s="8" t="n">
        <v>2</v>
      </c>
      <c r="D27" s="8" t="n">
        <v>0</v>
      </c>
      <c r="E27" s="8" t="s">
        <v>109</v>
      </c>
      <c r="F27" s="8" t="n">
        <v>8</v>
      </c>
      <c r="G27" s="8" t="n">
        <v>65</v>
      </c>
      <c r="H27" s="8" t="n">
        <v>2</v>
      </c>
      <c r="I27" s="8" t="n">
        <v>1</v>
      </c>
      <c r="J27" s="8" t="str">
        <f aca="false">CONCATENATE(A27,", ",E27,", ",F27,"lbs, ",G27,"caps, ",H27)</f>
        <v>Metal, Sturdy, Arm, 8lbs, 65caps, 2</v>
      </c>
      <c r="L27" s="9" t="s">
        <v>88</v>
      </c>
      <c r="M27" s="9" t="n">
        <v>37</v>
      </c>
      <c r="N27" s="9" t="n">
        <v>37</v>
      </c>
      <c r="O27" s="9" t="s">
        <v>62</v>
      </c>
      <c r="P27" s="9" t="n">
        <f aca="false">IF(M27=N27,INDEX(2d20!A:B,MATCH(Armor!M27,2d20!A:A,0),2),SUM(INDEX(2d20!A:B,MATCH(Armor!M27,2d20!A:A,0),2),INDEX(2d20!A:B,MATCH(Armor!N27,2d20!A:A,0),2)))</f>
        <v>1</v>
      </c>
      <c r="Q27" s="9" t="n">
        <f aca="false">IFERROR(IF(ISNUMBER(FIND("x",O27)),(LEFT(O27,FIND("+",O27)-1)+MID(O27,FIND("+",O27)+1,1)*5/6)*10,LEFT(O27,FIND("+",O27)-1)+MID(O27,FIND("+",O27)+1,1)*5/6),O27)</f>
        <v>2.83333333333333</v>
      </c>
      <c r="R27" s="9" t="str">
        <f aca="false">IF(M27=N27,CONCATENATE(M27,"  ",L27,"  (",O27,")"),CONCATENATE(M27,"-",N27,"  ",L27,"  (",O27,")"))</f>
        <v>37  Missile  (2+1 CD)</v>
      </c>
    </row>
    <row r="28" customFormat="false" ht="13.8" hidden="false" customHeight="false" outlineLevel="0" collapsed="false">
      <c r="A28" s="6" t="s">
        <v>117</v>
      </c>
      <c r="B28" s="6" t="n">
        <v>4</v>
      </c>
      <c r="C28" s="6" t="n">
        <v>3</v>
      </c>
      <c r="D28" s="6" t="n">
        <v>0</v>
      </c>
      <c r="E28" s="6" t="s">
        <v>72</v>
      </c>
      <c r="F28" s="6" t="n">
        <v>12</v>
      </c>
      <c r="G28" s="6" t="n">
        <v>115</v>
      </c>
      <c r="H28" s="6" t="n">
        <v>3</v>
      </c>
      <c r="I28" s="6" t="n">
        <v>1</v>
      </c>
      <c r="J28" s="6" t="str">
        <f aca="false">CONCATENATE(A28,", ",E28,", ",F28,"lbs, ",G28,"caps, ",H28)</f>
        <v>Metal, Heavy, Head, 12lbs, 115caps, 3</v>
      </c>
      <c r="L28" s="7" t="s">
        <v>90</v>
      </c>
      <c r="M28" s="7" t="n">
        <v>38</v>
      </c>
      <c r="N28" s="7" t="n">
        <v>38</v>
      </c>
      <c r="O28" s="7" t="s">
        <v>29</v>
      </c>
      <c r="P28" s="7" t="n">
        <f aca="false">IF(M28=N28,INDEX(2d20!A:B,MATCH(Armor!M28,2d20!A:A,0),2),SUM(INDEX(2d20!A:B,MATCH(Armor!M28,2d20!A:A,0),2),INDEX(2d20!A:B,MATCH(Armor!N28,2d20!A:A,0),2)))</f>
        <v>0.75</v>
      </c>
      <c r="Q28" s="7" t="n">
        <f aca="false">IFERROR(IF(ISNUMBER(FIND("x",O28)),(LEFT(O28,FIND("+",O28)-1)+MID(O28,FIND("+",O28)+1,1)*5/6)*10,LEFT(O28,FIND("+",O28)-1)+MID(O28,FIND("+",O28)+1,1)*5/6),O28)</f>
        <v>5.66666666666667</v>
      </c>
      <c r="R28" s="7" t="str">
        <f aca="false">IF(M28=N28,CONCATENATE(M28,"  ",L28,"  (",O28,")"),CONCATENATE(M28,"-",N28,"  ",L28,"  (",O28,")"))</f>
        <v>38  14mm  (4+2 CD)</v>
      </c>
    </row>
    <row r="29" customFormat="false" ht="13.8" hidden="false" customHeight="false" outlineLevel="0" collapsed="false">
      <c r="A29" s="8" t="s">
        <v>117</v>
      </c>
      <c r="B29" s="8" t="n">
        <v>4</v>
      </c>
      <c r="C29" s="8" t="n">
        <v>3</v>
      </c>
      <c r="D29" s="8" t="n">
        <v>0</v>
      </c>
      <c r="E29" s="8" t="s">
        <v>107</v>
      </c>
      <c r="F29" s="8" t="n">
        <v>23</v>
      </c>
      <c r="G29" s="8" t="n">
        <v>190</v>
      </c>
      <c r="H29" s="8" t="n">
        <v>3</v>
      </c>
      <c r="I29" s="8" t="n">
        <v>1</v>
      </c>
      <c r="J29" s="8" t="str">
        <f aca="false">CONCATENATE(A29,", ",E29,", ",F29,"lbs, ",G29,"caps, ",H29)</f>
        <v>Metal, Heavy, Torso, 23lbs, 190caps, 3</v>
      </c>
      <c r="L29" s="9" t="s">
        <v>92</v>
      </c>
      <c r="M29" s="9" t="n">
        <v>39</v>
      </c>
      <c r="N29" s="9" t="n">
        <v>40</v>
      </c>
      <c r="O29" s="9" t="s">
        <v>93</v>
      </c>
      <c r="P29" s="9" t="n">
        <f aca="false">IF(M29=N29,INDEX(2d20!A:B,MATCH(Armor!M29,2d20!A:A,0),2),SUM(INDEX(2d20!A:B,MATCH(Armor!M29,2d20!A:A,0),2),INDEX(2d20!A:B,MATCH(Armor!N29,2d20!A:A,0),2)))</f>
        <v>0.75</v>
      </c>
      <c r="Q29" s="9" t="n">
        <f aca="false">IFERROR(IF(ISNUMBER(FIND("x",O29)),(LEFT(O29,FIND("+",O29)-1)+MID(O29,FIND("+",O29)+1,1)*5/6)*10,LEFT(O29,FIND("+",O29)-1)+MID(O29,FIND("+",O29)+1,1)*5/6),O29)</f>
        <v>1.83333333333333</v>
      </c>
      <c r="R29" s="9" t="str">
        <f aca="false">IF(M29=N29,CONCATENATE(M29,"  ",L29,"  (",O29,")"),CONCATENATE(M29,"-",N29,"  ",L29,"  (",O29,")"))</f>
        <v>39-40  MiniNuke  (1+1 CD)</v>
      </c>
    </row>
    <row r="30" customFormat="false" ht="13.8" hidden="false" customHeight="false" outlineLevel="0" collapsed="false">
      <c r="A30" s="6" t="s">
        <v>117</v>
      </c>
      <c r="B30" s="6" t="n">
        <v>4</v>
      </c>
      <c r="C30" s="6" t="n">
        <v>3</v>
      </c>
      <c r="D30" s="6" t="n">
        <v>0</v>
      </c>
      <c r="E30" s="6" t="s">
        <v>108</v>
      </c>
      <c r="F30" s="6" t="n">
        <v>12</v>
      </c>
      <c r="G30" s="6" t="n">
        <v>115</v>
      </c>
      <c r="H30" s="6" t="n">
        <v>3</v>
      </c>
      <c r="I30" s="6" t="n">
        <v>1</v>
      </c>
      <c r="J30" s="6" t="str">
        <f aca="false">CONCATENATE(A30,", ",E30,", ",F30,"lbs, ",G30,"caps, ",H30)</f>
        <v>Metal, Heavy, Leg, 12lbs, 115caps, 3</v>
      </c>
    </row>
    <row r="31" customFormat="false" ht="13.8" hidden="false" customHeight="false" outlineLevel="0" collapsed="false">
      <c r="A31" s="8" t="s">
        <v>117</v>
      </c>
      <c r="B31" s="8" t="n">
        <v>4</v>
      </c>
      <c r="C31" s="8" t="n">
        <v>3</v>
      </c>
      <c r="D31" s="8" t="n">
        <v>0</v>
      </c>
      <c r="E31" s="8" t="s">
        <v>109</v>
      </c>
      <c r="F31" s="8" t="n">
        <v>12</v>
      </c>
      <c r="G31" s="8" t="n">
        <v>115</v>
      </c>
      <c r="H31" s="8" t="n">
        <v>3</v>
      </c>
      <c r="I31" s="8" t="n">
        <v>1</v>
      </c>
      <c r="J31" s="8" t="str">
        <f aca="false">CONCATENATE(A31,", ",E31,", ",F31,"lbs, ",G31,"caps, ",H31)</f>
        <v>Metal, Heavy, Arm, 12lbs, 115caps, 3</v>
      </c>
    </row>
    <row r="32" customFormat="false" ht="13.8" hidden="false" customHeight="false" outlineLevel="0" collapsed="false">
      <c r="A32" s="6" t="s">
        <v>118</v>
      </c>
      <c r="B32" s="6" t="n">
        <v>2</v>
      </c>
      <c r="C32" s="6" t="n">
        <v>2</v>
      </c>
      <c r="D32" s="6" t="n">
        <v>0</v>
      </c>
      <c r="E32" s="6" t="s">
        <v>72</v>
      </c>
      <c r="F32" s="6" t="n">
        <v>4</v>
      </c>
      <c r="G32" s="6" t="n">
        <v>25</v>
      </c>
      <c r="H32" s="6" t="n">
        <v>2</v>
      </c>
      <c r="I32" s="6" t="n">
        <v>1</v>
      </c>
      <c r="J32" s="6" t="str">
        <f aca="false">CONCATENATE(A32,", ",E32,", ",F32,"lbs, ",G32,"caps, ",H32)</f>
        <v>Combat, Head, 4lbs, 25caps, 2</v>
      </c>
    </row>
    <row r="33" customFormat="false" ht="13.8" hidden="false" customHeight="false" outlineLevel="0" collapsed="false">
      <c r="A33" s="8" t="s">
        <v>118</v>
      </c>
      <c r="B33" s="8" t="n">
        <v>2</v>
      </c>
      <c r="C33" s="8" t="n">
        <v>2</v>
      </c>
      <c r="D33" s="8" t="n">
        <v>0</v>
      </c>
      <c r="E33" s="8" t="s">
        <v>107</v>
      </c>
      <c r="F33" s="8" t="n">
        <v>8</v>
      </c>
      <c r="G33" s="8" t="n">
        <v>60</v>
      </c>
      <c r="H33" s="8" t="n">
        <v>2</v>
      </c>
      <c r="I33" s="8" t="n">
        <v>1</v>
      </c>
      <c r="J33" s="8" t="str">
        <f aca="false">CONCATENATE(A33,", ",E33,", ",F33,"lbs, ",G33,"caps, ",H33)</f>
        <v>Combat, Torso, 8lbs, 60caps, 2</v>
      </c>
    </row>
    <row r="34" customFormat="false" ht="13.8" hidden="false" customHeight="false" outlineLevel="0" collapsed="false">
      <c r="A34" s="6" t="s">
        <v>118</v>
      </c>
      <c r="B34" s="6" t="n">
        <v>2</v>
      </c>
      <c r="C34" s="6" t="n">
        <v>2</v>
      </c>
      <c r="D34" s="6" t="n">
        <v>0</v>
      </c>
      <c r="E34" s="6" t="s">
        <v>108</v>
      </c>
      <c r="F34" s="6" t="n">
        <v>2</v>
      </c>
      <c r="G34" s="6" t="n">
        <v>25</v>
      </c>
      <c r="H34" s="6" t="n">
        <v>2</v>
      </c>
      <c r="I34" s="6" t="n">
        <v>1</v>
      </c>
      <c r="J34" s="6" t="str">
        <f aca="false">CONCATENATE(A34,", ",E34,", ",F34,"lbs, ",G34,"caps, ",H34)</f>
        <v>Combat, Leg, 2lbs, 25caps, 2</v>
      </c>
    </row>
    <row r="35" customFormat="false" ht="13.8" hidden="false" customHeight="false" outlineLevel="0" collapsed="false">
      <c r="A35" s="8" t="s">
        <v>118</v>
      </c>
      <c r="B35" s="8" t="n">
        <v>2</v>
      </c>
      <c r="C35" s="8" t="n">
        <v>2</v>
      </c>
      <c r="D35" s="8" t="n">
        <v>0</v>
      </c>
      <c r="E35" s="8" t="s">
        <v>109</v>
      </c>
      <c r="F35" s="8" t="n">
        <v>2</v>
      </c>
      <c r="G35" s="8" t="n">
        <v>25</v>
      </c>
      <c r="H35" s="8" t="n">
        <v>2</v>
      </c>
      <c r="I35" s="8" t="n">
        <v>1</v>
      </c>
      <c r="J35" s="8" t="str">
        <f aca="false">CONCATENATE(A35,", ",E35,", ",F35,"lbs, ",G35,"caps, ",H35)</f>
        <v>Combat, Arm, 2lbs, 25caps, 2</v>
      </c>
    </row>
    <row r="36" customFormat="false" ht="13.8" hidden="false" customHeight="false" outlineLevel="0" collapsed="false">
      <c r="A36" s="6" t="s">
        <v>119</v>
      </c>
      <c r="B36" s="6" t="n">
        <v>3</v>
      </c>
      <c r="C36" s="6" t="n">
        <v>3</v>
      </c>
      <c r="D36" s="6" t="n">
        <v>0</v>
      </c>
      <c r="E36" s="6" t="s">
        <v>72</v>
      </c>
      <c r="F36" s="6" t="n">
        <v>5</v>
      </c>
      <c r="G36" s="6" t="n">
        <v>105</v>
      </c>
      <c r="H36" s="6" t="n">
        <v>3</v>
      </c>
      <c r="I36" s="6" t="n">
        <v>1</v>
      </c>
      <c r="J36" s="6" t="str">
        <f aca="false">CONCATENATE(A36,", ",E36,", ",F36,"lbs, ",G36,"caps, ",H36)</f>
        <v>Combat, Sturdy, Head, 5lbs, 105caps, 3</v>
      </c>
    </row>
    <row r="37" customFormat="false" ht="13.8" hidden="false" customHeight="false" outlineLevel="0" collapsed="false">
      <c r="A37" s="8" t="s">
        <v>119</v>
      </c>
      <c r="B37" s="8" t="n">
        <v>3</v>
      </c>
      <c r="C37" s="8" t="n">
        <v>3</v>
      </c>
      <c r="D37" s="8" t="n">
        <v>0</v>
      </c>
      <c r="E37" s="8" t="s">
        <v>107</v>
      </c>
      <c r="F37" s="8" t="n">
        <v>12</v>
      </c>
      <c r="G37" s="8" t="n">
        <v>140</v>
      </c>
      <c r="H37" s="8" t="n">
        <v>3</v>
      </c>
      <c r="I37" s="8" t="n">
        <v>1</v>
      </c>
      <c r="J37" s="8" t="str">
        <f aca="false">CONCATENATE(A37,", ",E37,", ",F37,"lbs, ",G37,"caps, ",H37)</f>
        <v>Combat, Sturdy, Torso, 12lbs, 140caps, 3</v>
      </c>
    </row>
    <row r="38" customFormat="false" ht="13.8" hidden="false" customHeight="false" outlineLevel="0" collapsed="false">
      <c r="A38" s="6" t="s">
        <v>119</v>
      </c>
      <c r="B38" s="6" t="n">
        <v>3</v>
      </c>
      <c r="C38" s="6" t="n">
        <v>3</v>
      </c>
      <c r="D38" s="6" t="n">
        <v>0</v>
      </c>
      <c r="E38" s="6" t="s">
        <v>108</v>
      </c>
      <c r="F38" s="6" t="n">
        <v>5</v>
      </c>
      <c r="G38" s="6" t="n">
        <v>105</v>
      </c>
      <c r="H38" s="6" t="n">
        <v>3</v>
      </c>
      <c r="I38" s="6" t="n">
        <v>1</v>
      </c>
      <c r="J38" s="6" t="str">
        <f aca="false">CONCATENATE(A38,", ",E38,", ",F38,"lbs, ",G38,"caps, ",H38)</f>
        <v>Combat, Sturdy, Leg, 5lbs, 105caps, 3</v>
      </c>
    </row>
    <row r="39" customFormat="false" ht="13.8" hidden="false" customHeight="false" outlineLevel="0" collapsed="false">
      <c r="A39" s="8" t="s">
        <v>119</v>
      </c>
      <c r="B39" s="8" t="n">
        <v>3</v>
      </c>
      <c r="C39" s="8" t="n">
        <v>3</v>
      </c>
      <c r="D39" s="8" t="n">
        <v>0</v>
      </c>
      <c r="E39" s="8" t="s">
        <v>109</v>
      </c>
      <c r="F39" s="8" t="n">
        <v>5</v>
      </c>
      <c r="G39" s="8" t="n">
        <v>105</v>
      </c>
      <c r="H39" s="8" t="n">
        <v>3</v>
      </c>
      <c r="I39" s="8" t="n">
        <v>1</v>
      </c>
      <c r="J39" s="8" t="str">
        <f aca="false">CONCATENATE(A39,", ",E39,", ",F39,"lbs, ",G39,"caps, ",H39)</f>
        <v>Combat, Sturdy, Arm, 5lbs, 105caps, 3</v>
      </c>
    </row>
    <row r="40" customFormat="false" ht="13.8" hidden="false" customHeight="false" outlineLevel="0" collapsed="false">
      <c r="A40" s="6" t="s">
        <v>120</v>
      </c>
      <c r="B40" s="6" t="n">
        <v>4</v>
      </c>
      <c r="C40" s="6" t="n">
        <v>4</v>
      </c>
      <c r="D40" s="6" t="n">
        <v>0</v>
      </c>
      <c r="E40" s="6" t="s">
        <v>72</v>
      </c>
      <c r="F40" s="6" t="n">
        <v>7</v>
      </c>
      <c r="G40" s="6" t="n">
        <v>185</v>
      </c>
      <c r="H40" s="6" t="n">
        <v>4</v>
      </c>
      <c r="I40" s="6" t="n">
        <v>1</v>
      </c>
      <c r="J40" s="6" t="str">
        <f aca="false">CONCATENATE(A40,", ",E40,", ",F40,"lbs, ",G40,"caps, ",H40)</f>
        <v>Combat, Heavy, Head, 7lbs, 185caps, 4</v>
      </c>
    </row>
    <row r="41" customFormat="false" ht="13.8" hidden="false" customHeight="false" outlineLevel="0" collapsed="false">
      <c r="A41" s="8" t="s">
        <v>120</v>
      </c>
      <c r="B41" s="8" t="n">
        <v>4</v>
      </c>
      <c r="C41" s="8" t="n">
        <v>4</v>
      </c>
      <c r="D41" s="8" t="n">
        <v>0</v>
      </c>
      <c r="E41" s="8" t="s">
        <v>107</v>
      </c>
      <c r="F41" s="8" t="n">
        <v>16</v>
      </c>
      <c r="G41" s="8" t="n">
        <v>220</v>
      </c>
      <c r="H41" s="8" t="n">
        <v>4</v>
      </c>
      <c r="I41" s="8" t="n">
        <v>1</v>
      </c>
      <c r="J41" s="8" t="str">
        <f aca="false">CONCATENATE(A41,", ",E41,", ",F41,"lbs, ",G41,"caps, ",H41)</f>
        <v>Combat, Heavy, Torso, 16lbs, 220caps, 4</v>
      </c>
    </row>
    <row r="42" customFormat="false" ht="13.8" hidden="false" customHeight="false" outlineLevel="0" collapsed="false">
      <c r="A42" s="6" t="s">
        <v>120</v>
      </c>
      <c r="B42" s="6" t="n">
        <v>4</v>
      </c>
      <c r="C42" s="6" t="n">
        <v>4</v>
      </c>
      <c r="D42" s="6" t="n">
        <v>0</v>
      </c>
      <c r="E42" s="6" t="s">
        <v>108</v>
      </c>
      <c r="F42" s="6" t="n">
        <v>7</v>
      </c>
      <c r="G42" s="6" t="n">
        <v>185</v>
      </c>
      <c r="H42" s="6" t="n">
        <v>4</v>
      </c>
      <c r="I42" s="6" t="n">
        <v>1</v>
      </c>
      <c r="J42" s="6" t="str">
        <f aca="false">CONCATENATE(A42,", ",E42,", ",F42,"lbs, ",G42,"caps, ",H42)</f>
        <v>Combat, Heavy, Leg, 7lbs, 185caps, 4</v>
      </c>
    </row>
    <row r="43" customFormat="false" ht="13.8" hidden="false" customHeight="false" outlineLevel="0" collapsed="false">
      <c r="A43" s="8" t="s">
        <v>120</v>
      </c>
      <c r="B43" s="8" t="n">
        <v>4</v>
      </c>
      <c r="C43" s="8" t="n">
        <v>4</v>
      </c>
      <c r="D43" s="8" t="n">
        <v>0</v>
      </c>
      <c r="E43" s="8" t="s">
        <v>109</v>
      </c>
      <c r="F43" s="8" t="n">
        <v>7</v>
      </c>
      <c r="G43" s="8" t="n">
        <v>185</v>
      </c>
      <c r="H43" s="8" t="n">
        <v>4</v>
      </c>
      <c r="I43" s="8" t="n">
        <v>1</v>
      </c>
      <c r="J43" s="8" t="str">
        <f aca="false">CONCATENATE(A43,", ",E43,", ",F43,"lbs, ",G43,"caps, ",H43)</f>
        <v>Combat, Heavy, Arm, 7lbs, 185caps, 4</v>
      </c>
    </row>
    <row r="44" customFormat="false" ht="13.8" hidden="false" customHeight="false" outlineLevel="0" collapsed="false">
      <c r="A44" s="6" t="s">
        <v>121</v>
      </c>
      <c r="B44" s="6" t="n">
        <v>2</v>
      </c>
      <c r="C44" s="6" t="n">
        <v>3</v>
      </c>
      <c r="D44" s="6" t="n">
        <v>0</v>
      </c>
      <c r="E44" s="6" t="s">
        <v>72</v>
      </c>
      <c r="F44" s="6" t="n">
        <v>3</v>
      </c>
      <c r="G44" s="6" t="n">
        <v>33</v>
      </c>
      <c r="H44" s="6" t="n">
        <v>3</v>
      </c>
      <c r="I44" s="6" t="n">
        <v>1</v>
      </c>
      <c r="J44" s="6" t="str">
        <f aca="false">CONCATENATE(A44,", ",E44,", ",F44,"lbs, ",G44,"caps, ",H44)</f>
        <v>Synth, Head, 3lbs, 33caps, 3</v>
      </c>
    </row>
    <row r="45" customFormat="false" ht="13.8" hidden="false" customHeight="false" outlineLevel="0" collapsed="false">
      <c r="A45" s="8" t="s">
        <v>121</v>
      </c>
      <c r="B45" s="8" t="n">
        <v>2</v>
      </c>
      <c r="C45" s="8" t="n">
        <v>3</v>
      </c>
      <c r="D45" s="8" t="n">
        <v>0</v>
      </c>
      <c r="E45" s="8" t="s">
        <v>107</v>
      </c>
      <c r="F45" s="8" t="n">
        <v>7</v>
      </c>
      <c r="G45" s="8" t="n">
        <v>75</v>
      </c>
      <c r="H45" s="8" t="n">
        <v>3</v>
      </c>
      <c r="I45" s="8" t="n">
        <v>1</v>
      </c>
      <c r="J45" s="8" t="str">
        <f aca="false">CONCATENATE(A45,", ",E45,", ",F45,"lbs, ",G45,"caps, ",H45)</f>
        <v>Synth, Torso, 7lbs, 75caps, 3</v>
      </c>
    </row>
    <row r="46" customFormat="false" ht="13.8" hidden="false" customHeight="false" outlineLevel="0" collapsed="false">
      <c r="A46" s="6" t="s">
        <v>121</v>
      </c>
      <c r="B46" s="6" t="n">
        <v>2</v>
      </c>
      <c r="C46" s="6" t="n">
        <v>3</v>
      </c>
      <c r="D46" s="6" t="n">
        <v>0</v>
      </c>
      <c r="E46" s="6" t="s">
        <v>108</v>
      </c>
      <c r="F46" s="6" t="n">
        <v>3</v>
      </c>
      <c r="G46" s="6" t="n">
        <v>30</v>
      </c>
      <c r="H46" s="6" t="n">
        <v>3</v>
      </c>
      <c r="I46" s="6" t="n">
        <v>1</v>
      </c>
      <c r="J46" s="6" t="str">
        <f aca="false">CONCATENATE(A46,", ",E46,", ",F46,"lbs, ",G46,"caps, ",H46)</f>
        <v>Synth, Leg, 3lbs, 30caps, 3</v>
      </c>
    </row>
    <row r="47" customFormat="false" ht="13.8" hidden="false" customHeight="false" outlineLevel="0" collapsed="false">
      <c r="A47" s="8" t="s">
        <v>121</v>
      </c>
      <c r="B47" s="8" t="n">
        <v>2</v>
      </c>
      <c r="C47" s="8" t="n">
        <v>3</v>
      </c>
      <c r="D47" s="8" t="n">
        <v>0</v>
      </c>
      <c r="E47" s="8" t="s">
        <v>109</v>
      </c>
      <c r="F47" s="8" t="n">
        <v>3</v>
      </c>
      <c r="G47" s="8" t="n">
        <v>30</v>
      </c>
      <c r="H47" s="8" t="n">
        <v>3</v>
      </c>
      <c r="I47" s="8" t="n">
        <v>1</v>
      </c>
      <c r="J47" s="8" t="str">
        <f aca="false">CONCATENATE(A47,", ",E47,", ",F47,"lbs, ",G47,"caps, ",H47)</f>
        <v>Synth, Arm, 3lbs, 30caps, 3</v>
      </c>
    </row>
    <row r="48" customFormat="false" ht="13.8" hidden="false" customHeight="false" outlineLevel="0" collapsed="false">
      <c r="A48" s="6" t="s">
        <v>122</v>
      </c>
      <c r="B48" s="6" t="n">
        <v>3</v>
      </c>
      <c r="C48" s="6" t="n">
        <v>4</v>
      </c>
      <c r="D48" s="6" t="n">
        <v>0</v>
      </c>
      <c r="E48" s="6" t="s">
        <v>72</v>
      </c>
      <c r="F48" s="6" t="n">
        <v>7</v>
      </c>
      <c r="G48" s="6" t="n">
        <v>70</v>
      </c>
      <c r="H48" s="6" t="n">
        <v>4</v>
      </c>
      <c r="I48" s="6" t="n">
        <v>1</v>
      </c>
      <c r="J48" s="6" t="str">
        <f aca="false">CONCATENATE(A48,", ",E48,", ",F48,"lbs, ",G48,"caps, ",H48)</f>
        <v>Synth, Sturdy, Head, 7lbs, 70caps, 4</v>
      </c>
    </row>
    <row r="49" customFormat="false" ht="13.8" hidden="false" customHeight="false" outlineLevel="0" collapsed="false">
      <c r="A49" s="8" t="s">
        <v>122</v>
      </c>
      <c r="B49" s="8" t="n">
        <v>3</v>
      </c>
      <c r="C49" s="8" t="n">
        <v>4</v>
      </c>
      <c r="D49" s="8" t="n">
        <v>0</v>
      </c>
      <c r="E49" s="8" t="s">
        <v>107</v>
      </c>
      <c r="F49" s="8" t="n">
        <v>12</v>
      </c>
      <c r="G49" s="8" t="n">
        <v>125</v>
      </c>
      <c r="H49" s="8" t="n">
        <v>4</v>
      </c>
      <c r="I49" s="8" t="n">
        <v>1</v>
      </c>
      <c r="J49" s="8" t="str">
        <f aca="false">CONCATENATE(A49,", ",E49,", ",F49,"lbs, ",G49,"caps, ",H49)</f>
        <v>Synth, Sturdy, Torso, 12lbs, 125caps, 4</v>
      </c>
    </row>
    <row r="50" customFormat="false" ht="13.8" hidden="false" customHeight="false" outlineLevel="0" collapsed="false">
      <c r="A50" s="6" t="s">
        <v>122</v>
      </c>
      <c r="B50" s="6" t="n">
        <v>3</v>
      </c>
      <c r="C50" s="6" t="n">
        <v>4</v>
      </c>
      <c r="D50" s="6" t="n">
        <v>0</v>
      </c>
      <c r="E50" s="6" t="s">
        <v>108</v>
      </c>
      <c r="F50" s="6" t="n">
        <v>7</v>
      </c>
      <c r="G50" s="6" t="n">
        <v>80</v>
      </c>
      <c r="H50" s="6" t="n">
        <v>4</v>
      </c>
      <c r="I50" s="6" t="n">
        <v>1</v>
      </c>
      <c r="J50" s="6" t="str">
        <f aca="false">CONCATENATE(A50,", ",E50,", ",F50,"lbs, ",G50,"caps, ",H50)</f>
        <v>Synth, Sturdy, Leg, 7lbs, 80caps, 4</v>
      </c>
    </row>
    <row r="51" customFormat="false" ht="13.8" hidden="false" customHeight="false" outlineLevel="0" collapsed="false">
      <c r="A51" s="8" t="s">
        <v>122</v>
      </c>
      <c r="B51" s="8" t="n">
        <v>3</v>
      </c>
      <c r="C51" s="8" t="n">
        <v>4</v>
      </c>
      <c r="D51" s="8" t="n">
        <v>0</v>
      </c>
      <c r="E51" s="8" t="s">
        <v>109</v>
      </c>
      <c r="F51" s="8" t="n">
        <v>7</v>
      </c>
      <c r="G51" s="8" t="n">
        <v>70</v>
      </c>
      <c r="H51" s="8" t="n">
        <v>4</v>
      </c>
      <c r="I51" s="8" t="n">
        <v>1</v>
      </c>
      <c r="J51" s="8" t="str">
        <f aca="false">CONCATENATE(A51,", ",E51,", ",F51,"lbs, ",G51,"caps, ",H51)</f>
        <v>Synth, Sturdy, Arm, 7lbs, 70caps, 4</v>
      </c>
    </row>
    <row r="52" customFormat="false" ht="13.8" hidden="false" customHeight="false" outlineLevel="0" collapsed="false">
      <c r="A52" s="6" t="s">
        <v>123</v>
      </c>
      <c r="B52" s="6" t="n">
        <v>4</v>
      </c>
      <c r="C52" s="6" t="n">
        <v>5</v>
      </c>
      <c r="D52" s="6" t="n">
        <v>0</v>
      </c>
      <c r="E52" s="6" t="s">
        <v>72</v>
      </c>
      <c r="F52" s="6" t="n">
        <v>10</v>
      </c>
      <c r="G52" s="6" t="n">
        <v>110</v>
      </c>
      <c r="H52" s="6" t="n">
        <v>5</v>
      </c>
      <c r="I52" s="6" t="n">
        <v>1</v>
      </c>
      <c r="J52" s="6" t="str">
        <f aca="false">CONCATENATE(A52,", ",E52,", ",F52,"lbs, ",G52,"caps, ",H52)</f>
        <v>Synth, Heavy, Head, 10lbs, 110caps, 5</v>
      </c>
    </row>
    <row r="53" customFormat="false" ht="13.8" hidden="false" customHeight="false" outlineLevel="0" collapsed="false">
      <c r="A53" s="8" t="s">
        <v>123</v>
      </c>
      <c r="B53" s="8" t="n">
        <v>4</v>
      </c>
      <c r="C53" s="8" t="n">
        <v>5</v>
      </c>
      <c r="D53" s="8" t="n">
        <v>0</v>
      </c>
      <c r="E53" s="8" t="s">
        <v>107</v>
      </c>
      <c r="F53" s="8" t="n">
        <v>17</v>
      </c>
      <c r="G53" s="8" t="n">
        <v>175</v>
      </c>
      <c r="H53" s="8" t="n">
        <v>5</v>
      </c>
      <c r="I53" s="8" t="n">
        <v>1</v>
      </c>
      <c r="J53" s="8" t="str">
        <f aca="false">CONCATENATE(A53,", ",E53,", ",F53,"lbs, ",G53,"caps, ",H53)</f>
        <v>Synth, Heavy, Torso, 17lbs, 175caps, 5</v>
      </c>
    </row>
    <row r="54" customFormat="false" ht="13.8" hidden="false" customHeight="false" outlineLevel="0" collapsed="false">
      <c r="A54" s="6" t="s">
        <v>123</v>
      </c>
      <c r="B54" s="6" t="n">
        <v>4</v>
      </c>
      <c r="C54" s="6" t="n">
        <v>5</v>
      </c>
      <c r="D54" s="6" t="n">
        <v>0</v>
      </c>
      <c r="E54" s="6" t="s">
        <v>108</v>
      </c>
      <c r="F54" s="6" t="n">
        <v>10</v>
      </c>
      <c r="G54" s="6" t="n">
        <v>130</v>
      </c>
      <c r="H54" s="6" t="n">
        <v>5</v>
      </c>
      <c r="I54" s="6" t="n">
        <v>1</v>
      </c>
      <c r="J54" s="6" t="str">
        <f aca="false">CONCATENATE(A54,", ",E54,", ",F54,"lbs, ",G54,"caps, ",H54)</f>
        <v>Synth, Heavy, Leg, 10lbs, 130caps, 5</v>
      </c>
    </row>
    <row r="55" customFormat="false" ht="13.8" hidden="false" customHeight="false" outlineLevel="0" collapsed="false">
      <c r="A55" s="8" t="s">
        <v>123</v>
      </c>
      <c r="B55" s="8" t="n">
        <v>4</v>
      </c>
      <c r="C55" s="8" t="n">
        <v>5</v>
      </c>
      <c r="D55" s="8" t="n">
        <v>0</v>
      </c>
      <c r="E55" s="8" t="s">
        <v>109</v>
      </c>
      <c r="F55" s="8" t="n">
        <v>10</v>
      </c>
      <c r="G55" s="8" t="n">
        <v>110</v>
      </c>
      <c r="H55" s="8" t="n">
        <v>5</v>
      </c>
      <c r="I55" s="8" t="n">
        <v>1</v>
      </c>
      <c r="J55" s="8" t="str">
        <f aca="false">CONCATENATE(A55,", ",E55,", ",F55,"lbs, ",G55,"caps, ",H55)</f>
        <v>Synth, Heavy, Arm, 10lbs, 110caps, 5</v>
      </c>
    </row>
    <row r="56" customFormat="false" ht="13.8" hidden="false" customHeight="false" outlineLevel="0" collapsed="false">
      <c r="A56" s="6" t="s">
        <v>124</v>
      </c>
      <c r="B56" s="6" t="n">
        <v>2</v>
      </c>
      <c r="C56" s="6" t="n">
        <v>0</v>
      </c>
      <c r="D56" s="6" t="n">
        <v>0</v>
      </c>
      <c r="E56" s="6" t="s">
        <v>72</v>
      </c>
      <c r="F56" s="6" t="n">
        <v>2</v>
      </c>
      <c r="G56" s="6" t="n">
        <v>20</v>
      </c>
      <c r="H56" s="6" t="n">
        <v>1</v>
      </c>
      <c r="I56" s="6" t="n">
        <v>1</v>
      </c>
      <c r="J56" s="6" t="str">
        <f aca="false">CONCATENATE(A56,", ",E56,", ",F56,"lbs, ",G56,"caps, ",H56)</f>
        <v>Vault-Tec, Head, 2lbs, 20caps, 1</v>
      </c>
    </row>
    <row r="57" customFormat="false" ht="13.8" hidden="false" customHeight="false" outlineLevel="0" collapsed="false">
      <c r="A57" s="8" t="s">
        <v>124</v>
      </c>
      <c r="B57" s="8" t="n">
        <v>2</v>
      </c>
      <c r="C57" s="8" t="n">
        <v>0</v>
      </c>
      <c r="D57" s="8" t="n">
        <v>2</v>
      </c>
      <c r="E57" s="8" t="s">
        <v>18</v>
      </c>
      <c r="F57" s="8" t="n">
        <v>8</v>
      </c>
      <c r="G57" s="8" t="n">
        <v>16</v>
      </c>
      <c r="H57" s="8" t="n">
        <v>1</v>
      </c>
      <c r="I57" s="8" t="n">
        <v>1</v>
      </c>
      <c r="J57" s="8" t="str">
        <f aca="false">CONCATENATE(A57,", ",E57,", ",F57,"lbs, ",G57,"caps, ",H57)</f>
        <v>Vault-Tec, Arms, Legs, Torso, 8lbs, 16caps, 1</v>
      </c>
    </row>
    <row r="58" customFormat="false" ht="13.8" hidden="false" customHeight="false" outlineLevel="0" collapsed="false">
      <c r="A58" s="1" t="s">
        <v>125</v>
      </c>
      <c r="E58" s="2" t="s">
        <v>126</v>
      </c>
    </row>
    <row r="59" customFormat="false" ht="13.8" hidden="false" customHeight="false" outlineLevel="0" collapsed="false">
      <c r="A59" s="1" t="s">
        <v>127</v>
      </c>
      <c r="E59" s="2" t="s">
        <v>126</v>
      </c>
    </row>
    <row r="60" customFormat="false" ht="13.8" hidden="false" customHeight="false" outlineLevel="0" collapsed="false">
      <c r="A60" s="1" t="s">
        <v>128</v>
      </c>
      <c r="E60" s="2" t="s">
        <v>107</v>
      </c>
    </row>
    <row r="61" customFormat="false" ht="13.8" hidden="false" customHeight="false" outlineLevel="0" collapsed="false">
      <c r="A61" s="1" t="s">
        <v>128</v>
      </c>
      <c r="E61" s="2" t="s">
        <v>109</v>
      </c>
    </row>
    <row r="62" customFormat="false" ht="13.8" hidden="false" customHeight="false" outlineLevel="0" collapsed="false">
      <c r="A62" s="1" t="s">
        <v>128</v>
      </c>
      <c r="E62" s="2" t="s">
        <v>108</v>
      </c>
    </row>
    <row r="63" customFormat="false" ht="13.8" hidden="false" customHeight="false" outlineLevel="0" collapsed="false">
      <c r="A63" s="1" t="s">
        <v>128</v>
      </c>
      <c r="E63" s="2" t="s">
        <v>72</v>
      </c>
    </row>
    <row r="64" customFormat="false" ht="13.8" hidden="false" customHeight="false" outlineLevel="0" collapsed="false">
      <c r="A64" s="1" t="s">
        <v>129</v>
      </c>
      <c r="E64" s="2" t="s">
        <v>107</v>
      </c>
    </row>
    <row r="65" customFormat="false" ht="13.8" hidden="false" customHeight="false" outlineLevel="0" collapsed="false">
      <c r="A65" s="1" t="s">
        <v>129</v>
      </c>
      <c r="E65" s="2" t="s">
        <v>109</v>
      </c>
    </row>
    <row r="66" customFormat="false" ht="13.8" hidden="false" customHeight="false" outlineLevel="0" collapsed="false">
      <c r="A66" s="1" t="s">
        <v>129</v>
      </c>
      <c r="E66" s="2" t="s">
        <v>108</v>
      </c>
    </row>
    <row r="67" customFormat="false" ht="13.8" hidden="false" customHeight="false" outlineLevel="0" collapsed="false">
      <c r="A67" s="1" t="s">
        <v>129</v>
      </c>
      <c r="E67" s="2" t="s">
        <v>72</v>
      </c>
    </row>
    <row r="68" customFormat="false" ht="13.8" hidden="false" customHeight="false" outlineLevel="0" collapsed="false">
      <c r="A68" s="1" t="s">
        <v>130</v>
      </c>
      <c r="E68" s="2" t="s">
        <v>107</v>
      </c>
    </row>
    <row r="69" customFormat="false" ht="13.8" hidden="false" customHeight="false" outlineLevel="0" collapsed="false">
      <c r="A69" s="1" t="s">
        <v>130</v>
      </c>
      <c r="E69" s="2" t="s">
        <v>109</v>
      </c>
    </row>
    <row r="70" customFormat="false" ht="13.8" hidden="false" customHeight="false" outlineLevel="0" collapsed="false">
      <c r="A70" s="1" t="s">
        <v>130</v>
      </c>
      <c r="E70" s="2" t="s">
        <v>108</v>
      </c>
    </row>
    <row r="71" customFormat="false" ht="13.8" hidden="false" customHeight="false" outlineLevel="0" collapsed="false">
      <c r="A71" s="1" t="s">
        <v>130</v>
      </c>
      <c r="E71" s="2" t="s">
        <v>72</v>
      </c>
    </row>
    <row r="72" customFormat="false" ht="13.8" hidden="false" customHeight="false" outlineLevel="0" collapsed="false">
      <c r="A72" s="1" t="s">
        <v>131</v>
      </c>
      <c r="E72" s="2" t="s">
        <v>72</v>
      </c>
    </row>
    <row r="73" customFormat="false" ht="13.8" hidden="false" customHeight="false" outlineLevel="0" collapsed="false">
      <c r="A73" s="1" t="s">
        <v>132</v>
      </c>
      <c r="E73" s="2" t="s">
        <v>107</v>
      </c>
    </row>
    <row r="74" customFormat="false" ht="13.8" hidden="false" customHeight="false" outlineLevel="0" collapsed="false">
      <c r="A74" s="1" t="s">
        <v>132</v>
      </c>
      <c r="E74" s="2" t="s">
        <v>109</v>
      </c>
    </row>
    <row r="75" customFormat="false" ht="13.8" hidden="false" customHeight="false" outlineLevel="0" collapsed="false">
      <c r="A75" s="1" t="s">
        <v>132</v>
      </c>
      <c r="E75" s="2" t="s">
        <v>108</v>
      </c>
    </row>
    <row r="76" customFormat="false" ht="13.8" hidden="false" customHeight="false" outlineLevel="0" collapsed="false">
      <c r="A76" s="1" t="s">
        <v>132</v>
      </c>
      <c r="E76" s="2" t="s">
        <v>72</v>
      </c>
    </row>
    <row r="77" customFormat="false" ht="13.8" hidden="false" customHeight="false" outlineLevel="0" collapsed="false">
      <c r="A77" s="1" t="s">
        <v>133</v>
      </c>
      <c r="E77" s="2" t="s">
        <v>126</v>
      </c>
    </row>
    <row r="78" customFormat="false" ht="13.8" hidden="false" customHeight="false" outlineLevel="0" collapsed="false">
      <c r="A78" s="1" t="s">
        <v>134</v>
      </c>
      <c r="E78" s="2" t="s">
        <v>107</v>
      </c>
    </row>
    <row r="79" customFormat="false" ht="13.8" hidden="false" customHeight="false" outlineLevel="0" collapsed="false">
      <c r="A79" s="1" t="s">
        <v>134</v>
      </c>
      <c r="E79" s="2" t="s">
        <v>109</v>
      </c>
    </row>
    <row r="80" customFormat="false" ht="13.8" hidden="false" customHeight="false" outlineLevel="0" collapsed="false">
      <c r="A80" s="1" t="s">
        <v>134</v>
      </c>
      <c r="E80" s="2" t="s">
        <v>108</v>
      </c>
    </row>
    <row r="81" customFormat="false" ht="13.8" hidden="false" customHeight="false" outlineLevel="0" collapsed="false">
      <c r="A81" s="1" t="s">
        <v>134</v>
      </c>
      <c r="E81" s="2" t="s">
        <v>72</v>
      </c>
    </row>
    <row r="82" customFormat="false" ht="13.8" hidden="false" customHeight="false" outlineLevel="0" collapsed="false">
      <c r="A82" s="1" t="s">
        <v>135</v>
      </c>
      <c r="E82" s="2" t="s">
        <v>107</v>
      </c>
    </row>
    <row r="83" customFormat="false" ht="13.8" hidden="false" customHeight="false" outlineLevel="0" collapsed="false">
      <c r="A83" s="1" t="s">
        <v>135</v>
      </c>
      <c r="E83" s="2" t="s">
        <v>109</v>
      </c>
    </row>
    <row r="84" customFormat="false" ht="13.8" hidden="false" customHeight="false" outlineLevel="0" collapsed="false">
      <c r="A84" s="1" t="s">
        <v>135</v>
      </c>
      <c r="E84" s="2" t="s">
        <v>108</v>
      </c>
    </row>
    <row r="85" customFormat="false" ht="13.8" hidden="false" customHeight="false" outlineLevel="0" collapsed="false">
      <c r="A85" s="1" t="s">
        <v>135</v>
      </c>
      <c r="E85" s="2" t="s">
        <v>72</v>
      </c>
    </row>
    <row r="86" customFormat="false" ht="13.8" hidden="false" customHeight="false" outlineLevel="0" collapsed="false">
      <c r="A86" s="1" t="s">
        <v>136</v>
      </c>
      <c r="E86" s="2" t="s">
        <v>107</v>
      </c>
    </row>
    <row r="87" customFormat="false" ht="13.8" hidden="false" customHeight="false" outlineLevel="0" collapsed="false">
      <c r="A87" s="1" t="s">
        <v>136</v>
      </c>
      <c r="E87" s="2" t="s">
        <v>109</v>
      </c>
    </row>
    <row r="88" customFormat="false" ht="13.8" hidden="false" customHeight="false" outlineLevel="0" collapsed="false">
      <c r="A88" s="1" t="s">
        <v>136</v>
      </c>
      <c r="E88" s="2" t="s">
        <v>108</v>
      </c>
    </row>
    <row r="89" customFormat="false" ht="13.8" hidden="false" customHeight="false" outlineLevel="0" collapsed="false">
      <c r="A89" s="1" t="s">
        <v>136</v>
      </c>
      <c r="E89" s="2" t="s">
        <v>72</v>
      </c>
    </row>
    <row r="90" customFormat="false" ht="13.8" hidden="false" customHeight="false" outlineLevel="0" collapsed="false">
      <c r="A90" s="1" t="s">
        <v>137</v>
      </c>
      <c r="E90" s="2" t="s">
        <v>107</v>
      </c>
    </row>
    <row r="91" customFormat="false" ht="13.8" hidden="false" customHeight="false" outlineLevel="0" collapsed="false">
      <c r="A91" s="1" t="s">
        <v>137</v>
      </c>
      <c r="E91" s="2" t="s">
        <v>109</v>
      </c>
    </row>
    <row r="92" customFormat="false" ht="13.8" hidden="false" customHeight="false" outlineLevel="0" collapsed="false">
      <c r="A92" s="1" t="s">
        <v>137</v>
      </c>
      <c r="E92" s="2" t="s">
        <v>108</v>
      </c>
    </row>
    <row r="93" customFormat="false" ht="13.8" hidden="false" customHeight="false" outlineLevel="0" collapsed="false">
      <c r="A93" s="1" t="s">
        <v>137</v>
      </c>
      <c r="E93" s="2" t="s">
        <v>72</v>
      </c>
    </row>
    <row r="94" customFormat="false" ht="13.8" hidden="false" customHeight="false" outlineLevel="0" collapsed="false">
      <c r="A94" s="1" t="s">
        <v>138</v>
      </c>
      <c r="E94" s="2" t="s">
        <v>107</v>
      </c>
    </row>
    <row r="95" customFormat="false" ht="13.8" hidden="false" customHeight="false" outlineLevel="0" collapsed="false">
      <c r="A95" s="1" t="s">
        <v>138</v>
      </c>
      <c r="E95" s="2" t="s">
        <v>109</v>
      </c>
    </row>
    <row r="96" customFormat="false" ht="13.8" hidden="false" customHeight="false" outlineLevel="0" collapsed="false">
      <c r="A96" s="1" t="s">
        <v>138</v>
      </c>
      <c r="E96" s="2" t="s">
        <v>108</v>
      </c>
    </row>
    <row r="97" customFormat="false" ht="13.8" hidden="false" customHeight="false" outlineLevel="0" collapsed="false">
      <c r="A97" s="1" t="s">
        <v>138</v>
      </c>
      <c r="E97" s="2" t="s">
        <v>72</v>
      </c>
    </row>
  </sheetData>
  <autoFilter ref="A1:J57">
    <sortState ref="A2:J57">
      <sortCondition ref="A2:A5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9"/>
  <sheetViews>
    <sheetView showFormulas="false" showGridLines="true" showRowColHeaders="true" showZeros="true" rightToLeft="false" tabSelected="false" showOutlineSymbols="true" defaultGridColor="true" view="normal" topLeftCell="A8" colorId="64" zoomScale="75" zoomScaleNormal="75" zoomScalePageLayoutView="100" workbookViewId="0">
      <selection pane="topLeft" activeCell="F46" activeCellId="0" sqref="F46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2.71"/>
    <col collapsed="false" customWidth="true" hidden="false" outlineLevel="0" max="3" min="2" style="2" width="12.29"/>
    <col collapsed="false" customWidth="true" hidden="false" outlineLevel="0" max="4" min="4" style="2" width="41.71"/>
    <col collapsed="false" customWidth="true" hidden="false" outlineLevel="0" max="5" min="5" style="2" width="9.43"/>
    <col collapsed="false" customWidth="true" hidden="false" outlineLevel="0" max="6" min="6" style="2" width="6.86"/>
    <col collapsed="false" customWidth="true" hidden="false" outlineLevel="0" max="7" min="7" style="2" width="8"/>
    <col collapsed="false" customWidth="true" hidden="false" outlineLevel="0" max="8" min="8" style="2" width="40"/>
    <col collapsed="false" customWidth="true" hidden="false" outlineLevel="0" max="10" min="10" style="3" width="13.86"/>
    <col collapsed="false" customWidth="true" hidden="false" outlineLevel="0" max="11" min="11" style="0" width="4.43"/>
    <col collapsed="false" customWidth="true" hidden="false" outlineLevel="0" max="12" min="12" style="0" width="4.71"/>
    <col collapsed="false" customWidth="true" hidden="false" outlineLevel="0" max="13" min="13" style="0" width="7.14"/>
    <col collapsed="false" customWidth="true" hidden="false" outlineLevel="0" max="14" min="14" style="0" width="26.86"/>
    <col collapsed="false" customWidth="true" hidden="false" outlineLevel="0" max="19" min="19" style="0" width="10.86"/>
    <col collapsed="false" customWidth="true" hidden="false" outlineLevel="0" max="20" min="20" style="0" width="22.28"/>
  </cols>
  <sheetData>
    <row r="1" customFormat="false" ht="15" hidden="false" customHeight="false" outlineLevel="0" collapsed="false">
      <c r="A1" s="4" t="s">
        <v>1</v>
      </c>
      <c r="B1" s="5" t="s">
        <v>3</v>
      </c>
      <c r="C1" s="5" t="s">
        <v>4</v>
      </c>
      <c r="D1" s="5" t="s">
        <v>5</v>
      </c>
      <c r="E1" s="5" t="s">
        <v>139</v>
      </c>
      <c r="F1" s="5" t="s">
        <v>7</v>
      </c>
      <c r="G1" s="5" t="s">
        <v>8</v>
      </c>
      <c r="H1" s="5"/>
      <c r="J1" s="3" t="s">
        <v>10</v>
      </c>
      <c r="K1" s="0" t="s">
        <v>11</v>
      </c>
      <c r="L1" s="0" t="s">
        <v>12</v>
      </c>
      <c r="M1" s="0" t="s">
        <v>14</v>
      </c>
      <c r="P1" s="3" t="s">
        <v>10</v>
      </c>
      <c r="Q1" s="0" t="s">
        <v>11</v>
      </c>
      <c r="R1" s="0" t="s">
        <v>12</v>
      </c>
      <c r="S1" s="0" t="s">
        <v>14</v>
      </c>
    </row>
    <row r="2" customFormat="false" ht="15" hidden="false" customHeight="false" outlineLevel="0" collapsed="false">
      <c r="A2" s="6" t="s">
        <v>140</v>
      </c>
      <c r="B2" s="6" t="n">
        <v>1</v>
      </c>
      <c r="C2" s="6" t="n">
        <v>1</v>
      </c>
      <c r="D2" s="6" t="s">
        <v>141</v>
      </c>
      <c r="E2" s="6" t="n">
        <v>0</v>
      </c>
      <c r="F2" s="6" t="n">
        <v>125</v>
      </c>
      <c r="G2" s="6" t="n">
        <v>3</v>
      </c>
      <c r="H2" s="6" t="str">
        <f aca="false">CONCATENATE(A2,", ",D2,", ",E2,"CD, ",F2,"caps, ",G2)</f>
        <v>Addictol, Remove All Addictions, 0CD, 125caps, 3</v>
      </c>
      <c r="J2" s="7" t="s">
        <v>142</v>
      </c>
      <c r="K2" s="7" t="n">
        <v>2</v>
      </c>
      <c r="L2" s="7" t="n">
        <v>2</v>
      </c>
      <c r="M2" s="7" t="n">
        <f aca="false">IF(K2=L2,INDEX(2d20!A:B,MATCH('Power Armor'!K2,2d20!A:A,0),2),SUM(INDEX(2d20!A:B,MATCH('Power Armor'!K2,2d20!A:A,0),2),INDEX(2d20!A:B,MATCH('Power Armor'!L2,2d20!A:A,0),2)))</f>
        <v>0.25</v>
      </c>
      <c r="N2" s="7" t="str">
        <f aca="false">IF(K2=L2,CONCATENATE(K2,"  ",J2),CONCATENATE(K2,"-",L2,"  ",J2))</f>
        <v>2  Super Stimpak</v>
      </c>
      <c r="P2" s="7" t="s">
        <v>142</v>
      </c>
      <c r="Q2" s="7" t="n">
        <v>2</v>
      </c>
      <c r="R2" s="7" t="n">
        <v>2</v>
      </c>
      <c r="S2" s="7" t="n">
        <f aca="false">IF(Q2=R2,INDEX(2d20!A:B,MATCH('Power Armor'!Q2,2d20!A:A,0),2),SUM(INDEX(2d20!A:B,MATCH('Power Armor'!Q2,2d20!A:A,0),2),INDEX(2d20!A:B,MATCH('Power Armor'!R2,2d20!A:A,0),2)))</f>
        <v>0.25</v>
      </c>
      <c r="T2" s="7" t="str">
        <f aca="false">IF(Q2=R2,CONCATENATE(Q2,"  ",P2),CONCATENATE(Q2,"-",R2,"  ",P2))</f>
        <v>2  Super Stimpak</v>
      </c>
    </row>
    <row r="3" customFormat="false" ht="15" hidden="false" customHeight="false" outlineLevel="0" collapsed="false">
      <c r="A3" s="8" t="s">
        <v>143</v>
      </c>
      <c r="B3" s="8" t="n">
        <v>0</v>
      </c>
      <c r="C3" s="8" t="n">
        <v>0</v>
      </c>
      <c r="D3" s="8" t="s">
        <v>144</v>
      </c>
      <c r="E3" s="8" t="n">
        <v>0</v>
      </c>
      <c r="F3" s="8" t="n">
        <v>75</v>
      </c>
      <c r="G3" s="8" t="n">
        <v>3</v>
      </c>
      <c r="H3" s="8" t="str">
        <f aca="false">CONCATENATE(A3,", ",D3,", ",E3,"lbs, ",F3,"caps, ",G3)</f>
        <v>Antibiotics, Cure Illness, 0lbs, 75caps, 3</v>
      </c>
      <c r="J3" s="9" t="s">
        <v>145</v>
      </c>
      <c r="K3" s="9" t="n">
        <v>3</v>
      </c>
      <c r="L3" s="9" t="n">
        <v>3</v>
      </c>
      <c r="M3" s="9" t="n">
        <f aca="false">IF(K3=L3,INDEX(2d20!A:B,MATCH('Power Armor'!K3,2d20!A:A,0),2),SUM(INDEX(2d20!A:B,MATCH('Power Armor'!K3,2d20!A:A,0),2),INDEX(2d20!A:B,MATCH('Power Armor'!L3,2d20!A:A,0),2)))</f>
        <v>0.5</v>
      </c>
      <c r="N3" s="9" t="str">
        <f aca="false">IF(K3=L3,CONCATENATE(K3,"  ",J3),CONCATENATE(K3,"-",L3,"  ",J3))</f>
        <v>3  Calmex</v>
      </c>
      <c r="P3" s="9" t="s">
        <v>145</v>
      </c>
      <c r="Q3" s="9" t="n">
        <v>3</v>
      </c>
      <c r="R3" s="9" t="n">
        <v>3</v>
      </c>
      <c r="S3" s="9" t="n">
        <f aca="false">IF(Q3=R3,INDEX(2d20!A:B,MATCH('Power Armor'!Q3,2d20!A:A,0),2),SUM(INDEX(2d20!A:B,MATCH('Power Armor'!Q3,2d20!A:A,0),2),INDEX(2d20!A:B,MATCH('Power Armor'!R3,2d20!A:A,0),2)))</f>
        <v>0.5</v>
      </c>
      <c r="T3" s="9" t="str">
        <f aca="false">IF(Q3=R3,CONCATENATE(Q3,"  ",P3),CONCATENATE(Q3,"-",R3,"  ",P3))</f>
        <v>3  Calmex</v>
      </c>
    </row>
    <row r="4" customFormat="false" ht="15" hidden="false" customHeight="false" outlineLevel="0" collapsed="false">
      <c r="A4" s="6" t="s">
        <v>146</v>
      </c>
      <c r="B4" s="6" t="n">
        <v>0</v>
      </c>
      <c r="C4" s="6" t="n">
        <v>0</v>
      </c>
      <c r="D4" s="6" t="s">
        <v>147</v>
      </c>
      <c r="E4" s="6" t="n">
        <v>2</v>
      </c>
      <c r="F4" s="6" t="n">
        <v>60</v>
      </c>
      <c r="G4" s="6" t="n">
        <v>3</v>
      </c>
      <c r="H4" s="6" t="str">
        <f aca="false">CONCATENATE(A4,", ",D4,", ",E4,"lbs, ",F4,"caps, ",G4)</f>
        <v>Berry Mentats, INT(-2), 2lbs, 60caps, 3</v>
      </c>
      <c r="J4" s="7" t="s">
        <v>148</v>
      </c>
      <c r="K4" s="7" t="n">
        <v>4</v>
      </c>
      <c r="L4" s="7" t="n">
        <v>4</v>
      </c>
      <c r="M4" s="7" t="n">
        <f aca="false">IF(K4=L4,INDEX(2d20!A:B,MATCH('Power Armor'!K4,2d20!A:A,0),2),SUM(INDEX(2d20!A:B,MATCH('Power Armor'!K4,2d20!A:A,0),2),INDEX(2d20!A:B,MATCH('Power Armor'!L4,2d20!A:A,0),2)))</f>
        <v>0.75</v>
      </c>
      <c r="N4" s="7" t="str">
        <f aca="false">IF(K4=L4,CONCATENATE(K4,"  ",J4),CONCATENATE(K4,"-",L4,"  ",J4))</f>
        <v>4  Day Tripper</v>
      </c>
      <c r="P4" s="7" t="s">
        <v>148</v>
      </c>
      <c r="Q4" s="7" t="n">
        <v>4</v>
      </c>
      <c r="R4" s="7" t="n">
        <v>4</v>
      </c>
      <c r="S4" s="7" t="n">
        <f aca="false">IF(Q4=R4,INDEX(2d20!A:B,MATCH('Power Armor'!Q4,2d20!A:A,0),2),SUM(INDEX(2d20!A:B,MATCH('Power Armor'!Q4,2d20!A:A,0),2),INDEX(2d20!A:B,MATCH('Power Armor'!R4,2d20!A:A,0),2)))</f>
        <v>0.75</v>
      </c>
      <c r="T4" s="7" t="str">
        <f aca="false">IF(Q4=R4,CONCATENATE(Q4,"  ",P4),CONCATENATE(Q4,"-",R4,"  ",P4))</f>
        <v>4  Day Tripper</v>
      </c>
    </row>
    <row r="5" customFormat="false" ht="15" hidden="false" customHeight="false" outlineLevel="0" collapsed="false">
      <c r="A5" s="8" t="s">
        <v>149</v>
      </c>
      <c r="B5" s="8" t="n">
        <v>1</v>
      </c>
      <c r="C5" s="8" t="n">
        <v>0</v>
      </c>
      <c r="D5" s="8" t="s">
        <v>150</v>
      </c>
      <c r="E5" s="8" t="n">
        <v>1</v>
      </c>
      <c r="F5" s="8" t="n">
        <v>75</v>
      </c>
      <c r="G5" s="8" t="n">
        <v>4</v>
      </c>
      <c r="H5" s="8" t="str">
        <f aca="false">CONCATENATE(A5,", ",D5,", ",E5,"lbs, ",F5,"caps, ",G5)</f>
        <v>Buffjet, STR/END(-1),+4MaxHP,+3AP,-1AP Action Cost, 1lbs, 75caps, 4</v>
      </c>
      <c r="J5" s="9" t="s">
        <v>151</v>
      </c>
      <c r="K5" s="9" t="n">
        <v>5</v>
      </c>
      <c r="L5" s="9" t="n">
        <v>5</v>
      </c>
      <c r="M5" s="9" t="n">
        <f aca="false">IF(K5=L5,INDEX(2d20!A:B,MATCH('Power Armor'!K5,2d20!A:A,0),2),SUM(INDEX(2d20!A:B,MATCH('Power Armor'!K5,2d20!A:A,0),2),INDEX(2d20!A:B,MATCH('Power Armor'!L5,2d20!A:A,0),2)))</f>
        <v>1</v>
      </c>
      <c r="N5" s="9" t="str">
        <f aca="false">IF(K5=L5,CONCATENATE(K5,"  ",J5),CONCATENATE(K5,"-",L5,"  ",J5))</f>
        <v>5  Adictol</v>
      </c>
      <c r="P5" s="9" t="s">
        <v>151</v>
      </c>
      <c r="Q5" s="9" t="n">
        <v>5</v>
      </c>
      <c r="R5" s="9" t="n">
        <v>5</v>
      </c>
      <c r="S5" s="9" t="n">
        <f aca="false">IF(Q5=R5,INDEX(2d20!A:B,MATCH('Power Armor'!Q5,2d20!A:A,0),2),SUM(INDEX(2d20!A:B,MATCH('Power Armor'!Q5,2d20!A:A,0),2),INDEX(2d20!A:B,MATCH('Power Armor'!R5,2d20!A:A,0),2)))</f>
        <v>1</v>
      </c>
      <c r="T5" s="9" t="str">
        <f aca="false">IF(Q5=R5,CONCATENATE(Q5,"  ",P5),CONCATENATE(Q5,"-",R5,"  ",P5))</f>
        <v>5  Adictol</v>
      </c>
    </row>
    <row r="6" customFormat="false" ht="15" hidden="false" customHeight="false" outlineLevel="0" collapsed="false">
      <c r="A6" s="6" t="s">
        <v>152</v>
      </c>
      <c r="B6" s="6" t="n">
        <v>1</v>
      </c>
      <c r="C6" s="6" t="n">
        <v>0</v>
      </c>
      <c r="D6" s="6" t="s">
        <v>153</v>
      </c>
      <c r="E6" s="6" t="n">
        <v>2</v>
      </c>
      <c r="F6" s="6" t="n">
        <v>45</v>
      </c>
      <c r="G6" s="6" t="n">
        <v>2</v>
      </c>
      <c r="H6" s="6" t="str">
        <f aca="false">CONCATENATE(A6,", ",D6,", ",E6,"lbs, ",F6,"caps, ",G6)</f>
        <v>Buffout, RR1d20 STR&amp;END,+3MaxHP, 2lbs, 45caps, 2</v>
      </c>
      <c r="J6" s="7" t="s">
        <v>154</v>
      </c>
      <c r="K6" s="7" t="n">
        <v>6</v>
      </c>
      <c r="L6" s="7" t="n">
        <v>7</v>
      </c>
      <c r="M6" s="7" t="n">
        <f aca="false">IF(K6=L6,INDEX(2d20!A:B,MATCH('Power Armor'!K6,2d20!A:A,0),2),SUM(INDEX(2d20!A:B,MATCH('Power Armor'!K6,2d20!A:A,0),2),INDEX(2d20!A:B,MATCH('Power Armor'!L6,2d20!A:A,0),2)))</f>
        <v>2.75</v>
      </c>
      <c r="N6" s="7" t="str">
        <f aca="false">IF(K6=L6,CONCATENATE(K6,"  ",J6),CONCATENATE(K6,"-",L6,"  ",J6))</f>
        <v>6-7  Stimpak</v>
      </c>
      <c r="P6" s="7" t="s">
        <v>154</v>
      </c>
      <c r="Q6" s="7" t="n">
        <v>6</v>
      </c>
      <c r="R6" s="7" t="n">
        <v>7</v>
      </c>
      <c r="S6" s="7" t="n">
        <f aca="false">IF(Q6=R6,INDEX(2d20!A:B,MATCH('Power Armor'!Q6,2d20!A:A,0),2),SUM(INDEX(2d20!A:B,MATCH('Power Armor'!Q6,2d20!A:A,0),2),INDEX(2d20!A:B,MATCH('Power Armor'!R6,2d20!A:A,0),2)))</f>
        <v>2.75</v>
      </c>
      <c r="T6" s="7" t="str">
        <f aca="false">IF(Q6=R6,CONCATENATE(Q6,"  ",P6),CONCATENATE(Q6,"-",R6,"  ",P6))</f>
        <v>6-7  Stimpak</v>
      </c>
    </row>
    <row r="7" customFormat="false" ht="15" hidden="false" customHeight="false" outlineLevel="0" collapsed="false">
      <c r="A7" s="8" t="s">
        <v>155</v>
      </c>
      <c r="B7" s="8" t="n">
        <v>1</v>
      </c>
      <c r="C7" s="8" t="n">
        <v>0</v>
      </c>
      <c r="D7" s="8" t="s">
        <v>156</v>
      </c>
      <c r="E7" s="8" t="n">
        <v>1</v>
      </c>
      <c r="F7" s="8" t="n">
        <v>75</v>
      </c>
      <c r="G7" s="8" t="n">
        <v>4</v>
      </c>
      <c r="H7" s="8" t="str">
        <f aca="false">CONCATENATE(A7,", ",D7,", ",E7,"lbs, ",F7,"caps, ",G7)</f>
        <v>Bufftats, STR/PER/END(-1),+4MaxHP, 1lbs, 75caps, 4</v>
      </c>
      <c r="J7" s="9" t="s">
        <v>157</v>
      </c>
      <c r="K7" s="9" t="n">
        <v>8</v>
      </c>
      <c r="L7" s="9" t="n">
        <v>9</v>
      </c>
      <c r="M7" s="9" t="n">
        <f aca="false">IF(K7=L7,INDEX(2d20!A:B,MATCH('Power Armor'!K7,2d20!A:A,0),2),SUM(INDEX(2d20!A:B,MATCH('Power Armor'!K7,2d20!A:A,0),2),INDEX(2d20!A:B,MATCH('Power Armor'!L7,2d20!A:A,0),2)))</f>
        <v>3.75</v>
      </c>
      <c r="N7" s="9" t="str">
        <f aca="false">IF(K7=L7,CONCATENATE(K7,"  ",J7),CONCATENATE(K7,"-",L7,"  ",J7))</f>
        <v>8-9  RadAway</v>
      </c>
      <c r="P7" s="9" t="s">
        <v>157</v>
      </c>
      <c r="Q7" s="9" t="n">
        <v>8</v>
      </c>
      <c r="R7" s="9" t="n">
        <v>9</v>
      </c>
      <c r="S7" s="9" t="n">
        <f aca="false">IF(Q7=R7,INDEX(2d20!A:B,MATCH('Power Armor'!Q7,2d20!A:A,0),2),SUM(INDEX(2d20!A:B,MATCH('Power Armor'!Q7,2d20!A:A,0),2),INDEX(2d20!A:B,MATCH('Power Armor'!R7,2d20!A:A,0),2)))</f>
        <v>3.75</v>
      </c>
      <c r="T7" s="9" t="str">
        <f aca="false">IF(Q7=R7,CONCATENATE(Q7,"  ",P7),CONCATENATE(Q7,"-",R7,"  ",P7))</f>
        <v>8-9  RadAway</v>
      </c>
    </row>
    <row r="8" customFormat="false" ht="15" hidden="false" customHeight="false" outlineLevel="0" collapsed="false">
      <c r="A8" s="6" t="s">
        <v>145</v>
      </c>
      <c r="B8" s="6" t="n">
        <v>1</v>
      </c>
      <c r="C8" s="6" t="n">
        <v>2</v>
      </c>
      <c r="D8" s="6" t="s">
        <v>158</v>
      </c>
      <c r="E8" s="6" t="n">
        <v>1</v>
      </c>
      <c r="F8" s="6" t="n">
        <v>100</v>
      </c>
      <c r="G8" s="6" t="n">
        <v>4</v>
      </c>
      <c r="H8" s="6" t="str">
        <f aca="false">CONCATENATE(A8,", ",D8,", ",E8,"lbs, ",F8,"caps, ",G8)</f>
        <v>Calmex, RR1d20 PER&amp;AGI,+2CD Sneak, 1lbs, 100caps, 4</v>
      </c>
      <c r="J8" s="7" t="s">
        <v>159</v>
      </c>
      <c r="K8" s="7" t="n">
        <v>10</v>
      </c>
      <c r="L8" s="7" t="n">
        <v>11</v>
      </c>
      <c r="M8" s="7" t="n">
        <f aca="false">IF(K8=L8,INDEX(2d20!A:B,MATCH('Power Armor'!K8,2d20!A:A,0),2),SUM(INDEX(2d20!A:B,MATCH('Power Armor'!K8,2d20!A:A,0),2),INDEX(2d20!A:B,MATCH('Power Armor'!L8,2d20!A:A,0),2)))</f>
        <v>4.75</v>
      </c>
      <c r="N8" s="7" t="str">
        <f aca="false">IF(K8=L8,CONCATENATE(K8,"  ",J8),CONCATENATE(K8,"-",L8,"  ",J8))</f>
        <v>10-11  Psycho</v>
      </c>
      <c r="P8" s="7" t="s">
        <v>159</v>
      </c>
      <c r="Q8" s="7" t="n">
        <v>10</v>
      </c>
      <c r="R8" s="7" t="n">
        <v>11</v>
      </c>
      <c r="S8" s="7" t="n">
        <f aca="false">IF(Q8=R8,INDEX(2d20!A:B,MATCH('Power Armor'!Q8,2d20!A:A,0),2),SUM(INDEX(2d20!A:B,MATCH('Power Armor'!Q8,2d20!A:A,0),2),INDEX(2d20!A:B,MATCH('Power Armor'!R8,2d20!A:A,0),2)))</f>
        <v>4.75</v>
      </c>
      <c r="T8" s="7" t="str">
        <f aca="false">IF(Q8=R8,CONCATENATE(Q8,"  ",P8),CONCATENATE(Q8,"-",R8,"  ",P8))</f>
        <v>10-11  Psycho</v>
      </c>
    </row>
    <row r="9" customFormat="false" ht="15" hidden="false" customHeight="false" outlineLevel="0" collapsed="false">
      <c r="A9" s="8" t="s">
        <v>160</v>
      </c>
      <c r="B9" s="8" t="n">
        <v>2</v>
      </c>
      <c r="C9" s="8" t="n">
        <v>2</v>
      </c>
      <c r="D9" s="8" t="s">
        <v>161</v>
      </c>
      <c r="E9" s="8" t="n">
        <v>1</v>
      </c>
      <c r="F9" s="8" t="n">
        <v>50</v>
      </c>
      <c r="G9" s="8" t="n">
        <v>2</v>
      </c>
      <c r="H9" s="8" t="str">
        <f aca="false">CONCATENATE(A9,", ",D9,", ",E9,"lbs, ",F9,"caps, ",G9)</f>
        <v>Daddy-O, PER/INT(-1),CHA(+1), 1lbs, 50caps, 2</v>
      </c>
      <c r="J9" s="9" t="s">
        <v>162</v>
      </c>
      <c r="K9" s="9" t="n">
        <v>12</v>
      </c>
      <c r="L9" s="9" t="n">
        <v>13</v>
      </c>
      <c r="M9" s="9" t="n">
        <f aca="false">IF(K9=L9,INDEX(2d20!A:B,MATCH('Power Armor'!K9,2d20!A:A,0),2),SUM(INDEX(2d20!A:B,MATCH('Power Armor'!K9,2d20!A:A,0),2),INDEX(2d20!A:B,MATCH('Power Armor'!L9,2d20!A:A,0),2)))</f>
        <v>5.75</v>
      </c>
      <c r="N9" s="9" t="str">
        <f aca="false">IF(K9=L9,CONCATENATE(K9,"  ",J9),CONCATENATE(K9,"-",L9,"  ",J9))</f>
        <v>12-13  Med-X</v>
      </c>
      <c r="P9" s="9" t="s">
        <v>162</v>
      </c>
      <c r="Q9" s="9" t="n">
        <v>12</v>
      </c>
      <c r="R9" s="9" t="n">
        <v>13</v>
      </c>
      <c r="S9" s="9" t="n">
        <f aca="false">IF(Q9=R9,INDEX(2d20!A:B,MATCH('Power Armor'!Q9,2d20!A:A,0),2),SUM(INDEX(2d20!A:B,MATCH('Power Armor'!Q9,2d20!A:A,0),2),INDEX(2d20!A:B,MATCH('Power Armor'!R9,2d20!A:A,0),2)))</f>
        <v>5.75</v>
      </c>
      <c r="T9" s="9" t="str">
        <f aca="false">IF(Q9=R9,CONCATENATE(Q9,"  ",P9),CONCATENATE(Q9,"-",R9,"  ",P9))</f>
        <v>12-13  Med-X</v>
      </c>
    </row>
    <row r="10" customFormat="false" ht="15" hidden="false" customHeight="false" outlineLevel="0" collapsed="false">
      <c r="A10" s="6" t="s">
        <v>148</v>
      </c>
      <c r="B10" s="6" t="n">
        <v>2</v>
      </c>
      <c r="C10" s="6" t="n">
        <v>2</v>
      </c>
      <c r="D10" s="6" t="s">
        <v>163</v>
      </c>
      <c r="E10" s="6" t="n">
        <v>1</v>
      </c>
      <c r="F10" s="6" t="n">
        <v>40</v>
      </c>
      <c r="G10" s="6" t="n">
        <v>3</v>
      </c>
      <c r="H10" s="6" t="str">
        <f aca="false">CONCATENATE(A10,", ",D10,", ",E10,"lbs, ",F10,"caps, ",G10)</f>
        <v>Day Tripper, CHA/LCK(-1),STR(+1), 1lbs, 40caps, 3</v>
      </c>
      <c r="J10" s="7" t="s">
        <v>160</v>
      </c>
      <c r="K10" s="7" t="n">
        <v>14</v>
      </c>
      <c r="L10" s="7" t="n">
        <v>15</v>
      </c>
      <c r="M10" s="7" t="n">
        <f aca="false">IF(K10=L10,INDEX(2d20!A:B,MATCH('Power Armor'!K10,2d20!A:A,0),2),SUM(INDEX(2d20!A:B,MATCH('Power Armor'!K10,2d20!A:A,0),2),INDEX(2d20!A:B,MATCH('Power Armor'!L10,2d20!A:A,0),2)))</f>
        <v>6.75</v>
      </c>
      <c r="N10" s="7" t="str">
        <f aca="false">IF(K10=L10,CONCATENATE(K10,"  ",J10),CONCATENATE(K10,"-",L10,"  ",J10))</f>
        <v>14-15  Daddy-O</v>
      </c>
      <c r="P10" s="7" t="s">
        <v>160</v>
      </c>
      <c r="Q10" s="7" t="n">
        <v>14</v>
      </c>
      <c r="R10" s="7" t="n">
        <v>15</v>
      </c>
      <c r="S10" s="7" t="n">
        <f aca="false">IF(Q10=R10,INDEX(2d20!A:B,MATCH('Power Armor'!Q10,2d20!A:A,0),2),SUM(INDEX(2d20!A:B,MATCH('Power Armor'!Q10,2d20!A:A,0),2),INDEX(2d20!A:B,MATCH('Power Armor'!R10,2d20!A:A,0),2)))</f>
        <v>6.75</v>
      </c>
      <c r="T10" s="7" t="str">
        <f aca="false">IF(Q10=R10,CONCATENATE(Q10,"  ",P10),CONCATENATE(Q10,"-",R10,"  ",P10))</f>
        <v>14-15  Daddy-O</v>
      </c>
    </row>
    <row r="11" customFormat="false" ht="15" hidden="false" customHeight="false" outlineLevel="0" collapsed="false">
      <c r="A11" s="8" t="s">
        <v>164</v>
      </c>
      <c r="B11" s="8" t="n">
        <v>4</v>
      </c>
      <c r="C11" s="8" t="n">
        <v>0</v>
      </c>
      <c r="D11" s="8" t="s">
        <v>165</v>
      </c>
      <c r="E11" s="8" t="n">
        <v>1</v>
      </c>
      <c r="F11" s="8" t="n">
        <v>30</v>
      </c>
      <c r="G11" s="8" t="n">
        <v>4</v>
      </c>
      <c r="H11" s="8" t="str">
        <f aca="false">CONCATENATE(A11,", ",D11,", ",E11,"lbs, ",F11,"caps, ",G11)</f>
        <v>Fury, +3PhDR,+3CD Melee,PER(+2), 1lbs, 30caps, 4</v>
      </c>
      <c r="J11" s="9" t="s">
        <v>166</v>
      </c>
      <c r="K11" s="9" t="n">
        <v>16</v>
      </c>
      <c r="L11" s="9" t="n">
        <v>17</v>
      </c>
      <c r="M11" s="9" t="n">
        <f aca="false">IF(K11=L11,INDEX(2d20!A:B,MATCH('Power Armor'!K11,2d20!A:A,0),2),SUM(INDEX(2d20!A:B,MATCH('Power Armor'!K11,2d20!A:A,0),2),INDEX(2d20!A:B,MATCH('Power Armor'!L11,2d20!A:A,0),2)))</f>
        <v>7.75</v>
      </c>
      <c r="N11" s="9" t="str">
        <f aca="false">IF(K11=L11,CONCATENATE(K11,"  ",J11),CONCATENATE(K11,"-",L11,"  ",J11))</f>
        <v>16-17  Rad-X (dilute)</v>
      </c>
      <c r="P11" s="9" t="s">
        <v>166</v>
      </c>
      <c r="Q11" s="9" t="n">
        <v>16</v>
      </c>
      <c r="R11" s="9" t="n">
        <v>17</v>
      </c>
      <c r="S11" s="9" t="n">
        <f aca="false">IF(Q11=R11,INDEX(2d20!A:B,MATCH('Power Armor'!Q11,2d20!A:A,0),2),SUM(INDEX(2d20!A:B,MATCH('Power Armor'!Q11,2d20!A:A,0),2),INDEX(2d20!A:B,MATCH('Power Armor'!R11,2d20!A:A,0),2)))</f>
        <v>7.75</v>
      </c>
      <c r="T11" s="9" t="str">
        <f aca="false">IF(Q11=R11,CONCATENATE(Q11,"  ",P11),CONCATENATE(Q11,"-",R11,"  ",P11))</f>
        <v>16-17  Rad-X (dilute)</v>
      </c>
    </row>
    <row r="12" customFormat="false" ht="15" hidden="false" customHeight="false" outlineLevel="0" collapsed="false">
      <c r="A12" s="6" t="s">
        <v>167</v>
      </c>
      <c r="B12" s="6" t="n">
        <v>2</v>
      </c>
      <c r="C12" s="6" t="n">
        <v>0</v>
      </c>
      <c r="D12" s="6" t="s">
        <v>168</v>
      </c>
      <c r="E12" s="6" t="n">
        <v>2</v>
      </c>
      <c r="F12" s="6" t="n">
        <v>60</v>
      </c>
      <c r="G12" s="6" t="n">
        <v>3</v>
      </c>
      <c r="H12" s="6" t="str">
        <f aca="false">CONCATENATE(A12,", ",D12,", ",E12,"lbs, ",F12,"caps, ",G12)</f>
        <v>Grape Mentats, CHA(-2),RR1d20 Barter, 2lbs, 60caps, 3</v>
      </c>
      <c r="J12" s="7" t="s">
        <v>169</v>
      </c>
      <c r="K12" s="7" t="n">
        <v>18</v>
      </c>
      <c r="L12" s="7" t="n">
        <v>19</v>
      </c>
      <c r="M12" s="7" t="n">
        <f aca="false">IF(K12=L12,INDEX(2d20!A:B,MATCH('Power Armor'!K12,2d20!A:A,0),2),SUM(INDEX(2d20!A:B,MATCH('Power Armor'!K12,2d20!A:A,0),2),INDEX(2d20!A:B,MATCH('Power Armor'!L12,2d20!A:A,0),2)))</f>
        <v>8.75</v>
      </c>
      <c r="N12" s="7" t="str">
        <f aca="false">IF(K12=L12,CONCATENATE(K12,"  ",J12),CONCATENATE(K12,"-",L12,"  ",J12))</f>
        <v>18-19  Healing Salve</v>
      </c>
      <c r="P12" s="7" t="s">
        <v>169</v>
      </c>
      <c r="Q12" s="7" t="n">
        <v>18</v>
      </c>
      <c r="R12" s="7" t="n">
        <v>19</v>
      </c>
      <c r="S12" s="7" t="n">
        <f aca="false">IF(Q12=R12,INDEX(2d20!A:B,MATCH('Power Armor'!Q12,2d20!A:A,0),2),SUM(INDEX(2d20!A:B,MATCH('Power Armor'!Q12,2d20!A:A,0),2),INDEX(2d20!A:B,MATCH('Power Armor'!R12,2d20!A:A,0),2)))</f>
        <v>8.75</v>
      </c>
      <c r="T12" s="7" t="str">
        <f aca="false">IF(Q12=R12,CONCATENATE(Q12,"  ",P12),CONCATENATE(Q12,"-",R12,"  ",P12))</f>
        <v>18-19  Healing Salve</v>
      </c>
    </row>
    <row r="13" customFormat="false" ht="15" hidden="false" customHeight="false" outlineLevel="0" collapsed="false">
      <c r="A13" s="8" t="s">
        <v>169</v>
      </c>
      <c r="B13" s="8" t="n">
        <v>1</v>
      </c>
      <c r="C13" s="8" t="n">
        <v>0</v>
      </c>
      <c r="D13" s="8" t="s">
        <v>170</v>
      </c>
      <c r="E13" s="8" t="n">
        <v>0</v>
      </c>
      <c r="F13" s="8" t="n">
        <v>20</v>
      </c>
      <c r="G13" s="8" t="n">
        <v>1</v>
      </c>
      <c r="H13" s="8" t="str">
        <f aca="false">CONCATENATE(A13,", ",D13,", ",E13,"lbs, ",F13,"caps, ",G13)</f>
        <v>Healing Salve, +2HP, 0lbs, 20caps, 1</v>
      </c>
      <c r="J13" s="9" t="s">
        <v>171</v>
      </c>
      <c r="K13" s="9" t="n">
        <v>20</v>
      </c>
      <c r="L13" s="9" t="n">
        <v>22</v>
      </c>
      <c r="M13" s="9" t="n">
        <f aca="false">IF(K13=L13,INDEX(2d20!A:B,MATCH('Power Armor'!K13,2d20!A:A,0),2),SUM(INDEX(2d20!A:B,MATCH('Power Armor'!K13,2d20!A:A,0),2),INDEX(2d20!A:B,MATCH('Power Armor'!L13,2d20!A:A,0),2)))</f>
        <v>9.5</v>
      </c>
      <c r="N13" s="9" t="str">
        <f aca="false">IF(K13=L13,CONCATENATE(K13,"  ",J13),CONCATENATE(K13,"-",L13,"  ",J13))</f>
        <v>20-22  Dirty Water</v>
      </c>
      <c r="P13" s="9" t="s">
        <v>171</v>
      </c>
      <c r="Q13" s="9" t="n">
        <v>20</v>
      </c>
      <c r="R13" s="9" t="n">
        <v>22</v>
      </c>
      <c r="S13" s="9" t="n">
        <f aca="false">IF(Q13=R13,INDEX(2d20!A:B,MATCH('Power Armor'!Q13,2d20!A:A,0),2),SUM(INDEX(2d20!A:B,MATCH('Power Armor'!Q13,2d20!A:A,0),2),INDEX(2d20!A:B,MATCH('Power Armor'!R13,2d20!A:A,0),2)))</f>
        <v>9.5</v>
      </c>
      <c r="T13" s="9" t="str">
        <f aca="false">IF(Q13=R13,CONCATENATE(Q13,"  ",P13),CONCATENATE(Q13,"-",R13,"  ",P13))</f>
        <v>20-22  Dirty Water</v>
      </c>
    </row>
    <row r="14" customFormat="false" ht="15" hidden="false" customHeight="false" outlineLevel="0" collapsed="false">
      <c r="A14" s="6" t="s">
        <v>172</v>
      </c>
      <c r="B14" s="6" t="n">
        <v>0</v>
      </c>
      <c r="C14" s="6" t="n">
        <v>0</v>
      </c>
      <c r="D14" s="6" t="s">
        <v>173</v>
      </c>
      <c r="E14" s="6" t="n">
        <v>2</v>
      </c>
      <c r="F14" s="6" t="n">
        <v>50</v>
      </c>
      <c r="G14" s="6" t="n">
        <v>2</v>
      </c>
      <c r="H14" s="6" t="str">
        <f aca="false">CONCATENATE(A14,", ",D14,", ",E14,"lbs, ",F14,"caps, ",G14)</f>
        <v>Jet, -1AP Action Cost, 2lbs, 50caps, 2</v>
      </c>
      <c r="J14" s="7" t="s">
        <v>174</v>
      </c>
      <c r="K14" s="7" t="n">
        <v>23</v>
      </c>
      <c r="L14" s="7" t="n">
        <v>24</v>
      </c>
      <c r="M14" s="7" t="n">
        <f aca="false">IF(K14=L14,INDEX(2d20!A:B,MATCH('Power Armor'!K14,2d20!A:A,0),2),SUM(INDEX(2d20!A:B,MATCH('Power Armor'!K14,2d20!A:A,0),2),INDEX(2d20!A:B,MATCH('Power Armor'!L14,2d20!A:A,0),2)))</f>
        <v>8.75</v>
      </c>
      <c r="N14" s="7" t="str">
        <f aca="false">IF(K14=L14,CONCATENATE(K14,"  ",J14),CONCATENATE(K14,"-",L14,"  ",J14))</f>
        <v>23-24  Stimpak (dilute)</v>
      </c>
      <c r="P14" s="7" t="s">
        <v>174</v>
      </c>
      <c r="Q14" s="7" t="n">
        <v>23</v>
      </c>
      <c r="R14" s="7" t="n">
        <v>24</v>
      </c>
      <c r="S14" s="7" t="n">
        <f aca="false">IF(Q14=R14,INDEX(2d20!A:B,MATCH('Power Armor'!Q14,2d20!A:A,0),2),SUM(INDEX(2d20!A:B,MATCH('Power Armor'!Q14,2d20!A:A,0),2),INDEX(2d20!A:B,MATCH('Power Armor'!R14,2d20!A:A,0),2)))</f>
        <v>8.75</v>
      </c>
      <c r="T14" s="7" t="str">
        <f aca="false">IF(Q14=R14,CONCATENATE(Q14,"  ",P14),CONCATENATE(Q14,"-",R14,"  ",P14))</f>
        <v>23-24  Stimpak (dilute)</v>
      </c>
    </row>
    <row r="15" customFormat="false" ht="15" hidden="false" customHeight="false" outlineLevel="0" collapsed="false">
      <c r="A15" s="8" t="s">
        <v>175</v>
      </c>
      <c r="B15" s="8" t="n">
        <v>0</v>
      </c>
      <c r="C15" s="8" t="s">
        <v>54</v>
      </c>
      <c r="D15" s="8" t="s">
        <v>176</v>
      </c>
      <c r="E15" s="8" t="n">
        <v>1</v>
      </c>
      <c r="F15" s="8" t="n">
        <v>60</v>
      </c>
      <c r="G15" s="8" t="n">
        <v>3</v>
      </c>
      <c r="H15" s="8" t="str">
        <f aca="false">CONCATENATE(A15,", ",D15,", ",E15,"lbs, ",F15,"caps, ",G15)</f>
        <v>Jet Fuel, +1AP/turn, 1lbs, 60caps, 3</v>
      </c>
      <c r="J15" s="9" t="s">
        <v>177</v>
      </c>
      <c r="K15" s="9" t="n">
        <v>25</v>
      </c>
      <c r="L15" s="9" t="n">
        <v>26</v>
      </c>
      <c r="M15" s="9" t="n">
        <f aca="false">IF(K15=L15,INDEX(2d20!A:B,MATCH('Power Armor'!K15,2d20!A:A,0),2),SUM(INDEX(2d20!A:B,MATCH('Power Armor'!K15,2d20!A:A,0),2),INDEX(2d20!A:B,MATCH('Power Armor'!L15,2d20!A:A,0),2)))</f>
        <v>7.75</v>
      </c>
      <c r="N15" s="9" t="str">
        <f aca="false">IF(K15=L15,CONCATENATE(K15,"  ",J15),CONCATENATE(K15,"-",L15,"  ",J15))</f>
        <v>25-26  RadAway (dilute)</v>
      </c>
      <c r="P15" s="9" t="s">
        <v>177</v>
      </c>
      <c r="Q15" s="9" t="n">
        <v>25</v>
      </c>
      <c r="R15" s="9" t="n">
        <v>26</v>
      </c>
      <c r="S15" s="9" t="n">
        <f aca="false">IF(Q15=R15,INDEX(2d20!A:B,MATCH('Power Armor'!Q15,2d20!A:A,0),2),SUM(INDEX(2d20!A:B,MATCH('Power Armor'!Q15,2d20!A:A,0),2),INDEX(2d20!A:B,MATCH('Power Armor'!R15,2d20!A:A,0),2)))</f>
        <v>7.75</v>
      </c>
      <c r="T15" s="9" t="str">
        <f aca="false">IF(Q15=R15,CONCATENATE(Q15,"  ",P15),CONCATENATE(Q15,"-",R15,"  ",P15))</f>
        <v>25-26  RadAway (dilute)</v>
      </c>
    </row>
    <row r="16" customFormat="false" ht="15" hidden="false" customHeight="false" outlineLevel="0" collapsed="false">
      <c r="A16" s="6" t="s">
        <v>162</v>
      </c>
      <c r="B16" s="6" t="n">
        <v>1</v>
      </c>
      <c r="C16" s="6" t="n">
        <v>1</v>
      </c>
      <c r="D16" s="6" t="s">
        <v>178</v>
      </c>
      <c r="E16" s="6" t="n">
        <v>2</v>
      </c>
      <c r="F16" s="6" t="n">
        <v>50</v>
      </c>
      <c r="G16" s="6" t="n">
        <v>2</v>
      </c>
      <c r="H16" s="6" t="str">
        <f aca="false">CONCATENATE(A16,", ",D16,", ",E16,"lbs, ",F16,"caps, ",G16)</f>
        <v>Med-X, +3PhDR, 2lbs, 50caps, 2</v>
      </c>
      <c r="J16" s="7" t="s">
        <v>152</v>
      </c>
      <c r="K16" s="7" t="n">
        <v>27</v>
      </c>
      <c r="L16" s="7" t="n">
        <v>28</v>
      </c>
      <c r="M16" s="7" t="n">
        <f aca="false">IF(K16=L16,INDEX(2d20!A:B,MATCH('Power Armor'!K16,2d20!A:A,0),2),SUM(INDEX(2d20!A:B,MATCH('Power Armor'!K16,2d20!A:A,0),2),INDEX(2d20!A:B,MATCH('Power Armor'!L16,2d20!A:A,0),2)))</f>
        <v>6.75</v>
      </c>
      <c r="N16" s="7" t="str">
        <f aca="false">IF(K16=L16,CONCATENATE(K16,"  ",J16),CONCATENATE(K16,"-",L16,"  ",J16))</f>
        <v>27-28  Buffout</v>
      </c>
      <c r="P16" s="7" t="s">
        <v>152</v>
      </c>
      <c r="Q16" s="7" t="n">
        <v>27</v>
      </c>
      <c r="R16" s="7" t="n">
        <v>28</v>
      </c>
      <c r="S16" s="7" t="n">
        <f aca="false">IF(Q16=R16,INDEX(2d20!A:B,MATCH('Power Armor'!Q16,2d20!A:A,0),2),SUM(INDEX(2d20!A:B,MATCH('Power Armor'!Q16,2d20!A:A,0),2),INDEX(2d20!A:B,MATCH('Power Armor'!R16,2d20!A:A,0),2)))</f>
        <v>6.75</v>
      </c>
      <c r="T16" s="7" t="str">
        <f aca="false">IF(Q16=R16,CONCATENATE(Q16,"  ",P16),CONCATENATE(Q16,"-",R16,"  ",P16))</f>
        <v>27-28  Buffout</v>
      </c>
    </row>
    <row r="17" customFormat="false" ht="15" hidden="false" customHeight="false" outlineLevel="0" collapsed="false">
      <c r="A17" s="8" t="s">
        <v>179</v>
      </c>
      <c r="B17" s="8" t="n">
        <v>0</v>
      </c>
      <c r="C17" s="8" t="n">
        <v>0</v>
      </c>
      <c r="D17" s="8" t="s">
        <v>180</v>
      </c>
      <c r="E17" s="8" t="n">
        <v>3</v>
      </c>
      <c r="F17" s="8" t="n">
        <v>50</v>
      </c>
      <c r="G17" s="8" t="n">
        <v>2</v>
      </c>
      <c r="H17" s="8" t="str">
        <f aca="false">CONCATENATE(A17,", ",D17,", ",E17,"lbs, ",F17,"caps, ",G17)</f>
        <v>Mentats, RR1d20 PER&amp;INT, 3lbs, 50caps, 2</v>
      </c>
      <c r="J17" s="9" t="s">
        <v>172</v>
      </c>
      <c r="K17" s="9" t="n">
        <v>29</v>
      </c>
      <c r="L17" s="9" t="n">
        <v>30</v>
      </c>
      <c r="M17" s="9" t="n">
        <f aca="false">IF(K17=L17,INDEX(2d20!A:B,MATCH('Power Armor'!K17,2d20!A:A,0),2),SUM(INDEX(2d20!A:B,MATCH('Power Armor'!K17,2d20!A:A,0),2),INDEX(2d20!A:B,MATCH('Power Armor'!L17,2d20!A:A,0),2)))</f>
        <v>5.75</v>
      </c>
      <c r="N17" s="9" t="str">
        <f aca="false">IF(K17=L17,CONCATENATE(K17,"  ",J17),CONCATENATE(K17,"-",L17,"  ",J17))</f>
        <v>29-30  Jet</v>
      </c>
      <c r="P17" s="9" t="s">
        <v>172</v>
      </c>
      <c r="Q17" s="9" t="n">
        <v>29</v>
      </c>
      <c r="R17" s="9" t="n">
        <v>30</v>
      </c>
      <c r="S17" s="9" t="n">
        <f aca="false">IF(Q17=R17,INDEX(2d20!A:B,MATCH('Power Armor'!Q17,2d20!A:A,0),2),SUM(INDEX(2d20!A:B,MATCH('Power Armor'!Q17,2d20!A:A,0),2),INDEX(2d20!A:B,MATCH('Power Armor'!R17,2d20!A:A,0),2)))</f>
        <v>5.75</v>
      </c>
      <c r="T17" s="9" t="str">
        <f aca="false">IF(Q17=R17,CONCATENATE(Q17,"  ",P17),CONCATENATE(Q17,"-",R17,"  ",P17))</f>
        <v>29-30  Jet</v>
      </c>
    </row>
    <row r="18" customFormat="false" ht="15" hidden="false" customHeight="false" outlineLevel="0" collapsed="false">
      <c r="A18" s="6" t="s">
        <v>181</v>
      </c>
      <c r="B18" s="6" t="n">
        <v>0</v>
      </c>
      <c r="C18" s="6" t="n">
        <v>0</v>
      </c>
      <c r="D18" s="6" t="s">
        <v>182</v>
      </c>
      <c r="E18" s="6" t="n">
        <v>2</v>
      </c>
      <c r="F18" s="6" t="n">
        <v>60</v>
      </c>
      <c r="G18" s="6" t="n">
        <v>3</v>
      </c>
      <c r="H18" s="6" t="str">
        <f aca="false">CONCATENATE(A18,", ",D18,", ",E18,"lbs, ",F18,"caps, ",G18)</f>
        <v>Orange Mentats, PER(-2),RR+1d20 Aim, 2lbs, 60caps, 3</v>
      </c>
      <c r="J18" s="7" t="s">
        <v>179</v>
      </c>
      <c r="K18" s="7" t="n">
        <v>31</v>
      </c>
      <c r="L18" s="7" t="n">
        <v>32</v>
      </c>
      <c r="M18" s="7" t="n">
        <f aca="false">IF(K18=L18,INDEX(2d20!A:B,MATCH('Power Armor'!K18,2d20!A:A,0),2),SUM(INDEX(2d20!A:B,MATCH('Power Armor'!K18,2d20!A:A,0),2),INDEX(2d20!A:B,MATCH('Power Armor'!L18,2d20!A:A,0),2)))</f>
        <v>4.75</v>
      </c>
      <c r="N18" s="7" t="str">
        <f aca="false">IF(K18=L18,CONCATENATE(K18,"  ",J18),CONCATENATE(K18,"-",L18,"  ",J18))</f>
        <v>31-32  Mentats</v>
      </c>
      <c r="P18" s="7" t="s">
        <v>179</v>
      </c>
      <c r="Q18" s="7" t="n">
        <v>31</v>
      </c>
      <c r="R18" s="7" t="n">
        <v>32</v>
      </c>
      <c r="S18" s="7" t="n">
        <f aca="false">IF(Q18=R18,INDEX(2d20!A:B,MATCH('Power Armor'!Q18,2d20!A:A,0),2),SUM(INDEX(2d20!A:B,MATCH('Power Armor'!Q18,2d20!A:A,0),2),INDEX(2d20!A:B,MATCH('Power Armor'!R18,2d20!A:A,0),2)))</f>
        <v>4.75</v>
      </c>
      <c r="T18" s="7" t="str">
        <f aca="false">IF(Q18=R18,CONCATENATE(Q18,"  ",P18),CONCATENATE(Q18,"-",R18,"  ",P18))</f>
        <v>31-32  Mentats</v>
      </c>
    </row>
    <row r="19" customFormat="false" ht="15" hidden="false" customHeight="false" outlineLevel="0" collapsed="false">
      <c r="A19" s="8" t="s">
        <v>183</v>
      </c>
      <c r="B19" s="8" t="n">
        <v>2</v>
      </c>
      <c r="C19" s="8" t="n">
        <v>0</v>
      </c>
      <c r="D19" s="8" t="s">
        <v>184</v>
      </c>
      <c r="E19" s="8" t="n">
        <v>1</v>
      </c>
      <c r="F19" s="8" t="n">
        <v>55</v>
      </c>
      <c r="G19" s="8" t="n">
        <v>3</v>
      </c>
      <c r="H19" s="8" t="str">
        <f aca="false">CONCATENATE(A19,", ",D19,", ",E19,"lbs, ",F19,"caps, ",G19)</f>
        <v>Overdrive, +3CD,RR3CD, 1lbs, 55caps, 3</v>
      </c>
      <c r="J19" s="9" t="s">
        <v>185</v>
      </c>
      <c r="K19" s="9" t="n">
        <v>33</v>
      </c>
      <c r="L19" s="9" t="n">
        <v>34</v>
      </c>
      <c r="M19" s="9" t="n">
        <f aca="false">IF(K19=L19,INDEX(2d20!A:B,MATCH('Power Armor'!K19,2d20!A:A,0),2),SUM(INDEX(2d20!A:B,MATCH('Power Armor'!K19,2d20!A:A,0),2),INDEX(2d20!A:B,MATCH('Power Armor'!L19,2d20!A:A,0),2)))</f>
        <v>3.75</v>
      </c>
      <c r="N19" s="9" t="str">
        <f aca="false">IF(K19=L19,CONCATENATE(K19,"  ",J19),CONCATENATE(K19,"-",L19,"  ",J19))</f>
        <v>33-34  Rad-X</v>
      </c>
      <c r="P19" s="9" t="s">
        <v>185</v>
      </c>
      <c r="Q19" s="9" t="n">
        <v>33</v>
      </c>
      <c r="R19" s="9" t="n">
        <v>34</v>
      </c>
      <c r="S19" s="9" t="n">
        <f aca="false">IF(Q19=R19,INDEX(2d20!A:B,MATCH('Power Armor'!Q19,2d20!A:A,0),2),SUM(INDEX(2d20!A:B,MATCH('Power Armor'!Q19,2d20!A:A,0),2),INDEX(2d20!A:B,MATCH('Power Armor'!R19,2d20!A:A,0),2)))</f>
        <v>3.75</v>
      </c>
      <c r="T19" s="9" t="str">
        <f aca="false">IF(Q19=R19,CONCATENATE(Q19,"  ",P19),CONCATENATE(Q19,"-",R19,"  ",P19))</f>
        <v>33-34  Rad-X</v>
      </c>
    </row>
    <row r="20" customFormat="false" ht="15" hidden="false" customHeight="false" outlineLevel="0" collapsed="false">
      <c r="A20" s="6" t="s">
        <v>159</v>
      </c>
      <c r="B20" s="6" t="n">
        <v>0</v>
      </c>
      <c r="C20" s="6" t="n">
        <v>0</v>
      </c>
      <c r="D20" s="6" t="s">
        <v>186</v>
      </c>
      <c r="E20" s="6" t="n">
        <v>2</v>
      </c>
      <c r="F20" s="6" t="n">
        <v>50</v>
      </c>
      <c r="G20" s="6" t="n">
        <v>2</v>
      </c>
      <c r="H20" s="6" t="str">
        <f aca="false">CONCATENATE(A20,", ",D20,", ",E20,"lbs, ",F20,"caps, ",G20)</f>
        <v>Psycho, +2CD,+3PhDR, 2lbs, 50caps, 2</v>
      </c>
      <c r="J20" s="7" t="s">
        <v>154</v>
      </c>
      <c r="K20" s="7" t="n">
        <v>35</v>
      </c>
      <c r="L20" s="7" t="n">
        <v>36</v>
      </c>
      <c r="M20" s="7" t="n">
        <f aca="false">IF(K20=L20,INDEX(2d20!A:B,MATCH('Power Armor'!K20,2d20!A:A,0),2),SUM(INDEX(2d20!A:B,MATCH('Power Armor'!K20,2d20!A:A,0),2),INDEX(2d20!A:B,MATCH('Power Armor'!L20,2d20!A:A,0),2)))</f>
        <v>2.75</v>
      </c>
      <c r="N20" s="7" t="str">
        <f aca="false">IF(K20=L20,CONCATENATE(K20,"  ",J20),CONCATENATE(K20,"-",L20,"  ",J20))</f>
        <v>35-36  Stimpak</v>
      </c>
      <c r="P20" s="7" t="s">
        <v>154</v>
      </c>
      <c r="Q20" s="7" t="n">
        <v>35</v>
      </c>
      <c r="R20" s="7" t="n">
        <v>36</v>
      </c>
      <c r="S20" s="7" t="n">
        <f aca="false">IF(Q20=R20,INDEX(2d20!A:B,MATCH('Power Armor'!Q20,2d20!A:A,0),2),SUM(INDEX(2d20!A:B,MATCH('Power Armor'!Q20,2d20!A:A,0),2),INDEX(2d20!A:B,MATCH('Power Armor'!R20,2d20!A:A,0),2)))</f>
        <v>2.75</v>
      </c>
      <c r="T20" s="7" t="str">
        <f aca="false">IF(Q20=R20,CONCATENATE(Q20,"  ",P20),CONCATENATE(Q20,"-",R20,"  ",P20))</f>
        <v>35-36  Stimpak</v>
      </c>
    </row>
    <row r="21" customFormat="false" ht="15" hidden="false" customHeight="false" outlineLevel="0" collapsed="false">
      <c r="A21" s="8" t="s">
        <v>187</v>
      </c>
      <c r="B21" s="8" t="n">
        <v>0</v>
      </c>
      <c r="C21" s="8" t="n">
        <v>0</v>
      </c>
      <c r="D21" s="8" t="s">
        <v>188</v>
      </c>
      <c r="E21" s="8" t="n">
        <v>1</v>
      </c>
      <c r="F21" s="8" t="n">
        <v>70</v>
      </c>
      <c r="G21" s="8" t="n">
        <v>4</v>
      </c>
      <c r="H21" s="8" t="str">
        <f aca="false">CONCATENATE(A21,", ",D21,", ",E21,"lbs, ",F21,"caps, ",G21)</f>
        <v>Psycho Jet, +2CD,+4PhDR,+4AP, 1lbs, 70caps, 4</v>
      </c>
      <c r="J21" s="9" t="s">
        <v>143</v>
      </c>
      <c r="K21" s="9" t="n">
        <v>37</v>
      </c>
      <c r="L21" s="9" t="n">
        <v>37</v>
      </c>
      <c r="M21" s="9" t="n">
        <f aca="false">IF(K21=L21,INDEX(2d20!A:B,MATCH('Power Armor'!K21,2d20!A:A,0),2),SUM(INDEX(2d20!A:B,MATCH('Power Armor'!K21,2d20!A:A,0),2),INDEX(2d20!A:B,MATCH('Power Armor'!L21,2d20!A:A,0),2)))</f>
        <v>1</v>
      </c>
      <c r="N21" s="9" t="str">
        <f aca="false">IF(K21=L21,CONCATENATE(K21,"  ",J21),CONCATENATE(K21,"-",L21,"  ",J21))</f>
        <v>37  Antibiotics</v>
      </c>
      <c r="P21" s="9" t="s">
        <v>143</v>
      </c>
      <c r="Q21" s="9" t="n">
        <v>37</v>
      </c>
      <c r="R21" s="9" t="n">
        <v>37</v>
      </c>
      <c r="S21" s="9" t="n">
        <f aca="false">IF(Q21=R21,INDEX(2d20!A:B,MATCH('Power Armor'!Q21,2d20!A:A,0),2),SUM(INDEX(2d20!A:B,MATCH('Power Armor'!Q21,2d20!A:A,0),2),INDEX(2d20!A:B,MATCH('Power Armor'!R21,2d20!A:A,0),2)))</f>
        <v>1</v>
      </c>
      <c r="T21" s="9" t="str">
        <f aca="false">IF(Q21=R21,CONCATENATE(Q21,"  ",P21),CONCATENATE(Q21,"-",R21,"  ",P21))</f>
        <v>37  Antibiotics</v>
      </c>
    </row>
    <row r="22" customFormat="false" ht="15" hidden="false" customHeight="false" outlineLevel="0" collapsed="false">
      <c r="A22" s="6" t="s">
        <v>189</v>
      </c>
      <c r="B22" s="6" t="n">
        <v>1</v>
      </c>
      <c r="C22" s="6" t="n">
        <v>0</v>
      </c>
      <c r="D22" s="6" t="s">
        <v>190</v>
      </c>
      <c r="E22" s="6" t="n">
        <v>1</v>
      </c>
      <c r="F22" s="6" t="n">
        <v>70</v>
      </c>
      <c r="G22" s="6" t="n">
        <v>4</v>
      </c>
      <c r="H22" s="6" t="str">
        <f aca="false">CONCATENATE(A22,", ",D22,", ",E22,"lbs, ",F22,"caps, ",G22)</f>
        <v>Psychobuff, +2CD,+4MaxHP,STR/END(-1), 1lbs, 70caps, 4</v>
      </c>
      <c r="J22" s="7" t="s">
        <v>183</v>
      </c>
      <c r="K22" s="7" t="n">
        <v>38</v>
      </c>
      <c r="L22" s="7" t="n">
        <v>38</v>
      </c>
      <c r="M22" s="7" t="n">
        <f aca="false">IF(K22=L22,INDEX(2d20!A:B,MATCH('Power Armor'!K22,2d20!A:A,0),2),SUM(INDEX(2d20!A:B,MATCH('Power Armor'!K22,2d20!A:A,0),2),INDEX(2d20!A:B,MATCH('Power Armor'!L22,2d20!A:A,0),2)))</f>
        <v>0.75</v>
      </c>
      <c r="N22" s="7" t="str">
        <f aca="false">IF(K22=L22,CONCATENATE(K22,"  ",J22),CONCATENATE(K22,"-",L22,"  ",J22))</f>
        <v>38  Overdrive</v>
      </c>
      <c r="P22" s="7" t="s">
        <v>183</v>
      </c>
      <c r="Q22" s="7" t="n">
        <v>38</v>
      </c>
      <c r="R22" s="7" t="n">
        <v>38</v>
      </c>
      <c r="S22" s="7" t="n">
        <f aca="false">IF(Q22=R22,INDEX(2d20!A:B,MATCH('Power Armor'!Q22,2d20!A:A,0),2),SUM(INDEX(2d20!A:B,MATCH('Power Armor'!Q22,2d20!A:A,0),2),INDEX(2d20!A:B,MATCH('Power Armor'!R22,2d20!A:A,0),2)))</f>
        <v>0.75</v>
      </c>
      <c r="T22" s="7" t="str">
        <f aca="false">IF(Q22=R22,CONCATENATE(Q22,"  ",P22),CONCATENATE(Q22,"-",R22,"  ",P22))</f>
        <v>38  Overdrive</v>
      </c>
    </row>
    <row r="23" customFormat="false" ht="15" hidden="false" customHeight="false" outlineLevel="0" collapsed="false">
      <c r="A23" s="8" t="s">
        <v>191</v>
      </c>
      <c r="B23" s="8" t="n">
        <v>2</v>
      </c>
      <c r="C23" s="8" t="n">
        <v>0</v>
      </c>
      <c r="D23" s="8" t="s">
        <v>192</v>
      </c>
      <c r="E23" s="8" t="n">
        <v>1</v>
      </c>
      <c r="F23" s="8" t="n">
        <v>70</v>
      </c>
      <c r="G23" s="8" t="n">
        <v>4</v>
      </c>
      <c r="H23" s="8" t="str">
        <f aca="false">CONCATENATE(A23,", ",D23,", ",E23,"lbs, ",F23,"caps, ",G23)</f>
        <v>Psychotats, +2CD,+2PhDR,PER(-1), 1lbs, 70caps, 4</v>
      </c>
      <c r="J23" s="9" t="s">
        <v>164</v>
      </c>
      <c r="K23" s="9" t="n">
        <v>39</v>
      </c>
      <c r="L23" s="9" t="n">
        <v>39</v>
      </c>
      <c r="M23" s="9" t="n">
        <f aca="false">IF(K23=L23,INDEX(2d20!A:B,MATCH('Power Armor'!K23,2d20!A:A,0),2),SUM(INDEX(2d20!A:B,MATCH('Power Armor'!K23,2d20!A:A,0),2),INDEX(2d20!A:B,MATCH('Power Armor'!L23,2d20!A:A,0),2)))</f>
        <v>0.5</v>
      </c>
      <c r="N23" s="9" t="str">
        <f aca="false">IF(K23=L23,CONCATENATE(K23,"  ",J23),CONCATENATE(K23,"-",L23,"  ",J23))</f>
        <v>39  Fury</v>
      </c>
      <c r="P23" s="9" t="s">
        <v>164</v>
      </c>
      <c r="Q23" s="9" t="n">
        <v>39</v>
      </c>
      <c r="R23" s="9" t="n">
        <v>39</v>
      </c>
      <c r="S23" s="9" t="n">
        <f aca="false">IF(Q23=R23,INDEX(2d20!A:B,MATCH('Power Armor'!Q23,2d20!A:A,0),2),SUM(INDEX(2d20!A:B,MATCH('Power Armor'!Q23,2d20!A:A,0),2),INDEX(2d20!A:B,MATCH('Power Armor'!R23,2d20!A:A,0),2)))</f>
        <v>0.5</v>
      </c>
      <c r="T23" s="9" t="str">
        <f aca="false">IF(Q23=R23,CONCATENATE(Q23,"  ",P23),CONCATENATE(Q23,"-",R23,"  ",P23))</f>
        <v>39  Fury</v>
      </c>
    </row>
    <row r="24" customFormat="false" ht="15" hidden="false" customHeight="false" outlineLevel="0" collapsed="false">
      <c r="A24" s="6" t="s">
        <v>185</v>
      </c>
      <c r="B24" s="6" t="n">
        <v>0</v>
      </c>
      <c r="C24" s="6" t="n">
        <v>0</v>
      </c>
      <c r="D24" s="6" t="s">
        <v>193</v>
      </c>
      <c r="E24" s="6" t="n">
        <v>0</v>
      </c>
      <c r="F24" s="6" t="n">
        <v>40</v>
      </c>
      <c r="G24" s="6" t="n">
        <v>2</v>
      </c>
      <c r="H24" s="6" t="str">
        <f aca="false">CONCATENATE(A24,", ",D24,", ",E24,"lbs, ",F24,"caps, ",G24)</f>
        <v>Rad-X, +6RadDR, 0lbs, 40caps, 2</v>
      </c>
      <c r="J24" s="7" t="s">
        <v>194</v>
      </c>
      <c r="K24" s="7" t="n">
        <v>40</v>
      </c>
      <c r="L24" s="7" t="n">
        <v>40</v>
      </c>
      <c r="M24" s="7" t="n">
        <f aca="false">IF(K24=L24,INDEX(2d20!A:B,MATCH('Power Armor'!K24,2d20!A:A,0),2),SUM(INDEX(2d20!A:B,MATCH('Power Armor'!K24,2d20!A:A,0),2),INDEX(2d20!A:B,MATCH('Power Armor'!L24,2d20!A:A,0),2)))</f>
        <v>0.25</v>
      </c>
      <c r="N24" s="7" t="str">
        <f aca="false">IF(K24=L24,CONCATENATE(K24,"  ",J24),CONCATENATE(K24,"-",L24,"  ",J24))</f>
        <v>40  X-Cell</v>
      </c>
      <c r="P24" s="7" t="s">
        <v>194</v>
      </c>
      <c r="Q24" s="7" t="n">
        <v>40</v>
      </c>
      <c r="R24" s="7" t="n">
        <v>40</v>
      </c>
      <c r="S24" s="7" t="n">
        <f aca="false">IF(Q24=R24,INDEX(2d20!A:B,MATCH('Power Armor'!Q24,2d20!A:A,0),2),SUM(INDEX(2d20!A:B,MATCH('Power Armor'!Q24,2d20!A:A,0),2),INDEX(2d20!A:B,MATCH('Power Armor'!R24,2d20!A:A,0),2)))</f>
        <v>0.25</v>
      </c>
      <c r="T24" s="7" t="str">
        <f aca="false">IF(Q24=R24,CONCATENATE(Q24,"  ",P24),CONCATENATE(Q24,"-",R24,"  ",P24))</f>
        <v>40  X-Cell</v>
      </c>
    </row>
    <row r="25" customFormat="false" ht="15" hidden="false" customHeight="false" outlineLevel="0" collapsed="false">
      <c r="A25" s="8" t="s">
        <v>195</v>
      </c>
      <c r="B25" s="8" t="n">
        <v>0</v>
      </c>
      <c r="C25" s="8" t="n">
        <v>0</v>
      </c>
      <c r="D25" s="8" t="s">
        <v>196</v>
      </c>
      <c r="E25" s="8" t="n">
        <v>0</v>
      </c>
      <c r="F25" s="8" t="n">
        <v>25</v>
      </c>
      <c r="G25" s="8" t="n">
        <v>1</v>
      </c>
      <c r="H25" s="8" t="str">
        <f aca="false">CONCATENATE(A25,", ",D25,", ",E25,"lbs, ",F25,"caps, ",G25)</f>
        <v>Rad-X (Diluted), +3RadDR, 0lbs, 25caps, 1</v>
      </c>
      <c r="J25" s="9"/>
      <c r="K25" s="9"/>
      <c r="L25" s="9"/>
      <c r="M25" s="9"/>
      <c r="N25" s="9" t="str">
        <f aca="false">IF(K25=L25,CONCATENATE(K25,"  ",J25),CONCATENATE(K25,"-",L25,"  ",J25))</f>
        <v>  </v>
      </c>
    </row>
    <row r="26" customFormat="false" ht="15" hidden="false" customHeight="false" outlineLevel="0" collapsed="false">
      <c r="A26" s="6" t="s">
        <v>157</v>
      </c>
      <c r="B26" s="6" t="n">
        <v>0</v>
      </c>
      <c r="C26" s="6" t="n">
        <v>3</v>
      </c>
      <c r="D26" s="6" t="s">
        <v>197</v>
      </c>
      <c r="E26" s="6" t="n">
        <v>0</v>
      </c>
      <c r="F26" s="6" t="n">
        <v>80</v>
      </c>
      <c r="G26" s="6" t="n">
        <v>2</v>
      </c>
      <c r="H26" s="6" t="str">
        <f aca="false">CONCATENATE(A26,", ",D26,", ",E26,"lbs, ",F26,"caps, ",G26)</f>
        <v>RadAway, -4RadDam, 0lbs, 80caps, 2</v>
      </c>
      <c r="J26" s="7"/>
      <c r="K26" s="7"/>
      <c r="L26" s="7"/>
      <c r="M26" s="7"/>
      <c r="N26" s="7" t="str">
        <f aca="false">IF(K26=L26,CONCATENATE(K26,"  ",J26),CONCATENATE(K26,"-",L26,"  ",J26))</f>
        <v>  </v>
      </c>
    </row>
    <row r="27" customFormat="false" ht="15" hidden="false" customHeight="false" outlineLevel="0" collapsed="false">
      <c r="A27" s="8" t="s">
        <v>198</v>
      </c>
      <c r="B27" s="8" t="n">
        <v>0</v>
      </c>
      <c r="C27" s="8" t="n">
        <v>0</v>
      </c>
      <c r="D27" s="8" t="s">
        <v>199</v>
      </c>
      <c r="E27" s="8" t="n">
        <v>0</v>
      </c>
      <c r="F27" s="8" t="n">
        <v>50</v>
      </c>
      <c r="G27" s="8" t="n">
        <v>1</v>
      </c>
      <c r="H27" s="8" t="str">
        <f aca="false">CONCATENATE(A27,", ",D27,", ",E27,"lbs, ",F27,"caps, ",G27)</f>
        <v>RadAway (Diluted), -2RadDam, 0lbs, 50caps, 1</v>
      </c>
      <c r="J27" s="9"/>
      <c r="K27" s="9"/>
      <c r="L27" s="9"/>
      <c r="M27" s="9"/>
      <c r="N27" s="9" t="str">
        <f aca="false">IF(K27=L27,CONCATENATE(K27,"  ",J27),CONCATENATE(K27,"-",L27,"  ",J27))</f>
        <v>  </v>
      </c>
    </row>
    <row r="28" customFormat="false" ht="15" hidden="false" customHeight="false" outlineLevel="0" collapsed="false">
      <c r="A28" s="6" t="s">
        <v>200</v>
      </c>
      <c r="B28" s="6" t="n">
        <v>0</v>
      </c>
      <c r="C28" s="6" t="n">
        <v>1</v>
      </c>
      <c r="D28" s="6" t="s">
        <v>201</v>
      </c>
      <c r="E28" s="6" t="n">
        <v>0</v>
      </c>
      <c r="F28" s="6" t="n">
        <v>40</v>
      </c>
      <c r="G28" s="6" t="n">
        <v>2</v>
      </c>
      <c r="H28" s="6" t="str">
        <f aca="false">CONCATENATE(A28,", ",D28,", ",E28,"lbs, ",F28,"caps, ",G28)</f>
        <v>Skeeto Spit, +2MaxHP, 0lbs, 40caps, 2</v>
      </c>
      <c r="J28" s="7"/>
      <c r="K28" s="7"/>
      <c r="L28" s="7"/>
      <c r="M28" s="7"/>
      <c r="N28" s="7" t="str">
        <f aca="false">IF(K28=L28,CONCATENATE(K28,"  ",J28),CONCATENATE(K28,"-",L28,"  ",J28))</f>
        <v>  </v>
      </c>
    </row>
    <row r="29" customFormat="false" ht="15" hidden="false" customHeight="false" outlineLevel="0" collapsed="false">
      <c r="A29" s="8" t="s">
        <v>154</v>
      </c>
      <c r="B29" s="8" t="n">
        <v>0</v>
      </c>
      <c r="C29" s="8" t="n">
        <v>2</v>
      </c>
      <c r="D29" s="8" t="s">
        <v>202</v>
      </c>
      <c r="E29" s="8" t="n">
        <v>0</v>
      </c>
      <c r="F29" s="8" t="n">
        <v>50</v>
      </c>
      <c r="G29" s="8" t="n">
        <v>2</v>
      </c>
      <c r="H29" s="8" t="str">
        <f aca="false">CONCATENATE(A29,", ",D29,", ",E29,"lbs, ",F29,"caps, ",G29)</f>
        <v>Stimpak, +4HP, 0lbs, 50caps, 2</v>
      </c>
      <c r="J29" s="9"/>
      <c r="K29" s="9"/>
      <c r="L29" s="9"/>
      <c r="M29" s="9"/>
      <c r="N29" s="9" t="str">
        <f aca="false">IF(K29=L29,CONCATENATE(K29,"  ",J29),CONCATENATE(K29,"-",L29,"  ",J29))</f>
        <v>  </v>
      </c>
    </row>
    <row r="30" customFormat="false" ht="15" hidden="false" customHeight="false" outlineLevel="0" collapsed="false">
      <c r="A30" s="6" t="s">
        <v>203</v>
      </c>
      <c r="B30" s="6" t="n">
        <v>2</v>
      </c>
      <c r="C30" s="6" t="n">
        <v>0</v>
      </c>
      <c r="D30" s="6" t="s">
        <v>170</v>
      </c>
      <c r="E30" s="6" t="n">
        <v>0</v>
      </c>
      <c r="F30" s="6" t="n">
        <v>30</v>
      </c>
      <c r="G30" s="6" t="n">
        <v>1</v>
      </c>
      <c r="H30" s="6" t="str">
        <f aca="false">CONCATENATE(A30,", ",D30,", ",E30,"lbs, ",F30,"caps, ",G30)</f>
        <v>Stimpak (Diluted), +2HP, 0lbs, 30caps, 1</v>
      </c>
    </row>
    <row r="31" customFormat="false" ht="15" hidden="false" customHeight="false" outlineLevel="0" collapsed="false">
      <c r="A31" s="8" t="s">
        <v>142</v>
      </c>
      <c r="B31" s="8"/>
      <c r="C31" s="8"/>
      <c r="D31" s="8" t="s">
        <v>204</v>
      </c>
      <c r="E31" s="8" t="n">
        <v>0</v>
      </c>
      <c r="F31" s="8" t="n">
        <v>90</v>
      </c>
      <c r="G31" s="8" t="n">
        <v>4</v>
      </c>
      <c r="H31" s="8" t="str">
        <f aca="false">CONCATENATE(A31,", ",D31,", ",E31,"lbs, ",F31,"caps, ",G31)</f>
        <v>Super Stimpak, +8HP, 0lbs, 90caps, 4</v>
      </c>
    </row>
    <row r="32" customFormat="false" ht="15" hidden="false" customHeight="false" outlineLevel="0" collapsed="false">
      <c r="A32" s="6" t="s">
        <v>205</v>
      </c>
      <c r="B32" s="6"/>
      <c r="C32" s="6"/>
      <c r="D32" s="6" t="s">
        <v>206</v>
      </c>
      <c r="E32" s="6" t="n">
        <v>3</v>
      </c>
      <c r="F32" s="6" t="n">
        <v>67</v>
      </c>
      <c r="G32" s="6" t="n">
        <v>2</v>
      </c>
      <c r="H32" s="6" t="str">
        <f aca="false">CONCATENATE(A32,", ",D32,", ",E32,"lbs, ",F32,"caps, ",G32)</f>
        <v>Ultra Jet, +6AP,-1AP Action Cost, 3lbs, 67caps, 2</v>
      </c>
    </row>
    <row r="33" customFormat="false" ht="15" hidden="false" customHeight="false" outlineLevel="0" collapsed="false">
      <c r="A33" s="8" t="s">
        <v>194</v>
      </c>
      <c r="B33" s="8"/>
      <c r="C33" s="8"/>
      <c r="D33" s="8" t="s">
        <v>207</v>
      </c>
      <c r="E33" s="8" t="n">
        <v>1</v>
      </c>
      <c r="F33" s="8" t="n">
        <v>60</v>
      </c>
      <c r="G33" s="8" t="n">
        <v>4</v>
      </c>
      <c r="H33" s="8" t="str">
        <f aca="false">CONCATENATE(A33,", ",D33,", ",E33,"lbs, ",F33,"caps, ",G33)</f>
        <v>X-Cell, +1d20, 1lbs, 60caps, 4</v>
      </c>
    </row>
    <row r="34" customFormat="false" ht="15" hidden="false" customHeight="false" outlineLevel="0" collapsed="false">
      <c r="A34" s="7" t="s">
        <v>208</v>
      </c>
      <c r="B34" s="7"/>
      <c r="C34" s="7"/>
      <c r="D34" s="7" t="s">
        <v>209</v>
      </c>
      <c r="E34" s="7" t="n">
        <v>3</v>
      </c>
      <c r="F34" s="7" t="n">
        <v>25</v>
      </c>
      <c r="G34" s="7" t="n">
        <v>1</v>
      </c>
      <c r="H34" s="7"/>
    </row>
    <row r="35" customFormat="false" ht="15" hidden="false" customHeight="false" outlineLevel="0" collapsed="false">
      <c r="A35" s="9" t="s">
        <v>210</v>
      </c>
      <c r="B35" s="9"/>
      <c r="C35" s="9"/>
      <c r="D35" s="9" t="s">
        <v>211</v>
      </c>
      <c r="E35" s="9" t="n">
        <v>2</v>
      </c>
      <c r="F35" s="9" t="n">
        <v>35</v>
      </c>
      <c r="G35" s="9" t="n">
        <v>2</v>
      </c>
      <c r="H35" s="9"/>
    </row>
    <row r="36" customFormat="false" ht="15" hidden="false" customHeight="false" outlineLevel="0" collapsed="false">
      <c r="A36" s="7" t="s">
        <v>212</v>
      </c>
      <c r="B36" s="7"/>
      <c r="C36" s="7"/>
      <c r="D36" s="7" t="s">
        <v>213</v>
      </c>
      <c r="E36" s="7" t="n">
        <v>2</v>
      </c>
      <c r="F36" s="7" t="n">
        <v>50</v>
      </c>
      <c r="G36" s="7" t="n">
        <v>3</v>
      </c>
      <c r="H36" s="7"/>
    </row>
    <row r="37" customFormat="false" ht="15" hidden="false" customHeight="false" outlineLevel="0" collapsed="false">
      <c r="A37" s="9" t="s">
        <v>214</v>
      </c>
      <c r="B37" s="9"/>
      <c r="C37" s="9"/>
      <c r="D37" s="9" t="s">
        <v>215</v>
      </c>
      <c r="E37" s="9" t="n">
        <v>1</v>
      </c>
      <c r="F37" s="9" t="n">
        <v>20</v>
      </c>
      <c r="G37" s="9" t="n">
        <v>0</v>
      </c>
      <c r="H37" s="9"/>
    </row>
    <row r="38" customFormat="false" ht="15" hidden="false" customHeight="false" outlineLevel="0" collapsed="false">
      <c r="A38" s="7" t="s">
        <v>216</v>
      </c>
      <c r="B38" s="7"/>
      <c r="C38" s="7"/>
      <c r="D38" s="7" t="s">
        <v>217</v>
      </c>
      <c r="E38" s="7" t="n">
        <v>2</v>
      </c>
      <c r="F38" s="7" t="n">
        <v>75</v>
      </c>
      <c r="G38" s="7" t="n">
        <v>2</v>
      </c>
      <c r="H38" s="7"/>
    </row>
    <row r="39" customFormat="false" ht="15" hidden="false" customHeight="false" outlineLevel="0" collapsed="false">
      <c r="A39" s="9" t="s">
        <v>218</v>
      </c>
      <c r="B39" s="9"/>
      <c r="C39" s="9"/>
      <c r="D39" s="9" t="s">
        <v>219</v>
      </c>
      <c r="E39" s="9" t="n">
        <v>2</v>
      </c>
      <c r="F39" s="9" t="n">
        <v>80</v>
      </c>
      <c r="G39" s="9" t="n">
        <v>2</v>
      </c>
      <c r="H39" s="9"/>
    </row>
    <row r="40" customFormat="false" ht="15" hidden="false" customHeight="false" outlineLevel="0" collapsed="false">
      <c r="A40" s="7" t="s">
        <v>220</v>
      </c>
      <c r="B40" s="7"/>
      <c r="C40" s="7"/>
      <c r="D40" s="7" t="s">
        <v>221</v>
      </c>
      <c r="E40" s="7" t="n">
        <v>1</v>
      </c>
      <c r="F40" s="7" t="n">
        <v>60</v>
      </c>
      <c r="G40" s="7" t="n">
        <v>2</v>
      </c>
      <c r="H40" s="7"/>
    </row>
    <row r="41" customFormat="false" ht="15" hidden="false" customHeight="false" outlineLevel="0" collapsed="false">
      <c r="A41" s="9" t="s">
        <v>222</v>
      </c>
      <c r="B41" s="9"/>
      <c r="C41" s="9"/>
      <c r="D41" s="9" t="s">
        <v>223</v>
      </c>
      <c r="E41" s="9" t="n">
        <v>1</v>
      </c>
      <c r="F41" s="9" t="n">
        <v>50</v>
      </c>
      <c r="G41" s="9" t="n">
        <v>2</v>
      </c>
      <c r="H41" s="9"/>
    </row>
    <row r="42" customFormat="false" ht="15" hidden="false" customHeight="false" outlineLevel="0" collapsed="false">
      <c r="A42" s="7" t="s">
        <v>224</v>
      </c>
      <c r="B42" s="7"/>
      <c r="C42" s="7"/>
      <c r="D42" s="7" t="s">
        <v>225</v>
      </c>
      <c r="E42" s="7" t="n">
        <v>0</v>
      </c>
      <c r="F42" s="7" t="n">
        <v>40</v>
      </c>
      <c r="G42" s="7" t="n">
        <v>0</v>
      </c>
      <c r="H42" s="7"/>
    </row>
    <row r="43" customFormat="false" ht="15" hidden="false" customHeight="false" outlineLevel="0" collapsed="false">
      <c r="A43" s="9" t="s">
        <v>226</v>
      </c>
      <c r="B43" s="9"/>
      <c r="C43" s="9"/>
      <c r="D43" s="9" t="s">
        <v>227</v>
      </c>
      <c r="E43" s="9" t="n">
        <v>0</v>
      </c>
      <c r="F43" s="9" t="n">
        <v>50</v>
      </c>
      <c r="G43" s="9" t="n">
        <v>2</v>
      </c>
      <c r="H43" s="9"/>
    </row>
    <row r="44" customFormat="false" ht="15" hidden="false" customHeight="false" outlineLevel="0" collapsed="false">
      <c r="A44" s="7" t="s">
        <v>228</v>
      </c>
      <c r="B44" s="7"/>
      <c r="C44" s="7"/>
      <c r="D44" s="7" t="s">
        <v>229</v>
      </c>
      <c r="E44" s="7" t="n">
        <v>0</v>
      </c>
      <c r="F44" s="7" t="n">
        <v>25</v>
      </c>
      <c r="G44" s="7" t="n">
        <v>2</v>
      </c>
      <c r="H44" s="7"/>
    </row>
    <row r="45" customFormat="false" ht="15" hidden="false" customHeight="false" outlineLevel="0" collapsed="false">
      <c r="A45" s="9" t="s">
        <v>230</v>
      </c>
      <c r="B45" s="9"/>
      <c r="C45" s="9"/>
      <c r="D45" s="9" t="s">
        <v>231</v>
      </c>
      <c r="E45" s="9" t="n">
        <v>0</v>
      </c>
      <c r="F45" s="9" t="n">
        <v>50</v>
      </c>
      <c r="G45" s="9" t="n">
        <v>1</v>
      </c>
      <c r="H45" s="9"/>
    </row>
    <row r="46" customFormat="false" ht="15" hidden="false" customHeight="false" outlineLevel="0" collapsed="false">
      <c r="A46" s="7" t="s">
        <v>232</v>
      </c>
      <c r="B46" s="7"/>
      <c r="C46" s="7"/>
      <c r="D46" s="7" t="s">
        <v>233</v>
      </c>
      <c r="E46" s="7" t="n">
        <v>0</v>
      </c>
      <c r="F46" s="7" t="n">
        <v>60</v>
      </c>
      <c r="G46" s="7" t="n">
        <v>1</v>
      </c>
      <c r="H46" s="7"/>
    </row>
    <row r="47" customFormat="false" ht="15" hidden="false" customHeight="false" outlineLevel="0" collapsed="false">
      <c r="A47" s="9" t="s">
        <v>234</v>
      </c>
      <c r="B47" s="9"/>
      <c r="C47" s="9"/>
      <c r="D47" s="9" t="s">
        <v>235</v>
      </c>
      <c r="E47" s="9" t="n">
        <v>0</v>
      </c>
      <c r="F47" s="9" t="n">
        <v>75</v>
      </c>
      <c r="G47" s="9" t="n">
        <v>2</v>
      </c>
      <c r="H47" s="9"/>
    </row>
    <row r="48" customFormat="false" ht="15" hidden="false" customHeight="false" outlineLevel="0" collapsed="false">
      <c r="C48" s="3"/>
    </row>
    <row r="49" customFormat="false" ht="15" hidden="false" customHeight="false" outlineLevel="0" collapsed="false">
      <c r="C49" s="3"/>
    </row>
  </sheetData>
  <autoFilter ref="A1:H32">
    <sortState ref="A2:H32">
      <sortCondition ref="A2:A3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0" t="n">
        <v>2</v>
      </c>
      <c r="B1" s="10" t="n">
        <v>0.25</v>
      </c>
      <c r="D1" s="0" t="n">
        <f aca="false">COUNTA(A:A)</f>
        <v>39</v>
      </c>
    </row>
    <row r="2" customFormat="false" ht="15" hidden="false" customHeight="false" outlineLevel="0" collapsed="false">
      <c r="A2" s="10" t="n">
        <v>3</v>
      </c>
      <c r="B2" s="10" t="n">
        <v>0.5</v>
      </c>
    </row>
    <row r="3" customFormat="false" ht="15" hidden="false" customHeight="false" outlineLevel="0" collapsed="false">
      <c r="A3" s="10" t="n">
        <v>4</v>
      </c>
      <c r="B3" s="10" t="n">
        <v>0.75</v>
      </c>
    </row>
    <row r="4" customFormat="false" ht="15" hidden="false" customHeight="false" outlineLevel="0" collapsed="false">
      <c r="A4" s="10" t="n">
        <v>5</v>
      </c>
      <c r="B4" s="10" t="n">
        <v>1</v>
      </c>
    </row>
    <row r="5" customFormat="false" ht="15" hidden="false" customHeight="false" outlineLevel="0" collapsed="false">
      <c r="A5" s="10" t="n">
        <v>6</v>
      </c>
      <c r="B5" s="10" t="n">
        <v>1.25</v>
      </c>
    </row>
    <row r="6" customFormat="false" ht="15" hidden="false" customHeight="false" outlineLevel="0" collapsed="false">
      <c r="A6" s="10" t="n">
        <v>7</v>
      </c>
      <c r="B6" s="10" t="n">
        <v>1.5</v>
      </c>
    </row>
    <row r="7" customFormat="false" ht="15" hidden="false" customHeight="false" outlineLevel="0" collapsed="false">
      <c r="A7" s="10" t="n">
        <v>8</v>
      </c>
      <c r="B7" s="10" t="n">
        <v>1.75</v>
      </c>
    </row>
    <row r="8" customFormat="false" ht="15" hidden="false" customHeight="false" outlineLevel="0" collapsed="false">
      <c r="A8" s="10" t="n">
        <v>9</v>
      </c>
      <c r="B8" s="10" t="n">
        <v>2</v>
      </c>
    </row>
    <row r="9" customFormat="false" ht="15" hidden="false" customHeight="false" outlineLevel="0" collapsed="false">
      <c r="A9" s="10" t="n">
        <v>10</v>
      </c>
      <c r="B9" s="10" t="n">
        <v>2.25</v>
      </c>
    </row>
    <row r="10" customFormat="false" ht="15" hidden="false" customHeight="false" outlineLevel="0" collapsed="false">
      <c r="A10" s="10" t="n">
        <v>11</v>
      </c>
      <c r="B10" s="10" t="n">
        <v>2.5</v>
      </c>
    </row>
    <row r="11" customFormat="false" ht="15" hidden="false" customHeight="false" outlineLevel="0" collapsed="false">
      <c r="A11" s="10" t="n">
        <v>12</v>
      </c>
      <c r="B11" s="10" t="n">
        <v>2.75</v>
      </c>
    </row>
    <row r="12" customFormat="false" ht="15" hidden="false" customHeight="false" outlineLevel="0" collapsed="false">
      <c r="A12" s="10" t="n">
        <v>13</v>
      </c>
      <c r="B12" s="10" t="n">
        <v>3</v>
      </c>
    </row>
    <row r="13" customFormat="false" ht="15" hidden="false" customHeight="false" outlineLevel="0" collapsed="false">
      <c r="A13" s="10" t="n">
        <v>14</v>
      </c>
      <c r="B13" s="10" t="n">
        <v>3.25</v>
      </c>
    </row>
    <row r="14" customFormat="false" ht="15" hidden="false" customHeight="false" outlineLevel="0" collapsed="false">
      <c r="A14" s="10" t="n">
        <v>15</v>
      </c>
      <c r="B14" s="10" t="n">
        <v>3.5</v>
      </c>
    </row>
    <row r="15" customFormat="false" ht="15" hidden="false" customHeight="false" outlineLevel="0" collapsed="false">
      <c r="A15" s="10" t="n">
        <v>16</v>
      </c>
      <c r="B15" s="10" t="n">
        <v>3.75</v>
      </c>
    </row>
    <row r="16" customFormat="false" ht="15" hidden="false" customHeight="false" outlineLevel="0" collapsed="false">
      <c r="A16" s="10" t="n">
        <v>17</v>
      </c>
      <c r="B16" s="10" t="n">
        <v>4</v>
      </c>
    </row>
    <row r="17" customFormat="false" ht="15" hidden="false" customHeight="false" outlineLevel="0" collapsed="false">
      <c r="A17" s="10" t="n">
        <v>18</v>
      </c>
      <c r="B17" s="10" t="n">
        <v>4.25</v>
      </c>
    </row>
    <row r="18" customFormat="false" ht="15" hidden="false" customHeight="false" outlineLevel="0" collapsed="false">
      <c r="A18" s="10" t="n">
        <v>19</v>
      </c>
      <c r="B18" s="10" t="n">
        <v>4.5</v>
      </c>
    </row>
    <row r="19" customFormat="false" ht="15" hidden="false" customHeight="false" outlineLevel="0" collapsed="false">
      <c r="A19" s="10" t="n">
        <v>20</v>
      </c>
      <c r="B19" s="10" t="n">
        <v>4.75</v>
      </c>
    </row>
    <row r="20" customFormat="false" ht="15" hidden="false" customHeight="false" outlineLevel="0" collapsed="false">
      <c r="A20" s="10" t="n">
        <v>21</v>
      </c>
      <c r="B20" s="10" t="n">
        <v>5</v>
      </c>
    </row>
    <row r="21" customFormat="false" ht="15" hidden="false" customHeight="false" outlineLevel="0" collapsed="false">
      <c r="A21" s="10" t="n">
        <v>22</v>
      </c>
      <c r="B21" s="10" t="n">
        <v>4.75</v>
      </c>
    </row>
    <row r="22" customFormat="false" ht="15" hidden="false" customHeight="false" outlineLevel="0" collapsed="false">
      <c r="A22" s="10" t="n">
        <v>23</v>
      </c>
      <c r="B22" s="10" t="n">
        <v>4.5</v>
      </c>
    </row>
    <row r="23" customFormat="false" ht="15" hidden="false" customHeight="false" outlineLevel="0" collapsed="false">
      <c r="A23" s="10" t="n">
        <v>24</v>
      </c>
      <c r="B23" s="10" t="n">
        <v>4.25</v>
      </c>
    </row>
    <row r="24" customFormat="false" ht="15" hidden="false" customHeight="false" outlineLevel="0" collapsed="false">
      <c r="A24" s="10" t="n">
        <v>25</v>
      </c>
      <c r="B24" s="10" t="n">
        <v>4</v>
      </c>
    </row>
    <row r="25" customFormat="false" ht="15" hidden="false" customHeight="false" outlineLevel="0" collapsed="false">
      <c r="A25" s="10" t="n">
        <v>26</v>
      </c>
      <c r="B25" s="10" t="n">
        <v>3.75</v>
      </c>
    </row>
    <row r="26" customFormat="false" ht="15" hidden="false" customHeight="false" outlineLevel="0" collapsed="false">
      <c r="A26" s="10" t="n">
        <v>27</v>
      </c>
      <c r="B26" s="10" t="n">
        <v>3.5</v>
      </c>
    </row>
    <row r="27" customFormat="false" ht="15" hidden="false" customHeight="false" outlineLevel="0" collapsed="false">
      <c r="A27" s="10" t="n">
        <v>28</v>
      </c>
      <c r="B27" s="10" t="n">
        <v>3.25</v>
      </c>
    </row>
    <row r="28" customFormat="false" ht="15" hidden="false" customHeight="false" outlineLevel="0" collapsed="false">
      <c r="A28" s="10" t="n">
        <v>29</v>
      </c>
      <c r="B28" s="10" t="n">
        <v>3</v>
      </c>
    </row>
    <row r="29" customFormat="false" ht="15" hidden="false" customHeight="false" outlineLevel="0" collapsed="false">
      <c r="A29" s="10" t="n">
        <v>30</v>
      </c>
      <c r="B29" s="10" t="n">
        <v>2.75</v>
      </c>
    </row>
    <row r="30" customFormat="false" ht="15" hidden="false" customHeight="false" outlineLevel="0" collapsed="false">
      <c r="A30" s="10" t="n">
        <v>31</v>
      </c>
      <c r="B30" s="10" t="n">
        <v>2.5</v>
      </c>
    </row>
    <row r="31" customFormat="false" ht="15" hidden="false" customHeight="false" outlineLevel="0" collapsed="false">
      <c r="A31" s="10" t="n">
        <v>32</v>
      </c>
      <c r="B31" s="10" t="n">
        <v>2.25</v>
      </c>
    </row>
    <row r="32" customFormat="false" ht="15" hidden="false" customHeight="false" outlineLevel="0" collapsed="false">
      <c r="A32" s="10" t="n">
        <v>33</v>
      </c>
      <c r="B32" s="10" t="n">
        <v>2</v>
      </c>
    </row>
    <row r="33" customFormat="false" ht="15" hidden="false" customHeight="false" outlineLevel="0" collapsed="false">
      <c r="A33" s="10" t="n">
        <v>34</v>
      </c>
      <c r="B33" s="10" t="n">
        <v>1.75</v>
      </c>
    </row>
    <row r="34" customFormat="false" ht="15" hidden="false" customHeight="false" outlineLevel="0" collapsed="false">
      <c r="A34" s="10" t="n">
        <v>35</v>
      </c>
      <c r="B34" s="10" t="n">
        <v>1.5</v>
      </c>
    </row>
    <row r="35" customFormat="false" ht="15" hidden="false" customHeight="false" outlineLevel="0" collapsed="false">
      <c r="A35" s="10" t="n">
        <v>36</v>
      </c>
      <c r="B35" s="10" t="n">
        <v>1.25</v>
      </c>
    </row>
    <row r="36" customFormat="false" ht="15" hidden="false" customHeight="false" outlineLevel="0" collapsed="false">
      <c r="A36" s="10" t="n">
        <v>37</v>
      </c>
      <c r="B36" s="10" t="n">
        <v>1</v>
      </c>
    </row>
    <row r="37" customFormat="false" ht="15" hidden="false" customHeight="false" outlineLevel="0" collapsed="false">
      <c r="A37" s="10" t="n">
        <v>38</v>
      </c>
      <c r="B37" s="10" t="n">
        <v>0.75</v>
      </c>
    </row>
    <row r="38" customFormat="false" ht="15" hidden="false" customHeight="false" outlineLevel="0" collapsed="false">
      <c r="A38" s="10" t="n">
        <v>39</v>
      </c>
      <c r="B38" s="10" t="n">
        <v>0.5</v>
      </c>
    </row>
    <row r="39" customFormat="false" ht="15" hidden="false" customHeight="false" outlineLevel="0" collapsed="false">
      <c r="A39" s="10" t="n">
        <v>40</v>
      </c>
      <c r="B39" s="10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6" activeCellId="0" sqref="J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0" t="n">
        <v>3</v>
      </c>
      <c r="B1" s="10" t="n">
        <v>0.01</v>
      </c>
      <c r="D1" s="0" t="n">
        <f aca="false">COUNTA(A:A)</f>
        <v>58</v>
      </c>
    </row>
    <row r="2" customFormat="false" ht="15" hidden="false" customHeight="false" outlineLevel="0" collapsed="false">
      <c r="A2" s="10" t="n">
        <v>4</v>
      </c>
      <c r="B2" s="10" t="n">
        <v>0.04</v>
      </c>
    </row>
    <row r="3" customFormat="false" ht="15" hidden="false" customHeight="false" outlineLevel="0" collapsed="false">
      <c r="A3" s="10" t="n">
        <v>5</v>
      </c>
      <c r="B3" s="10" t="n">
        <v>0.07</v>
      </c>
    </row>
    <row r="4" customFormat="false" ht="15" hidden="false" customHeight="false" outlineLevel="0" collapsed="false">
      <c r="A4" s="10" t="n">
        <v>6</v>
      </c>
      <c r="B4" s="10" t="n">
        <v>0.13</v>
      </c>
    </row>
    <row r="5" customFormat="false" ht="15" hidden="false" customHeight="false" outlineLevel="0" collapsed="false">
      <c r="A5" s="10" t="n">
        <v>7</v>
      </c>
      <c r="B5" s="10" t="n">
        <v>0.19</v>
      </c>
    </row>
    <row r="6" customFormat="false" ht="15" hidden="false" customHeight="false" outlineLevel="0" collapsed="false">
      <c r="A6" s="10" t="n">
        <v>8</v>
      </c>
      <c r="B6" s="10" t="n">
        <v>0.26</v>
      </c>
    </row>
    <row r="7" customFormat="false" ht="15" hidden="false" customHeight="false" outlineLevel="0" collapsed="false">
      <c r="A7" s="10" t="n">
        <v>9</v>
      </c>
      <c r="B7" s="10" t="n">
        <v>0.35</v>
      </c>
    </row>
    <row r="8" customFormat="false" ht="15" hidden="false" customHeight="false" outlineLevel="0" collapsed="false">
      <c r="A8" s="10" t="n">
        <v>10</v>
      </c>
      <c r="B8" s="10" t="n">
        <v>0.45</v>
      </c>
    </row>
    <row r="9" customFormat="false" ht="15" hidden="false" customHeight="false" outlineLevel="0" collapsed="false">
      <c r="A9" s="10" t="n">
        <v>11</v>
      </c>
      <c r="B9" s="10" t="n">
        <v>0.56</v>
      </c>
    </row>
    <row r="10" customFormat="false" ht="15" hidden="false" customHeight="false" outlineLevel="0" collapsed="false">
      <c r="A10" s="10" t="n">
        <v>12</v>
      </c>
      <c r="B10" s="10" t="n">
        <v>0.69</v>
      </c>
    </row>
    <row r="11" customFormat="false" ht="15" hidden="false" customHeight="false" outlineLevel="0" collapsed="false">
      <c r="A11" s="10" t="n">
        <v>13</v>
      </c>
      <c r="B11" s="10" t="n">
        <v>0.82</v>
      </c>
    </row>
    <row r="12" customFormat="false" ht="15" hidden="false" customHeight="false" outlineLevel="0" collapsed="false">
      <c r="A12" s="10" t="n">
        <v>14</v>
      </c>
      <c r="B12" s="10" t="n">
        <v>0.97</v>
      </c>
    </row>
    <row r="13" customFormat="false" ht="15" hidden="false" customHeight="false" outlineLevel="0" collapsed="false">
      <c r="A13" s="10" t="n">
        <v>15</v>
      </c>
      <c r="B13" s="10" t="n">
        <v>1.14</v>
      </c>
    </row>
    <row r="14" customFormat="false" ht="15" hidden="false" customHeight="false" outlineLevel="0" collapsed="false">
      <c r="A14" s="10" t="n">
        <v>16</v>
      </c>
      <c r="B14" s="10" t="n">
        <v>1.31</v>
      </c>
    </row>
    <row r="15" customFormat="false" ht="15" hidden="false" customHeight="false" outlineLevel="0" collapsed="false">
      <c r="A15" s="10" t="n">
        <v>17</v>
      </c>
      <c r="B15" s="10" t="n">
        <v>1.5</v>
      </c>
    </row>
    <row r="16" customFormat="false" ht="15" hidden="false" customHeight="false" outlineLevel="0" collapsed="false">
      <c r="A16" s="10" t="n">
        <v>18</v>
      </c>
      <c r="B16" s="10" t="n">
        <v>1.7</v>
      </c>
    </row>
    <row r="17" customFormat="false" ht="15" hidden="false" customHeight="false" outlineLevel="0" collapsed="false">
      <c r="A17" s="10" t="n">
        <v>19</v>
      </c>
      <c r="B17" s="10" t="n">
        <v>1.91</v>
      </c>
    </row>
    <row r="18" customFormat="false" ht="15" hidden="false" customHeight="false" outlineLevel="0" collapsed="false">
      <c r="A18" s="10" t="n">
        <v>20</v>
      </c>
      <c r="B18" s="10" t="n">
        <v>2.14</v>
      </c>
    </row>
    <row r="19" customFormat="false" ht="15" hidden="false" customHeight="false" outlineLevel="0" collapsed="false">
      <c r="A19" s="10" t="n">
        <v>21</v>
      </c>
      <c r="B19" s="10" t="n">
        <v>2.38</v>
      </c>
    </row>
    <row r="20" customFormat="false" ht="15" hidden="false" customHeight="false" outlineLevel="0" collapsed="false">
      <c r="A20" s="10" t="n">
        <v>22</v>
      </c>
      <c r="B20" s="10" t="n">
        <v>2.63</v>
      </c>
    </row>
    <row r="21" customFormat="false" ht="15" hidden="false" customHeight="false" outlineLevel="0" collapsed="false">
      <c r="A21" s="10" t="n">
        <v>23</v>
      </c>
      <c r="B21" s="10" t="n">
        <v>2.85</v>
      </c>
    </row>
    <row r="22" customFormat="false" ht="15" hidden="false" customHeight="false" outlineLevel="0" collapsed="false">
      <c r="A22" s="10" t="n">
        <v>24</v>
      </c>
      <c r="B22" s="10" t="n">
        <v>3.05</v>
      </c>
    </row>
    <row r="23" customFormat="false" ht="15" hidden="false" customHeight="false" outlineLevel="0" collapsed="false">
      <c r="A23" s="10" t="n">
        <v>25</v>
      </c>
      <c r="B23" s="10" t="n">
        <v>3.23</v>
      </c>
    </row>
    <row r="24" customFormat="false" ht="15" hidden="false" customHeight="false" outlineLevel="0" collapsed="false">
      <c r="A24" s="10" t="n">
        <v>26</v>
      </c>
      <c r="B24" s="10" t="n">
        <v>3.38</v>
      </c>
    </row>
    <row r="25" customFormat="false" ht="15" hidden="false" customHeight="false" outlineLevel="0" collapsed="false">
      <c r="A25" s="10" t="n">
        <v>27</v>
      </c>
      <c r="B25" s="10" t="n">
        <v>3.5</v>
      </c>
    </row>
    <row r="26" customFormat="false" ht="15" hidden="false" customHeight="false" outlineLevel="0" collapsed="false">
      <c r="A26" s="10" t="n">
        <v>28</v>
      </c>
      <c r="B26" s="10" t="n">
        <v>3.6</v>
      </c>
    </row>
    <row r="27" customFormat="false" ht="15" hidden="false" customHeight="false" outlineLevel="0" collapsed="false">
      <c r="A27" s="10" t="n">
        <v>29</v>
      </c>
      <c r="B27" s="10" t="n">
        <v>3.67</v>
      </c>
    </row>
    <row r="28" customFormat="false" ht="15" hidden="false" customHeight="false" outlineLevel="0" collapsed="false">
      <c r="A28" s="10" t="n">
        <v>30</v>
      </c>
      <c r="B28" s="10" t="n">
        <v>3.73</v>
      </c>
    </row>
    <row r="29" customFormat="false" ht="15" hidden="false" customHeight="false" outlineLevel="0" collapsed="false">
      <c r="A29" s="10" t="n">
        <v>31</v>
      </c>
      <c r="B29" s="10" t="n">
        <v>3.75</v>
      </c>
    </row>
    <row r="30" customFormat="false" ht="15" hidden="false" customHeight="false" outlineLevel="0" collapsed="false">
      <c r="A30" s="10" t="n">
        <v>32</v>
      </c>
      <c r="B30" s="10" t="n">
        <v>3.75</v>
      </c>
    </row>
    <row r="31" customFormat="false" ht="15" hidden="false" customHeight="false" outlineLevel="0" collapsed="false">
      <c r="A31" s="10" t="n">
        <v>33</v>
      </c>
      <c r="B31" s="10" t="n">
        <v>3.73</v>
      </c>
    </row>
    <row r="32" customFormat="false" ht="15" hidden="false" customHeight="false" outlineLevel="0" collapsed="false">
      <c r="A32" s="10" t="n">
        <v>34</v>
      </c>
      <c r="B32" s="10" t="n">
        <v>3.67</v>
      </c>
    </row>
    <row r="33" customFormat="false" ht="15" hidden="false" customHeight="false" outlineLevel="0" collapsed="false">
      <c r="A33" s="10" t="n">
        <v>35</v>
      </c>
      <c r="B33" s="10" t="n">
        <v>3.6</v>
      </c>
    </row>
    <row r="34" customFormat="false" ht="15" hidden="false" customHeight="false" outlineLevel="0" collapsed="false">
      <c r="A34" s="10" t="n">
        <v>36</v>
      </c>
      <c r="B34" s="10" t="n">
        <v>3.5</v>
      </c>
    </row>
    <row r="35" customFormat="false" ht="15" hidden="false" customHeight="false" outlineLevel="0" collapsed="false">
      <c r="A35" s="10" t="n">
        <v>37</v>
      </c>
      <c r="B35" s="10" t="n">
        <v>3.38</v>
      </c>
    </row>
    <row r="36" customFormat="false" ht="15" hidden="false" customHeight="false" outlineLevel="0" collapsed="false">
      <c r="A36" s="10" t="n">
        <v>38</v>
      </c>
      <c r="B36" s="10" t="n">
        <v>3.23</v>
      </c>
    </row>
    <row r="37" customFormat="false" ht="15" hidden="false" customHeight="false" outlineLevel="0" collapsed="false">
      <c r="A37" s="10" t="n">
        <v>39</v>
      </c>
      <c r="B37" s="10" t="n">
        <v>3.05</v>
      </c>
    </row>
    <row r="38" customFormat="false" ht="15" hidden="false" customHeight="false" outlineLevel="0" collapsed="false">
      <c r="A38" s="10" t="n">
        <v>40</v>
      </c>
      <c r="B38" s="10" t="n">
        <v>2.85</v>
      </c>
    </row>
    <row r="39" customFormat="false" ht="15" hidden="false" customHeight="false" outlineLevel="0" collapsed="false">
      <c r="A39" s="10" t="n">
        <v>41</v>
      </c>
      <c r="B39" s="10" t="n">
        <v>2.63</v>
      </c>
    </row>
    <row r="40" customFormat="false" ht="15" hidden="false" customHeight="false" outlineLevel="0" collapsed="false">
      <c r="A40" s="10" t="n">
        <v>42</v>
      </c>
      <c r="B40" s="10" t="n">
        <v>2.38</v>
      </c>
    </row>
    <row r="41" customFormat="false" ht="15" hidden="false" customHeight="false" outlineLevel="0" collapsed="false">
      <c r="A41" s="10" t="n">
        <v>43</v>
      </c>
      <c r="B41" s="10" t="n">
        <v>2.14</v>
      </c>
    </row>
    <row r="42" customFormat="false" ht="15" hidden="false" customHeight="false" outlineLevel="0" collapsed="false">
      <c r="A42" s="10" t="n">
        <v>44</v>
      </c>
      <c r="B42" s="10" t="n">
        <v>1.91</v>
      </c>
    </row>
    <row r="43" customFormat="false" ht="15" hidden="false" customHeight="false" outlineLevel="0" collapsed="false">
      <c r="A43" s="10" t="n">
        <v>45</v>
      </c>
      <c r="B43" s="10" t="n">
        <v>1.7</v>
      </c>
    </row>
    <row r="44" customFormat="false" ht="15" hidden="false" customHeight="false" outlineLevel="0" collapsed="false">
      <c r="A44" s="10" t="n">
        <v>46</v>
      </c>
      <c r="B44" s="10" t="n">
        <v>1.5</v>
      </c>
    </row>
    <row r="45" customFormat="false" ht="15" hidden="false" customHeight="false" outlineLevel="0" collapsed="false">
      <c r="A45" s="10" t="n">
        <v>47</v>
      </c>
      <c r="B45" s="10" t="n">
        <v>1.31</v>
      </c>
    </row>
    <row r="46" customFormat="false" ht="15" hidden="false" customHeight="false" outlineLevel="0" collapsed="false">
      <c r="A46" s="10" t="n">
        <v>48</v>
      </c>
      <c r="B46" s="10" t="n">
        <v>1.14</v>
      </c>
    </row>
    <row r="47" customFormat="false" ht="15" hidden="false" customHeight="false" outlineLevel="0" collapsed="false">
      <c r="A47" s="10" t="n">
        <v>49</v>
      </c>
      <c r="B47" s="10" t="n">
        <v>0.97</v>
      </c>
    </row>
    <row r="48" customFormat="false" ht="15" hidden="false" customHeight="false" outlineLevel="0" collapsed="false">
      <c r="A48" s="10" t="n">
        <v>50</v>
      </c>
      <c r="B48" s="10" t="n">
        <v>0.82</v>
      </c>
    </row>
    <row r="49" customFormat="false" ht="15" hidden="false" customHeight="false" outlineLevel="0" collapsed="false">
      <c r="A49" s="10" t="n">
        <v>51</v>
      </c>
      <c r="B49" s="10" t="n">
        <v>0.69</v>
      </c>
    </row>
    <row r="50" customFormat="false" ht="15" hidden="false" customHeight="false" outlineLevel="0" collapsed="false">
      <c r="A50" s="10" t="n">
        <v>52</v>
      </c>
      <c r="B50" s="10" t="n">
        <v>0.56</v>
      </c>
    </row>
    <row r="51" customFormat="false" ht="15" hidden="false" customHeight="false" outlineLevel="0" collapsed="false">
      <c r="A51" s="10" t="n">
        <v>53</v>
      </c>
      <c r="B51" s="10" t="n">
        <v>0.45</v>
      </c>
    </row>
    <row r="52" customFormat="false" ht="15" hidden="false" customHeight="false" outlineLevel="0" collapsed="false">
      <c r="A52" s="10" t="n">
        <v>54</v>
      </c>
      <c r="B52" s="10" t="n">
        <v>0.35</v>
      </c>
    </row>
    <row r="53" customFormat="false" ht="15" hidden="false" customHeight="false" outlineLevel="0" collapsed="false">
      <c r="A53" s="10" t="n">
        <v>55</v>
      </c>
      <c r="B53" s="10" t="n">
        <v>0.26</v>
      </c>
    </row>
    <row r="54" customFormat="false" ht="15" hidden="false" customHeight="false" outlineLevel="0" collapsed="false">
      <c r="A54" s="10" t="n">
        <v>56</v>
      </c>
      <c r="B54" s="10" t="n">
        <v>0.19</v>
      </c>
    </row>
    <row r="55" customFormat="false" ht="15" hidden="false" customHeight="false" outlineLevel="0" collapsed="false">
      <c r="A55" s="10" t="n">
        <v>57</v>
      </c>
      <c r="B55" s="10" t="n">
        <v>0.13</v>
      </c>
    </row>
    <row r="56" customFormat="false" ht="15" hidden="false" customHeight="false" outlineLevel="0" collapsed="false">
      <c r="A56" s="10" t="n">
        <v>58</v>
      </c>
      <c r="B56" s="10" t="n">
        <v>0.07</v>
      </c>
    </row>
    <row r="57" customFormat="false" ht="15" hidden="false" customHeight="false" outlineLevel="0" collapsed="false">
      <c r="A57" s="10" t="n">
        <v>59</v>
      </c>
      <c r="B57" s="10" t="n">
        <v>0.04</v>
      </c>
    </row>
    <row r="58" customFormat="false" ht="15" hidden="false" customHeight="false" outlineLevel="0" collapsed="false">
      <c r="A58" s="10" t="n">
        <v>60</v>
      </c>
      <c r="B58" s="10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2025-05-21T13:42:06Z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