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wm/Work/WEEDS/Business/PowerLines/OEIS/WMP23/SCE/DR/SCEsData Request Responses to 2023 WMPs - 2023 20230428110748/"/>
    </mc:Choice>
  </mc:AlternateContent>
  <xr:revisionPtr revIDLastSave="0" documentId="13_ncr:1_{7E3E6456-8DD4-F642-9353-B7157D202EFA}" xr6:coauthVersionLast="47" xr6:coauthVersionMax="47" xr10:uidLastSave="{00000000-0000-0000-0000-000000000000}"/>
  <bookViews>
    <workbookView xWindow="560" yWindow="-20600" windowWidth="36160" windowHeight="20180" activeTab="1" xr2:uid="{AA840730-57E1-43F7-9086-B1F83E2751BB}"/>
  </bookViews>
  <sheets>
    <sheet name="HFRA Only Events" sheetId="1" r:id="rId1"/>
    <sheet name="HFRA &amp; Non-HFRA Event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2" l="1"/>
  <c r="F30" i="2"/>
  <c r="F29" i="2"/>
  <c r="F28" i="2"/>
  <c r="F27" i="2"/>
  <c r="F26" i="2"/>
  <c r="F25" i="2"/>
  <c r="F24" i="2"/>
  <c r="F23" i="2"/>
  <c r="F22" i="2"/>
  <c r="E22" i="2"/>
  <c r="G22" i="2" l="1"/>
  <c r="D25" i="2"/>
  <c r="D26" i="2" s="1"/>
  <c r="E24" i="2"/>
  <c r="E23" i="2"/>
  <c r="D24" i="2"/>
  <c r="I17" i="2"/>
  <c r="I16" i="2"/>
  <c r="E26" i="2" l="1"/>
  <c r="D27" i="2"/>
  <c r="E25" i="2"/>
  <c r="D28" i="2" l="1"/>
  <c r="E27" i="2"/>
  <c r="H17" i="2"/>
  <c r="H16" i="2"/>
  <c r="G17" i="2"/>
  <c r="G16" i="2"/>
  <c r="F17" i="2"/>
  <c r="E17" i="2"/>
  <c r="D17" i="2"/>
  <c r="C17" i="2"/>
  <c r="B17" i="2"/>
  <c r="F16" i="2"/>
  <c r="E16" i="2"/>
  <c r="D16" i="2"/>
  <c r="C16" i="2"/>
  <c r="B16" i="2"/>
  <c r="G8" i="2"/>
  <c r="G6" i="2"/>
  <c r="G7" i="2"/>
  <c r="G5" i="2"/>
  <c r="F14" i="2"/>
  <c r="E14" i="2"/>
  <c r="D14" i="2"/>
  <c r="C14" i="2"/>
  <c r="G14" i="2" s="1"/>
  <c r="F13" i="2"/>
  <c r="F12" i="2"/>
  <c r="F11" i="2"/>
  <c r="E13" i="2"/>
  <c r="D13" i="2"/>
  <c r="C13" i="2"/>
  <c r="E12" i="2"/>
  <c r="D12" i="2"/>
  <c r="C12" i="2"/>
  <c r="B12" i="2"/>
  <c r="E11" i="2"/>
  <c r="D11" i="2"/>
  <c r="C11" i="2"/>
  <c r="B11" i="2"/>
  <c r="D29" i="2" l="1"/>
  <c r="E28" i="2"/>
  <c r="G13" i="2"/>
  <c r="G12" i="2"/>
  <c r="G11" i="2"/>
  <c r="D30" i="2" l="1"/>
  <c r="E29" i="2"/>
  <c r="D31" i="2" l="1"/>
  <c r="E31" i="2" s="1"/>
  <c r="E30" i="2"/>
</calcChain>
</file>

<file path=xl/sharedStrings.xml><?xml version="1.0" encoding="utf-8"?>
<sst xmlns="http://schemas.openxmlformats.org/spreadsheetml/2006/main" count="44" uniqueCount="32">
  <si>
    <t>HFRA Only Events</t>
  </si>
  <si>
    <t>Year End 2019</t>
  </si>
  <si>
    <t>Year End 2020</t>
  </si>
  <si>
    <t>Year End 2021</t>
  </si>
  <si>
    <t>Year End 2022</t>
  </si>
  <si>
    <t>2023 as of April 25, 2023</t>
  </si>
  <si>
    <t>a) Number of miles of fully covered conductor HFRA Circuits</t>
  </si>
  <si>
    <t>b) Number of miles of fully “bare wire” HFRA Circuits</t>
  </si>
  <si>
    <t>c) Number of wires down for fully covered conductor HFRA Circuits in the HFRA</t>
  </si>
  <si>
    <t>N/A</t>
  </si>
  <si>
    <t>d) Number of wires down for fully “bare wire” HFRA Circuits in the HFRA</t>
  </si>
  <si>
    <t>e) Number reportable ignitions for fully covered conductor HFRA Circuits in the HFRA</t>
  </si>
  <si>
    <t>f) Number reportable ignitions for fully “bare wire” HFRA Circuits in the HFRA</t>
  </si>
  <si>
    <t>Note 1: Miles provided in for a) and b) include non-HFRA miles</t>
  </si>
  <si>
    <t>HFRA &amp; Non-HFRA Events</t>
  </si>
  <si>
    <t>c) Number of wires down for fully covered conductor HFRA Circuits in the HFRA and Non-HFRA</t>
  </si>
  <si>
    <t>d) Number of wires down for fully “bare wire” HFRA Circuits in the HFRA and Non-HFRA</t>
  </si>
  <si>
    <t>e) Number reportable ignitions for fully covered conductor HFRA Circuits in the HFRA and Non-HFRA</t>
  </si>
  <si>
    <t>f) Number reportable ignitions for fully “bare wire” HFRA Circuits in the HFRA and Non-HFRA</t>
  </si>
  <si>
    <t>Yearly rate per mile  for BW WD</t>
  </si>
  <si>
    <t>Yearly rate per mile  for BW  Ignitions</t>
  </si>
  <si>
    <t>Yearly rate per mile for CC WD</t>
  </si>
  <si>
    <t>Yearly rate per mile for CC Ignitions</t>
  </si>
  <si>
    <t>Totals</t>
  </si>
  <si>
    <t>Expected CC WD</t>
  </si>
  <si>
    <t>Expected CC Ignitions</t>
  </si>
  <si>
    <t>70% Eff</t>
  </si>
  <si>
    <t>Events</t>
  </si>
  <si>
    <t>95% CL (1 tail)</t>
  </si>
  <si>
    <t>WD 95% CL</t>
  </si>
  <si>
    <t>Reduction</t>
  </si>
  <si>
    <t>1 sigma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</si>
</sst>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7" formatCode="0.00000"/>
    <numFmt numFmtId="170" formatCode="0.0%"/>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49" fontId="0" fillId="0" borderId="0" xfId="0" applyNumberFormat="1" applyAlignment="1">
      <alignment horizontal="center"/>
    </xf>
    <xf numFmtId="0" fontId="0" fillId="0" borderId="0" xfId="0" applyAlignment="1">
      <alignment horizontal="center"/>
    </xf>
    <xf numFmtId="3" fontId="0" fillId="0" borderId="0" xfId="0" applyNumberFormat="1" applyAlignment="1">
      <alignment horizontal="center"/>
    </xf>
    <xf numFmtId="0" fontId="0" fillId="0" borderId="0" xfId="0" applyAlignment="1">
      <alignment horizontal="center"/>
    </xf>
    <xf numFmtId="49" fontId="0" fillId="0" borderId="0" xfId="0" applyNumberFormat="1" applyAlignment="1">
      <alignment horizontal="center" vertical="top"/>
    </xf>
    <xf numFmtId="0" fontId="0" fillId="0" borderId="0" xfId="0" applyAlignment="1">
      <alignment horizontal="center" vertical="top"/>
    </xf>
    <xf numFmtId="167" fontId="0" fillId="0" borderId="0" xfId="0" applyNumberFormat="1"/>
    <xf numFmtId="167" fontId="0" fillId="0" borderId="0" xfId="0" applyNumberFormat="1" applyAlignment="1">
      <alignment horizontal="center" vertical="top"/>
    </xf>
    <xf numFmtId="10" fontId="0" fillId="0" borderId="0" xfId="1" applyNumberFormat="1" applyFont="1"/>
    <xf numFmtId="170" fontId="0" fillId="0" borderId="0" xfId="1" applyNumberFormat="1" applyFont="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23C5D-CD5A-41F3-A1FA-266151ACF312}">
  <dimension ref="A1:F21"/>
  <sheetViews>
    <sheetView workbookViewId="0">
      <selection activeCell="A21" sqref="A21:XFD21"/>
    </sheetView>
  </sheetViews>
  <sheetFormatPr baseColWidth="10" defaultColWidth="8.83203125" defaultRowHeight="15" x14ac:dyDescent="0.2"/>
  <cols>
    <col min="1" max="1" width="79.5" customWidth="1"/>
    <col min="2" max="4" width="14.83203125" customWidth="1"/>
    <col min="5" max="5" width="14.5" customWidth="1"/>
    <col min="6" max="6" width="21.1640625" bestFit="1" customWidth="1"/>
    <col min="7" max="11" width="15.1640625" customWidth="1"/>
  </cols>
  <sheetData>
    <row r="1" spans="1:6" x14ac:dyDescent="0.2">
      <c r="B1" s="4" t="s">
        <v>0</v>
      </c>
      <c r="C1" s="4"/>
      <c r="D1" s="4"/>
      <c r="E1" s="4"/>
      <c r="F1" s="4"/>
    </row>
    <row r="2" spans="1:6" x14ac:dyDescent="0.2">
      <c r="B2" s="1" t="s">
        <v>1</v>
      </c>
      <c r="C2" s="1" t="s">
        <v>2</v>
      </c>
      <c r="D2" s="1" t="s">
        <v>3</v>
      </c>
      <c r="E2" s="1" t="s">
        <v>4</v>
      </c>
      <c r="F2" s="1" t="s">
        <v>5</v>
      </c>
    </row>
    <row r="3" spans="1:6" x14ac:dyDescent="0.2">
      <c r="A3" t="s">
        <v>6</v>
      </c>
      <c r="B3" s="2">
        <v>0</v>
      </c>
      <c r="C3" s="2">
        <v>366</v>
      </c>
      <c r="D3" s="2">
        <v>429</v>
      </c>
      <c r="E3" s="2">
        <v>728</v>
      </c>
      <c r="F3" s="2">
        <v>810</v>
      </c>
    </row>
    <row r="4" spans="1:6" x14ac:dyDescent="0.2">
      <c r="A4" t="s">
        <v>7</v>
      </c>
      <c r="B4" s="3">
        <v>8973</v>
      </c>
      <c r="C4" s="3">
        <v>6092</v>
      </c>
      <c r="D4" s="3">
        <v>4135</v>
      </c>
      <c r="E4" s="3">
        <v>2534</v>
      </c>
      <c r="F4" s="3">
        <v>2291</v>
      </c>
    </row>
    <row r="5" spans="1:6" x14ac:dyDescent="0.2">
      <c r="A5" t="s">
        <v>8</v>
      </c>
      <c r="B5" s="2" t="s">
        <v>9</v>
      </c>
      <c r="C5" s="2">
        <v>0</v>
      </c>
      <c r="D5" s="2">
        <v>0</v>
      </c>
      <c r="E5" s="2">
        <v>5</v>
      </c>
      <c r="F5" s="2">
        <v>11</v>
      </c>
    </row>
    <row r="6" spans="1:6" x14ac:dyDescent="0.2">
      <c r="A6" t="s">
        <v>10</v>
      </c>
      <c r="B6" s="2">
        <v>198</v>
      </c>
      <c r="C6" s="2">
        <v>96</v>
      </c>
      <c r="D6" s="2">
        <v>65</v>
      </c>
      <c r="E6" s="2">
        <v>34</v>
      </c>
      <c r="F6" s="2">
        <v>25</v>
      </c>
    </row>
    <row r="7" spans="1:6" x14ac:dyDescent="0.2">
      <c r="A7" t="s">
        <v>11</v>
      </c>
      <c r="B7" s="2" t="s">
        <v>9</v>
      </c>
      <c r="C7" s="2">
        <v>0</v>
      </c>
      <c r="D7" s="2">
        <v>0</v>
      </c>
      <c r="E7" s="2">
        <v>1</v>
      </c>
      <c r="F7" s="2">
        <v>0</v>
      </c>
    </row>
    <row r="8" spans="1:6" x14ac:dyDescent="0.2">
      <c r="A8" t="s">
        <v>12</v>
      </c>
      <c r="B8" s="2">
        <v>36</v>
      </c>
      <c r="C8" s="2">
        <v>31</v>
      </c>
      <c r="D8" s="2">
        <v>12</v>
      </c>
      <c r="E8" s="2">
        <v>8</v>
      </c>
      <c r="F8" s="2">
        <v>1</v>
      </c>
    </row>
    <row r="11" spans="1:6" x14ac:dyDescent="0.2">
      <c r="A11" t="s">
        <v>13</v>
      </c>
    </row>
    <row r="12" spans="1:6" x14ac:dyDescent="0.2">
      <c r="B12" s="2"/>
      <c r="C12" s="2"/>
      <c r="D12" s="2"/>
      <c r="E12" s="2"/>
      <c r="F12" s="2"/>
    </row>
    <row r="13" spans="1:6" x14ac:dyDescent="0.2">
      <c r="B13" s="2"/>
      <c r="C13" s="2"/>
      <c r="D13" s="2"/>
      <c r="E13" s="2"/>
      <c r="F13" s="2"/>
    </row>
    <row r="14" spans="1:6" x14ac:dyDescent="0.2">
      <c r="B14" s="2"/>
      <c r="C14" s="2"/>
      <c r="D14" s="2"/>
      <c r="E14" s="2"/>
      <c r="F14" s="2"/>
    </row>
    <row r="15" spans="1:6" x14ac:dyDescent="0.2">
      <c r="B15" s="2"/>
      <c r="C15" s="2"/>
      <c r="D15" s="2"/>
      <c r="E15" s="2"/>
      <c r="F15" s="2"/>
    </row>
    <row r="21" spans="1:1" x14ac:dyDescent="0.2">
      <c r="A21" t="s">
        <v>13</v>
      </c>
    </row>
  </sheetData>
  <mergeCells count="1">
    <mergeCell ref="B1:F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CED-FA7E-49B0-88AF-0DA711ECA4D8}">
  <dimension ref="A1:J31"/>
  <sheetViews>
    <sheetView tabSelected="1" zoomScaleNormal="100" workbookViewId="0">
      <selection activeCell="F25" sqref="F25"/>
    </sheetView>
  </sheetViews>
  <sheetFormatPr baseColWidth="10" defaultColWidth="8.83203125" defaultRowHeight="15" x14ac:dyDescent="0.2"/>
  <cols>
    <col min="1" max="1" width="90.6640625" customWidth="1"/>
    <col min="2" max="5" width="18.5" customWidth="1"/>
    <col min="6" max="6" width="21.1640625" bestFit="1" customWidth="1"/>
    <col min="7" max="7" width="18.5" style="6" customWidth="1"/>
    <col min="8" max="8" width="14.5" customWidth="1"/>
    <col min="9" max="9" width="12.5" customWidth="1"/>
  </cols>
  <sheetData>
    <row r="1" spans="1:10" x14ac:dyDescent="0.2">
      <c r="B1" s="4" t="s">
        <v>14</v>
      </c>
      <c r="C1" s="4"/>
      <c r="D1" s="4"/>
      <c r="E1" s="4"/>
      <c r="F1" s="4"/>
    </row>
    <row r="2" spans="1:10" x14ac:dyDescent="0.2">
      <c r="B2" s="1" t="s">
        <v>1</v>
      </c>
      <c r="C2" s="1" t="s">
        <v>2</v>
      </c>
      <c r="D2" s="1" t="s">
        <v>3</v>
      </c>
      <c r="E2" s="1" t="s">
        <v>4</v>
      </c>
      <c r="F2" s="1" t="s">
        <v>5</v>
      </c>
      <c r="G2" s="5" t="s">
        <v>23</v>
      </c>
      <c r="H2" s="1" t="s">
        <v>26</v>
      </c>
      <c r="I2" s="1" t="s">
        <v>30</v>
      </c>
      <c r="J2" s="1"/>
    </row>
    <row r="3" spans="1:10" x14ac:dyDescent="0.2">
      <c r="A3" t="s">
        <v>6</v>
      </c>
      <c r="B3" s="2">
        <v>0</v>
      </c>
      <c r="C3" s="2">
        <v>366</v>
      </c>
      <c r="D3" s="2">
        <v>429</v>
      </c>
      <c r="E3" s="2">
        <v>728</v>
      </c>
      <c r="F3" s="2">
        <v>810</v>
      </c>
    </row>
    <row r="4" spans="1:10" x14ac:dyDescent="0.2">
      <c r="A4" t="s">
        <v>7</v>
      </c>
      <c r="B4" s="3">
        <v>8973</v>
      </c>
      <c r="C4" s="3">
        <v>6092</v>
      </c>
      <c r="D4" s="3">
        <v>4135</v>
      </c>
      <c r="E4" s="3">
        <v>2534</v>
      </c>
      <c r="F4" s="3">
        <v>2291</v>
      </c>
    </row>
    <row r="5" spans="1:10" x14ac:dyDescent="0.2">
      <c r="A5" t="s">
        <v>15</v>
      </c>
      <c r="B5" s="2" t="s">
        <v>9</v>
      </c>
      <c r="C5" s="2">
        <v>0</v>
      </c>
      <c r="D5" s="2">
        <v>0</v>
      </c>
      <c r="E5" s="2">
        <v>5</v>
      </c>
      <c r="F5" s="2">
        <v>11</v>
      </c>
      <c r="G5" s="6">
        <f>SUM(C5:F5)</f>
        <v>16</v>
      </c>
    </row>
    <row r="6" spans="1:10" x14ac:dyDescent="0.2">
      <c r="A6" t="s">
        <v>16</v>
      </c>
      <c r="B6" s="2">
        <v>340</v>
      </c>
      <c r="C6" s="2">
        <v>199</v>
      </c>
      <c r="D6" s="2">
        <v>146</v>
      </c>
      <c r="E6" s="2">
        <v>80</v>
      </c>
      <c r="F6" s="2">
        <v>46</v>
      </c>
      <c r="G6" s="6">
        <f>SUM(B6:F6)</f>
        <v>811</v>
      </c>
    </row>
    <row r="7" spans="1:10" x14ac:dyDescent="0.2">
      <c r="A7" t="s">
        <v>17</v>
      </c>
      <c r="B7" s="2" t="s">
        <v>9</v>
      </c>
      <c r="C7" s="2">
        <v>0</v>
      </c>
      <c r="D7" s="2">
        <v>0</v>
      </c>
      <c r="E7" s="2">
        <v>1</v>
      </c>
      <c r="F7" s="2">
        <v>0</v>
      </c>
      <c r="G7" s="6">
        <f>SUM(C7:F7)</f>
        <v>1</v>
      </c>
    </row>
    <row r="8" spans="1:10" x14ac:dyDescent="0.2">
      <c r="A8" t="s">
        <v>18</v>
      </c>
      <c r="B8" s="2">
        <v>58</v>
      </c>
      <c r="C8" s="2">
        <v>44</v>
      </c>
      <c r="D8" s="2">
        <v>28</v>
      </c>
      <c r="E8" s="2">
        <v>16</v>
      </c>
      <c r="F8" s="2">
        <v>1</v>
      </c>
      <c r="G8" s="6">
        <f>SUM(B8:F8)</f>
        <v>147</v>
      </c>
    </row>
    <row r="11" spans="1:10" x14ac:dyDescent="0.2">
      <c r="A11" t="s">
        <v>19</v>
      </c>
      <c r="B11" s="7">
        <f>B6/B4</f>
        <v>3.7891452134180319E-2</v>
      </c>
      <c r="C11" s="7">
        <f t="shared" ref="C11:E11" si="0">C6/C4</f>
        <v>3.2665791201575839E-2</v>
      </c>
      <c r="D11" s="7">
        <f t="shared" si="0"/>
        <v>3.5308343409915358E-2</v>
      </c>
      <c r="E11" s="7">
        <f t="shared" si="0"/>
        <v>3.1570639305445937E-2</v>
      </c>
      <c r="F11" s="7">
        <f>F6/F4*12/5</f>
        <v>4.818856394587516E-2</v>
      </c>
      <c r="G11" s="8">
        <f>AVERAGE(B11:F11)</f>
        <v>3.7124957999398522E-2</v>
      </c>
    </row>
    <row r="12" spans="1:10" x14ac:dyDescent="0.2">
      <c r="A12" t="s">
        <v>20</v>
      </c>
      <c r="B12" s="7">
        <f>B8/B4</f>
        <v>6.4638359523013483E-3</v>
      </c>
      <c r="C12" s="7">
        <f>C8/C4</f>
        <v>7.222586999343401E-3</v>
      </c>
      <c r="D12" s="7">
        <f>D8/D4</f>
        <v>6.7714631197097943E-3</v>
      </c>
      <c r="E12" s="7">
        <f>E8/E4</f>
        <v>6.314127861089187E-3</v>
      </c>
      <c r="F12" s="7">
        <f>F8/F4*12/5</f>
        <v>1.0475774770842426E-3</v>
      </c>
      <c r="G12" s="8">
        <f t="shared" ref="G12:G14" si="1">AVERAGE(B12:F12)</f>
        <v>5.5639182819055945E-3</v>
      </c>
    </row>
    <row r="13" spans="1:10" x14ac:dyDescent="0.2">
      <c r="A13" t="s">
        <v>21</v>
      </c>
      <c r="B13" s="7"/>
      <c r="C13" s="7">
        <f>C5/C3</f>
        <v>0</v>
      </c>
      <c r="D13" s="7">
        <f>D5/D3</f>
        <v>0</v>
      </c>
      <c r="E13" s="7">
        <f>E5/E3</f>
        <v>6.868131868131868E-3</v>
      </c>
      <c r="F13" s="7">
        <f>F5/F3*12/5</f>
        <v>3.2592592592592597E-2</v>
      </c>
      <c r="G13" s="8">
        <f t="shared" si="1"/>
        <v>9.8651811151811153E-3</v>
      </c>
    </row>
    <row r="14" spans="1:10" x14ac:dyDescent="0.2">
      <c r="A14" t="s">
        <v>22</v>
      </c>
      <c r="B14" s="7"/>
      <c r="C14" s="7">
        <f>C7/C3</f>
        <v>0</v>
      </c>
      <c r="D14" s="7">
        <f t="shared" ref="D14:F14" si="2">D7/D3</f>
        <v>0</v>
      </c>
      <c r="E14" s="7">
        <f t="shared" si="2"/>
        <v>1.3736263736263737E-3</v>
      </c>
      <c r="F14" s="7">
        <f t="shared" si="2"/>
        <v>0</v>
      </c>
      <c r="G14" s="8">
        <f t="shared" si="1"/>
        <v>3.4340659340659343E-4</v>
      </c>
    </row>
    <row r="15" spans="1:10" x14ac:dyDescent="0.2">
      <c r="B15" s="7"/>
      <c r="C15" s="7"/>
      <c r="D15" s="7"/>
      <c r="E15" s="7"/>
      <c r="F15" s="7"/>
      <c r="G15" s="8"/>
    </row>
    <row r="16" spans="1:10" x14ac:dyDescent="0.2">
      <c r="A16" t="s">
        <v>24</v>
      </c>
      <c r="B16" s="7">
        <f>B11*B3</f>
        <v>0</v>
      </c>
      <c r="C16" s="7">
        <f t="shared" ref="C16:F16" si="3">C11*C3</f>
        <v>11.955679579776756</v>
      </c>
      <c r="D16" s="7">
        <f t="shared" si="3"/>
        <v>15.147279322853688</v>
      </c>
      <c r="E16" s="7">
        <f t="shared" si="3"/>
        <v>22.983425414364643</v>
      </c>
      <c r="F16" s="7">
        <f t="shared" si="3"/>
        <v>39.032736796158879</v>
      </c>
      <c r="G16" s="8">
        <f>SUM(C16:F16)</f>
        <v>89.119121113153966</v>
      </c>
      <c r="H16" s="7">
        <f>0.3*G16</f>
        <v>26.735736333946189</v>
      </c>
      <c r="I16" s="9">
        <f>1-G5/G16</f>
        <v>0.82046501581086173</v>
      </c>
    </row>
    <row r="17" spans="1:9" x14ac:dyDescent="0.2">
      <c r="A17" t="s">
        <v>25</v>
      </c>
      <c r="B17" s="7">
        <f>B12*B3</f>
        <v>0</v>
      </c>
      <c r="C17" s="7">
        <f t="shared" ref="C17:F17" si="4">C12*C3</f>
        <v>2.6434668417596847</v>
      </c>
      <c r="D17" s="7">
        <f t="shared" si="4"/>
        <v>2.9049576783555016</v>
      </c>
      <c r="E17" s="7">
        <f t="shared" si="4"/>
        <v>4.596685082872928</v>
      </c>
      <c r="F17" s="7">
        <f t="shared" si="4"/>
        <v>0.84853775643823648</v>
      </c>
      <c r="G17" s="8">
        <f>SUM(C17:F17)</f>
        <v>10.993647359426351</v>
      </c>
      <c r="H17" s="7">
        <f>0.3*G17</f>
        <v>3.2980942078279054</v>
      </c>
      <c r="I17" s="9">
        <f>1-G7/G17</f>
        <v>0.90903837759153117</v>
      </c>
    </row>
    <row r="19" spans="1:9" ht="14" customHeight="1" x14ac:dyDescent="0.2"/>
    <row r="20" spans="1:9" x14ac:dyDescent="0.2">
      <c r="A20" t="s">
        <v>13</v>
      </c>
    </row>
    <row r="21" spans="1:9" x14ac:dyDescent="0.2">
      <c r="D21" t="s">
        <v>27</v>
      </c>
      <c r="E21" t="s">
        <v>28</v>
      </c>
      <c r="F21" t="s">
        <v>31</v>
      </c>
      <c r="G21" s="6" t="s">
        <v>29</v>
      </c>
    </row>
    <row r="22" spans="1:9" x14ac:dyDescent="0.2">
      <c r="D22">
        <v>0</v>
      </c>
      <c r="E22">
        <f>_xlfn.CHISQ.INV.RT(0.05,2*($D22+1))/2</f>
        <v>2.9957322735539909</v>
      </c>
      <c r="F22">
        <f>_xlfn.CHISQ.INV.RT(0.32,2*($D22+1))/2</f>
        <v>1.1394342831883648</v>
      </c>
      <c r="G22" s="10">
        <f>9/16</f>
        <v>0.5625</v>
      </c>
    </row>
    <row r="23" spans="1:9" x14ac:dyDescent="0.2">
      <c r="D23">
        <v>1</v>
      </c>
      <c r="E23">
        <f>_xlfn.CHISQ.INV.RT(0.05,2*(D23+1))/2</f>
        <v>4.7438645183905788</v>
      </c>
      <c r="F23">
        <f t="shared" ref="F23:F31" si="5">_xlfn.CHISQ.INV.RT(0.32,2*($D23+1))/2</f>
        <v>2.3477111595614959</v>
      </c>
    </row>
    <row r="24" spans="1:9" x14ac:dyDescent="0.2">
      <c r="D24">
        <f>D23+1</f>
        <v>2</v>
      </c>
      <c r="E24">
        <f>_xlfn.CHISQ.INV.RT(0.05,2*(D24+1))/2</f>
        <v>6.2957936218719892</v>
      </c>
      <c r="F24">
        <f t="shared" si="5"/>
        <v>3.5045849734753012</v>
      </c>
    </row>
    <row r="25" spans="1:9" x14ac:dyDescent="0.2">
      <c r="D25">
        <f t="shared" ref="D25:D31" si="6">D24+1</f>
        <v>3</v>
      </c>
      <c r="E25">
        <f t="shared" ref="E25:F31" si="7">_xlfn.CHISQ.INV.RT(0.05,2*(D25+1))/2</f>
        <v>7.7536565279327263</v>
      </c>
      <c r="F25">
        <f t="shared" si="5"/>
        <v>4.6352091001231814</v>
      </c>
    </row>
    <row r="26" spans="1:9" x14ac:dyDescent="0.2">
      <c r="D26">
        <f t="shared" si="6"/>
        <v>4</v>
      </c>
      <c r="E26">
        <f t="shared" si="7"/>
        <v>9.1535190266375732</v>
      </c>
      <c r="F26">
        <f t="shared" si="5"/>
        <v>5.7493890906556633</v>
      </c>
    </row>
    <row r="27" spans="1:9" x14ac:dyDescent="0.2">
      <c r="D27">
        <f t="shared" si="6"/>
        <v>5</v>
      </c>
      <c r="E27">
        <f t="shared" si="7"/>
        <v>10.513034908741533</v>
      </c>
      <c r="F27">
        <f t="shared" si="5"/>
        <v>6.8520626381570038</v>
      </c>
    </row>
    <row r="28" spans="1:9" x14ac:dyDescent="0.2">
      <c r="D28">
        <f t="shared" si="6"/>
        <v>6</v>
      </c>
      <c r="E28">
        <f t="shared" si="7"/>
        <v>11.84239565242029</v>
      </c>
      <c r="F28">
        <f t="shared" si="5"/>
        <v>7.9461143725776955</v>
      </c>
    </row>
    <row r="29" spans="1:9" x14ac:dyDescent="0.2">
      <c r="D29">
        <f t="shared" si="6"/>
        <v>7</v>
      </c>
      <c r="E29">
        <f t="shared" si="7"/>
        <v>13.148113802432119</v>
      </c>
      <c r="F29">
        <f t="shared" si="5"/>
        <v>9.0333985286836107</v>
      </c>
    </row>
    <row r="30" spans="1:9" x14ac:dyDescent="0.2">
      <c r="D30">
        <f t="shared" si="6"/>
        <v>8</v>
      </c>
      <c r="E30">
        <f t="shared" si="7"/>
        <v>14.434649715196317</v>
      </c>
      <c r="F30">
        <f t="shared" si="5"/>
        <v>10.11518911165634</v>
      </c>
    </row>
    <row r="31" spans="1:9" x14ac:dyDescent="0.2">
      <c r="D31">
        <f t="shared" si="6"/>
        <v>9</v>
      </c>
      <c r="E31">
        <f t="shared" si="7"/>
        <v>15.705216422115463</v>
      </c>
      <c r="F31">
        <f t="shared" si="5"/>
        <v>11.192405523066116</v>
      </c>
    </row>
  </sheetData>
  <mergeCells count="1">
    <mergeCell ref="B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Classification xmlns="8430d550-c2bd-4ade-ae56-0b82b076c537" xsi:nil="true"/>
    <Data_x0020_Request_x0020_Set_x0020_Name xmlns="8430d550-c2bd-4ade-ae56-0b82b076c537">MGRA-SCE-002 - 04</Data_x0020_Request_x0020_Set_x0020_Name>
    <Document_x0020_Review_x0020_Status xmlns="d1269d0e-3d21-492c-95ee-c4f1a377396e">Pending for Case Admin</Document_x0020_Review_x0020_Status>
    <Response_x0020_Date xmlns="8430d550-c2bd-4ade-ae56-0b82b076c537">2023-04-28T00:18:43+00:00</Response_x0020_Date>
    <Acronym xmlns="8430d550-c2bd-4ade-ae56-0b82b076c537">2023-WMPs</Acronym>
    <Witness xmlns="8430d550-c2bd-4ade-ae56-0b82b076c537">
      <UserInfo>
        <DisplayName/>
        <AccountId xsi:nil="true"/>
        <AccountType/>
      </UserInfo>
    </Witness>
    <RimsSpid xmlns="8430d550-c2bd-4ade-ae56-0b82b076c537">22022</RimsSpid>
    <MarkedForDeletion xmlns="d1269d0e-3d21-492c-95ee-c4f1a377396e">false</MarkedForDeletion>
    <_Status xmlns="http://schemas.microsoft.com/sharepoint/v3/fields">(3) Review</_Status>
    <Data_x0020_Request_x0020_Set_x0020_Name1 xmlns="8430d550-c2bd-4ade-ae56-0b82b076c537">MGRA-SCE-002</Data_x0020_Request_x0020_Set_x0020_Name1>
    <Assignee xmlns="8430d550-c2bd-4ade-ae56-0b82b076c537">
      <UserInfo>
        <DisplayName>Arianne Luy</DisplayName>
        <AccountId>325</AccountId>
        <AccountType/>
      </UserInfo>
    </Assignee>
    <Question_x0020_Number xmlns="8430d550-c2bd-4ade-ae56-0b82b076c537">04</Question_x0020_Number>
    <Attorney xmlns="8430d550-c2bd-4ade-ae56-0b82b076c537">
      <UserInfo>
        <DisplayName>Peter Van Mieghem</DisplayName>
        <AccountId>3138</AccountId>
        <AccountType/>
      </UserInfo>
    </Attorney>
    <Received_x0020_Date xmlns="8430d550-c2bd-4ade-ae56-0b82b076c537">2023-04-24T07:00:00+00:00</Received_x0020_Date>
    <Year xmlns="8430d550-c2bd-4ade-ae56-0b82b076c537" xsi:nil="true"/>
    <HeaderSpid xmlns="8430d550-c2bd-4ade-ae56-0b82b076c537">7918</HeaderSpid>
    <Party xmlns="8430d550-c2bd-4ade-ae56-0b82b076c537" xsi:nil="true"/>
    <Question xmlns="8430d550-c2bd-4ade-ae56-0b82b076c537">Please provide an excel spreadsheet table that provides for 2019, 2020, 2021, 2022, and the first months of 2023:
a) Number of miles of fully covered conductor circuit segments in the HFRA.
b) Number of miles of fully “bare wire” conductor in the HFRA
c) Number of wires down for fully covered conductor segments in the HFRA.
d) Number of wires down for fully “bare wire” conductor in the HFRA,
e) Number reportable ignitions for fully covered conductor segments in the HFRA.
f) Number reportable ignitions for fully “bare wire” conductor in the HFRA</Question>
    <Proceeding_x0020_Number xmlns="8430d550-c2bd-4ade-ae56-0b82b076c537">2023-WMPs</Proceeding_x0020_Number>
    <Exhibit xmlns="d1269d0e-3d21-492c-95ee-c4f1a377396e" xsi:nil="true"/>
    <Volume xmlns="d1269d0e-3d21-492c-95ee-c4f1a377396e" xsi:nil="true"/>
    <Review_x0020_Status xmlns="8430d550-c2bd-4ade-ae56-0b82b076c537">
      <Url>https://edisonintl.sharepoint.com/teams/rcms365/Lists/Data Request Review Tasks/Review%20Task%20View.aspx?QuestionDocID=177310  </Url>
      <Description>Completed</Description>
    </Review_x0020_Status>
    <DR_x0020_360_x0020_Link xmlns="8430d550-c2bd-4ade-ae56-0b82b076c537">
      <Url xsi:nil="true"/>
      <Description xsi:nil="true"/>
    </DR_x0020_360_x0020_Link>
    <DeletedBy xmlns="d1269d0e-3d21-492c-95ee-c4f1a377396e">
      <UserInfo>
        <DisplayName/>
        <AccountId xsi:nil="true"/>
        <AccountType/>
      </UserInfo>
    </DeletedBy>
    <Document_x0020_Type xmlns="8430d550-c2bd-4ade-ae56-0b82b076c537">Attachment</Document_x0020_Type>
    <Agency xmlns="8430d550-c2bd-4ade-ae56-0b82b076c537" xsi:nil="true"/>
    <Party xmlns="d1269d0e-3d21-492c-95ee-c4f1a377396e">151</Party>
    <_dlc_DocId xmlns="8430d550-c2bd-4ade-ae56-0b82b076c537">RCMS365-1419139168-177598</_dlc_DocId>
    <_dlc_DocIdUrl xmlns="8430d550-c2bd-4ade-ae56-0b82b076c537">
      <Url>https://edisonintl.sharepoint.com/teams/rcms365/_layouts/15/DocIdRedir.aspx?ID=RCMS365-1419139168-177598</Url>
      <Description>RCMS365-1419139168-177598</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EIS Confidentiality Application Template - non-Trade Secret or Competitive Advantage" ma:contentTypeID="0x010100C27A301B545EB94AB8AFBA94941D563B00D90636B456180E46B52E2A157C085E96" ma:contentTypeVersion="5" ma:contentTypeDescription="" ma:contentTypeScope="" ma:versionID="45f6cb41970521c48eb6f5192010c0f6">
  <xsd:schema xmlns:xsd="http://www.w3.org/2001/XMLSchema" xmlns:xs="http://www.w3.org/2001/XMLSchema" xmlns:p="http://schemas.microsoft.com/office/2006/metadata/properties" xmlns:ns2="8430d550-c2bd-4ade-ae56-0b82b076c537" xmlns:ns3="http://schemas.microsoft.com/sharepoint/v3/fields" xmlns:ns4="d1269d0e-3d21-492c-95ee-c4f1a377396e" targetNamespace="http://schemas.microsoft.com/office/2006/metadata/properties" ma:root="true" ma:fieldsID="2781be14e221fef7fb706759a6113624" ns2:_="" ns3:_="" ns4:_="">
    <xsd:import namespace="8430d550-c2bd-4ade-ae56-0b82b076c537"/>
    <xsd:import namespace="http://schemas.microsoft.com/sharepoint/v3/fields"/>
    <xsd:import namespace="d1269d0e-3d21-492c-95ee-c4f1a377396e"/>
    <xsd:element name="properties">
      <xsd:complexType>
        <xsd:sequence>
          <xsd:element name="documentManagement">
            <xsd:complexType>
              <xsd:all>
                <xsd:element ref="ns2:_dlc_DocId" minOccurs="0"/>
                <xsd:element ref="ns2:_dlc_DocIdUrl" minOccurs="0"/>
                <xsd:element ref="ns2:_dlc_DocIdPersistId" minOccurs="0"/>
                <xsd:element ref="ns2:Response_x0020_Date" minOccurs="0"/>
                <xsd:element ref="ns2:Received_x0020_Date" minOccurs="0"/>
                <xsd:element ref="ns2:Party" minOccurs="0"/>
                <xsd:element ref="ns2:Agency" minOccurs="0"/>
                <xsd:element ref="ns2:Review_x0020_Status" minOccurs="0"/>
                <xsd:element ref="ns3:_Status"/>
                <xsd:element ref="ns2:Question"/>
                <xsd:element ref="ns2:Data_x0020_Request_x0020_Set_x0020_Name" minOccurs="0"/>
                <xsd:element ref="ns2:Data_x0020_Request_x0020_Set_x0020_Name1" minOccurs="0"/>
                <xsd:element ref="ns2:Witness" minOccurs="0"/>
                <xsd:element ref="ns2:Proceeding_x0020_Number" minOccurs="0"/>
                <xsd:element ref="ns2:DR_x0020_360_x0020_Link" minOccurs="0"/>
                <xsd:element ref="ns2:RimsSpid" minOccurs="0"/>
                <xsd:element ref="ns2:Assignee"/>
                <xsd:element ref="ns2:Year" minOccurs="0"/>
                <xsd:element ref="ns4:Party" minOccurs="0"/>
                <xsd:element ref="ns4:Document_x0020_Review_x0020_Status" minOccurs="0"/>
                <xsd:element ref="ns2:Question_x0020_Number"/>
                <xsd:element ref="ns2:Acronym" minOccurs="0"/>
                <xsd:element ref="ns2:HeaderSpid"/>
                <xsd:element ref="ns2:Attorney"/>
                <xsd:element ref="ns2:Classification" minOccurs="0"/>
                <xsd:element ref="ns2:Document_x0020_Type" minOccurs="0"/>
                <xsd:element ref="ns4:Exhibit" minOccurs="0"/>
                <xsd:element ref="ns4:MarkedForDeletion" minOccurs="0"/>
                <xsd:element ref="ns4:DeletedBy" minOccurs="0"/>
                <xsd:element ref="ns4:Volu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0d550-c2bd-4ade-ae56-0b82b076c53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Response_x0020_Date" ma:index="11" nillable="true" ma:displayName="Response Date" ma:format="DateOnly" ma:internalName="Response_x0020_Date">
      <xsd:simpleType>
        <xsd:restriction base="dms:DateTime"/>
      </xsd:simpleType>
    </xsd:element>
    <xsd:element name="Received_x0020_Date" ma:index="12" nillable="true" ma:displayName="Received Date" ma:format="DateOnly" ma:indexed="true" ma:internalName="Received_x0020_Date">
      <xsd:simpleType>
        <xsd:restriction base="dms:DateTime"/>
      </xsd:simpleType>
    </xsd:element>
    <xsd:element name="Party" ma:index="13" nillable="true" ma:displayName="PartyTxt" ma:internalName="Party0">
      <xsd:simpleType>
        <xsd:restriction base="dms:Text">
          <xsd:maxLength value="255"/>
        </xsd:restriction>
      </xsd:simpleType>
    </xsd:element>
    <xsd:element name="Agency" ma:index="14" nillable="true" ma:displayName="Agency" ma:internalName="Agency">
      <xsd:simpleType>
        <xsd:restriction base="dms:Text">
          <xsd:maxLength value="255"/>
        </xsd:restriction>
      </xsd:simpleType>
    </xsd:element>
    <xsd:element name="Review_x0020_Status" ma:index="15" nillable="true" ma:displayName="Review Status" ma:format="Hyperlink" ma:internalName="Review_x0020_Status">
      <xsd:complexType>
        <xsd:complexContent>
          <xsd:extension base="dms:URL">
            <xsd:sequence>
              <xsd:element name="Url" type="dms:ValidUrl" minOccurs="0" nillable="true"/>
              <xsd:element name="Description" type="xsd:string" nillable="true"/>
            </xsd:sequence>
          </xsd:extension>
        </xsd:complexContent>
      </xsd:complexType>
    </xsd:element>
    <xsd:element name="Question" ma:index="17" ma:displayName="Question" ma:internalName="Question">
      <xsd:simpleType>
        <xsd:restriction base="dms:Note"/>
      </xsd:simpleType>
    </xsd:element>
    <xsd:element name="Data_x0020_Request_x0020_Set_x0020_Name" ma:index="18" nillable="true" ma:displayName="Data Request Set" ma:internalName="Data_x0020_Request_x0020_Set_x0020_Name">
      <xsd:simpleType>
        <xsd:restriction base="dms:Text">
          <xsd:maxLength value="255"/>
        </xsd:restriction>
      </xsd:simpleType>
    </xsd:element>
    <xsd:element name="Data_x0020_Request_x0020_Set_x0020_Name1" ma:index="19" nillable="true" ma:displayName="Data Request Set Name" ma:indexed="true" ma:internalName="Data_x0020_Request_x0020_Set_x0020_Name1">
      <xsd:simpleType>
        <xsd:restriction base="dms:Text">
          <xsd:maxLength value="255"/>
        </xsd:restriction>
      </xsd:simpleType>
    </xsd:element>
    <xsd:element name="Witness" ma:index="20" nillable="true" ma:displayName="Witness" ma:list="UserInfo" ma:SharePointGroup="0" ma:internalName="Witness"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ceeding_x0020_Number" ma:index="21" nillable="true" ma:displayName="Proceeding Number" ma:indexed="true" ma:internalName="Proceeding_x0020_Number">
      <xsd:simpleType>
        <xsd:restriction base="dms:Text">
          <xsd:maxLength value="255"/>
        </xsd:restriction>
      </xsd:simpleType>
    </xsd:element>
    <xsd:element name="DR_x0020_360_x0020_Link" ma:index="22" nillable="true" ma:displayName="DR 360 Link" ma:format="Hyperlink" ma:hidden="true" ma:internalName="DR_x0020_360_x0020_Link">
      <xsd:complexType>
        <xsd:complexContent>
          <xsd:extension base="dms:URL">
            <xsd:sequence>
              <xsd:element name="Url" type="dms:ValidUrl" minOccurs="0" nillable="true"/>
              <xsd:element name="Description" type="xsd:string" nillable="true"/>
            </xsd:sequence>
          </xsd:extension>
        </xsd:complexContent>
      </xsd:complexType>
    </xsd:element>
    <xsd:element name="RimsSpid" ma:index="23" nillable="true" ma:displayName="RimsSpid" ma:indexed="true" ma:internalName="RimsSpid">
      <xsd:simpleType>
        <xsd:restriction base="dms:Text">
          <xsd:maxLength value="255"/>
        </xsd:restriction>
      </xsd:simpleType>
    </xsd:element>
    <xsd:element name="Assignee" ma:index="24" ma:displayName="Assignee" ma:indexed="true" ma:list="UserInfo" ma:SharePointGroup="0" ma:internalName="Assignee"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Year" ma:index="25" nillable="true" ma:displayName="Year" ma:internalName="Year">
      <xsd:simpleType>
        <xsd:restriction base="dms:Text">
          <xsd:maxLength value="255"/>
        </xsd:restriction>
      </xsd:simpleType>
    </xsd:element>
    <xsd:element name="Question_x0020_Number" ma:index="28" ma:displayName="Question Number" ma:indexed="true" ma:internalName="Question_x0020_Number" ma:readOnly="false">
      <xsd:simpleType>
        <xsd:restriction base="dms:Text">
          <xsd:maxLength value="255"/>
        </xsd:restriction>
      </xsd:simpleType>
    </xsd:element>
    <xsd:element name="Acronym" ma:index="29" nillable="true" ma:displayName="Acronym" ma:internalName="Acronym">
      <xsd:simpleType>
        <xsd:restriction base="dms:Text">
          <xsd:maxLength value="255"/>
        </xsd:restriction>
      </xsd:simpleType>
    </xsd:element>
    <xsd:element name="HeaderSpid" ma:index="30" ma:displayName="HeaderSpid" ma:indexed="true" ma:internalName="HeaderSpid" ma:readOnly="false">
      <xsd:simpleType>
        <xsd:restriction base="dms:Text">
          <xsd:maxLength value="255"/>
        </xsd:restriction>
      </xsd:simpleType>
    </xsd:element>
    <xsd:element name="Attorney" ma:index="31" ma:displayName="Attorney" ma:list="UserInfo" ma:SharePointGroup="0" ma:internalName="Attorney"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Classification" ma:index="32" nillable="true" ma:displayName="Classification" ma:default="Public" ma:format="Dropdown" ma:internalName="Classification">
      <xsd:simpleType>
        <xsd:restriction base="dms:Choice">
          <xsd:enumeration value="Public"/>
          <xsd:enumeration value="Confidential"/>
          <xsd:enumeration value="Internal"/>
        </xsd:restriction>
      </xsd:simpleType>
    </xsd:element>
    <xsd:element name="Document_x0020_Type" ma:index="33" nillable="true" ma:displayName="Document Type" ma:default="Attachment" ma:format="Dropdown" ma:indexed="true" ma:internalName="Document_x0020_Type">
      <xsd:simpleType>
        <xsd:restriction base="dms:Choice">
          <xsd:enumeration value="Attachment"/>
          <xsd:enumeration value="Answer"/>
          <xsd:enumeration value="Declaration"/>
          <xsd:enumeration value="Production Overlay"/>
          <xsd:enumeration value="CPUC Initial Request"/>
          <xsd:enumeration value="DO NOT PRODUCE"/>
          <xsd:enumeration value="Transmittal"/>
          <xsd:enumeration value="Confirmation"/>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16" ma:displayName="Status" ma:format="Dropdown" ma:indexed="true" ma:internalName="_Status">
      <xsd:simpleType>
        <xsd:restriction base="dms:Choice">
          <xsd:enumeration value="(1) New"/>
          <xsd:enumeration value="(2) In Progress"/>
          <xsd:enumeration value="(3) Review"/>
          <xsd:enumeration value="(4) Law Review"/>
          <xsd:enumeration value="(5) Approved For Case Admin"/>
          <xsd:enumeration value="(6) Complete"/>
        </xsd:restriction>
      </xsd:simpleType>
    </xsd:element>
  </xsd:schema>
  <xsd:schema xmlns:xsd="http://www.w3.org/2001/XMLSchema" xmlns:xs="http://www.w3.org/2001/XMLSchema" xmlns:dms="http://schemas.microsoft.com/office/2006/documentManagement/types" xmlns:pc="http://schemas.microsoft.com/office/infopath/2007/PartnerControls" targetNamespace="d1269d0e-3d21-492c-95ee-c4f1a377396e" elementFormDefault="qualified">
    <xsd:import namespace="http://schemas.microsoft.com/office/2006/documentManagement/types"/>
    <xsd:import namespace="http://schemas.microsoft.com/office/infopath/2007/PartnerControls"/>
    <xsd:element name="Party" ma:index="26" nillable="true" ma:displayName="Party" ma:indexed="true" ma:list="{0d6e30c2-f70e-486c-88bb-1fbf684d938e}" ma:internalName="Party" ma:showField="Title" ma:web="8430d550-c2bd-4ade-ae56-0b82b076c537">
      <xsd:simpleType>
        <xsd:restriction base="dms:Lookup"/>
      </xsd:simpleType>
    </xsd:element>
    <xsd:element name="Document_x0020_Review_x0020_Status" ma:index="27" nillable="true" ma:displayName="Document Review Status" ma:hidden="true" ma:indexed="true" ma:internalName="Document_x0020_Review_x0020_Status">
      <xsd:simpleType>
        <xsd:restriction base="dms:Text">
          <xsd:maxLength value="255"/>
        </xsd:restriction>
      </xsd:simpleType>
    </xsd:element>
    <xsd:element name="Exhibit" ma:index="34" nillable="true" ma:displayName="Exhibit" ma:internalName="Exhibit">
      <xsd:simpleType>
        <xsd:restriction base="dms:Text">
          <xsd:maxLength value="255"/>
        </xsd:restriction>
      </xsd:simpleType>
    </xsd:element>
    <xsd:element name="MarkedForDeletion" ma:index="35" nillable="true" ma:displayName="Marked For Deletion" ma:default="0" ma:indexed="true" ma:internalName="MarkedForDeletion">
      <xsd:simpleType>
        <xsd:restriction base="dms:Boolean"/>
      </xsd:simpleType>
    </xsd:element>
    <xsd:element name="DeletedBy" ma:index="36" nillable="true" ma:displayName="Submitted By" ma:list="UserInfo" ma:SharePointGroup="0" ma:internalName="Deleted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olume" ma:index="37" nillable="true" ma:displayName="Volume" ma:internalName="Volu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axOccurs="1" ma:displayName="Status">
          <xsd:simpleType xmlns:xs="http://www.w3.org/2001/XMLSchema">
            <xsd:restriction base="xsd:string">
              <xsd:minLength value="1"/>
            </xsd:restriction>
          </xsd:simpleType>
        </xsd:element>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03A771-96B0-4053-915D-103DC1BD42F3}">
  <ds:schemaRefs>
    <ds:schemaRef ds:uri="http://schemas.microsoft.com/sharepoint/events"/>
  </ds:schemaRefs>
</ds:datastoreItem>
</file>

<file path=customXml/itemProps2.xml><?xml version="1.0" encoding="utf-8"?>
<ds:datastoreItem xmlns:ds="http://schemas.openxmlformats.org/officeDocument/2006/customXml" ds:itemID="{42EAC076-8DD0-414D-99AE-55A454A904CF}">
  <ds:schemaRefs>
    <ds:schemaRef ds:uri="http://purl.org/dc/elements/1.1/"/>
    <ds:schemaRef ds:uri="http://schemas.microsoft.com/office/2006/metadata/properties"/>
    <ds:schemaRef ds:uri="http://purl.org/dc/terms/"/>
    <ds:schemaRef ds:uri="8430d550-c2bd-4ade-ae56-0b82b076c537"/>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0914BC27-4D8D-40B6-BA21-9D7F9FC9D09B}">
  <ds:schemaRefs>
    <ds:schemaRef ds:uri="http://schemas.microsoft.com/sharepoint/v3/contenttype/forms"/>
  </ds:schemaRefs>
</ds:datastoreItem>
</file>

<file path=customXml/itemProps4.xml><?xml version="1.0" encoding="utf-8"?>
<ds:datastoreItem xmlns:ds="http://schemas.openxmlformats.org/officeDocument/2006/customXml" ds:itemID="{B176B3EC-4882-4B0C-8C0C-E2FBB2EECA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0d550-c2bd-4ade-ae56-0b82b076c537"/>
    <ds:schemaRef ds:uri="http://schemas.microsoft.com/sharepoint/v3/fields"/>
    <ds:schemaRef ds:uri="d1269d0e-3d21-492c-95ee-c4f1a3773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HFRA Only Events</vt:lpstr>
      <vt:lpstr>HFRA &amp; Non-HFRA Events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Arianne Luy</dc:creator>
  <cp:keywords/>
  <dc:description/>
  <cp:lastModifiedBy>Microsoft Office User</cp:lastModifiedBy>
  <cp:revision/>
  <dcterms:created xsi:type="dcterms:W3CDTF">2023-04-25T15:31:24Z</dcterms:created>
  <dcterms:modified xsi:type="dcterms:W3CDTF">2023-05-03T19:18:13Z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2023-04-25T15:31:24Z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66a499d0-c1e1-4886-927b-b7ba676a01f4</vt:lpwstr>
  </property>
  <property fmtid="{D5CDD505-2E9C-101B-9397-08002B2CF9AE}" pid="8" name="MSIP_Label_bc3dd1c7-2c40-4a31-84b2-bec599b321a0_ContentBits">
    <vt:lpwstr>0</vt:lpwstr>
  </property>
  <property fmtid="{D5CDD505-2E9C-101B-9397-08002B2CF9AE}" pid="9" name="ContentTypeId">
    <vt:lpwstr>0x010100C27A301B545EB94AB8AFBA94941D563B00D90636B456180E46B52E2A157C085E96</vt:lpwstr>
  </property>
  <property fmtid="{D5CDD505-2E9C-101B-9397-08002B2CF9AE}" pid="10" name="_dlc_DocIdItemGuid">
    <vt:lpwstr>efdda5b9-beba-42bd-834a-b2ce7dc30e90</vt:lpwstr>
  </property>
  <property fmtid="{D5CDD505-2E9C-101B-9397-08002B2CF9AE}" pid="11" name="_docset_NoMedatataSyncRequired">
    <vt:lpwstr>False</vt:lpwstr>
  </property>
</Properties>
</file>