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/>
  <xr:revisionPtr revIDLastSave="0" documentId="13_ncr:1_{02DC38A6-3EE5-6346-BC0A-3CA49EF7EBAB}" xr6:coauthVersionLast="47" xr6:coauthVersionMax="47" xr10:uidLastSave="{00000000-0000-0000-0000-000000000000}"/>
  <bookViews>
    <workbookView xWindow="-940" yWindow="-17520" windowWidth="35700" windowHeight="12580" activeTab="1" xr2:uid="{00000000-000D-0000-FFFF-FFFF00000000}"/>
  </bookViews>
  <sheets>
    <sheet name="README" sheetId="2" r:id="rId1"/>
    <sheet name="Sheet1" sheetId="1" r:id="rId2"/>
  </sheets>
  <definedNames>
    <definedName name="_xlnm._FilterDatabase" localSheetId="1" hidden="1">Sheet1!$A$1:$L$23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R2" i="1"/>
  <c r="Q2" i="1"/>
  <c r="O2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O23" i="1"/>
  <c r="P22" i="1"/>
  <c r="P21" i="1"/>
  <c r="O20" i="1"/>
  <c r="O19" i="1"/>
  <c r="P18" i="1"/>
  <c r="O18" i="1"/>
  <c r="P17" i="1"/>
  <c r="O17" i="1"/>
  <c r="P16" i="1"/>
  <c r="O16" i="1"/>
  <c r="P15" i="1"/>
  <c r="P14" i="1"/>
  <c r="P13" i="1"/>
  <c r="O12" i="1"/>
  <c r="O11" i="1"/>
  <c r="P10" i="1"/>
  <c r="O10" i="1"/>
  <c r="P9" i="1"/>
  <c r="O9" i="1"/>
  <c r="P8" i="1"/>
  <c r="O8" i="1"/>
  <c r="P7" i="1"/>
  <c r="O7" i="1"/>
  <c r="P6" i="1"/>
  <c r="O6" i="1"/>
  <c r="O5" i="1"/>
  <c r="O4" i="1"/>
  <c r="O3" i="1"/>
  <c r="P2" i="1"/>
  <c r="N23" i="1"/>
  <c r="P23" i="1" s="1"/>
  <c r="M23" i="1"/>
  <c r="N22" i="1"/>
  <c r="O22" i="1" s="1"/>
  <c r="M22" i="1"/>
  <c r="N21" i="1"/>
  <c r="O21" i="1" s="1"/>
  <c r="M21" i="1"/>
  <c r="N20" i="1"/>
  <c r="M20" i="1"/>
  <c r="N19" i="1"/>
  <c r="P19" i="1" s="1"/>
  <c r="M19" i="1"/>
  <c r="N18" i="1"/>
  <c r="M18" i="1"/>
  <c r="N17" i="1"/>
  <c r="M17" i="1"/>
  <c r="N16" i="1"/>
  <c r="M16" i="1"/>
  <c r="N15" i="1"/>
  <c r="O15" i="1" s="1"/>
  <c r="M15" i="1"/>
  <c r="N14" i="1"/>
  <c r="O14" i="1" s="1"/>
  <c r="M14" i="1"/>
  <c r="N13" i="1"/>
  <c r="M13" i="1"/>
  <c r="N12" i="1"/>
  <c r="P12" i="1" s="1"/>
  <c r="M12" i="1"/>
  <c r="N11" i="1"/>
  <c r="P11" i="1" s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P3" i="1" s="1"/>
  <c r="M3" i="1"/>
  <c r="N2" i="1"/>
  <c r="M2" i="1"/>
  <c r="E24" i="1"/>
  <c r="D24" i="1"/>
  <c r="P4" i="1" l="1"/>
  <c r="P20" i="1"/>
  <c r="O13" i="1"/>
  <c r="O24" i="1" s="1"/>
  <c r="P5" i="1"/>
  <c r="P24" i="1" s="1"/>
  <c r="M24" i="1"/>
  <c r="N24" i="1"/>
</calcChain>
</file>

<file path=xl/sharedStrings.xml><?xml version="1.0" encoding="utf-8"?>
<sst xmlns="http://schemas.openxmlformats.org/spreadsheetml/2006/main" count="159" uniqueCount="72">
  <si>
    <t>Priority</t>
  </si>
  <si>
    <t>Risk</t>
  </si>
  <si>
    <t>Risk Driver</t>
  </si>
  <si>
    <t>x% of ignitions in HFTD</t>
  </si>
  <si>
    <t>x% of overhead faults in HFTD</t>
  </si>
  <si>
    <t>Topographical and Climatological Risk Factors</t>
  </si>
  <si>
    <t>Ignition or Fault greater than .5%</t>
  </si>
  <si>
    <t>a. Covered Conductor</t>
  </si>
  <si>
    <t>b. Combined covered conductor (CCC) with FCP and EFD*</t>
  </si>
  <si>
    <t>c. CCC + PEDS**</t>
  </si>
  <si>
    <t>Equipment /facility failure or damage</t>
  </si>
  <si>
    <t>Pole</t>
  </si>
  <si>
    <t>n/a</t>
  </si>
  <si>
    <t>Yes</t>
  </si>
  <si>
    <t>NA</t>
  </si>
  <si>
    <t>Contact from object</t>
  </si>
  <si>
    <t>Animal contact</t>
  </si>
  <si>
    <t>Humidity, wind gust, elevation, FPI</t>
  </si>
  <si>
    <t>Fuse</t>
  </si>
  <si>
    <t>Aspect</t>
  </si>
  <si>
    <t>Unknown</t>
  </si>
  <si>
    <t xml:space="preserve">Temperature, humidity, slope, consequence and wind gust pertaining to the location, elevation </t>
  </si>
  <si>
    <t>Land vehicle contact</t>
  </si>
  <si>
    <t>Wind gust, elevation, slope, temperature, humidity</t>
  </si>
  <si>
    <t>Conductor</t>
  </si>
  <si>
    <t>FPI,  slope</t>
  </si>
  <si>
    <t>Lightning</t>
  </si>
  <si>
    <t>FPI</t>
  </si>
  <si>
    <t>Cross arm</t>
  </si>
  <si>
    <t>Slope, aspect, FPI</t>
  </si>
  <si>
    <t>Lightning arrestor</t>
  </si>
  <si>
    <t>Transformer</t>
  </si>
  <si>
    <t>Wind gust</t>
  </si>
  <si>
    <t>Connector device</t>
  </si>
  <si>
    <t>Consequence pertaining to the location, slope</t>
  </si>
  <si>
    <t>Other</t>
  </si>
  <si>
    <t>Temperature, elevation, humidity, wind gust</t>
  </si>
  <si>
    <t>Vegetation contact</t>
  </si>
  <si>
    <t>Fall-in (branch failure)</t>
  </si>
  <si>
    <t xml:space="preserve">Wind gust, elevation, FPI, humidity </t>
  </si>
  <si>
    <t>Other contact from object</t>
  </si>
  <si>
    <t>Switch</t>
  </si>
  <si>
    <t>Consequence pertaining to the location, humidity</t>
  </si>
  <si>
    <t>Balloon contact</t>
  </si>
  <si>
    <t>Consequence pertaining to the location, wind gust, elevation, humidity</t>
  </si>
  <si>
    <t>Insulator and bushing</t>
  </si>
  <si>
    <t>Cutout</t>
  </si>
  <si>
    <t>Consequence pertaining to the location, elevation, humidity</t>
  </si>
  <si>
    <t>3rd party contact</t>
  </si>
  <si>
    <t>Wire-to-wire contact</t>
  </si>
  <si>
    <t>Aspect, temperature, slope</t>
  </si>
  <si>
    <t>Anchor/guy</t>
  </si>
  <si>
    <t>Consequence, wind gust, elevation, aspect, humidity</t>
  </si>
  <si>
    <t>Contamination</t>
  </si>
  <si>
    <t>*SDG&amp;E currently does not have the calculated EFD risk reduction percentages by driver. The risk reduction provided is an SME estimation of effectiveness.</t>
  </si>
  <si>
    <t>**SDG&amp;E does not measure PEDS efficacy by specific risk drivers, PEDS is 100% effective whenever it is enabled, regardless of CC installation</t>
  </si>
  <si>
    <t>Totals</t>
  </si>
  <si>
    <t>Residual ignition CC</t>
  </si>
  <si>
    <t>Residual ignition  CCC</t>
  </si>
  <si>
    <t>Wind Driver?</t>
  </si>
  <si>
    <t>No</t>
  </si>
  <si>
    <t>RCC Wind</t>
  </si>
  <si>
    <t>RCC no Wind</t>
  </si>
  <si>
    <t>Added and calculated columns:</t>
  </si>
  <si>
    <t>F: Wind driver:  Whether or not a particular driver canbe amplified by increase of failures due to wind.</t>
  </si>
  <si>
    <t>L: Residual ignition CC:  Fraction of ignitions weighted by the efficiency of covered conductor ignition reduction.</t>
  </si>
  <si>
    <t>M : Residual ignition CCC:  Fraction of ignitions weighted by the efficiency of covered conductor + FCP + ESD ignition reduction.</t>
  </si>
  <si>
    <t>N/O: CCC Wind/No Wind: Differentiates ignition contribution based on whether wind can be a factor.</t>
  </si>
  <si>
    <t>P: 3X Wind consequences: Test conjecture that wind effect on consequence and fire spread causes the risk fraction to be tripled with respect to the ignition fraction.</t>
  </si>
  <si>
    <t>SDGE Wind?</t>
  </si>
  <si>
    <t>RCC SDG&amp;E Wind</t>
  </si>
  <si>
    <t>RCC no SDG&amp;E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</si>
</sst>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%"/>
  </numFmts>
  <fonts count="6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wrapText="1"/>
    </xf>
    <xf numFmtId="10" fontId="2" fillId="0" borderId="3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0" fillId="0" borderId="0" xfId="0" applyNumberFormat="1"/>
    <xf numFmtId="10" fontId="4" fillId="2" borderId="4" xfId="0" applyNumberFormat="1" applyFont="1" applyFill="1" applyBorder="1" applyAlignment="1">
      <alignment wrapText="1"/>
    </xf>
    <xf numFmtId="10" fontId="0" fillId="0" borderId="6" xfId="0" applyNumberFormat="1" applyBorder="1"/>
    <xf numFmtId="10" fontId="4" fillId="2" borderId="4" xfId="0" applyNumberFormat="1" applyFont="1" applyFill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10" fontId="4" fillId="2" borderId="5" xfId="0" applyNumberFormat="1" applyFont="1" applyFill="1" applyBorder="1"/>
    <xf numFmtId="10" fontId="0" fillId="0" borderId="7" xfId="0" applyNumberFormat="1" applyBorder="1"/>
    <xf numFmtId="10" fontId="0" fillId="0" borderId="8" xfId="0" applyNumberFormat="1" applyBorder="1"/>
    <xf numFmtId="10" fontId="2" fillId="0" borderId="15" xfId="0" applyNumberFormat="1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" fillId="0" borderId="23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164" fontId="0" fillId="0" borderId="0" xfId="0" applyNumberFormat="1"/>
    <xf numFmtId="10" fontId="2" fillId="0" borderId="19" xfId="0" applyNumberFormat="1" applyFont="1" applyBorder="1" applyAlignment="1">
      <alignment horizontal="center" wrapText="1"/>
    </xf>
    <xf numFmtId="10" fontId="2" fillId="0" borderId="0" xfId="0" applyNumberFormat="1" applyFont="1" applyBorder="1" applyAlignment="1">
      <alignment horizontal="center" wrapText="1"/>
    </xf>
    <xf numFmtId="10" fontId="2" fillId="0" borderId="20" xfId="0" applyNumberFormat="1" applyFont="1" applyBorder="1" applyAlignment="1">
      <alignment horizontal="center" wrapText="1"/>
    </xf>
    <xf numFmtId="10" fontId="2" fillId="0" borderId="7" xfId="0" applyNumberFormat="1" applyFont="1" applyBorder="1" applyAlignment="1">
      <alignment horizontal="center" wrapText="1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17E2-2694-1F49-9ACB-A46F6559B5E7}">
  <dimension ref="A1:A6"/>
  <sheetViews>
    <sheetView workbookViewId="0">
      <selection activeCell="D20" sqref="D20:D21"/>
    </sheetView>
  </sheetViews>
  <sheetFormatPr baseColWidth="10" defaultRowHeight="15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G1" workbookViewId="0">
      <selection activeCell="Q25" sqref="Q25"/>
    </sheetView>
  </sheetViews>
  <sheetFormatPr baseColWidth="10" defaultColWidth="8.83203125" defaultRowHeight="15" x14ac:dyDescent="0.2"/>
  <cols>
    <col min="1" max="1" width="7.5" bestFit="1" customWidth="1"/>
    <col min="2" max="2" width="33.1640625" bestFit="1" customWidth="1"/>
    <col min="3" max="3" width="24.83203125" bestFit="1" customWidth="1"/>
    <col min="4" max="4" width="21.33203125" bestFit="1" customWidth="1"/>
    <col min="5" max="5" width="24.83203125" customWidth="1"/>
    <col min="6" max="7" width="16" customWidth="1"/>
    <col min="8" max="8" width="39.33203125" customWidth="1"/>
    <col min="9" max="9" width="32.6640625" bestFit="1" customWidth="1"/>
    <col min="10" max="10" width="23" style="8" bestFit="1" customWidth="1"/>
    <col min="11" max="11" width="34.33203125" style="8" customWidth="1"/>
    <col min="12" max="12" width="18.5" style="8" bestFit="1" customWidth="1"/>
    <col min="13" max="13" width="17.1640625" customWidth="1"/>
    <col min="14" max="14" width="19" customWidth="1"/>
    <col min="15" max="15" width="12" customWidth="1"/>
    <col min="16" max="16" width="14.33203125" customWidth="1"/>
    <col min="17" max="17" width="14.6640625" customWidth="1"/>
    <col min="18" max="18" width="16.6640625" customWidth="1"/>
  </cols>
  <sheetData>
    <row r="1" spans="1:18" ht="32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3" t="s">
        <v>59</v>
      </c>
      <c r="G1" s="23" t="s">
        <v>69</v>
      </c>
      <c r="H1" s="23" t="s">
        <v>5</v>
      </c>
      <c r="I1" s="32" t="s">
        <v>6</v>
      </c>
      <c r="J1" s="11" t="s">
        <v>7</v>
      </c>
      <c r="K1" s="9" t="s">
        <v>8</v>
      </c>
      <c r="L1" s="19" t="s">
        <v>9</v>
      </c>
      <c r="M1" t="s">
        <v>57</v>
      </c>
      <c r="N1" t="s">
        <v>58</v>
      </c>
      <c r="O1" t="s">
        <v>61</v>
      </c>
      <c r="P1" t="s">
        <v>62</v>
      </c>
      <c r="Q1" t="s">
        <v>70</v>
      </c>
      <c r="R1" t="s">
        <v>71</v>
      </c>
    </row>
    <row r="2" spans="1:18" ht="16" x14ac:dyDescent="0.2">
      <c r="A2" s="14">
        <v>1</v>
      </c>
      <c r="B2" s="1" t="s">
        <v>10</v>
      </c>
      <c r="C2" s="1" t="s">
        <v>11</v>
      </c>
      <c r="D2" s="2">
        <v>2.3E-2</v>
      </c>
      <c r="E2" s="2">
        <v>7.0999999999999994E-2</v>
      </c>
      <c r="F2" s="35" t="s">
        <v>13</v>
      </c>
      <c r="G2" s="35" t="str">
        <f>IF(ISNUMBER(SEARCH("wind",H2)),"Yes","No")</f>
        <v>No</v>
      </c>
      <c r="H2" s="24" t="s">
        <v>12</v>
      </c>
      <c r="I2" s="28" t="s">
        <v>13</v>
      </c>
      <c r="J2" s="8">
        <v>0.39</v>
      </c>
      <c r="K2" s="8">
        <v>0.42049999999999998</v>
      </c>
      <c r="L2" s="10" t="s">
        <v>14</v>
      </c>
      <c r="M2" s="34">
        <f>$D2*(1-J2)</f>
        <v>1.4029999999999999E-2</v>
      </c>
      <c r="N2" s="34">
        <f t="shared" ref="N2:N23" si="0">$D2*(1-K2)</f>
        <v>1.33285E-2</v>
      </c>
      <c r="O2" s="39">
        <f>IF(F2="Yes",$N2,0)</f>
        <v>1.33285E-2</v>
      </c>
      <c r="P2" s="39">
        <f>IF(F2="No",N2,0)</f>
        <v>0</v>
      </c>
      <c r="Q2" s="39">
        <f>IF($G2="Yes",$N2,0)</f>
        <v>0</v>
      </c>
      <c r="R2" s="39">
        <f>IF($G2="No",$N2,0)</f>
        <v>1.33285E-2</v>
      </c>
    </row>
    <row r="3" spans="1:18" ht="16" x14ac:dyDescent="0.2">
      <c r="A3" s="14">
        <v>2</v>
      </c>
      <c r="B3" s="1" t="s">
        <v>15</v>
      </c>
      <c r="C3" s="1" t="s">
        <v>16</v>
      </c>
      <c r="D3" s="2">
        <v>0.27900000000000003</v>
      </c>
      <c r="E3" s="2">
        <v>0.124</v>
      </c>
      <c r="F3" s="35" t="s">
        <v>60</v>
      </c>
      <c r="G3" s="35" t="str">
        <f t="shared" ref="G3:G23" si="1">IF(ISNUMBER(SEARCH("wind",H3)),"Yes","No")</f>
        <v>Yes</v>
      </c>
      <c r="H3" s="24" t="s">
        <v>17</v>
      </c>
      <c r="I3" s="28" t="s">
        <v>13</v>
      </c>
      <c r="J3" s="8">
        <v>0.9</v>
      </c>
      <c r="K3" s="8">
        <v>0.9</v>
      </c>
      <c r="L3" s="10" t="s">
        <v>14</v>
      </c>
      <c r="M3" s="34">
        <f t="shared" ref="M3:M23" si="2">$D3*(1-J3)</f>
        <v>2.7899999999999998E-2</v>
      </c>
      <c r="N3" s="34">
        <f t="shared" si="0"/>
        <v>2.7899999999999998E-2</v>
      </c>
      <c r="O3" s="39">
        <f>IF(F3="Yes",N3,0)</f>
        <v>0</v>
      </c>
      <c r="P3" s="39">
        <f>IF(F3="No",N3,0)</f>
        <v>2.7899999999999998E-2</v>
      </c>
      <c r="Q3" s="39">
        <f t="shared" ref="Q3:Q23" si="3">IF($G3="Yes",$N3,0)</f>
        <v>2.7899999999999998E-2</v>
      </c>
      <c r="R3" s="39">
        <f t="shared" ref="R3:R23" si="4">IF($G3="No",$N3,0)</f>
        <v>0</v>
      </c>
    </row>
    <row r="4" spans="1:18" ht="16" x14ac:dyDescent="0.2">
      <c r="A4" s="14">
        <v>3</v>
      </c>
      <c r="B4" s="1" t="s">
        <v>10</v>
      </c>
      <c r="C4" s="1" t="s">
        <v>18</v>
      </c>
      <c r="D4" s="2">
        <v>2.3E-2</v>
      </c>
      <c r="E4" s="2">
        <v>1.4E-2</v>
      </c>
      <c r="F4" s="35" t="s">
        <v>60</v>
      </c>
      <c r="G4" s="35" t="str">
        <f t="shared" si="1"/>
        <v>No</v>
      </c>
      <c r="H4" s="24" t="s">
        <v>19</v>
      </c>
      <c r="I4" s="28" t="s">
        <v>13</v>
      </c>
      <c r="J4" s="8">
        <v>0.39</v>
      </c>
      <c r="K4" s="8">
        <v>0.50590000000000002</v>
      </c>
      <c r="L4" s="10" t="s">
        <v>14</v>
      </c>
      <c r="M4" s="34">
        <f t="shared" si="2"/>
        <v>1.4029999999999999E-2</v>
      </c>
      <c r="N4" s="34">
        <f t="shared" si="0"/>
        <v>1.1364299999999999E-2</v>
      </c>
      <c r="O4" s="39">
        <f>IF(F4="Yes",N4,0)</f>
        <v>0</v>
      </c>
      <c r="P4" s="39">
        <f>IF(F4="No",N4,0)</f>
        <v>1.1364299999999999E-2</v>
      </c>
      <c r="Q4" s="39">
        <f t="shared" si="3"/>
        <v>0</v>
      </c>
      <c r="R4" s="39">
        <f t="shared" si="4"/>
        <v>1.1364299999999999E-2</v>
      </c>
    </row>
    <row r="5" spans="1:18" ht="21" customHeight="1" x14ac:dyDescent="0.2">
      <c r="A5" s="14">
        <v>4</v>
      </c>
      <c r="B5" s="1" t="s">
        <v>20</v>
      </c>
      <c r="C5" s="1" t="s">
        <v>20</v>
      </c>
      <c r="D5" s="2">
        <v>0</v>
      </c>
      <c r="E5" s="2">
        <v>0.28499999999999998</v>
      </c>
      <c r="F5" s="35" t="s">
        <v>60</v>
      </c>
      <c r="G5" s="35" t="str">
        <f t="shared" si="1"/>
        <v>Yes</v>
      </c>
      <c r="H5" s="24" t="s">
        <v>21</v>
      </c>
      <c r="I5" s="28" t="s">
        <v>13</v>
      </c>
      <c r="J5" s="8">
        <v>0.7</v>
      </c>
      <c r="K5" s="8">
        <v>0.7</v>
      </c>
      <c r="L5" s="10" t="s">
        <v>14</v>
      </c>
      <c r="M5" s="34">
        <f t="shared" si="2"/>
        <v>0</v>
      </c>
      <c r="N5" s="34">
        <f t="shared" si="0"/>
        <v>0</v>
      </c>
      <c r="O5" s="39">
        <f>IF(F5="Yes",N5,0)</f>
        <v>0</v>
      </c>
      <c r="P5" s="39">
        <f>IF(F5="No",N5,0)</f>
        <v>0</v>
      </c>
      <c r="Q5" s="39">
        <f t="shared" si="3"/>
        <v>0</v>
      </c>
      <c r="R5" s="39">
        <f t="shared" si="4"/>
        <v>0</v>
      </c>
    </row>
    <row r="6" spans="1:18" ht="16" x14ac:dyDescent="0.2">
      <c r="A6" s="14">
        <v>5</v>
      </c>
      <c r="B6" s="1" t="s">
        <v>15</v>
      </c>
      <c r="C6" s="1" t="s">
        <v>22</v>
      </c>
      <c r="D6" s="2">
        <v>0.11600000000000001</v>
      </c>
      <c r="E6" s="2">
        <v>0.1</v>
      </c>
      <c r="F6" s="35" t="s">
        <v>60</v>
      </c>
      <c r="G6" s="35" t="str">
        <f t="shared" si="1"/>
        <v>Yes</v>
      </c>
      <c r="H6" s="24" t="s">
        <v>23</v>
      </c>
      <c r="I6" s="28" t="s">
        <v>13</v>
      </c>
      <c r="J6" s="8">
        <v>0.9</v>
      </c>
      <c r="K6" s="8">
        <v>0.90500000000000003</v>
      </c>
      <c r="L6" s="10" t="s">
        <v>14</v>
      </c>
      <c r="M6" s="34">
        <f t="shared" si="2"/>
        <v>1.1599999999999997E-2</v>
      </c>
      <c r="N6" s="34">
        <f t="shared" si="0"/>
        <v>1.1019999999999997E-2</v>
      </c>
      <c r="O6" s="39">
        <f>IF(F6="Yes",N6,0)</f>
        <v>0</v>
      </c>
      <c r="P6" s="39">
        <f>IF(F6="No",N6,0)</f>
        <v>1.1019999999999997E-2</v>
      </c>
      <c r="Q6" s="39">
        <f t="shared" si="3"/>
        <v>1.1019999999999997E-2</v>
      </c>
      <c r="R6" s="39">
        <f t="shared" si="4"/>
        <v>0</v>
      </c>
    </row>
    <row r="7" spans="1:18" ht="16" x14ac:dyDescent="0.2">
      <c r="A7" s="14">
        <v>6</v>
      </c>
      <c r="B7" s="1" t="s">
        <v>10</v>
      </c>
      <c r="C7" s="1" t="s">
        <v>24</v>
      </c>
      <c r="D7" s="2">
        <v>2.3E-2</v>
      </c>
      <c r="E7" s="2">
        <v>4.9000000000000002E-2</v>
      </c>
      <c r="F7" s="35" t="s">
        <v>13</v>
      </c>
      <c r="G7" s="35" t="str">
        <f t="shared" si="1"/>
        <v>No</v>
      </c>
      <c r="H7" s="24" t="s">
        <v>25</v>
      </c>
      <c r="I7" s="28" t="s">
        <v>13</v>
      </c>
      <c r="J7" s="8">
        <v>0.9</v>
      </c>
      <c r="K7" s="8">
        <v>0.99929999999999997</v>
      </c>
      <c r="L7" s="10" t="s">
        <v>14</v>
      </c>
      <c r="M7" s="34">
        <f t="shared" si="2"/>
        <v>2.2999999999999995E-3</v>
      </c>
      <c r="N7" s="34">
        <f t="shared" si="0"/>
        <v>1.6100000000000781E-5</v>
      </c>
      <c r="O7" s="39">
        <f>IF(F7="Yes",N7,0)</f>
        <v>1.6100000000000781E-5</v>
      </c>
      <c r="P7" s="39">
        <f>IF(F7="No",N7,0)</f>
        <v>0</v>
      </c>
      <c r="Q7" s="39">
        <f t="shared" si="3"/>
        <v>0</v>
      </c>
      <c r="R7" s="39">
        <f t="shared" si="4"/>
        <v>1.6100000000000781E-5</v>
      </c>
    </row>
    <row r="8" spans="1:18" ht="16" x14ac:dyDescent="0.2">
      <c r="A8" s="14">
        <v>7</v>
      </c>
      <c r="B8" s="1" t="s">
        <v>26</v>
      </c>
      <c r="C8" s="1" t="s">
        <v>26</v>
      </c>
      <c r="D8" s="2">
        <v>0</v>
      </c>
      <c r="E8" s="2">
        <v>5.6000000000000001E-2</v>
      </c>
      <c r="F8" s="35" t="s">
        <v>60</v>
      </c>
      <c r="G8" s="35" t="str">
        <f t="shared" si="1"/>
        <v>No</v>
      </c>
      <c r="H8" s="24" t="s">
        <v>27</v>
      </c>
      <c r="I8" s="28" t="s">
        <v>13</v>
      </c>
      <c r="J8" s="8">
        <v>0.9</v>
      </c>
      <c r="K8" s="8">
        <v>0.9</v>
      </c>
      <c r="L8" s="10" t="s">
        <v>14</v>
      </c>
      <c r="M8" s="34">
        <f t="shared" si="2"/>
        <v>0</v>
      </c>
      <c r="N8" s="34">
        <f t="shared" si="0"/>
        <v>0</v>
      </c>
      <c r="O8" s="39">
        <f>IF(F8="Yes",N8,0)</f>
        <v>0</v>
      </c>
      <c r="P8" s="39">
        <f>IF(F8="No",N8,0)</f>
        <v>0</v>
      </c>
      <c r="Q8" s="39">
        <f t="shared" si="3"/>
        <v>0</v>
      </c>
      <c r="R8" s="39">
        <f t="shared" si="4"/>
        <v>0</v>
      </c>
    </row>
    <row r="9" spans="1:18" ht="16" x14ac:dyDescent="0.2">
      <c r="A9" s="14">
        <v>8</v>
      </c>
      <c r="B9" s="1" t="s">
        <v>10</v>
      </c>
      <c r="C9" s="1" t="s">
        <v>28</v>
      </c>
      <c r="D9" s="2">
        <v>0</v>
      </c>
      <c r="E9" s="2">
        <v>0.04</v>
      </c>
      <c r="F9" s="35" t="s">
        <v>13</v>
      </c>
      <c r="G9" s="35" t="str">
        <f t="shared" si="1"/>
        <v>No</v>
      </c>
      <c r="H9" s="24" t="s">
        <v>29</v>
      </c>
      <c r="I9" s="28" t="s">
        <v>13</v>
      </c>
      <c r="J9" s="8">
        <v>0.39</v>
      </c>
      <c r="K9" s="8">
        <v>0.80235999999999996</v>
      </c>
      <c r="L9" s="10" t="s">
        <v>14</v>
      </c>
      <c r="M9" s="34">
        <f t="shared" si="2"/>
        <v>0</v>
      </c>
      <c r="N9" s="34">
        <f t="shared" si="0"/>
        <v>0</v>
      </c>
      <c r="O9" s="39">
        <f>IF(F9="Yes",N9,0)</f>
        <v>0</v>
      </c>
      <c r="P9" s="39">
        <f>IF(F9="No",N9,0)</f>
        <v>0</v>
      </c>
      <c r="Q9" s="39">
        <f t="shared" si="3"/>
        <v>0</v>
      </c>
      <c r="R9" s="39">
        <f t="shared" si="4"/>
        <v>0</v>
      </c>
    </row>
    <row r="10" spans="1:18" ht="16" x14ac:dyDescent="0.2">
      <c r="A10" s="14">
        <v>9</v>
      </c>
      <c r="B10" s="1" t="s">
        <v>10</v>
      </c>
      <c r="C10" s="1" t="s">
        <v>30</v>
      </c>
      <c r="D10" s="2">
        <v>9.2999999999999999E-2</v>
      </c>
      <c r="E10" s="2">
        <v>1.9E-2</v>
      </c>
      <c r="F10" s="35" t="s">
        <v>60</v>
      </c>
      <c r="G10" s="35" t="str">
        <f t="shared" si="1"/>
        <v>No</v>
      </c>
      <c r="H10" s="24" t="s">
        <v>12</v>
      </c>
      <c r="I10" s="28" t="s">
        <v>13</v>
      </c>
      <c r="J10" s="8">
        <v>0.39</v>
      </c>
      <c r="K10" s="8">
        <v>0.94510000000000005</v>
      </c>
      <c r="L10" s="10" t="s">
        <v>14</v>
      </c>
      <c r="M10" s="34">
        <f t="shared" si="2"/>
        <v>5.6729999999999996E-2</v>
      </c>
      <c r="N10" s="34">
        <f t="shared" si="0"/>
        <v>5.1056999999999951E-3</v>
      </c>
      <c r="O10" s="39">
        <f>IF(F10="Yes",N10,0)</f>
        <v>0</v>
      </c>
      <c r="P10" s="39">
        <f>IF(F10="No",N10,0)</f>
        <v>5.1056999999999951E-3</v>
      </c>
      <c r="Q10" s="39">
        <f t="shared" si="3"/>
        <v>0</v>
      </c>
      <c r="R10" s="39">
        <f t="shared" si="4"/>
        <v>5.1056999999999951E-3</v>
      </c>
    </row>
    <row r="11" spans="1:18" ht="16" x14ac:dyDescent="0.2">
      <c r="A11" s="14">
        <v>10</v>
      </c>
      <c r="B11" s="1" t="s">
        <v>10</v>
      </c>
      <c r="C11" s="1" t="s">
        <v>31</v>
      </c>
      <c r="D11" s="2">
        <v>0</v>
      </c>
      <c r="E11" s="2">
        <v>4.1000000000000002E-2</v>
      </c>
      <c r="F11" s="35" t="s">
        <v>60</v>
      </c>
      <c r="G11" s="35" t="str">
        <f t="shared" si="1"/>
        <v>Yes</v>
      </c>
      <c r="H11" s="24" t="s">
        <v>32</v>
      </c>
      <c r="I11" s="28" t="s">
        <v>13</v>
      </c>
      <c r="J11" s="8">
        <v>0.39</v>
      </c>
      <c r="K11" s="8">
        <v>0.89629999999999999</v>
      </c>
      <c r="L11" s="10" t="s">
        <v>14</v>
      </c>
      <c r="M11" s="34">
        <f t="shared" si="2"/>
        <v>0</v>
      </c>
      <c r="N11" s="34">
        <f t="shared" si="0"/>
        <v>0</v>
      </c>
      <c r="O11" s="39">
        <f>IF(F11="Yes",N11,0)</f>
        <v>0</v>
      </c>
      <c r="P11" s="39">
        <f>IF(F11="No",N11,0)</f>
        <v>0</v>
      </c>
      <c r="Q11" s="39">
        <f t="shared" si="3"/>
        <v>0</v>
      </c>
      <c r="R11" s="39">
        <f t="shared" si="4"/>
        <v>0</v>
      </c>
    </row>
    <row r="12" spans="1:18" ht="16" x14ac:dyDescent="0.2">
      <c r="A12" s="14">
        <v>11</v>
      </c>
      <c r="B12" s="1" t="s">
        <v>10</v>
      </c>
      <c r="C12" s="1" t="s">
        <v>33</v>
      </c>
      <c r="D12" s="2">
        <v>9.2999999999999999E-2</v>
      </c>
      <c r="E12" s="2">
        <v>5.3999999999999999E-2</v>
      </c>
      <c r="F12" s="35" t="s">
        <v>60</v>
      </c>
      <c r="G12" s="35" t="str">
        <f t="shared" si="1"/>
        <v>No</v>
      </c>
      <c r="H12" s="24" t="s">
        <v>34</v>
      </c>
      <c r="I12" s="28" t="s">
        <v>13</v>
      </c>
      <c r="J12" s="8">
        <v>0.39</v>
      </c>
      <c r="K12" s="8">
        <v>0.96584000000000003</v>
      </c>
      <c r="L12" s="10" t="s">
        <v>14</v>
      </c>
      <c r="M12" s="34">
        <f t="shared" si="2"/>
        <v>5.6729999999999996E-2</v>
      </c>
      <c r="N12" s="34">
        <f t="shared" si="0"/>
        <v>3.1768799999999969E-3</v>
      </c>
      <c r="O12" s="39">
        <f>IF(F12="Yes",N12,0)</f>
        <v>0</v>
      </c>
      <c r="P12" s="39">
        <f>IF(F12="No",N12,0)</f>
        <v>3.1768799999999969E-3</v>
      </c>
      <c r="Q12" s="39">
        <f t="shared" si="3"/>
        <v>0</v>
      </c>
      <c r="R12" s="39">
        <f t="shared" si="4"/>
        <v>3.1768799999999969E-3</v>
      </c>
    </row>
    <row r="13" spans="1:18" ht="16" x14ac:dyDescent="0.2">
      <c r="A13" s="15">
        <v>12</v>
      </c>
      <c r="B13" s="3" t="s">
        <v>10</v>
      </c>
      <c r="C13" s="3" t="s">
        <v>35</v>
      </c>
      <c r="D13" s="4">
        <v>4.7E-2</v>
      </c>
      <c r="E13" s="4">
        <v>4.0000000000000001E-3</v>
      </c>
      <c r="F13" s="36" t="s">
        <v>13</v>
      </c>
      <c r="G13" s="35" t="str">
        <f t="shared" si="1"/>
        <v>Yes</v>
      </c>
      <c r="H13" s="25" t="s">
        <v>36</v>
      </c>
      <c r="I13" s="29" t="s">
        <v>13</v>
      </c>
      <c r="J13" s="8">
        <v>0.39</v>
      </c>
      <c r="K13" s="8">
        <v>0.86275000000000002</v>
      </c>
      <c r="L13" s="10" t="s">
        <v>14</v>
      </c>
      <c r="M13" s="34">
        <f t="shared" si="2"/>
        <v>2.8670000000000001E-2</v>
      </c>
      <c r="N13" s="34">
        <f t="shared" si="0"/>
        <v>6.450749999999999E-3</v>
      </c>
      <c r="O13" s="39">
        <f>IF(F13="Yes",N13,0)</f>
        <v>6.450749999999999E-3</v>
      </c>
      <c r="P13" s="39">
        <f>IF(F13="No",N13,0)</f>
        <v>0</v>
      </c>
      <c r="Q13" s="39">
        <f t="shared" si="3"/>
        <v>6.450749999999999E-3</v>
      </c>
      <c r="R13" s="39">
        <f t="shared" si="4"/>
        <v>0</v>
      </c>
    </row>
    <row r="14" spans="1:18" ht="16" x14ac:dyDescent="0.2">
      <c r="A14" s="16">
        <v>13</v>
      </c>
      <c r="B14" s="5" t="s">
        <v>37</v>
      </c>
      <c r="C14" s="5" t="s">
        <v>38</v>
      </c>
      <c r="D14" s="6">
        <v>4.65E-2</v>
      </c>
      <c r="E14" s="7">
        <v>2.5000000000000001E-2</v>
      </c>
      <c r="F14" s="37" t="s">
        <v>13</v>
      </c>
      <c r="G14" s="35" t="str">
        <f t="shared" si="1"/>
        <v>Yes</v>
      </c>
      <c r="H14" s="26" t="s">
        <v>39</v>
      </c>
      <c r="I14" s="30" t="s">
        <v>13</v>
      </c>
      <c r="J14" s="8">
        <v>0.9</v>
      </c>
      <c r="K14" s="8">
        <v>0.98194999999999999</v>
      </c>
      <c r="L14" s="10" t="s">
        <v>14</v>
      </c>
      <c r="M14" s="34">
        <f t="shared" si="2"/>
        <v>4.6499999999999988E-3</v>
      </c>
      <c r="N14" s="34">
        <f t="shared" si="0"/>
        <v>8.3932500000000047E-4</v>
      </c>
      <c r="O14" s="39">
        <f>IF(F14="Yes",N14,0)</f>
        <v>8.3932500000000047E-4</v>
      </c>
      <c r="P14" s="39">
        <f>IF(F14="No",N14,0)</f>
        <v>0</v>
      </c>
      <c r="Q14" s="39">
        <f t="shared" si="3"/>
        <v>8.3932500000000047E-4</v>
      </c>
      <c r="R14" s="39">
        <f t="shared" si="4"/>
        <v>0</v>
      </c>
    </row>
    <row r="15" spans="1:18" ht="16" x14ac:dyDescent="0.2">
      <c r="A15" s="14">
        <v>14</v>
      </c>
      <c r="B15" s="1" t="s">
        <v>15</v>
      </c>
      <c r="C15" s="1" t="s">
        <v>40</v>
      </c>
      <c r="D15" s="2">
        <v>2.3E-2</v>
      </c>
      <c r="E15" s="2">
        <v>2.5999999999999999E-2</v>
      </c>
      <c r="F15" s="35" t="s">
        <v>13</v>
      </c>
      <c r="G15" s="35" t="str">
        <f t="shared" si="1"/>
        <v>No</v>
      </c>
      <c r="H15" s="24" t="s">
        <v>12</v>
      </c>
      <c r="I15" s="28" t="s">
        <v>13</v>
      </c>
      <c r="J15" s="8">
        <v>0.5</v>
      </c>
      <c r="K15" s="8">
        <v>0.5</v>
      </c>
      <c r="L15" s="10" t="s">
        <v>14</v>
      </c>
      <c r="M15" s="34">
        <f t="shared" si="2"/>
        <v>1.15E-2</v>
      </c>
      <c r="N15" s="34">
        <f t="shared" si="0"/>
        <v>1.15E-2</v>
      </c>
      <c r="O15" s="39">
        <f>IF(F15="Yes",N15,0)</f>
        <v>1.15E-2</v>
      </c>
      <c r="P15" s="39">
        <f>IF(F15="No",N15,0)</f>
        <v>0</v>
      </c>
      <c r="Q15" s="39">
        <f t="shared" si="3"/>
        <v>0</v>
      </c>
      <c r="R15" s="39">
        <f t="shared" si="4"/>
        <v>1.15E-2</v>
      </c>
    </row>
    <row r="16" spans="1:18" ht="16" x14ac:dyDescent="0.2">
      <c r="A16" s="14">
        <v>15</v>
      </c>
      <c r="B16" s="1" t="s">
        <v>10</v>
      </c>
      <c r="C16" s="1" t="s">
        <v>41</v>
      </c>
      <c r="D16" s="2">
        <v>2.3E-2</v>
      </c>
      <c r="E16" s="2">
        <v>2E-3</v>
      </c>
      <c r="F16" s="35" t="s">
        <v>60</v>
      </c>
      <c r="G16" s="35" t="str">
        <f t="shared" si="1"/>
        <v>No</v>
      </c>
      <c r="H16" s="24" t="s">
        <v>42</v>
      </c>
      <c r="I16" s="28" t="s">
        <v>13</v>
      </c>
      <c r="J16" s="8">
        <v>0.39</v>
      </c>
      <c r="K16" s="8">
        <v>0.89629999999999999</v>
      </c>
      <c r="L16" s="10" t="s">
        <v>14</v>
      </c>
      <c r="M16" s="34">
        <f t="shared" si="2"/>
        <v>1.4029999999999999E-2</v>
      </c>
      <c r="N16" s="34">
        <f t="shared" si="0"/>
        <v>2.3851000000000002E-3</v>
      </c>
      <c r="O16" s="39">
        <f>IF(F16="Yes",N16,0)</f>
        <v>0</v>
      </c>
      <c r="P16" s="39">
        <f>IF(F16="No",N16,0)</f>
        <v>2.3851000000000002E-3</v>
      </c>
      <c r="Q16" s="39">
        <f t="shared" si="3"/>
        <v>0</v>
      </c>
      <c r="R16" s="39">
        <f t="shared" si="4"/>
        <v>2.3851000000000002E-3</v>
      </c>
    </row>
    <row r="17" spans="1:18" ht="32" x14ac:dyDescent="0.2">
      <c r="A17" s="14">
        <v>16</v>
      </c>
      <c r="B17" s="1" t="s">
        <v>15</v>
      </c>
      <c r="C17" s="1" t="s">
        <v>43</v>
      </c>
      <c r="D17" s="2">
        <v>9.2999999999999999E-2</v>
      </c>
      <c r="E17" s="2">
        <v>2.5999999999999999E-2</v>
      </c>
      <c r="F17" s="35" t="s">
        <v>60</v>
      </c>
      <c r="G17" s="35" t="str">
        <f t="shared" si="1"/>
        <v>Yes</v>
      </c>
      <c r="H17" s="24" t="s">
        <v>44</v>
      </c>
      <c r="I17" s="28" t="s">
        <v>13</v>
      </c>
      <c r="J17" s="8">
        <v>0.9</v>
      </c>
      <c r="K17" s="8">
        <v>0.9</v>
      </c>
      <c r="L17" s="10" t="s">
        <v>14</v>
      </c>
      <c r="M17" s="34">
        <f t="shared" si="2"/>
        <v>9.2999999999999975E-3</v>
      </c>
      <c r="N17" s="34">
        <f t="shared" si="0"/>
        <v>9.2999999999999975E-3</v>
      </c>
      <c r="O17" s="39">
        <f>IF(F17="Yes",N17,0)</f>
        <v>0</v>
      </c>
      <c r="P17" s="39">
        <f>IF(F17="No",N17,0)</f>
        <v>9.2999999999999975E-3</v>
      </c>
      <c r="Q17" s="39">
        <f t="shared" si="3"/>
        <v>9.2999999999999975E-3</v>
      </c>
      <c r="R17" s="39">
        <f t="shared" si="4"/>
        <v>0</v>
      </c>
    </row>
    <row r="18" spans="1:18" ht="16" x14ac:dyDescent="0.2">
      <c r="A18" s="14">
        <v>17</v>
      </c>
      <c r="B18" s="1" t="s">
        <v>10</v>
      </c>
      <c r="C18" s="1" t="s">
        <v>45</v>
      </c>
      <c r="D18" s="2">
        <v>2.3E-2</v>
      </c>
      <c r="E18" s="2">
        <v>8.0000000000000002E-3</v>
      </c>
      <c r="F18" s="35" t="s">
        <v>13</v>
      </c>
      <c r="G18" s="35" t="str">
        <f t="shared" si="1"/>
        <v>No</v>
      </c>
      <c r="H18" s="24" t="s">
        <v>12</v>
      </c>
      <c r="I18" s="28" t="s">
        <v>13</v>
      </c>
      <c r="J18" s="8">
        <v>0.39</v>
      </c>
      <c r="K18" s="8">
        <v>0.94510000000000005</v>
      </c>
      <c r="L18" s="10" t="s">
        <v>14</v>
      </c>
      <c r="M18" s="34">
        <f t="shared" si="2"/>
        <v>1.4029999999999999E-2</v>
      </c>
      <c r="N18" s="34">
        <f t="shared" si="0"/>
        <v>1.2626999999999988E-3</v>
      </c>
      <c r="O18" s="39">
        <f>IF(F18="Yes",N18,0)</f>
        <v>1.2626999999999988E-3</v>
      </c>
      <c r="P18" s="39">
        <f>IF(F18="No",N18,0)</f>
        <v>0</v>
      </c>
      <c r="Q18" s="39">
        <f t="shared" si="3"/>
        <v>0</v>
      </c>
      <c r="R18" s="39">
        <f t="shared" si="4"/>
        <v>1.2626999999999988E-3</v>
      </c>
    </row>
    <row r="19" spans="1:18" ht="32" x14ac:dyDescent="0.2">
      <c r="A19" s="14">
        <v>18</v>
      </c>
      <c r="B19" s="1" t="s">
        <v>10</v>
      </c>
      <c r="C19" s="1" t="s">
        <v>46</v>
      </c>
      <c r="D19" s="2">
        <v>0</v>
      </c>
      <c r="E19" s="2">
        <v>1.4E-2</v>
      </c>
      <c r="F19" s="35" t="s">
        <v>60</v>
      </c>
      <c r="G19" s="35" t="str">
        <f t="shared" si="1"/>
        <v>No</v>
      </c>
      <c r="H19" s="24" t="s">
        <v>47</v>
      </c>
      <c r="I19" s="28" t="s">
        <v>13</v>
      </c>
      <c r="J19" s="8">
        <v>0.39</v>
      </c>
      <c r="K19" s="8">
        <v>0.50590000000000002</v>
      </c>
      <c r="L19" s="10" t="s">
        <v>14</v>
      </c>
      <c r="M19" s="34">
        <f t="shared" si="2"/>
        <v>0</v>
      </c>
      <c r="N19" s="34">
        <f t="shared" si="0"/>
        <v>0</v>
      </c>
      <c r="O19" s="39">
        <f>IF(F19="Yes",N19,0)</f>
        <v>0</v>
      </c>
      <c r="P19" s="39">
        <f>IF(F19="No",N19,0)</f>
        <v>0</v>
      </c>
      <c r="Q19" s="39">
        <f t="shared" si="3"/>
        <v>0</v>
      </c>
      <c r="R19" s="39">
        <f t="shared" si="4"/>
        <v>0</v>
      </c>
    </row>
    <row r="20" spans="1:18" ht="16" x14ac:dyDescent="0.2">
      <c r="A20" s="14">
        <v>19</v>
      </c>
      <c r="B20" s="1" t="s">
        <v>15</v>
      </c>
      <c r="C20" s="1" t="s">
        <v>48</v>
      </c>
      <c r="D20" s="2">
        <v>2.3E-2</v>
      </c>
      <c r="E20" s="2">
        <v>1.2999999999999999E-2</v>
      </c>
      <c r="F20" s="35" t="s">
        <v>60</v>
      </c>
      <c r="G20" s="35" t="str">
        <f t="shared" si="1"/>
        <v>No</v>
      </c>
      <c r="H20" s="24" t="s">
        <v>27</v>
      </c>
      <c r="I20" s="28" t="s">
        <v>13</v>
      </c>
      <c r="J20" s="8">
        <v>0.5</v>
      </c>
      <c r="K20" s="8">
        <v>0.5</v>
      </c>
      <c r="L20" s="10" t="s">
        <v>14</v>
      </c>
      <c r="M20" s="34">
        <f t="shared" si="2"/>
        <v>1.15E-2</v>
      </c>
      <c r="N20" s="34">
        <f t="shared" si="0"/>
        <v>1.15E-2</v>
      </c>
      <c r="O20" s="39">
        <f>IF(F20="Yes",N20,0)</f>
        <v>0</v>
      </c>
      <c r="P20" s="39">
        <f>IF(F20="No",N20,0)</f>
        <v>1.15E-2</v>
      </c>
      <c r="Q20" s="39">
        <f t="shared" si="3"/>
        <v>0</v>
      </c>
      <c r="R20" s="39">
        <f t="shared" si="4"/>
        <v>1.15E-2</v>
      </c>
    </row>
    <row r="21" spans="1:18" ht="16" x14ac:dyDescent="0.2">
      <c r="A21" s="14">
        <v>21</v>
      </c>
      <c r="B21" s="1" t="s">
        <v>49</v>
      </c>
      <c r="C21" s="1" t="s">
        <v>49</v>
      </c>
      <c r="D21" s="2">
        <v>2.3E-2</v>
      </c>
      <c r="E21" s="2">
        <v>8.0000000000000002E-3</v>
      </c>
      <c r="F21" s="35" t="s">
        <v>13</v>
      </c>
      <c r="G21" s="35" t="str">
        <f t="shared" si="1"/>
        <v>No</v>
      </c>
      <c r="H21" s="24" t="s">
        <v>50</v>
      </c>
      <c r="I21" s="28" t="s">
        <v>13</v>
      </c>
      <c r="J21" s="8">
        <v>0.99</v>
      </c>
      <c r="K21" s="8">
        <v>0.99880000000000002</v>
      </c>
      <c r="L21" s="10" t="s">
        <v>14</v>
      </c>
      <c r="M21" s="34">
        <f t="shared" si="2"/>
        <v>2.300000000000002E-4</v>
      </c>
      <c r="N21" s="34">
        <f t="shared" si="0"/>
        <v>2.7599999999999512E-5</v>
      </c>
      <c r="O21" s="39">
        <f>IF(F21="Yes",N21,0)</f>
        <v>2.7599999999999512E-5</v>
      </c>
      <c r="P21" s="39">
        <f>IF(F21="No",N21,0)</f>
        <v>0</v>
      </c>
      <c r="Q21" s="39">
        <f t="shared" si="3"/>
        <v>0</v>
      </c>
      <c r="R21" s="39">
        <f t="shared" si="4"/>
        <v>2.7599999999999512E-5</v>
      </c>
    </row>
    <row r="22" spans="1:18" ht="32" x14ac:dyDescent="0.2">
      <c r="A22" s="14">
        <v>22</v>
      </c>
      <c r="B22" s="1" t="s">
        <v>10</v>
      </c>
      <c r="C22" s="1" t="s">
        <v>51</v>
      </c>
      <c r="D22" s="2">
        <v>2.3E-2</v>
      </c>
      <c r="E22" s="2">
        <v>7.0000000000000001E-3</v>
      </c>
      <c r="F22" s="35" t="s">
        <v>13</v>
      </c>
      <c r="G22" s="35" t="str">
        <f t="shared" si="1"/>
        <v>Yes</v>
      </c>
      <c r="H22" s="24" t="s">
        <v>52</v>
      </c>
      <c r="I22" s="28" t="s">
        <v>13</v>
      </c>
      <c r="J22" s="8">
        <v>0.39</v>
      </c>
      <c r="K22" s="8">
        <v>0.39</v>
      </c>
      <c r="L22" s="10" t="s">
        <v>14</v>
      </c>
      <c r="M22" s="34">
        <f t="shared" si="2"/>
        <v>1.4029999999999999E-2</v>
      </c>
      <c r="N22" s="34">
        <f t="shared" si="0"/>
        <v>1.4029999999999999E-2</v>
      </c>
      <c r="O22" s="39">
        <f>IF(F22="Yes",N22,0)</f>
        <v>1.4029999999999999E-2</v>
      </c>
      <c r="P22" s="39">
        <f>IF(F22="No",N22,0)</f>
        <v>0</v>
      </c>
      <c r="Q22" s="39">
        <f t="shared" si="3"/>
        <v>1.4029999999999999E-2</v>
      </c>
      <c r="R22" s="39">
        <f t="shared" si="4"/>
        <v>0</v>
      </c>
    </row>
    <row r="23" spans="1:18" ht="16" x14ac:dyDescent="0.2">
      <c r="A23" s="17">
        <v>23</v>
      </c>
      <c r="B23" s="18" t="s">
        <v>53</v>
      </c>
      <c r="C23" s="18" t="s">
        <v>53</v>
      </c>
      <c r="D23" s="22">
        <v>2.3E-2</v>
      </c>
      <c r="E23" s="22">
        <v>2E-3</v>
      </c>
      <c r="F23" s="38" t="s">
        <v>60</v>
      </c>
      <c r="G23" s="35" t="str">
        <f t="shared" si="1"/>
        <v>No</v>
      </c>
      <c r="H23" s="27" t="s">
        <v>12</v>
      </c>
      <c r="I23" s="31" t="s">
        <v>13</v>
      </c>
      <c r="J23" s="20">
        <v>0.1</v>
      </c>
      <c r="K23" s="20">
        <v>0.91900000000000004</v>
      </c>
      <c r="L23" s="21" t="s">
        <v>14</v>
      </c>
      <c r="M23" s="34">
        <f t="shared" si="2"/>
        <v>2.07E-2</v>
      </c>
      <c r="N23" s="34">
        <f t="shared" si="0"/>
        <v>1.862999999999999E-3</v>
      </c>
      <c r="O23" s="39">
        <f>IF(F23="Yes",N23,0)</f>
        <v>0</v>
      </c>
      <c r="P23" s="39">
        <f>IF(F23="No",N23,0)</f>
        <v>1.862999999999999E-3</v>
      </c>
      <c r="Q23" s="39">
        <f t="shared" si="3"/>
        <v>0</v>
      </c>
      <c r="R23" s="39">
        <f t="shared" si="4"/>
        <v>1.862999999999999E-3</v>
      </c>
    </row>
    <row r="24" spans="1:18" ht="16" x14ac:dyDescent="0.2">
      <c r="B24" s="33" t="s">
        <v>56</v>
      </c>
      <c r="D24" s="8">
        <f>SUM(D2:D23)</f>
        <v>0.99750000000000016</v>
      </c>
      <c r="E24" s="8">
        <f>SUM(E2:E23)</f>
        <v>0.98800000000000032</v>
      </c>
      <c r="F24" s="8"/>
      <c r="G24" s="8"/>
      <c r="M24" s="8">
        <f>1-SUM(M2:M23)</f>
        <v>0.68803999999999998</v>
      </c>
      <c r="N24" s="8">
        <f>1-SUM(N2:N23)</f>
        <v>0.86893004500000004</v>
      </c>
      <c r="O24" s="39">
        <f>SUM(O2:O23)</f>
        <v>4.7454975000000003E-2</v>
      </c>
      <c r="P24" s="39">
        <f>SUM(P2:P23)</f>
        <v>8.3614979999999992E-2</v>
      </c>
      <c r="Q24" s="39">
        <f>SUM(Q2:Q23)</f>
        <v>6.9540074999999993E-2</v>
      </c>
      <c r="R24" s="39">
        <f>SUM(R2:R23)</f>
        <v>6.1529880000000002E-2</v>
      </c>
    </row>
    <row r="26" spans="1:18" x14ac:dyDescent="0.2">
      <c r="A26" t="s">
        <v>54</v>
      </c>
    </row>
    <row r="27" spans="1:18" x14ac:dyDescent="0.2">
      <c r="A27" t="s">
        <v>55</v>
      </c>
    </row>
  </sheetData>
  <autoFilter ref="A1:L23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MPvsNon_x002d_case xmlns="1b8c7dd4-7e51-4561-9313-e48b722d387b" xsi:nil="true"/>
    <YearRecieved xmlns="1b8c7dd4-7e51-4561-9313-e48b722d387b" xsi:nil="true"/>
    <WMPVersion xmlns="1b8c7dd4-7e51-4561-9313-e48b722d387b" xsi:nil="true"/>
    <lcf76f155ced4ddcb4097134ff3c332f xmlns="1b8c7dd4-7e51-4561-9313-e48b722d387b">
      <Terms xmlns="http://schemas.microsoft.com/office/infopath/2007/PartnerControls"/>
    </lcf76f155ced4ddcb4097134ff3c332f>
    <TaxCatchAll xmlns="de18837b-0a11-4028-9fd9-bf24d275bb00" xsi:nil="true"/>
    <DateReceived xmlns="1b8c7dd4-7e51-4561-9313-e48b722d38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F36BC4540624EA8AAB8F44485111C" ma:contentTypeVersion="20" ma:contentTypeDescription="Create a new document." ma:contentTypeScope="" ma:versionID="4b72a3daf95704a3d8c91a1338bc556d">
  <xsd:schema xmlns:xsd="http://www.w3.org/2001/XMLSchema" xmlns:xs="http://www.w3.org/2001/XMLSchema" xmlns:p="http://schemas.microsoft.com/office/2006/metadata/properties" xmlns:ns2="1b8c7dd4-7e51-4561-9313-e48b722d387b" xmlns:ns3="de18837b-0a11-4028-9fd9-bf24d275bb00" targetNamespace="http://schemas.microsoft.com/office/2006/metadata/properties" ma:root="true" ma:fieldsID="379cf66475c9b927e652d256b523723f" ns2:_="" ns3:_="">
    <xsd:import namespace="1b8c7dd4-7e51-4561-9313-e48b722d387b"/>
    <xsd:import namespace="de18837b-0a11-4028-9fd9-bf24d275bb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WMPvsNon_x002d_case" minOccurs="0"/>
                <xsd:element ref="ns2:WMPVersion" minOccurs="0"/>
                <xsd:element ref="ns2:YearRecieved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DateReceived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c7dd4-7e51-4561-9313-e48b722d3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MPvsNon_x002d_case" ma:index="12" nillable="true" ma:displayName="Filing" ma:format="Dropdown" ma:internalName="WMPvsNon_x002d_case">
      <xsd:simpleType>
        <xsd:restriction base="dms:Choice">
          <xsd:enumeration value="WMP"/>
          <xsd:enumeration value="Non-case"/>
          <xsd:enumeration value="SVM"/>
          <xsd:enumeration value="AFN"/>
          <xsd:enumeration value="Independent Evaluator"/>
          <xsd:enumeration value="PSPS"/>
          <xsd:enumeration value="SB884"/>
        </xsd:restriction>
      </xsd:simpleType>
    </xsd:element>
    <xsd:element name="WMPVersion" ma:index="13" nillable="true" ma:displayName="WMP Version" ma:format="Dropdown" ma:internalName="WMPVersion">
      <xsd:simpleType>
        <xsd:restriction base="dms:Choice">
          <xsd:enumeration value="2025 WMP Update (2024 Filing)"/>
          <xsd:enumeration value="2023-2025 WMP"/>
          <xsd:enumeration value="2022 WMP"/>
          <xsd:enumeration value="2021 WMP"/>
          <xsd:enumeration value="2020 WMP"/>
          <xsd:enumeration value="2019 WMP"/>
        </xsd:restriction>
      </xsd:simpleType>
    </xsd:element>
    <xsd:element name="YearRecieved" ma:index="14" nillable="true" ma:displayName="Year Recieved" ma:format="Dropdown" ma:internalName="YearRecieved">
      <xsd:simpleType>
        <xsd:restriction base="dms:Choice"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DateReceived" ma:index="24" nillable="true" ma:displayName="Date Received" ma:format="DateOnly" ma:internalName="DateReceived">
      <xsd:simpleType>
        <xsd:restriction base="dms:DateTim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8837b-0a11-4028-9fd9-bf24d275bb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7c7acb-5488-4283-902a-be16ec1310d5}" ma:internalName="TaxCatchAll" ma:showField="CatchAllData" ma:web="de18837b-0a11-4028-9fd9-bf24d275bb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3BA867-B8A4-4B20-9B17-7E0E22602FCC}">
  <ds:schemaRefs>
    <ds:schemaRef ds:uri="http://schemas.microsoft.com/office/2006/metadata/properties"/>
    <ds:schemaRef ds:uri="http://schemas.microsoft.com/office/infopath/2007/PartnerControls"/>
    <ds:schemaRef ds:uri="1b8c7dd4-7e51-4561-9313-e48b722d387b"/>
    <ds:schemaRef ds:uri="de18837b-0a11-4028-9fd9-bf24d275bb00"/>
  </ds:schemaRefs>
</ds:datastoreItem>
</file>

<file path=customXml/itemProps2.xml><?xml version="1.0" encoding="utf-8"?>
<ds:datastoreItem xmlns:ds="http://schemas.openxmlformats.org/officeDocument/2006/customXml" ds:itemID="{A87797E2-97DF-4ECE-8874-34CF70F8C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c7dd4-7e51-4561-9313-e48b722d387b"/>
    <ds:schemaRef ds:uri="de18837b-0a11-4028-9fd9-bf24d275bb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80AD62-FCD0-4C6D-94B6-79A229BA7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2025-06-10T22:44:28Z</dcterms:created>
  <dcterms:modified xsi:type="dcterms:W3CDTF">2025-06-12T01:07:08Z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0x010100037F36BC4540624EA8AAB8F44485111C</vt:lpwstr>
  </property>
</Properties>
</file>