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3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4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5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6.xml" ContentType="application/vnd.openxmlformats-officedocument.drawing+xml"/>
  <Override PartName="/xl/charts/chart9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jwmitchell On My Mac\Work\WEEDS\Calculations\A14Data\"/>
    </mc:Choice>
  </mc:AlternateContent>
  <bookViews>
    <workbookView xWindow="135" yWindow="135" windowWidth="12285" windowHeight="3075" tabRatio="720" activeTab="2"/>
  </bookViews>
  <sheets>
    <sheet name="Data" sheetId="1" r:id="rId1"/>
    <sheet name="ExtCauseExcl" sheetId="2" r:id="rId2"/>
    <sheet name="FireWeatherOutages" sheetId="9" r:id="rId3"/>
    <sheet name="Vegetation" sheetId="11" r:id="rId4"/>
    <sheet name="VegFWO" sheetId="13" r:id="rId5"/>
    <sheet name="Circuits" sheetId="7" r:id="rId6"/>
    <sheet name="WeatherIncidents" sheetId="4" r:id="rId7"/>
    <sheet name="WeatherStations" sheetId="3" r:id="rId8"/>
    <sheet name="Fires0815" sheetId="15" r:id="rId9"/>
    <sheet name="Fires0407" sheetId="17" r:id="rId10"/>
    <sheet name="FiresFW" sheetId="28" r:id="rId11"/>
    <sheet name="excess_outage" sheetId="29" r:id="rId12"/>
  </sheets>
  <externalReferences>
    <externalReference r:id="rId13"/>
  </externalReferences>
  <definedNames>
    <definedName name="_xlnm._FilterDatabase" localSheetId="0" hidden="1">Data!$E$1:$E$4189</definedName>
    <definedName name="_xlnm._FilterDatabase" localSheetId="1" hidden="1">ExtCauseExcl!$A$1:$H$2239</definedName>
    <definedName name="_xlnm._FilterDatabase" localSheetId="9" hidden="1">Fires0407!$I$1:$I$94</definedName>
    <definedName name="_xlnm._FilterDatabase" localSheetId="8" hidden="1">Fires0815!$A$4:$O$204</definedName>
    <definedName name="_xlnm._FilterDatabase" localSheetId="3" hidden="1">Vegetation!$G$1:$G$167</definedName>
    <definedName name="_xlnm._FilterDatabase" localSheetId="4" hidden="1">VegFWO!$G$1:$G$23</definedName>
    <definedName name="_xlnm.Criteria" localSheetId="1">ExtCauseExcl!$F$1:$F$2239</definedName>
    <definedName name="_xlnm.Extract" localSheetId="1">WeatherStations!$A$1</definedName>
  </definedNames>
  <calcPr calcId="152511"/>
</workbook>
</file>

<file path=xl/calcChain.xml><?xml version="1.0" encoding="utf-8"?>
<calcChain xmlns="http://schemas.openxmlformats.org/spreadsheetml/2006/main">
  <c r="T13" i="9" l="1"/>
  <c r="T12" i="9"/>
  <c r="T9" i="9"/>
  <c r="T7" i="9"/>
  <c r="T6" i="9"/>
  <c r="T5" i="9"/>
  <c r="T4" i="9"/>
  <c r="T3" i="9"/>
  <c r="U13" i="9"/>
  <c r="U12" i="9"/>
  <c r="U9" i="9"/>
  <c r="U7" i="9"/>
  <c r="U6" i="9"/>
  <c r="U5" i="9"/>
  <c r="U4" i="9"/>
  <c r="U3" i="9"/>
  <c r="S13" i="9"/>
  <c r="S12" i="9"/>
  <c r="S9" i="9"/>
  <c r="S7" i="9"/>
  <c r="S6" i="9"/>
  <c r="S5" i="9"/>
  <c r="S4" i="9"/>
  <c r="S3" i="9"/>
  <c r="R13" i="9"/>
  <c r="R12" i="9"/>
  <c r="R9" i="9"/>
  <c r="R7" i="9"/>
  <c r="R6" i="9"/>
  <c r="R5" i="9"/>
  <c r="R4" i="9"/>
  <c r="R3" i="9"/>
  <c r="Q7" i="9"/>
  <c r="Q5" i="9"/>
  <c r="U13" i="4"/>
  <c r="U12" i="4"/>
  <c r="U9" i="4"/>
  <c r="U7" i="4"/>
  <c r="U6" i="4"/>
  <c r="U5" i="4"/>
  <c r="U4" i="4"/>
  <c r="U3" i="4"/>
  <c r="T13" i="4"/>
  <c r="T12" i="4"/>
  <c r="T9" i="4"/>
  <c r="T7" i="4"/>
  <c r="T6" i="4"/>
  <c r="T5" i="4"/>
  <c r="T4" i="4"/>
  <c r="T3" i="4"/>
  <c r="S4" i="4"/>
  <c r="S5" i="4" s="1"/>
  <c r="S6" i="4" s="1"/>
  <c r="S7" i="4" s="1"/>
  <c r="S8" i="4" s="1"/>
  <c r="S9" i="4" s="1"/>
  <c r="S10" i="4" s="1"/>
  <c r="S11" i="4" s="1"/>
  <c r="S12" i="4" s="1"/>
  <c r="S13" i="4" s="1"/>
  <c r="S14" i="4" s="1"/>
  <c r="Q26" i="4"/>
  <c r="Q25" i="4"/>
  <c r="Q24" i="4"/>
  <c r="Q23" i="4"/>
  <c r="Q22" i="4"/>
  <c r="Q21" i="4"/>
  <c r="Q20" i="4"/>
  <c r="Q19" i="4"/>
  <c r="Q18" i="4"/>
  <c r="Q17" i="4"/>
  <c r="Q16" i="4"/>
  <c r="Q15" i="4"/>
  <c r="Q14" i="4"/>
  <c r="Q13" i="4"/>
  <c r="Q12" i="4"/>
  <c r="Q11" i="4"/>
  <c r="Q10" i="4"/>
  <c r="Q9" i="4"/>
  <c r="Q8" i="4"/>
  <c r="Q7" i="4"/>
  <c r="Q6" i="4"/>
  <c r="Q5" i="4"/>
  <c r="Q4" i="4"/>
  <c r="Q3" i="4"/>
  <c r="D20" i="29" a="1"/>
  <c r="D20" i="29"/>
  <c r="E20" i="29"/>
  <c r="D21" i="29"/>
  <c r="E21" i="29"/>
  <c r="D22" i="29"/>
  <c r="E22" i="29"/>
  <c r="D23" i="29"/>
  <c r="E23" i="29"/>
  <c r="D24" i="29"/>
  <c r="E24" i="29"/>
  <c r="L14" i="29"/>
  <c r="L13" i="29"/>
  <c r="L12" i="29"/>
  <c r="L11" i="29"/>
  <c r="L10" i="29"/>
  <c r="L9" i="29"/>
  <c r="L8" i="29"/>
  <c r="L7" i="29"/>
  <c r="L6" i="29"/>
  <c r="L5" i="29"/>
  <c r="L4" i="29"/>
  <c r="L3" i="29"/>
  <c r="L2" i="29"/>
  <c r="E2" i="29"/>
  <c r="F2" i="29"/>
  <c r="G2" i="29"/>
  <c r="H2" i="29"/>
  <c r="E3" i="29"/>
  <c r="F3" i="29"/>
  <c r="G3" i="29"/>
  <c r="H3" i="29"/>
  <c r="E4" i="29"/>
  <c r="F4" i="29"/>
  <c r="G4" i="29"/>
  <c r="H4" i="29"/>
  <c r="E5" i="29"/>
  <c r="F5" i="29"/>
  <c r="G5" i="29"/>
  <c r="H5" i="29"/>
  <c r="E6" i="29"/>
  <c r="F6" i="29"/>
  <c r="G6" i="29"/>
  <c r="H6" i="29"/>
  <c r="E7" i="29"/>
  <c r="F7" i="29"/>
  <c r="G7" i="29"/>
  <c r="H7" i="29"/>
  <c r="E8" i="29"/>
  <c r="F8" i="29"/>
  <c r="G8" i="29"/>
  <c r="H8" i="29"/>
  <c r="E9" i="29"/>
  <c r="F9" i="29"/>
  <c r="G9" i="29"/>
  <c r="H9" i="29"/>
  <c r="E10" i="29"/>
  <c r="F10" i="29"/>
  <c r="G10" i="29"/>
  <c r="H10" i="29"/>
  <c r="E11" i="29"/>
  <c r="F11" i="29"/>
  <c r="G11" i="29"/>
  <c r="H11" i="29"/>
  <c r="E12" i="29"/>
  <c r="F12" i="29"/>
  <c r="G12" i="29"/>
  <c r="H12" i="29"/>
  <c r="E13" i="29"/>
  <c r="F13" i="29"/>
  <c r="G13" i="29"/>
  <c r="H13" i="29"/>
  <c r="E14" i="29"/>
  <c r="F14" i="29"/>
  <c r="G14" i="29"/>
  <c r="H14" i="29"/>
  <c r="E15" i="29"/>
  <c r="F15" i="29"/>
  <c r="G15" i="29"/>
  <c r="H15" i="29"/>
  <c r="B17" i="29"/>
  <c r="B16" i="29"/>
  <c r="B15" i="29"/>
  <c r="B14" i="29"/>
  <c r="B13" i="29"/>
  <c r="B12" i="29"/>
  <c r="B11" i="29"/>
  <c r="B10" i="29"/>
  <c r="B9" i="29"/>
  <c r="B8" i="29"/>
  <c r="B7" i="29"/>
  <c r="B6" i="29"/>
  <c r="B5" i="29"/>
  <c r="B4" i="29"/>
  <c r="B3" i="29"/>
  <c r="B2" i="29"/>
  <c r="P26" i="4"/>
  <c r="P25" i="4"/>
  <c r="P24" i="4"/>
  <c r="P23" i="4"/>
  <c r="P22" i="4"/>
  <c r="P21" i="4"/>
  <c r="P20" i="4"/>
  <c r="P19" i="4"/>
  <c r="P18" i="4"/>
  <c r="P17" i="4"/>
  <c r="P16" i="4"/>
  <c r="P15" i="4"/>
  <c r="P14" i="4"/>
  <c r="P13" i="4"/>
  <c r="P12" i="4"/>
  <c r="P11" i="4"/>
  <c r="P10" i="4"/>
  <c r="P9" i="4"/>
  <c r="P8" i="4"/>
  <c r="P7" i="4"/>
  <c r="P6" i="4"/>
  <c r="P5" i="4"/>
  <c r="P4" i="4"/>
  <c r="P3" i="4"/>
  <c r="I2" i="29" l="1"/>
  <c r="K2" i="29"/>
  <c r="I3" i="29"/>
  <c r="K3" i="29"/>
  <c r="I4" i="29"/>
  <c r="K4" i="29"/>
  <c r="I5" i="29"/>
  <c r="K5" i="29"/>
  <c r="I6" i="29"/>
  <c r="K6" i="29"/>
  <c r="I7" i="29"/>
  <c r="K7" i="29"/>
  <c r="I8" i="29"/>
  <c r="K8" i="29"/>
  <c r="I9" i="29"/>
  <c r="K9" i="29"/>
  <c r="I10" i="29"/>
  <c r="K10" i="29"/>
  <c r="I11" i="29"/>
  <c r="K11" i="29"/>
  <c r="I12" i="29"/>
  <c r="K12" i="29"/>
  <c r="I13" i="29"/>
  <c r="K13" i="29"/>
  <c r="I14" i="29"/>
  <c r="K14" i="29"/>
  <c r="I15" i="29"/>
  <c r="J15" i="29"/>
  <c r="K15" i="29" l="1"/>
  <c r="J14" i="29"/>
  <c r="J13" i="29"/>
  <c r="J12" i="29"/>
  <c r="J11" i="29"/>
  <c r="J10" i="29"/>
  <c r="J9" i="29"/>
  <c r="J8" i="29"/>
  <c r="J7" i="29"/>
  <c r="J6" i="29"/>
  <c r="J5" i="29"/>
  <c r="J4" i="29"/>
  <c r="J3" i="29"/>
  <c r="J2" i="29"/>
  <c r="R7" i="17" l="1"/>
  <c r="R5" i="17"/>
  <c r="R4" i="17"/>
  <c r="R3" i="17"/>
  <c r="R2" i="17"/>
  <c r="Q5" i="17"/>
  <c r="Q7" i="17"/>
  <c r="Q4" i="17"/>
  <c r="Q3" i="17"/>
  <c r="Q2" i="17"/>
  <c r="P7" i="17"/>
  <c r="P5" i="17"/>
  <c r="P4" i="17"/>
  <c r="P3" i="17"/>
  <c r="P2" i="17"/>
  <c r="O22" i="28"/>
  <c r="O21" i="28"/>
  <c r="O20" i="28"/>
  <c r="O19" i="28"/>
  <c r="O18" i="28"/>
  <c r="I12" i="28"/>
  <c r="I11" i="28"/>
  <c r="I10" i="28"/>
  <c r="I9" i="28"/>
  <c r="I8" i="28"/>
  <c r="I7" i="28"/>
  <c r="K20" i="17"/>
  <c r="K21" i="17" s="1"/>
  <c r="K22" i="17" s="1"/>
  <c r="K23" i="17" s="1"/>
  <c r="K24" i="17" s="1"/>
  <c r="K25" i="17" s="1"/>
  <c r="K26" i="17" s="1"/>
  <c r="K27" i="17" s="1"/>
  <c r="K28" i="17" s="1"/>
  <c r="K29" i="17" s="1"/>
  <c r="K3" i="17"/>
  <c r="K4" i="17" s="1"/>
  <c r="K5" i="17" s="1"/>
  <c r="K6" i="17" s="1"/>
  <c r="K7" i="17" s="1"/>
  <c r="K8" i="17" s="1"/>
  <c r="K9" i="17" s="1"/>
  <c r="K10" i="17" s="1"/>
  <c r="K11" i="17" s="1"/>
  <c r="K12" i="17" s="1"/>
  <c r="K13" i="17" s="1"/>
  <c r="Q7" i="15"/>
  <c r="Q8" i="15" s="1"/>
  <c r="Q9" i="15" s="1"/>
  <c r="Q10" i="15" s="1"/>
  <c r="Q11" i="15" s="1"/>
  <c r="Q12" i="15" s="1"/>
  <c r="Q13" i="15" s="1"/>
  <c r="Q14" i="15" s="1"/>
  <c r="Q15" i="15" s="1"/>
  <c r="Q16" i="15" s="1"/>
  <c r="Q17" i="15" s="1"/>
  <c r="I94" i="17" l="1"/>
  <c r="I93" i="17"/>
  <c r="I92" i="17"/>
  <c r="I91" i="17"/>
  <c r="I90" i="17"/>
  <c r="I89" i="17"/>
  <c r="I88" i="17"/>
  <c r="I87" i="17"/>
  <c r="I86" i="17"/>
  <c r="I85" i="17"/>
  <c r="I84" i="17"/>
  <c r="I83" i="17"/>
  <c r="I82" i="17"/>
  <c r="I81" i="17"/>
  <c r="I80" i="17"/>
  <c r="I79" i="17"/>
  <c r="I78" i="17"/>
  <c r="I77" i="17"/>
  <c r="I76" i="17"/>
  <c r="I75" i="17"/>
  <c r="I74" i="17"/>
  <c r="I73" i="17"/>
  <c r="I72" i="17"/>
  <c r="I71" i="17"/>
  <c r="I70" i="17"/>
  <c r="I69" i="17"/>
  <c r="I68" i="17"/>
  <c r="I67" i="17"/>
  <c r="I66" i="17"/>
  <c r="I65" i="17"/>
  <c r="I64" i="17"/>
  <c r="I63" i="17"/>
  <c r="I62" i="17"/>
  <c r="I61" i="17"/>
  <c r="I60" i="17"/>
  <c r="I59" i="17"/>
  <c r="I58" i="17"/>
  <c r="I57" i="17"/>
  <c r="I56" i="17"/>
  <c r="I55" i="17"/>
  <c r="I54" i="17"/>
  <c r="I53" i="17"/>
  <c r="I52" i="17"/>
  <c r="I51" i="17"/>
  <c r="I50" i="17"/>
  <c r="I49" i="17"/>
  <c r="I48" i="17"/>
  <c r="I47" i="17"/>
  <c r="I46" i="17"/>
  <c r="I45" i="17"/>
  <c r="I44" i="17"/>
  <c r="I43" i="17"/>
  <c r="I42" i="17"/>
  <c r="I41" i="17"/>
  <c r="I40" i="17"/>
  <c r="I39" i="17"/>
  <c r="I38" i="17"/>
  <c r="I37" i="17"/>
  <c r="I36" i="17"/>
  <c r="I35" i="17"/>
  <c r="I34" i="17"/>
  <c r="I33" i="17"/>
  <c r="I32" i="17"/>
  <c r="I31" i="17"/>
  <c r="I30" i="17"/>
  <c r="I29" i="17"/>
  <c r="I28" i="17"/>
  <c r="I27" i="17"/>
  <c r="I26" i="17"/>
  <c r="I25" i="17"/>
  <c r="I24" i="17"/>
  <c r="I23" i="17"/>
  <c r="I22" i="17"/>
  <c r="I21" i="17"/>
  <c r="I20" i="17"/>
  <c r="I19" i="17"/>
  <c r="I18" i="17"/>
  <c r="I17" i="17"/>
  <c r="I16" i="17"/>
  <c r="I15" i="17"/>
  <c r="I14" i="17"/>
  <c r="I13" i="17"/>
  <c r="I12" i="17"/>
  <c r="I11" i="17"/>
  <c r="I10" i="17"/>
  <c r="I9" i="17"/>
  <c r="I8" i="17"/>
  <c r="I7" i="17"/>
  <c r="I6" i="17"/>
  <c r="I5" i="17"/>
  <c r="O204" i="15"/>
  <c r="O203" i="15"/>
  <c r="O202" i="15"/>
  <c r="O201" i="15"/>
  <c r="O200" i="15"/>
  <c r="O199" i="15"/>
  <c r="O198" i="15"/>
  <c r="O197" i="15"/>
  <c r="O196" i="15"/>
  <c r="O195" i="15"/>
  <c r="O194" i="15"/>
  <c r="O193" i="15"/>
  <c r="O192" i="15"/>
  <c r="O191" i="15"/>
  <c r="O190" i="15"/>
  <c r="O189" i="15"/>
  <c r="O188" i="15"/>
  <c r="O187" i="15"/>
  <c r="O186" i="15"/>
  <c r="O185" i="15"/>
  <c r="O184" i="15"/>
  <c r="O183" i="15"/>
  <c r="O182" i="15"/>
  <c r="O181" i="15"/>
  <c r="O180" i="15"/>
  <c r="O179" i="15"/>
  <c r="O178" i="15"/>
  <c r="O177" i="15"/>
  <c r="O176" i="15"/>
  <c r="O175" i="15"/>
  <c r="O174" i="15"/>
  <c r="O173" i="15"/>
  <c r="O172" i="15"/>
  <c r="O171" i="15"/>
  <c r="O170" i="15"/>
  <c r="O169" i="15"/>
  <c r="O168" i="15"/>
  <c r="O167" i="15"/>
  <c r="O166" i="15"/>
  <c r="O165" i="15"/>
  <c r="O164" i="15"/>
  <c r="O163" i="15"/>
  <c r="O162" i="15"/>
  <c r="O161" i="15"/>
  <c r="O160" i="15"/>
  <c r="O159" i="15"/>
  <c r="O158" i="15"/>
  <c r="O157" i="15"/>
  <c r="O156" i="15"/>
  <c r="O155" i="15"/>
  <c r="O154" i="15"/>
  <c r="O153" i="15"/>
  <c r="O152" i="15"/>
  <c r="O151" i="15"/>
  <c r="O150" i="15"/>
  <c r="O149" i="15"/>
  <c r="O148" i="15"/>
  <c r="O147" i="15"/>
  <c r="O146" i="15"/>
  <c r="O145" i="15"/>
  <c r="O144" i="15"/>
  <c r="O143" i="15"/>
  <c r="O142" i="15"/>
  <c r="O141" i="15"/>
  <c r="O140" i="15"/>
  <c r="O139" i="15"/>
  <c r="O138" i="15"/>
  <c r="O137" i="15"/>
  <c r="O136" i="15"/>
  <c r="O135" i="15"/>
  <c r="O134" i="15"/>
  <c r="O133" i="15"/>
  <c r="O132" i="15"/>
  <c r="O131" i="15"/>
  <c r="O130" i="15"/>
  <c r="O129" i="15"/>
  <c r="O128" i="15"/>
  <c r="O127" i="15"/>
  <c r="O126" i="15"/>
  <c r="O125" i="15"/>
  <c r="O124" i="15"/>
  <c r="O123" i="15"/>
  <c r="O122" i="15"/>
  <c r="O121" i="15"/>
  <c r="O120" i="15"/>
  <c r="O119" i="15"/>
  <c r="O118" i="15"/>
  <c r="O117" i="15"/>
  <c r="O116" i="15"/>
  <c r="O115" i="15"/>
  <c r="O114" i="15"/>
  <c r="O113" i="15"/>
  <c r="O112" i="15"/>
  <c r="O111" i="15"/>
  <c r="O110" i="15"/>
  <c r="O109" i="15"/>
  <c r="O108" i="15"/>
  <c r="O107" i="15"/>
  <c r="O106" i="15"/>
  <c r="O105" i="15"/>
  <c r="O104" i="15"/>
  <c r="O103" i="15"/>
  <c r="O102" i="15"/>
  <c r="O101" i="15"/>
  <c r="O100" i="15"/>
  <c r="O99" i="15"/>
  <c r="O98" i="15"/>
  <c r="O97" i="15"/>
  <c r="O96" i="15"/>
  <c r="O95" i="15"/>
  <c r="O94" i="15"/>
  <c r="O93" i="15"/>
  <c r="O92" i="15"/>
  <c r="O91" i="15"/>
  <c r="O90" i="15"/>
  <c r="O89" i="15"/>
  <c r="O88" i="15"/>
  <c r="O87" i="15"/>
  <c r="O86" i="15"/>
  <c r="O85" i="15"/>
  <c r="O84" i="15"/>
  <c r="O83" i="15"/>
  <c r="O82" i="15"/>
  <c r="O81" i="15"/>
  <c r="O80" i="15"/>
  <c r="O79" i="15"/>
  <c r="O78" i="15"/>
  <c r="O77" i="15"/>
  <c r="O76" i="15"/>
  <c r="O75" i="15"/>
  <c r="O74" i="15"/>
  <c r="O73" i="15"/>
  <c r="O72" i="15"/>
  <c r="O71" i="15"/>
  <c r="O70" i="15"/>
  <c r="O69" i="15"/>
  <c r="O68" i="15"/>
  <c r="O67" i="15"/>
  <c r="O66" i="15"/>
  <c r="O65" i="15"/>
  <c r="O64" i="15"/>
  <c r="O63" i="15"/>
  <c r="O62" i="15"/>
  <c r="O61" i="15"/>
  <c r="O60" i="15"/>
  <c r="O59" i="15"/>
  <c r="O58" i="15"/>
  <c r="O57" i="15"/>
  <c r="O56" i="15"/>
  <c r="O55" i="15"/>
  <c r="O54" i="15"/>
  <c r="O53" i="15"/>
  <c r="O52" i="15"/>
  <c r="O51" i="15"/>
  <c r="O50" i="15"/>
  <c r="O49" i="15"/>
  <c r="O48" i="15"/>
  <c r="O47" i="15"/>
  <c r="O46" i="15"/>
  <c r="O45" i="15"/>
  <c r="O44" i="15"/>
  <c r="O43" i="15"/>
  <c r="O42" i="15"/>
  <c r="O41" i="15"/>
  <c r="O40" i="15"/>
  <c r="O39" i="15"/>
  <c r="O38" i="15"/>
  <c r="O37" i="15"/>
  <c r="O36" i="15"/>
  <c r="O35" i="15"/>
  <c r="O34" i="15"/>
  <c r="O33" i="15"/>
  <c r="O32" i="15"/>
  <c r="O31" i="15"/>
  <c r="O30" i="15"/>
  <c r="O29" i="15"/>
  <c r="O28" i="15"/>
  <c r="O27" i="15"/>
  <c r="O26" i="15"/>
  <c r="O25" i="15"/>
  <c r="O24" i="15"/>
  <c r="O23" i="15"/>
  <c r="O22" i="15"/>
  <c r="O21" i="15"/>
  <c r="O20" i="15"/>
  <c r="O19" i="15"/>
  <c r="O18" i="15"/>
  <c r="O17" i="15"/>
  <c r="O16" i="15"/>
  <c r="O15" i="15"/>
  <c r="O14" i="15"/>
  <c r="O13" i="15"/>
  <c r="O12" i="15"/>
  <c r="O11" i="15"/>
  <c r="O10" i="15"/>
  <c r="O9" i="15"/>
  <c r="O8" i="15"/>
  <c r="O7" i="15"/>
  <c r="O6" i="15"/>
  <c r="O5" i="15"/>
  <c r="P2" i="13" l="1"/>
  <c r="Q3" i="9"/>
  <c r="E29" i="4"/>
  <c r="N4" i="2"/>
  <c r="O2" i="13"/>
  <c r="L16" i="11"/>
  <c r="K3" i="13"/>
  <c r="K4" i="13" s="1"/>
  <c r="K5" i="13" s="1"/>
  <c r="K6" i="13" s="1"/>
  <c r="K7" i="13" s="1"/>
  <c r="K8" i="13" s="1"/>
  <c r="K9" i="13" s="1"/>
  <c r="K10" i="13" s="1"/>
  <c r="K11" i="13" s="1"/>
  <c r="K12" i="13" s="1"/>
  <c r="K13" i="13" s="1"/>
  <c r="H23" i="13"/>
  <c r="H22" i="13"/>
  <c r="H21" i="13"/>
  <c r="H20" i="13"/>
  <c r="H19" i="13"/>
  <c r="H18" i="13"/>
  <c r="H17" i="13"/>
  <c r="H16" i="13"/>
  <c r="H15" i="13"/>
  <c r="H14" i="13"/>
  <c r="H13" i="13"/>
  <c r="H12" i="13"/>
  <c r="H11" i="13"/>
  <c r="H10" i="13"/>
  <c r="H9" i="13"/>
  <c r="H8" i="13"/>
  <c r="H7" i="13"/>
  <c r="H6" i="13"/>
  <c r="H5" i="13"/>
  <c r="H4" i="13"/>
  <c r="H3" i="13"/>
  <c r="H2" i="13"/>
  <c r="I2" i="9"/>
  <c r="J3" i="11" l="1"/>
  <c r="J4" i="11" s="1"/>
  <c r="J5" i="11" s="1"/>
  <c r="J6" i="11" s="1"/>
  <c r="J7" i="11" s="1"/>
  <c r="J8" i="11" s="1"/>
  <c r="J9" i="11" s="1"/>
  <c r="J10" i="11" s="1"/>
  <c r="J11" i="11" s="1"/>
  <c r="J12" i="11" s="1"/>
  <c r="J13" i="11" s="1"/>
  <c r="G167" i="11"/>
  <c r="G166" i="11"/>
  <c r="G165" i="11"/>
  <c r="G164" i="11"/>
  <c r="G163" i="11"/>
  <c r="G162" i="11"/>
  <c r="G161" i="11"/>
  <c r="G160" i="11"/>
  <c r="G159" i="11"/>
  <c r="G158" i="11"/>
  <c r="G157" i="11"/>
  <c r="G156" i="11"/>
  <c r="G155" i="11"/>
  <c r="G154" i="11"/>
  <c r="G153" i="11"/>
  <c r="G152" i="11"/>
  <c r="G151" i="11"/>
  <c r="G150" i="11"/>
  <c r="G149" i="11"/>
  <c r="G148" i="11"/>
  <c r="G147" i="11"/>
  <c r="G146" i="11"/>
  <c r="G145" i="11"/>
  <c r="G144" i="11"/>
  <c r="G143" i="11"/>
  <c r="G142" i="11"/>
  <c r="G141" i="11"/>
  <c r="G140" i="11"/>
  <c r="G139" i="11"/>
  <c r="G138" i="11"/>
  <c r="G137" i="11"/>
  <c r="G136" i="11"/>
  <c r="G135" i="11"/>
  <c r="G134" i="11"/>
  <c r="G133" i="11"/>
  <c r="G132" i="11"/>
  <c r="G131" i="11"/>
  <c r="G130" i="11"/>
  <c r="G129" i="11"/>
  <c r="G128" i="11"/>
  <c r="G127" i="11"/>
  <c r="G126" i="11"/>
  <c r="G125" i="11"/>
  <c r="G124" i="11"/>
  <c r="G123" i="11"/>
  <c r="G122" i="11"/>
  <c r="G121" i="11"/>
  <c r="G120" i="11"/>
  <c r="G119" i="11"/>
  <c r="G118" i="11"/>
  <c r="G117" i="11"/>
  <c r="G116" i="11"/>
  <c r="G115" i="11"/>
  <c r="G114" i="11"/>
  <c r="G113" i="11"/>
  <c r="G112" i="11"/>
  <c r="G111" i="11"/>
  <c r="G110" i="11"/>
  <c r="G109" i="11"/>
  <c r="G108" i="11"/>
  <c r="G107" i="11"/>
  <c r="G106" i="11"/>
  <c r="G105" i="11"/>
  <c r="G104" i="11"/>
  <c r="G103" i="11"/>
  <c r="G102" i="11"/>
  <c r="G101" i="11"/>
  <c r="G100" i="11"/>
  <c r="G99" i="11"/>
  <c r="G98" i="11"/>
  <c r="G97" i="11"/>
  <c r="G96" i="11"/>
  <c r="G95" i="11"/>
  <c r="G94" i="11"/>
  <c r="G93" i="11"/>
  <c r="G92" i="11"/>
  <c r="G91" i="11"/>
  <c r="G90" i="11"/>
  <c r="G89" i="11"/>
  <c r="G88" i="11"/>
  <c r="G87" i="11"/>
  <c r="G86" i="11"/>
  <c r="G85" i="11"/>
  <c r="G84" i="11"/>
  <c r="G83" i="11"/>
  <c r="G82" i="11"/>
  <c r="G81" i="11"/>
  <c r="G80" i="11"/>
  <c r="G79" i="11"/>
  <c r="G78" i="11"/>
  <c r="G77" i="11"/>
  <c r="G76" i="11"/>
  <c r="G75" i="11"/>
  <c r="G74" i="11"/>
  <c r="G73" i="11"/>
  <c r="G72" i="11"/>
  <c r="G71" i="11"/>
  <c r="G70" i="11"/>
  <c r="G69" i="11"/>
  <c r="G68" i="11"/>
  <c r="G67" i="11"/>
  <c r="G66" i="11"/>
  <c r="G65" i="11"/>
  <c r="G64" i="11"/>
  <c r="G63" i="11"/>
  <c r="G62" i="11"/>
  <c r="G61" i="11"/>
  <c r="G60" i="11"/>
  <c r="G59" i="11"/>
  <c r="G58" i="11"/>
  <c r="G57" i="11"/>
  <c r="G56" i="11"/>
  <c r="G55" i="11"/>
  <c r="G54" i="11"/>
  <c r="G53" i="11"/>
  <c r="G52" i="11"/>
  <c r="G51" i="11"/>
  <c r="G50" i="11"/>
  <c r="G49" i="11"/>
  <c r="G48" i="11"/>
  <c r="G47" i="11"/>
  <c r="G46" i="11"/>
  <c r="G45" i="11"/>
  <c r="G44" i="11"/>
  <c r="G43" i="11"/>
  <c r="G42" i="11"/>
  <c r="G41" i="11"/>
  <c r="G40" i="11"/>
  <c r="G39" i="11"/>
  <c r="G38" i="11"/>
  <c r="G37" i="11"/>
  <c r="G36" i="11"/>
  <c r="G35" i="11"/>
  <c r="G34" i="11"/>
  <c r="G33" i="11"/>
  <c r="G32" i="11"/>
  <c r="G31" i="11"/>
  <c r="G30" i="11"/>
  <c r="G29" i="11"/>
  <c r="G28" i="11"/>
  <c r="G27" i="11"/>
  <c r="G26" i="11"/>
  <c r="G25" i="11"/>
  <c r="G24" i="11"/>
  <c r="G23" i="11"/>
  <c r="G22" i="11"/>
  <c r="G21" i="11"/>
  <c r="G20" i="11"/>
  <c r="G19" i="11"/>
  <c r="G18" i="11"/>
  <c r="G17" i="11"/>
  <c r="G16" i="11"/>
  <c r="G15" i="11"/>
  <c r="G14" i="11"/>
  <c r="G13" i="11"/>
  <c r="G12" i="11"/>
  <c r="G11" i="11"/>
  <c r="G10" i="11"/>
  <c r="G9" i="11"/>
  <c r="G8" i="11"/>
  <c r="G7" i="11"/>
  <c r="G6" i="11"/>
  <c r="G5" i="11"/>
  <c r="G4" i="11"/>
  <c r="G3" i="11"/>
  <c r="A3" i="4"/>
  <c r="A4" i="4" s="1"/>
  <c r="A5" i="4" s="1"/>
  <c r="A6" i="4" s="1"/>
  <c r="A7" i="4" s="1"/>
  <c r="A8" i="4" s="1"/>
  <c r="A9" i="4" s="1"/>
  <c r="A10" i="4" s="1"/>
  <c r="A11" i="4" s="1"/>
  <c r="A12" i="4" s="1"/>
  <c r="A13" i="4" s="1"/>
  <c r="A14" i="4" s="1"/>
  <c r="A15" i="4" s="1"/>
  <c r="A16" i="4" s="1"/>
  <c r="A17" i="4" s="1"/>
  <c r="A18" i="4" s="1"/>
  <c r="A19" i="4" s="1"/>
  <c r="A20" i="4" s="1"/>
  <c r="A21" i="4" s="1"/>
  <c r="A22" i="4" s="1"/>
  <c r="A23" i="4" s="1"/>
  <c r="A24" i="4" s="1"/>
  <c r="A25" i="4" s="1"/>
  <c r="A26" i="4" s="1"/>
  <c r="I30" i="9" l="1"/>
  <c r="B47" i="3"/>
  <c r="B59" i="3"/>
  <c r="B58" i="3"/>
  <c r="B57" i="3"/>
  <c r="B56" i="3"/>
  <c r="B55" i="3"/>
  <c r="B54" i="3"/>
  <c r="B53" i="3"/>
  <c r="B52" i="3"/>
  <c r="B51" i="3"/>
  <c r="B50" i="3"/>
  <c r="B49" i="3"/>
  <c r="B48" i="3"/>
  <c r="B46" i="3"/>
  <c r="B45" i="3"/>
  <c r="B44" i="3"/>
  <c r="B43" i="3"/>
  <c r="B42" i="3"/>
  <c r="B41" i="3"/>
  <c r="B40" i="3"/>
  <c r="B39" i="3"/>
  <c r="B38" i="3"/>
  <c r="B37" i="3"/>
  <c r="B36" i="3"/>
  <c r="B35" i="3"/>
  <c r="B34" i="3"/>
  <c r="B33" i="3"/>
  <c r="B32" i="3"/>
  <c r="B31" i="3"/>
  <c r="B30" i="3"/>
  <c r="B29" i="3"/>
  <c r="B28" i="3"/>
  <c r="B27" i="3"/>
  <c r="B25" i="3"/>
  <c r="B24" i="3"/>
  <c r="B23" i="3"/>
  <c r="B22" i="3"/>
  <c r="B21" i="3"/>
  <c r="B20" i="3"/>
  <c r="B19" i="3"/>
  <c r="B18" i="3"/>
  <c r="B17" i="3"/>
  <c r="B16" i="3"/>
  <c r="B15" i="3"/>
  <c r="B14" i="3"/>
  <c r="B13" i="3"/>
  <c r="B12" i="3"/>
  <c r="B11" i="3"/>
  <c r="B10" i="3"/>
  <c r="B9" i="3"/>
  <c r="B8" i="3"/>
  <c r="B7" i="3"/>
  <c r="B6" i="3"/>
  <c r="B5" i="3"/>
  <c r="B3" i="3"/>
  <c r="B2" i="3"/>
  <c r="I166" i="9"/>
  <c r="I165" i="9"/>
  <c r="I164" i="9"/>
  <c r="I163" i="9"/>
  <c r="I162" i="9"/>
  <c r="I161" i="9"/>
  <c r="I160" i="9"/>
  <c r="I159" i="9"/>
  <c r="I158" i="9"/>
  <c r="I157" i="9"/>
  <c r="I156" i="9"/>
  <c r="I155" i="9"/>
  <c r="I154" i="9"/>
  <c r="I153" i="9"/>
  <c r="I152" i="9"/>
  <c r="I151" i="9"/>
  <c r="I149" i="9"/>
  <c r="I147" i="9"/>
  <c r="I146" i="9"/>
  <c r="I145" i="9"/>
  <c r="I144" i="9"/>
  <c r="I143" i="9"/>
  <c r="I142" i="9"/>
  <c r="I141" i="9"/>
  <c r="I140" i="9"/>
  <c r="I139" i="9"/>
  <c r="I138" i="9"/>
  <c r="I137" i="9"/>
  <c r="I136" i="9"/>
  <c r="I135" i="9"/>
  <c r="I134" i="9"/>
  <c r="I133" i="9"/>
  <c r="I132" i="9"/>
  <c r="I131" i="9"/>
  <c r="I130" i="9"/>
  <c r="I129" i="9"/>
  <c r="I128" i="9"/>
  <c r="I127" i="9"/>
  <c r="I126" i="9"/>
  <c r="I125" i="9"/>
  <c r="I124" i="9"/>
  <c r="I123" i="9"/>
  <c r="I122" i="9"/>
  <c r="I121" i="9"/>
  <c r="I120" i="9"/>
  <c r="I119" i="9"/>
  <c r="I118" i="9"/>
  <c r="I117" i="9"/>
  <c r="I116" i="9"/>
  <c r="I115" i="9"/>
  <c r="I114" i="9"/>
  <c r="I113" i="9"/>
  <c r="I112" i="9"/>
  <c r="I111" i="9"/>
  <c r="I110" i="9"/>
  <c r="I109" i="9"/>
  <c r="I108" i="9"/>
  <c r="I107" i="9"/>
  <c r="I106" i="9"/>
  <c r="I105" i="9"/>
  <c r="I104" i="9"/>
  <c r="I103" i="9"/>
  <c r="I102" i="9"/>
  <c r="I101" i="9"/>
  <c r="I100" i="9"/>
  <c r="I99" i="9"/>
  <c r="I98" i="9"/>
  <c r="I97" i="9"/>
  <c r="I96" i="9"/>
  <c r="I95" i="9"/>
  <c r="I94" i="9"/>
  <c r="I93" i="9"/>
  <c r="I92" i="9"/>
  <c r="I91" i="9"/>
  <c r="I90" i="9"/>
  <c r="I89" i="9"/>
  <c r="I88" i="9"/>
  <c r="I87" i="9"/>
  <c r="I86" i="9"/>
  <c r="I85" i="9"/>
  <c r="I84" i="9"/>
  <c r="I83" i="9"/>
  <c r="I82" i="9"/>
  <c r="I80" i="9"/>
  <c r="I78" i="9"/>
  <c r="I77" i="9"/>
  <c r="I76" i="9"/>
  <c r="I75" i="9"/>
  <c r="I74" i="9"/>
  <c r="I73" i="9"/>
  <c r="I72" i="9"/>
  <c r="I71" i="9"/>
  <c r="I70" i="9"/>
  <c r="I69" i="9"/>
  <c r="I68" i="9"/>
  <c r="I67" i="9"/>
  <c r="I66" i="9"/>
  <c r="I65" i="9"/>
  <c r="I64" i="9"/>
  <c r="I63" i="9"/>
  <c r="I62" i="9"/>
  <c r="I61" i="9"/>
  <c r="I60" i="9"/>
  <c r="I59" i="9"/>
  <c r="I58" i="9"/>
  <c r="I57" i="9"/>
  <c r="I56" i="9"/>
  <c r="I55" i="9"/>
  <c r="I54" i="9"/>
  <c r="I53" i="9"/>
  <c r="I52" i="9"/>
  <c r="I51" i="9"/>
  <c r="I50" i="9"/>
  <c r="I49" i="9"/>
  <c r="I48" i="9"/>
  <c r="I47" i="9"/>
  <c r="I46" i="9"/>
  <c r="I45" i="9"/>
  <c r="I44" i="9"/>
  <c r="I43" i="9"/>
  <c r="I42" i="9"/>
  <c r="I41" i="9"/>
  <c r="I40" i="9"/>
  <c r="I39" i="9"/>
  <c r="I38" i="9"/>
  <c r="I37" i="9"/>
  <c r="I36" i="9"/>
  <c r="I35" i="9"/>
  <c r="I33" i="9"/>
  <c r="I32" i="9"/>
  <c r="I31" i="9"/>
  <c r="I28" i="9"/>
  <c r="I27" i="9"/>
  <c r="I26" i="9"/>
  <c r="I25" i="9"/>
  <c r="I24" i="9"/>
  <c r="I23" i="9"/>
  <c r="I22" i="9"/>
  <c r="I21" i="9"/>
  <c r="I20" i="9"/>
  <c r="I19" i="9"/>
  <c r="I18" i="9"/>
  <c r="I17" i="9"/>
  <c r="I16" i="9"/>
  <c r="I15" i="9"/>
  <c r="I14" i="9"/>
  <c r="I13" i="9"/>
  <c r="I12" i="9"/>
  <c r="I11" i="9"/>
  <c r="I10" i="9"/>
  <c r="I9" i="9"/>
  <c r="I8" i="9"/>
  <c r="I7" i="9"/>
  <c r="I5" i="9"/>
  <c r="I4" i="9"/>
  <c r="I3" i="9"/>
  <c r="I6" i="9"/>
  <c r="P3" i="9" l="1"/>
  <c r="P4" i="9"/>
  <c r="P5" i="9"/>
  <c r="P6" i="9"/>
  <c r="P7" i="9"/>
  <c r="P8" i="9"/>
  <c r="P9" i="9"/>
  <c r="P10" i="9"/>
  <c r="P11" i="9"/>
  <c r="P12" i="9"/>
  <c r="P13" i="9"/>
  <c r="M3" i="9"/>
  <c r="M4" i="9" s="1"/>
  <c r="M5" i="9" s="1"/>
  <c r="M6" i="9" s="1"/>
  <c r="M7" i="9" s="1"/>
  <c r="M8" i="9" s="1"/>
  <c r="M9" i="9" s="1"/>
  <c r="M10" i="9" s="1"/>
  <c r="M11" i="9" s="1"/>
  <c r="M12" i="9" s="1"/>
  <c r="M13" i="9" s="1"/>
  <c r="J4" i="2"/>
  <c r="H166" i="9" l="1"/>
  <c r="G166" i="9"/>
  <c r="H165" i="9"/>
  <c r="G165" i="9"/>
  <c r="H164" i="9"/>
  <c r="G164" i="9"/>
  <c r="H163" i="9"/>
  <c r="G163" i="9"/>
  <c r="H162" i="9"/>
  <c r="G162" i="9"/>
  <c r="H161" i="9"/>
  <c r="G161" i="9"/>
  <c r="H160" i="9"/>
  <c r="G160" i="9"/>
  <c r="H159" i="9"/>
  <c r="G159" i="9"/>
  <c r="H158" i="9"/>
  <c r="G158" i="9"/>
  <c r="H157" i="9"/>
  <c r="G157" i="9"/>
  <c r="H156" i="9"/>
  <c r="G156" i="9"/>
  <c r="H155" i="9"/>
  <c r="G155" i="9"/>
  <c r="H154" i="9"/>
  <c r="G154" i="9"/>
  <c r="H153" i="9"/>
  <c r="G153" i="9"/>
  <c r="H152" i="9"/>
  <c r="G152" i="9"/>
  <c r="H151" i="9"/>
  <c r="G151" i="9"/>
  <c r="H150" i="9"/>
  <c r="G150" i="9"/>
  <c r="H149" i="9"/>
  <c r="G149" i="9"/>
  <c r="H148" i="9"/>
  <c r="G148" i="9"/>
  <c r="H147" i="9"/>
  <c r="G147" i="9"/>
  <c r="H146" i="9"/>
  <c r="G146" i="9"/>
  <c r="H145" i="9"/>
  <c r="G145" i="9"/>
  <c r="H144" i="9"/>
  <c r="G144" i="9"/>
  <c r="H143" i="9"/>
  <c r="G143" i="9"/>
  <c r="H142" i="9"/>
  <c r="G142" i="9"/>
  <c r="H141" i="9"/>
  <c r="G141" i="9"/>
  <c r="H140" i="9"/>
  <c r="G140" i="9"/>
  <c r="H139" i="9"/>
  <c r="G139" i="9"/>
  <c r="H138" i="9"/>
  <c r="G138" i="9"/>
  <c r="H137" i="9"/>
  <c r="G137" i="9"/>
  <c r="H136" i="9"/>
  <c r="G136" i="9"/>
  <c r="H135" i="9"/>
  <c r="G135" i="9"/>
  <c r="H134" i="9"/>
  <c r="G134" i="9"/>
  <c r="H133" i="9"/>
  <c r="G133" i="9"/>
  <c r="H132" i="9"/>
  <c r="G132" i="9"/>
  <c r="H131" i="9"/>
  <c r="G131" i="9"/>
  <c r="H130" i="9"/>
  <c r="G130" i="9"/>
  <c r="H129" i="9"/>
  <c r="G129" i="9"/>
  <c r="H128" i="9"/>
  <c r="G128" i="9"/>
  <c r="H127" i="9"/>
  <c r="G127" i="9"/>
  <c r="H126" i="9"/>
  <c r="G126" i="9"/>
  <c r="H125" i="9"/>
  <c r="G125" i="9"/>
  <c r="H124" i="9"/>
  <c r="G124" i="9"/>
  <c r="H123" i="9"/>
  <c r="G123" i="9"/>
  <c r="H122" i="9"/>
  <c r="G122" i="9"/>
  <c r="H121" i="9"/>
  <c r="G121" i="9"/>
  <c r="H120" i="9"/>
  <c r="G120" i="9"/>
  <c r="H119" i="9"/>
  <c r="G119" i="9"/>
  <c r="H118" i="9"/>
  <c r="G118" i="9"/>
  <c r="H117" i="9"/>
  <c r="G117" i="9"/>
  <c r="H116" i="9"/>
  <c r="G116" i="9"/>
  <c r="H115" i="9"/>
  <c r="G115" i="9"/>
  <c r="H114" i="9"/>
  <c r="G114" i="9"/>
  <c r="H113" i="9"/>
  <c r="G113" i="9"/>
  <c r="H112" i="9"/>
  <c r="G112" i="9"/>
  <c r="H111" i="9"/>
  <c r="G111" i="9"/>
  <c r="H110" i="9"/>
  <c r="G110" i="9"/>
  <c r="H109" i="9"/>
  <c r="G109" i="9"/>
  <c r="H108" i="9"/>
  <c r="G108" i="9"/>
  <c r="H107" i="9"/>
  <c r="G107" i="9"/>
  <c r="H106" i="9"/>
  <c r="G106" i="9"/>
  <c r="H105" i="9"/>
  <c r="G105" i="9"/>
  <c r="H104" i="9"/>
  <c r="G104" i="9"/>
  <c r="H103" i="9"/>
  <c r="G103" i="9"/>
  <c r="H102" i="9"/>
  <c r="G102" i="9"/>
  <c r="H101" i="9"/>
  <c r="G101" i="9"/>
  <c r="H100" i="9"/>
  <c r="G100" i="9"/>
  <c r="H99" i="9"/>
  <c r="G99" i="9"/>
  <c r="H98" i="9"/>
  <c r="G98" i="9"/>
  <c r="H97" i="9"/>
  <c r="G97" i="9"/>
  <c r="H96" i="9"/>
  <c r="G96" i="9"/>
  <c r="H95" i="9"/>
  <c r="G95" i="9"/>
  <c r="H94" i="9"/>
  <c r="G94" i="9"/>
  <c r="H93" i="9"/>
  <c r="G93" i="9"/>
  <c r="H92" i="9"/>
  <c r="G92" i="9"/>
  <c r="H91" i="9"/>
  <c r="G91" i="9"/>
  <c r="H90" i="9"/>
  <c r="G90" i="9"/>
  <c r="H89" i="9"/>
  <c r="G89" i="9"/>
  <c r="H88" i="9"/>
  <c r="G88" i="9"/>
  <c r="H87" i="9"/>
  <c r="G87" i="9"/>
  <c r="H86" i="9"/>
  <c r="G86" i="9"/>
  <c r="H85" i="9"/>
  <c r="G85" i="9"/>
  <c r="H84" i="9"/>
  <c r="G84" i="9"/>
  <c r="H83" i="9"/>
  <c r="G83" i="9"/>
  <c r="H82" i="9"/>
  <c r="G82" i="9"/>
  <c r="H81" i="9"/>
  <c r="G81" i="9"/>
  <c r="H80" i="9"/>
  <c r="G80" i="9"/>
  <c r="H79" i="9"/>
  <c r="G79" i="9"/>
  <c r="H78" i="9"/>
  <c r="G78" i="9"/>
  <c r="H77" i="9"/>
  <c r="G77" i="9"/>
  <c r="H76" i="9"/>
  <c r="G76" i="9"/>
  <c r="H75" i="9"/>
  <c r="G75" i="9"/>
  <c r="H74" i="9"/>
  <c r="G74" i="9"/>
  <c r="H73" i="9"/>
  <c r="G73" i="9"/>
  <c r="H72" i="9"/>
  <c r="G72" i="9"/>
  <c r="H71" i="9"/>
  <c r="G71" i="9"/>
  <c r="H70" i="9"/>
  <c r="G70" i="9"/>
  <c r="H69" i="9"/>
  <c r="G69" i="9"/>
  <c r="H68" i="9"/>
  <c r="G68" i="9"/>
  <c r="H67" i="9"/>
  <c r="G67" i="9"/>
  <c r="H66" i="9"/>
  <c r="G66" i="9"/>
  <c r="H65" i="9"/>
  <c r="G65" i="9"/>
  <c r="H64" i="9"/>
  <c r="G64" i="9"/>
  <c r="H63" i="9"/>
  <c r="G63" i="9"/>
  <c r="H62" i="9"/>
  <c r="G62" i="9"/>
  <c r="H61" i="9"/>
  <c r="G61" i="9"/>
  <c r="H60" i="9"/>
  <c r="G60" i="9"/>
  <c r="H59" i="9"/>
  <c r="G59" i="9"/>
  <c r="H58" i="9"/>
  <c r="G58" i="9"/>
  <c r="H57" i="9"/>
  <c r="G57" i="9"/>
  <c r="H56" i="9"/>
  <c r="G56" i="9"/>
  <c r="H55" i="9"/>
  <c r="G55" i="9"/>
  <c r="H54" i="9"/>
  <c r="G54" i="9"/>
  <c r="H53" i="9"/>
  <c r="G53" i="9"/>
  <c r="H52" i="9"/>
  <c r="G52" i="9"/>
  <c r="H51" i="9"/>
  <c r="G51" i="9"/>
  <c r="H50" i="9"/>
  <c r="G50" i="9"/>
  <c r="H49" i="9"/>
  <c r="G49" i="9"/>
  <c r="H48" i="9"/>
  <c r="G48" i="9"/>
  <c r="H47" i="9"/>
  <c r="G47" i="9"/>
  <c r="H46" i="9"/>
  <c r="G46" i="9"/>
  <c r="H45" i="9"/>
  <c r="G45" i="9"/>
  <c r="H44" i="9"/>
  <c r="G44" i="9"/>
  <c r="H43" i="9"/>
  <c r="G43" i="9"/>
  <c r="H42" i="9"/>
  <c r="G42" i="9"/>
  <c r="H41" i="9"/>
  <c r="G41" i="9"/>
  <c r="H40" i="9"/>
  <c r="G40" i="9"/>
  <c r="H39" i="9"/>
  <c r="G39" i="9"/>
  <c r="H38" i="9"/>
  <c r="G38" i="9"/>
  <c r="H37" i="9"/>
  <c r="G37" i="9"/>
  <c r="H36" i="9"/>
  <c r="G36" i="9"/>
  <c r="H35" i="9"/>
  <c r="G35" i="9"/>
  <c r="H34" i="9"/>
  <c r="G34" i="9"/>
  <c r="H33" i="9"/>
  <c r="G33" i="9"/>
  <c r="H32" i="9"/>
  <c r="G32" i="9"/>
  <c r="H31" i="9"/>
  <c r="G31" i="9"/>
  <c r="H30" i="9"/>
  <c r="G30" i="9"/>
  <c r="H29" i="9"/>
  <c r="G29" i="9"/>
  <c r="H28" i="9"/>
  <c r="G28" i="9"/>
  <c r="H27" i="9"/>
  <c r="G27" i="9"/>
  <c r="H26" i="9"/>
  <c r="G26" i="9"/>
  <c r="H25" i="9"/>
  <c r="G25" i="9"/>
  <c r="H24" i="9"/>
  <c r="G24" i="9"/>
  <c r="H23" i="9"/>
  <c r="G23" i="9"/>
  <c r="H22" i="9"/>
  <c r="G22" i="9"/>
  <c r="H21" i="9"/>
  <c r="G21" i="9"/>
  <c r="H20" i="9"/>
  <c r="G20" i="9"/>
  <c r="H19" i="9"/>
  <c r="G19" i="9"/>
  <c r="H18" i="9"/>
  <c r="G18" i="9"/>
  <c r="H17" i="9"/>
  <c r="G17" i="9"/>
  <c r="H16" i="9"/>
  <c r="G16" i="9"/>
  <c r="H15" i="9"/>
  <c r="G15" i="9"/>
  <c r="H14" i="9"/>
  <c r="G14" i="9"/>
  <c r="H13" i="9"/>
  <c r="G13" i="9"/>
  <c r="H12" i="9"/>
  <c r="G12" i="9"/>
  <c r="H11" i="9"/>
  <c r="G11" i="9"/>
  <c r="H10" i="9"/>
  <c r="G10" i="9"/>
  <c r="H9" i="9"/>
  <c r="G9" i="9"/>
  <c r="H8" i="9"/>
  <c r="G8" i="9"/>
  <c r="H7" i="9"/>
  <c r="G7" i="9"/>
  <c r="H6" i="9"/>
  <c r="G6" i="9"/>
  <c r="H5" i="9"/>
  <c r="G5" i="9"/>
  <c r="H4" i="9"/>
  <c r="G4" i="9"/>
  <c r="H3" i="9"/>
  <c r="G3" i="9"/>
  <c r="G2" i="9"/>
  <c r="E26" i="4"/>
  <c r="E25" i="4"/>
  <c r="E24" i="4"/>
  <c r="E23" i="4"/>
  <c r="E22" i="4"/>
  <c r="E21" i="4"/>
  <c r="E20" i="4"/>
  <c r="E19" i="4"/>
  <c r="E18" i="4"/>
  <c r="E17" i="4"/>
  <c r="E16" i="4"/>
  <c r="E15" i="4"/>
  <c r="E14" i="4"/>
  <c r="E13" i="4"/>
  <c r="E12" i="4"/>
  <c r="E11" i="4"/>
  <c r="E10" i="4"/>
  <c r="E9" i="4"/>
  <c r="E8" i="4"/>
  <c r="E7" i="4"/>
  <c r="E6" i="4"/>
  <c r="E5" i="4"/>
  <c r="E4" i="4"/>
  <c r="E3" i="4"/>
  <c r="M16" i="2"/>
  <c r="H2239" i="2"/>
  <c r="H2238" i="2"/>
  <c r="H2237" i="2"/>
  <c r="H2236" i="2"/>
  <c r="H2235" i="2"/>
  <c r="H2234" i="2"/>
  <c r="H2233" i="2"/>
  <c r="H2232" i="2"/>
  <c r="H2231" i="2"/>
  <c r="H2230" i="2"/>
  <c r="H2229" i="2"/>
  <c r="H2228" i="2"/>
  <c r="H2227" i="2"/>
  <c r="H2226" i="2"/>
  <c r="H2225" i="2"/>
  <c r="H2224" i="2"/>
  <c r="H2223" i="2"/>
  <c r="H2222" i="2"/>
  <c r="H2221" i="2"/>
  <c r="H2220" i="2"/>
  <c r="H2219" i="2"/>
  <c r="H2218" i="2"/>
  <c r="H2217" i="2"/>
  <c r="H2216" i="2"/>
  <c r="H2215" i="2"/>
  <c r="H2214" i="2"/>
  <c r="H2213" i="2"/>
  <c r="H2212" i="2"/>
  <c r="H2211" i="2"/>
  <c r="H2210" i="2"/>
  <c r="H2209" i="2"/>
  <c r="H2208" i="2"/>
  <c r="H2207" i="2"/>
  <c r="H2206" i="2"/>
  <c r="H2205" i="2"/>
  <c r="H2204" i="2"/>
  <c r="H2203" i="2"/>
  <c r="H2202" i="2"/>
  <c r="H2201" i="2"/>
  <c r="H2200" i="2"/>
  <c r="H2199" i="2"/>
  <c r="H2198" i="2"/>
  <c r="H2197" i="2"/>
  <c r="H2196" i="2"/>
  <c r="H2195" i="2"/>
  <c r="H2194" i="2"/>
  <c r="H2193" i="2"/>
  <c r="H2192" i="2"/>
  <c r="H2191" i="2"/>
  <c r="H2190" i="2"/>
  <c r="H2189" i="2"/>
  <c r="H2188" i="2"/>
  <c r="H2187" i="2"/>
  <c r="H2186" i="2"/>
  <c r="H2185" i="2"/>
  <c r="H2184" i="2"/>
  <c r="H2183" i="2"/>
  <c r="H2182" i="2"/>
  <c r="H2181" i="2"/>
  <c r="H2180" i="2"/>
  <c r="H2179" i="2"/>
  <c r="H2178" i="2"/>
  <c r="H2177" i="2"/>
  <c r="H2176" i="2"/>
  <c r="H2175" i="2"/>
  <c r="H2174" i="2"/>
  <c r="H2173" i="2"/>
  <c r="H2172" i="2"/>
  <c r="H2171" i="2"/>
  <c r="H2170" i="2"/>
  <c r="H2169" i="2"/>
  <c r="H2168" i="2"/>
  <c r="H2167" i="2"/>
  <c r="H2166" i="2"/>
  <c r="H2165" i="2"/>
  <c r="H2164" i="2"/>
  <c r="H2163" i="2"/>
  <c r="H2162" i="2"/>
  <c r="H2161" i="2"/>
  <c r="H2160" i="2"/>
  <c r="H2159" i="2"/>
  <c r="H2158" i="2"/>
  <c r="H2157" i="2"/>
  <c r="H2156" i="2"/>
  <c r="H2155" i="2"/>
  <c r="H2154" i="2"/>
  <c r="H2153" i="2"/>
  <c r="H2152" i="2"/>
  <c r="H2151" i="2"/>
  <c r="H2150" i="2"/>
  <c r="H2149" i="2"/>
  <c r="H2148" i="2"/>
  <c r="H2147" i="2"/>
  <c r="H2146" i="2"/>
  <c r="H2145" i="2"/>
  <c r="H2144" i="2"/>
  <c r="H2143" i="2"/>
  <c r="H2142" i="2"/>
  <c r="H2141" i="2"/>
  <c r="H2140" i="2"/>
  <c r="H2139" i="2"/>
  <c r="H2138" i="2"/>
  <c r="H2137" i="2"/>
  <c r="H2136" i="2"/>
  <c r="H2135" i="2"/>
  <c r="H2134" i="2"/>
  <c r="H2133" i="2"/>
  <c r="H2132" i="2"/>
  <c r="H2131" i="2"/>
  <c r="H2130" i="2"/>
  <c r="H2129" i="2"/>
  <c r="H2128" i="2"/>
  <c r="H2127" i="2"/>
  <c r="H2126" i="2"/>
  <c r="H2125" i="2"/>
  <c r="H2124" i="2"/>
  <c r="H2123" i="2"/>
  <c r="H2122" i="2"/>
  <c r="H2121" i="2"/>
  <c r="H2120" i="2"/>
  <c r="H2119" i="2"/>
  <c r="H2118" i="2"/>
  <c r="H2117" i="2"/>
  <c r="H2116" i="2"/>
  <c r="H2115" i="2"/>
  <c r="H2114" i="2"/>
  <c r="H2113" i="2"/>
  <c r="H2112" i="2"/>
  <c r="H2111" i="2"/>
  <c r="H2110" i="2"/>
  <c r="H2109" i="2"/>
  <c r="H2108" i="2"/>
  <c r="H2107" i="2"/>
  <c r="H2106" i="2"/>
  <c r="H2105" i="2"/>
  <c r="H2104" i="2"/>
  <c r="H2103" i="2"/>
  <c r="H2102" i="2"/>
  <c r="H2101" i="2"/>
  <c r="H2100" i="2"/>
  <c r="H2099" i="2"/>
  <c r="H2098" i="2"/>
  <c r="H2097" i="2"/>
  <c r="H2096" i="2"/>
  <c r="H2095" i="2"/>
  <c r="H2094" i="2"/>
  <c r="H2093" i="2"/>
  <c r="H2092" i="2"/>
  <c r="H2091" i="2"/>
  <c r="H2090" i="2"/>
  <c r="H2089" i="2"/>
  <c r="H2088" i="2"/>
  <c r="H2087" i="2"/>
  <c r="H2086" i="2"/>
  <c r="H2085" i="2"/>
  <c r="H2084" i="2"/>
  <c r="H2083" i="2"/>
  <c r="H2082" i="2"/>
  <c r="H2081" i="2"/>
  <c r="H2080" i="2"/>
  <c r="H2079" i="2"/>
  <c r="H2078" i="2"/>
  <c r="H2077" i="2"/>
  <c r="H2076" i="2"/>
  <c r="H2075" i="2"/>
  <c r="H2074" i="2"/>
  <c r="H2073" i="2"/>
  <c r="H2072" i="2"/>
  <c r="H2071" i="2"/>
  <c r="H2070" i="2"/>
  <c r="H2069" i="2"/>
  <c r="H2068" i="2"/>
  <c r="H2067" i="2"/>
  <c r="H2066" i="2"/>
  <c r="H2065" i="2"/>
  <c r="H2064" i="2"/>
  <c r="H2063" i="2"/>
  <c r="H2062" i="2"/>
  <c r="H2061" i="2"/>
  <c r="H2060" i="2"/>
  <c r="H2059" i="2"/>
  <c r="H2058" i="2"/>
  <c r="H2057" i="2"/>
  <c r="H2056" i="2"/>
  <c r="H2055" i="2"/>
  <c r="H2054" i="2"/>
  <c r="H2053" i="2"/>
  <c r="H2052" i="2"/>
  <c r="H2051" i="2"/>
  <c r="H2050" i="2"/>
  <c r="H2049" i="2"/>
  <c r="H2048" i="2"/>
  <c r="H2047" i="2"/>
  <c r="H2046" i="2"/>
  <c r="H2045" i="2"/>
  <c r="H2044" i="2"/>
  <c r="H2043" i="2"/>
  <c r="H2042" i="2"/>
  <c r="H2041" i="2"/>
  <c r="H2040" i="2"/>
  <c r="H2039" i="2"/>
  <c r="H2038" i="2"/>
  <c r="H2037" i="2"/>
  <c r="H2036" i="2"/>
  <c r="H2035" i="2"/>
  <c r="H2034" i="2"/>
  <c r="H2033" i="2"/>
  <c r="H2032" i="2"/>
  <c r="H2031" i="2"/>
  <c r="H2030" i="2"/>
  <c r="H2029" i="2"/>
  <c r="H2028" i="2"/>
  <c r="H2027" i="2"/>
  <c r="H2026" i="2"/>
  <c r="H2025" i="2"/>
  <c r="H2024" i="2"/>
  <c r="H2023" i="2"/>
  <c r="H2022" i="2"/>
  <c r="H2021" i="2"/>
  <c r="H2020" i="2"/>
  <c r="H2019" i="2"/>
  <c r="H2018" i="2"/>
  <c r="H2017" i="2"/>
  <c r="H2016" i="2"/>
  <c r="H2015" i="2"/>
  <c r="H2014" i="2"/>
  <c r="H2013" i="2"/>
  <c r="H2012" i="2"/>
  <c r="H2011" i="2"/>
  <c r="H2010" i="2"/>
  <c r="H2009" i="2"/>
  <c r="H2008" i="2"/>
  <c r="H2007" i="2"/>
  <c r="H2006" i="2"/>
  <c r="H2005" i="2"/>
  <c r="H2004" i="2"/>
  <c r="H2003" i="2"/>
  <c r="H2002" i="2"/>
  <c r="H2001" i="2"/>
  <c r="H2000" i="2"/>
  <c r="H1999" i="2"/>
  <c r="H1998" i="2"/>
  <c r="H1997" i="2"/>
  <c r="H1996" i="2"/>
  <c r="H1995" i="2"/>
  <c r="H1994" i="2"/>
  <c r="H1993" i="2"/>
  <c r="H1992" i="2"/>
  <c r="H1991" i="2"/>
  <c r="H1990" i="2"/>
  <c r="H1989" i="2"/>
  <c r="H1988" i="2"/>
  <c r="H1987" i="2"/>
  <c r="H1986" i="2"/>
  <c r="H1985" i="2"/>
  <c r="H1984" i="2"/>
  <c r="H1983" i="2"/>
  <c r="H1982" i="2"/>
  <c r="H1981" i="2"/>
  <c r="H1980" i="2"/>
  <c r="H1979" i="2"/>
  <c r="H1978" i="2"/>
  <c r="H1977" i="2"/>
  <c r="H1976" i="2"/>
  <c r="H1975" i="2"/>
  <c r="H1974" i="2"/>
  <c r="H1973" i="2"/>
  <c r="H1972" i="2"/>
  <c r="H1971" i="2"/>
  <c r="H1970" i="2"/>
  <c r="H1969" i="2"/>
  <c r="H1968" i="2"/>
  <c r="H1967" i="2"/>
  <c r="H1966" i="2"/>
  <c r="H1965" i="2"/>
  <c r="H1964" i="2"/>
  <c r="H1963" i="2"/>
  <c r="H1962" i="2"/>
  <c r="H1961" i="2"/>
  <c r="H1960" i="2"/>
  <c r="H1959" i="2"/>
  <c r="H1958" i="2"/>
  <c r="H1957" i="2"/>
  <c r="H1956" i="2"/>
  <c r="H1955" i="2"/>
  <c r="H1954" i="2"/>
  <c r="H1953" i="2"/>
  <c r="H1952" i="2"/>
  <c r="H1951" i="2"/>
  <c r="H1950" i="2"/>
  <c r="H1949" i="2"/>
  <c r="H1948" i="2"/>
  <c r="H1947" i="2"/>
  <c r="H1946" i="2"/>
  <c r="H1945" i="2"/>
  <c r="H1944" i="2"/>
  <c r="H1943" i="2"/>
  <c r="H1942" i="2"/>
  <c r="H1941" i="2"/>
  <c r="H1940" i="2"/>
  <c r="H1939" i="2"/>
  <c r="H1938" i="2"/>
  <c r="H1937" i="2"/>
  <c r="H1936" i="2"/>
  <c r="H1935" i="2"/>
  <c r="H1934" i="2"/>
  <c r="H1933" i="2"/>
  <c r="H1932" i="2"/>
  <c r="H1931" i="2"/>
  <c r="H1930" i="2"/>
  <c r="H1929" i="2"/>
  <c r="H1928" i="2"/>
  <c r="H1927" i="2"/>
  <c r="H1926" i="2"/>
  <c r="H1925" i="2"/>
  <c r="H1924" i="2"/>
  <c r="H1923" i="2"/>
  <c r="H1922" i="2"/>
  <c r="H1921" i="2"/>
  <c r="H1920" i="2"/>
  <c r="H1919" i="2"/>
  <c r="H1918" i="2"/>
  <c r="H1917" i="2"/>
  <c r="H1916" i="2"/>
  <c r="H1915" i="2"/>
  <c r="H1914" i="2"/>
  <c r="H1913" i="2"/>
  <c r="H1912" i="2"/>
  <c r="H1911" i="2"/>
  <c r="H1910" i="2"/>
  <c r="H1909" i="2"/>
  <c r="H1908" i="2"/>
  <c r="H1907" i="2"/>
  <c r="H1906" i="2"/>
  <c r="H1905" i="2"/>
  <c r="H1904" i="2"/>
  <c r="H1903" i="2"/>
  <c r="H1902" i="2"/>
  <c r="H1901" i="2"/>
  <c r="H1900" i="2"/>
  <c r="H1899" i="2"/>
  <c r="H1898" i="2"/>
  <c r="H1897" i="2"/>
  <c r="H1896" i="2"/>
  <c r="H1895" i="2"/>
  <c r="H1894" i="2"/>
  <c r="H1893" i="2"/>
  <c r="H1892" i="2"/>
  <c r="H1891" i="2"/>
  <c r="H1890" i="2"/>
  <c r="H1889" i="2"/>
  <c r="H1888" i="2"/>
  <c r="H1887" i="2"/>
  <c r="H1886" i="2"/>
  <c r="H1885" i="2"/>
  <c r="H1884" i="2"/>
  <c r="H1883" i="2"/>
  <c r="H1882" i="2"/>
  <c r="H1881" i="2"/>
  <c r="H1880" i="2"/>
  <c r="H1879" i="2"/>
  <c r="H1878" i="2"/>
  <c r="H1877" i="2"/>
  <c r="H1876" i="2"/>
  <c r="H1875" i="2"/>
  <c r="H1874" i="2"/>
  <c r="H1873" i="2"/>
  <c r="H1872" i="2"/>
  <c r="H1871" i="2"/>
  <c r="H1870" i="2"/>
  <c r="H1869" i="2"/>
  <c r="H1868" i="2"/>
  <c r="H1867" i="2"/>
  <c r="H1866" i="2"/>
  <c r="H1865" i="2"/>
  <c r="H1864" i="2"/>
  <c r="H1863" i="2"/>
  <c r="H1862" i="2"/>
  <c r="H1861" i="2"/>
  <c r="H1860" i="2"/>
  <c r="H1859" i="2"/>
  <c r="H1858" i="2"/>
  <c r="H1857" i="2"/>
  <c r="H1856" i="2"/>
  <c r="H1855" i="2"/>
  <c r="H1854" i="2"/>
  <c r="H1853" i="2"/>
  <c r="H1852" i="2"/>
  <c r="H1851" i="2"/>
  <c r="H1850" i="2"/>
  <c r="H1849" i="2"/>
  <c r="H1848" i="2"/>
  <c r="H1847" i="2"/>
  <c r="H1846" i="2"/>
  <c r="H1845" i="2"/>
  <c r="H1844" i="2"/>
  <c r="H1843" i="2"/>
  <c r="H1842" i="2"/>
  <c r="H1841" i="2"/>
  <c r="H1840" i="2"/>
  <c r="H1839" i="2"/>
  <c r="H1838" i="2"/>
  <c r="H1837" i="2"/>
  <c r="H1836" i="2"/>
  <c r="H1835" i="2"/>
  <c r="H1834" i="2"/>
  <c r="H1833" i="2"/>
  <c r="H1832" i="2"/>
  <c r="H1831" i="2"/>
  <c r="H1830" i="2"/>
  <c r="H1829" i="2"/>
  <c r="H1828" i="2"/>
  <c r="H1827" i="2"/>
  <c r="H1826" i="2"/>
  <c r="H1825" i="2"/>
  <c r="H1824" i="2"/>
  <c r="H1823" i="2"/>
  <c r="H1822" i="2"/>
  <c r="H1821" i="2"/>
  <c r="H1820" i="2"/>
  <c r="H1819" i="2"/>
  <c r="H1818" i="2"/>
  <c r="H1817" i="2"/>
  <c r="H1816" i="2"/>
  <c r="H1815" i="2"/>
  <c r="H1814" i="2"/>
  <c r="H1813" i="2"/>
  <c r="H1812" i="2"/>
  <c r="H1811" i="2"/>
  <c r="H1810" i="2"/>
  <c r="H1809" i="2"/>
  <c r="H1808" i="2"/>
  <c r="H1807" i="2"/>
  <c r="H1806" i="2"/>
  <c r="H1805" i="2"/>
  <c r="H1804" i="2"/>
  <c r="H1803" i="2"/>
  <c r="H1802" i="2"/>
  <c r="H1801" i="2"/>
  <c r="H1800" i="2"/>
  <c r="H1799" i="2"/>
  <c r="H1798" i="2"/>
  <c r="H1797" i="2"/>
  <c r="H1796" i="2"/>
  <c r="H1795" i="2"/>
  <c r="H1794" i="2"/>
  <c r="H1793" i="2"/>
  <c r="H1792" i="2"/>
  <c r="H1791" i="2"/>
  <c r="H1790" i="2"/>
  <c r="H1789" i="2"/>
  <c r="H1788" i="2"/>
  <c r="H1787" i="2"/>
  <c r="H1786" i="2"/>
  <c r="H1785" i="2"/>
  <c r="H1784" i="2"/>
  <c r="H1783" i="2"/>
  <c r="H1782" i="2"/>
  <c r="H1781" i="2"/>
  <c r="H1780" i="2"/>
  <c r="H1779" i="2"/>
  <c r="H1778" i="2"/>
  <c r="H1777" i="2"/>
  <c r="H1776" i="2"/>
  <c r="H1775" i="2"/>
  <c r="H1774" i="2"/>
  <c r="H1773" i="2"/>
  <c r="H1772" i="2"/>
  <c r="H1771" i="2"/>
  <c r="H1770" i="2"/>
  <c r="H1769" i="2"/>
  <c r="H1768" i="2"/>
  <c r="H1767" i="2"/>
  <c r="H1766" i="2"/>
  <c r="H1765" i="2"/>
  <c r="H1764" i="2"/>
  <c r="H1763" i="2"/>
  <c r="H1762" i="2"/>
  <c r="H1761" i="2"/>
  <c r="H1760" i="2"/>
  <c r="H1759" i="2"/>
  <c r="H1758" i="2"/>
  <c r="H1757" i="2"/>
  <c r="H1756" i="2"/>
  <c r="H1755" i="2"/>
  <c r="H1754" i="2"/>
  <c r="H1753" i="2"/>
  <c r="H1752" i="2"/>
  <c r="H1751" i="2"/>
  <c r="H1750" i="2"/>
  <c r="H1749" i="2"/>
  <c r="H1748" i="2"/>
  <c r="H1747" i="2"/>
  <c r="H1746" i="2"/>
  <c r="H1745" i="2"/>
  <c r="H1744" i="2"/>
  <c r="H1743" i="2"/>
  <c r="H1742" i="2"/>
  <c r="H1741" i="2"/>
  <c r="H1740" i="2"/>
  <c r="H1739" i="2"/>
  <c r="H1738" i="2"/>
  <c r="H1737" i="2"/>
  <c r="H1736" i="2"/>
  <c r="H1735" i="2"/>
  <c r="H1734" i="2"/>
  <c r="H1733" i="2"/>
  <c r="H1732" i="2"/>
  <c r="H1731" i="2"/>
  <c r="H1730" i="2"/>
  <c r="H1729" i="2"/>
  <c r="H1728" i="2"/>
  <c r="H1727" i="2"/>
  <c r="H1726" i="2"/>
  <c r="H1725" i="2"/>
  <c r="H1724" i="2"/>
  <c r="H1723" i="2"/>
  <c r="H1722" i="2"/>
  <c r="H1721" i="2"/>
  <c r="H1720" i="2"/>
  <c r="H1719" i="2"/>
  <c r="H1718" i="2"/>
  <c r="H1717" i="2"/>
  <c r="H1716" i="2"/>
  <c r="H1715" i="2"/>
  <c r="H1714" i="2"/>
  <c r="H1713" i="2"/>
  <c r="H1712" i="2"/>
  <c r="H1711" i="2"/>
  <c r="H1710" i="2"/>
  <c r="H1709" i="2"/>
  <c r="H1708" i="2"/>
  <c r="H1707" i="2"/>
  <c r="H1706" i="2"/>
  <c r="H1705" i="2"/>
  <c r="H1704" i="2"/>
  <c r="H1703" i="2"/>
  <c r="H1702" i="2"/>
  <c r="H1701" i="2"/>
  <c r="H1700" i="2"/>
  <c r="H1699" i="2"/>
  <c r="H1698" i="2"/>
  <c r="H1697" i="2"/>
  <c r="H1696" i="2"/>
  <c r="H1695" i="2"/>
  <c r="H1694" i="2"/>
  <c r="H1693" i="2"/>
  <c r="H1692" i="2"/>
  <c r="H1691" i="2"/>
  <c r="H1690" i="2"/>
  <c r="H1689" i="2"/>
  <c r="H1688" i="2"/>
  <c r="H1687" i="2"/>
  <c r="H1686" i="2"/>
  <c r="H1685" i="2"/>
  <c r="H1684" i="2"/>
  <c r="H1683" i="2"/>
  <c r="H1682" i="2"/>
  <c r="H1681" i="2"/>
  <c r="H1680" i="2"/>
  <c r="H1679" i="2"/>
  <c r="H1678" i="2"/>
  <c r="H1677" i="2"/>
  <c r="H1676" i="2"/>
  <c r="H1675" i="2"/>
  <c r="H1674" i="2"/>
  <c r="H1673" i="2"/>
  <c r="H1672" i="2"/>
  <c r="H1671" i="2"/>
  <c r="H1670" i="2"/>
  <c r="H1669" i="2"/>
  <c r="H1668" i="2"/>
  <c r="H1667" i="2"/>
  <c r="H1666" i="2"/>
  <c r="H1665" i="2"/>
  <c r="H1664" i="2"/>
  <c r="H1663" i="2"/>
  <c r="H1662" i="2"/>
  <c r="H1661" i="2"/>
  <c r="H1660" i="2"/>
  <c r="H1659" i="2"/>
  <c r="H1658" i="2"/>
  <c r="H1657" i="2"/>
  <c r="H1656" i="2"/>
  <c r="H1655" i="2"/>
  <c r="H1654" i="2"/>
  <c r="H1653" i="2"/>
  <c r="H1652" i="2"/>
  <c r="H1651" i="2"/>
  <c r="H1650" i="2"/>
  <c r="H1649" i="2"/>
  <c r="H1648" i="2"/>
  <c r="H1647" i="2"/>
  <c r="H1646" i="2"/>
  <c r="H1645" i="2"/>
  <c r="H1644" i="2"/>
  <c r="H1643" i="2"/>
  <c r="H1642" i="2"/>
  <c r="H1641" i="2"/>
  <c r="H1640" i="2"/>
  <c r="H1639" i="2"/>
  <c r="H1638" i="2"/>
  <c r="H1637" i="2"/>
  <c r="H1636" i="2"/>
  <c r="H1635" i="2"/>
  <c r="H1634" i="2"/>
  <c r="H1633" i="2"/>
  <c r="H1632" i="2"/>
  <c r="H1631" i="2"/>
  <c r="H1630" i="2"/>
  <c r="H1629" i="2"/>
  <c r="H1628" i="2"/>
  <c r="H1627" i="2"/>
  <c r="H1626" i="2"/>
  <c r="H1625" i="2"/>
  <c r="H1624" i="2"/>
  <c r="H1623" i="2"/>
  <c r="H1622" i="2"/>
  <c r="H1621" i="2"/>
  <c r="H1620" i="2"/>
  <c r="H1619" i="2"/>
  <c r="H1618" i="2"/>
  <c r="H1617" i="2"/>
  <c r="H1616" i="2"/>
  <c r="H1615" i="2"/>
  <c r="H1614" i="2"/>
  <c r="H1613" i="2"/>
  <c r="H1612" i="2"/>
  <c r="H1611" i="2"/>
  <c r="H1610" i="2"/>
  <c r="H1609" i="2"/>
  <c r="H1608" i="2"/>
  <c r="H1607" i="2"/>
  <c r="H1606" i="2"/>
  <c r="H1605" i="2"/>
  <c r="H1604" i="2"/>
  <c r="H1603" i="2"/>
  <c r="H1602" i="2"/>
  <c r="H1601" i="2"/>
  <c r="H1600" i="2"/>
  <c r="H1599" i="2"/>
  <c r="H1598" i="2"/>
  <c r="H1597" i="2"/>
  <c r="H1596" i="2"/>
  <c r="H1595" i="2"/>
  <c r="H1594" i="2"/>
  <c r="H1593" i="2"/>
  <c r="H1592" i="2"/>
  <c r="H1591" i="2"/>
  <c r="H1590" i="2"/>
  <c r="H1589" i="2"/>
  <c r="H1588" i="2"/>
  <c r="H1587" i="2"/>
  <c r="H1586" i="2"/>
  <c r="H1585" i="2"/>
  <c r="H1584" i="2"/>
  <c r="H1583" i="2"/>
  <c r="H1582" i="2"/>
  <c r="H1581" i="2"/>
  <c r="H1580" i="2"/>
  <c r="H1579" i="2"/>
  <c r="H1578" i="2"/>
  <c r="H1577" i="2"/>
  <c r="H1576" i="2"/>
  <c r="H1575" i="2"/>
  <c r="H1574" i="2"/>
  <c r="H1573" i="2"/>
  <c r="H1572" i="2"/>
  <c r="H1571" i="2"/>
  <c r="H1570" i="2"/>
  <c r="H1569" i="2"/>
  <c r="H1568" i="2"/>
  <c r="H1567" i="2"/>
  <c r="H1566" i="2"/>
  <c r="H1565" i="2"/>
  <c r="H1564" i="2"/>
  <c r="H1563" i="2"/>
  <c r="H1562" i="2"/>
  <c r="H1561" i="2"/>
  <c r="H1560" i="2"/>
  <c r="H1559" i="2"/>
  <c r="H1558" i="2"/>
  <c r="H1557" i="2"/>
  <c r="H1556" i="2"/>
  <c r="H1555" i="2"/>
  <c r="H1554" i="2"/>
  <c r="H1553" i="2"/>
  <c r="H1552" i="2"/>
  <c r="H1551" i="2"/>
  <c r="H1550" i="2"/>
  <c r="H1549" i="2"/>
  <c r="H1548" i="2"/>
  <c r="H1547" i="2"/>
  <c r="H1546" i="2"/>
  <c r="H1545" i="2"/>
  <c r="H1544" i="2"/>
  <c r="H1543" i="2"/>
  <c r="H1542" i="2"/>
  <c r="H1541" i="2"/>
  <c r="H1540" i="2"/>
  <c r="H1539" i="2"/>
  <c r="H1538" i="2"/>
  <c r="H1537" i="2"/>
  <c r="H1536" i="2"/>
  <c r="H1535" i="2"/>
  <c r="H1534" i="2"/>
  <c r="H1533" i="2"/>
  <c r="H1532" i="2"/>
  <c r="H1531" i="2"/>
  <c r="H1530" i="2"/>
  <c r="H1529" i="2"/>
  <c r="H1528" i="2"/>
  <c r="H1527" i="2"/>
  <c r="H1526" i="2"/>
  <c r="H1525" i="2"/>
  <c r="H1524" i="2"/>
  <c r="H1523" i="2"/>
  <c r="H1522" i="2"/>
  <c r="H1521" i="2"/>
  <c r="H1520" i="2"/>
  <c r="H1519" i="2"/>
  <c r="H1518" i="2"/>
  <c r="H1517" i="2"/>
  <c r="H1516" i="2"/>
  <c r="H1515" i="2"/>
  <c r="H1514" i="2"/>
  <c r="H1513" i="2"/>
  <c r="H1512" i="2"/>
  <c r="H1511" i="2"/>
  <c r="H1510" i="2"/>
  <c r="H1509" i="2"/>
  <c r="H1508" i="2"/>
  <c r="H1507" i="2"/>
  <c r="H1506" i="2"/>
  <c r="H1505" i="2"/>
  <c r="H1504" i="2"/>
  <c r="H1503" i="2"/>
  <c r="H1502" i="2"/>
  <c r="H1501" i="2"/>
  <c r="H1500" i="2"/>
  <c r="H1499" i="2"/>
  <c r="H1498" i="2"/>
  <c r="H1497" i="2"/>
  <c r="H1496" i="2"/>
  <c r="H1495" i="2"/>
  <c r="H1494" i="2"/>
  <c r="H1493" i="2"/>
  <c r="H1492" i="2"/>
  <c r="H1491" i="2"/>
  <c r="H1490" i="2"/>
  <c r="H1489" i="2"/>
  <c r="H1488" i="2"/>
  <c r="H1487" i="2"/>
  <c r="H1486" i="2"/>
  <c r="H1485" i="2"/>
  <c r="H1484" i="2"/>
  <c r="H1483" i="2"/>
  <c r="H1482" i="2"/>
  <c r="H1481" i="2"/>
  <c r="H1480" i="2"/>
  <c r="H1479" i="2"/>
  <c r="H1478" i="2"/>
  <c r="H1477" i="2"/>
  <c r="H1476" i="2"/>
  <c r="H1475" i="2"/>
  <c r="H1474" i="2"/>
  <c r="H1473" i="2"/>
  <c r="H1472" i="2"/>
  <c r="H1471" i="2"/>
  <c r="H1470" i="2"/>
  <c r="H1469" i="2"/>
  <c r="H1468" i="2"/>
  <c r="H1467" i="2"/>
  <c r="H1466" i="2"/>
  <c r="H1465" i="2"/>
  <c r="H1464" i="2"/>
  <c r="H1463" i="2"/>
  <c r="H1462" i="2"/>
  <c r="H1461" i="2"/>
  <c r="H1460" i="2"/>
  <c r="H1459" i="2"/>
  <c r="H1458" i="2"/>
  <c r="H1457" i="2"/>
  <c r="H1456" i="2"/>
  <c r="H1455" i="2"/>
  <c r="H1454" i="2"/>
  <c r="H1453" i="2"/>
  <c r="H1452" i="2"/>
  <c r="H1451" i="2"/>
  <c r="H1450" i="2"/>
  <c r="H1449" i="2"/>
  <c r="H1448" i="2"/>
  <c r="H1447" i="2"/>
  <c r="H1446" i="2"/>
  <c r="H1445" i="2"/>
  <c r="H1444" i="2"/>
  <c r="H1443" i="2"/>
  <c r="H1442" i="2"/>
  <c r="H1441" i="2"/>
  <c r="H1440" i="2"/>
  <c r="H1439" i="2"/>
  <c r="H1438" i="2"/>
  <c r="H1437" i="2"/>
  <c r="H1436" i="2"/>
  <c r="H1435" i="2"/>
  <c r="H1434" i="2"/>
  <c r="H1433" i="2"/>
  <c r="H1432" i="2"/>
  <c r="H1431" i="2"/>
  <c r="H1430" i="2"/>
  <c r="H1429" i="2"/>
  <c r="H1428" i="2"/>
  <c r="H1427" i="2"/>
  <c r="H1426" i="2"/>
  <c r="H1425" i="2"/>
  <c r="H1424" i="2"/>
  <c r="H1423" i="2"/>
  <c r="H1422" i="2"/>
  <c r="H1421" i="2"/>
  <c r="H1420" i="2"/>
  <c r="H1419" i="2"/>
  <c r="H1418" i="2"/>
  <c r="H1417" i="2"/>
  <c r="H1416" i="2"/>
  <c r="H1415" i="2"/>
  <c r="H1414" i="2"/>
  <c r="H1413" i="2"/>
  <c r="H1412" i="2"/>
  <c r="H1411" i="2"/>
  <c r="H1410" i="2"/>
  <c r="H1409" i="2"/>
  <c r="H1408" i="2"/>
  <c r="H1407" i="2"/>
  <c r="H1406" i="2"/>
  <c r="H1405" i="2"/>
  <c r="H1404" i="2"/>
  <c r="H1403" i="2"/>
  <c r="H1402" i="2"/>
  <c r="H1401" i="2"/>
  <c r="H1400" i="2"/>
  <c r="H1399" i="2"/>
  <c r="H1398" i="2"/>
  <c r="H1397" i="2"/>
  <c r="H1396" i="2"/>
  <c r="H1395" i="2"/>
  <c r="H1394" i="2"/>
  <c r="H1393" i="2"/>
  <c r="H1392" i="2"/>
  <c r="H1391" i="2"/>
  <c r="H1390" i="2"/>
  <c r="H1389" i="2"/>
  <c r="H1388" i="2"/>
  <c r="H1387" i="2"/>
  <c r="H1386" i="2"/>
  <c r="H1385" i="2"/>
  <c r="H1384" i="2"/>
  <c r="H1383" i="2"/>
  <c r="H1382" i="2"/>
  <c r="H1381" i="2"/>
  <c r="H1380" i="2"/>
  <c r="H1379" i="2"/>
  <c r="H1378" i="2"/>
  <c r="H1377" i="2"/>
  <c r="H1376" i="2"/>
  <c r="H1375" i="2"/>
  <c r="H1374" i="2"/>
  <c r="H1373" i="2"/>
  <c r="H1372" i="2"/>
  <c r="H1371" i="2"/>
  <c r="H1370" i="2"/>
  <c r="H1369" i="2"/>
  <c r="H1368" i="2"/>
  <c r="H1367" i="2"/>
  <c r="H1366" i="2"/>
  <c r="H1365" i="2"/>
  <c r="H1364" i="2"/>
  <c r="H1363" i="2"/>
  <c r="H1362" i="2"/>
  <c r="H1361" i="2"/>
  <c r="H1360" i="2"/>
  <c r="H1359" i="2"/>
  <c r="H1358" i="2"/>
  <c r="H1357" i="2"/>
  <c r="H1356" i="2"/>
  <c r="H1355" i="2"/>
  <c r="H1354" i="2"/>
  <c r="H1353" i="2"/>
  <c r="H1352" i="2"/>
  <c r="H1351" i="2"/>
  <c r="H1350" i="2"/>
  <c r="H1349" i="2"/>
  <c r="H1348" i="2"/>
  <c r="H1347" i="2"/>
  <c r="H1346" i="2"/>
  <c r="H1345" i="2"/>
  <c r="H1344" i="2"/>
  <c r="H1343" i="2"/>
  <c r="H1342" i="2"/>
  <c r="H1341" i="2"/>
  <c r="H1340" i="2"/>
  <c r="H1339" i="2"/>
  <c r="H1338" i="2"/>
  <c r="H1337" i="2"/>
  <c r="H1336" i="2"/>
  <c r="H1335" i="2"/>
  <c r="H1334" i="2"/>
  <c r="H1333" i="2"/>
  <c r="H1332" i="2"/>
  <c r="H1331" i="2"/>
  <c r="H1330" i="2"/>
  <c r="H1329" i="2"/>
  <c r="H1328" i="2"/>
  <c r="H1327" i="2"/>
  <c r="H1326" i="2"/>
  <c r="H1325" i="2"/>
  <c r="H1324" i="2"/>
  <c r="H1323" i="2"/>
  <c r="H1322" i="2"/>
  <c r="H1321" i="2"/>
  <c r="H1320" i="2"/>
  <c r="H1319" i="2"/>
  <c r="H1318" i="2"/>
  <c r="H1317" i="2"/>
  <c r="H1316" i="2"/>
  <c r="H1315" i="2"/>
  <c r="H1314" i="2"/>
  <c r="H1313" i="2"/>
  <c r="H1312" i="2"/>
  <c r="H1311" i="2"/>
  <c r="H1310" i="2"/>
  <c r="H1309" i="2"/>
  <c r="H1308" i="2"/>
  <c r="H1307" i="2"/>
  <c r="H1306" i="2"/>
  <c r="H1305" i="2"/>
  <c r="H1304" i="2"/>
  <c r="H1303" i="2"/>
  <c r="H1302" i="2"/>
  <c r="H1301" i="2"/>
  <c r="H1300" i="2"/>
  <c r="H1299" i="2"/>
  <c r="H1298" i="2"/>
  <c r="H1297" i="2"/>
  <c r="H1296" i="2"/>
  <c r="H1295" i="2"/>
  <c r="H1294" i="2"/>
  <c r="H1293" i="2"/>
  <c r="H1292" i="2"/>
  <c r="H1291" i="2"/>
  <c r="H1290" i="2"/>
  <c r="H1289" i="2"/>
  <c r="H1288" i="2"/>
  <c r="H1287" i="2"/>
  <c r="H1286" i="2"/>
  <c r="H1285" i="2"/>
  <c r="H1284" i="2"/>
  <c r="H1283" i="2"/>
  <c r="H1282" i="2"/>
  <c r="H1281" i="2"/>
  <c r="H1280" i="2"/>
  <c r="H1279" i="2"/>
  <c r="H1278" i="2"/>
  <c r="H1277" i="2"/>
  <c r="H1276" i="2"/>
  <c r="H1275" i="2"/>
  <c r="H1274" i="2"/>
  <c r="H1273" i="2"/>
  <c r="H1272" i="2"/>
  <c r="H1271" i="2"/>
  <c r="H1270" i="2"/>
  <c r="H1269" i="2"/>
  <c r="H1268" i="2"/>
  <c r="H1267" i="2"/>
  <c r="H1266" i="2"/>
  <c r="H1265" i="2"/>
  <c r="H1264" i="2"/>
  <c r="H1263" i="2"/>
  <c r="H1262" i="2"/>
  <c r="H1261" i="2"/>
  <c r="H1260" i="2"/>
  <c r="H1259" i="2"/>
  <c r="H1258" i="2"/>
  <c r="H1257" i="2"/>
  <c r="H1256" i="2"/>
  <c r="H1255" i="2"/>
  <c r="H1254" i="2"/>
  <c r="H1253" i="2"/>
  <c r="H1252" i="2"/>
  <c r="H1251" i="2"/>
  <c r="H1250" i="2"/>
  <c r="H1249" i="2"/>
  <c r="H1248" i="2"/>
  <c r="H1247" i="2"/>
  <c r="H1246" i="2"/>
  <c r="H1245" i="2"/>
  <c r="H1244" i="2"/>
  <c r="H1243" i="2"/>
  <c r="H1242" i="2"/>
  <c r="H1241" i="2"/>
  <c r="H1240" i="2"/>
  <c r="H1239" i="2"/>
  <c r="H1238" i="2"/>
  <c r="H1237" i="2"/>
  <c r="H1236" i="2"/>
  <c r="H1235" i="2"/>
  <c r="H1234" i="2"/>
  <c r="H1233" i="2"/>
  <c r="H1232" i="2"/>
  <c r="H1231" i="2"/>
  <c r="H1230" i="2"/>
  <c r="H1229" i="2"/>
  <c r="H1228" i="2"/>
  <c r="H1227" i="2"/>
  <c r="H1226" i="2"/>
  <c r="H1225" i="2"/>
  <c r="H1224" i="2"/>
  <c r="H1223" i="2"/>
  <c r="H1222" i="2"/>
  <c r="H1221" i="2"/>
  <c r="H1220" i="2"/>
  <c r="H1219" i="2"/>
  <c r="H1218" i="2"/>
  <c r="H1217" i="2"/>
  <c r="H1216" i="2"/>
  <c r="H1215" i="2"/>
  <c r="H1214" i="2"/>
  <c r="H1213" i="2"/>
  <c r="H1212" i="2"/>
  <c r="H1211" i="2"/>
  <c r="H1210" i="2"/>
  <c r="H1209" i="2"/>
  <c r="H1208" i="2"/>
  <c r="H1207" i="2"/>
  <c r="H1206" i="2"/>
  <c r="H1205" i="2"/>
  <c r="H1204" i="2"/>
  <c r="H1203" i="2"/>
  <c r="H1202" i="2"/>
  <c r="H1201" i="2"/>
  <c r="H1200" i="2"/>
  <c r="H1199" i="2"/>
  <c r="H1198" i="2"/>
  <c r="H1197" i="2"/>
  <c r="H1196" i="2"/>
  <c r="H1195" i="2"/>
  <c r="H1194" i="2"/>
  <c r="H1193" i="2"/>
  <c r="H1192" i="2"/>
  <c r="H1191" i="2"/>
  <c r="H1190" i="2"/>
  <c r="H1189" i="2"/>
  <c r="H1188" i="2"/>
  <c r="H1187" i="2"/>
  <c r="H1186" i="2"/>
  <c r="H1185" i="2"/>
  <c r="H1184" i="2"/>
  <c r="H1183" i="2"/>
  <c r="H1182" i="2"/>
  <c r="H1181" i="2"/>
  <c r="H1180" i="2"/>
  <c r="H1179" i="2"/>
  <c r="H1178" i="2"/>
  <c r="H1177" i="2"/>
  <c r="H1176" i="2"/>
  <c r="H1175" i="2"/>
  <c r="H1174" i="2"/>
  <c r="H1173" i="2"/>
  <c r="H1172" i="2"/>
  <c r="H1171" i="2"/>
  <c r="H1170" i="2"/>
  <c r="H1169" i="2"/>
  <c r="H1168" i="2"/>
  <c r="H1167" i="2"/>
  <c r="H1166" i="2"/>
  <c r="H1165" i="2"/>
  <c r="H1164" i="2"/>
  <c r="H1163" i="2"/>
  <c r="H1162" i="2"/>
  <c r="H1161" i="2"/>
  <c r="H1160" i="2"/>
  <c r="H1159" i="2"/>
  <c r="H1158" i="2"/>
  <c r="H1157" i="2"/>
  <c r="H1156" i="2"/>
  <c r="H1155" i="2"/>
  <c r="H1154" i="2"/>
  <c r="H1153" i="2"/>
  <c r="H1152" i="2"/>
  <c r="H1151" i="2"/>
  <c r="H1150" i="2"/>
  <c r="H1149" i="2"/>
  <c r="H1148" i="2"/>
  <c r="H1147" i="2"/>
  <c r="H1146" i="2"/>
  <c r="H1145" i="2"/>
  <c r="H1144" i="2"/>
  <c r="H1143" i="2"/>
  <c r="H1142" i="2"/>
  <c r="H1141" i="2"/>
  <c r="H1140" i="2"/>
  <c r="H1139" i="2"/>
  <c r="H1138" i="2"/>
  <c r="H1137" i="2"/>
  <c r="H1136" i="2"/>
  <c r="H1135" i="2"/>
  <c r="H1134" i="2"/>
  <c r="H1133" i="2"/>
  <c r="H1132" i="2"/>
  <c r="H1131" i="2"/>
  <c r="H1130" i="2"/>
  <c r="H1129" i="2"/>
  <c r="H1128" i="2"/>
  <c r="H1127" i="2"/>
  <c r="H1126" i="2"/>
  <c r="H1125" i="2"/>
  <c r="H1124" i="2"/>
  <c r="H1123" i="2"/>
  <c r="H1122" i="2"/>
  <c r="H1121" i="2"/>
  <c r="H1120" i="2"/>
  <c r="H1119" i="2"/>
  <c r="H1118" i="2"/>
  <c r="H1117" i="2"/>
  <c r="H1116" i="2"/>
  <c r="H1115" i="2"/>
  <c r="H1114" i="2"/>
  <c r="H1113" i="2"/>
  <c r="H1112" i="2"/>
  <c r="H1111" i="2"/>
  <c r="H1110" i="2"/>
  <c r="H1109" i="2"/>
  <c r="H1108" i="2"/>
  <c r="H1107" i="2"/>
  <c r="H1106" i="2"/>
  <c r="H1105" i="2"/>
  <c r="H1104" i="2"/>
  <c r="H1103" i="2"/>
  <c r="H1102" i="2"/>
  <c r="H1101" i="2"/>
  <c r="H1100" i="2"/>
  <c r="H1099" i="2"/>
  <c r="H1098" i="2"/>
  <c r="H1097" i="2"/>
  <c r="H1096" i="2"/>
  <c r="H1095" i="2"/>
  <c r="H1094" i="2"/>
  <c r="H1093" i="2"/>
  <c r="H1092" i="2"/>
  <c r="H1091" i="2"/>
  <c r="H1090" i="2"/>
  <c r="H1089" i="2"/>
  <c r="H1088" i="2"/>
  <c r="H1087" i="2"/>
  <c r="H1086" i="2"/>
  <c r="H1085" i="2"/>
  <c r="H1084" i="2"/>
  <c r="H1083" i="2"/>
  <c r="H1082" i="2"/>
  <c r="H1081" i="2"/>
  <c r="H1080" i="2"/>
  <c r="H1079" i="2"/>
  <c r="H1078" i="2"/>
  <c r="H1077" i="2"/>
  <c r="H1076" i="2"/>
  <c r="H1075" i="2"/>
  <c r="H1074" i="2"/>
  <c r="H1073" i="2"/>
  <c r="H1072" i="2"/>
  <c r="H1071" i="2"/>
  <c r="H1070" i="2"/>
  <c r="H1069" i="2"/>
  <c r="H1068" i="2"/>
  <c r="H1067" i="2"/>
  <c r="H1066" i="2"/>
  <c r="H1065" i="2"/>
  <c r="H1064" i="2"/>
  <c r="H1063" i="2"/>
  <c r="H1062" i="2"/>
  <c r="H1061" i="2"/>
  <c r="H1060" i="2"/>
  <c r="H1059" i="2"/>
  <c r="H1058" i="2"/>
  <c r="H1057" i="2"/>
  <c r="H1056" i="2"/>
  <c r="H1055" i="2"/>
  <c r="H1054" i="2"/>
  <c r="H1053" i="2"/>
  <c r="H1052" i="2"/>
  <c r="H1051" i="2"/>
  <c r="H1050" i="2"/>
  <c r="H1049" i="2"/>
  <c r="H1048" i="2"/>
  <c r="H1047" i="2"/>
  <c r="H1046" i="2"/>
  <c r="H1045" i="2"/>
  <c r="H1044" i="2"/>
  <c r="H1043" i="2"/>
  <c r="H1042" i="2"/>
  <c r="H1041" i="2"/>
  <c r="H1040" i="2"/>
  <c r="H1039" i="2"/>
  <c r="H1038" i="2"/>
  <c r="H1037" i="2"/>
  <c r="H1036" i="2"/>
  <c r="H1035" i="2"/>
  <c r="H1034" i="2"/>
  <c r="H1033" i="2"/>
  <c r="H1032" i="2"/>
  <c r="H1031" i="2"/>
  <c r="H1030" i="2"/>
  <c r="H1029" i="2"/>
  <c r="H1028" i="2"/>
  <c r="H1027" i="2"/>
  <c r="H1026" i="2"/>
  <c r="H1025" i="2"/>
  <c r="H1024" i="2"/>
  <c r="H1023" i="2"/>
  <c r="H1022" i="2"/>
  <c r="H1021" i="2"/>
  <c r="H1020" i="2"/>
  <c r="H1019" i="2"/>
  <c r="H1018" i="2"/>
  <c r="H1017" i="2"/>
  <c r="H1016" i="2"/>
  <c r="H1015" i="2"/>
  <c r="H1014" i="2"/>
  <c r="H1013" i="2"/>
  <c r="H1012" i="2"/>
  <c r="H1011" i="2"/>
  <c r="H1010" i="2"/>
  <c r="H1009" i="2"/>
  <c r="H1008" i="2"/>
  <c r="H1007" i="2"/>
  <c r="H1006" i="2"/>
  <c r="H1005" i="2"/>
  <c r="H1004" i="2"/>
  <c r="H1003" i="2"/>
  <c r="H1002" i="2"/>
  <c r="H1001" i="2"/>
  <c r="H1000" i="2"/>
  <c r="H999" i="2"/>
  <c r="H998" i="2"/>
  <c r="H997" i="2"/>
  <c r="H996" i="2"/>
  <c r="H995" i="2"/>
  <c r="H994" i="2"/>
  <c r="H993" i="2"/>
  <c r="H992" i="2"/>
  <c r="H991" i="2"/>
  <c r="H990" i="2"/>
  <c r="H989" i="2"/>
  <c r="H988" i="2"/>
  <c r="H987" i="2"/>
  <c r="H986" i="2"/>
  <c r="H985" i="2"/>
  <c r="H984" i="2"/>
  <c r="H983" i="2"/>
  <c r="H982" i="2"/>
  <c r="H981" i="2"/>
  <c r="H980" i="2"/>
  <c r="H979" i="2"/>
  <c r="H978" i="2"/>
  <c r="H977" i="2"/>
  <c r="H976" i="2"/>
  <c r="H975" i="2"/>
  <c r="H974" i="2"/>
  <c r="H973" i="2"/>
  <c r="H972" i="2"/>
  <c r="H971" i="2"/>
  <c r="H970" i="2"/>
  <c r="H969" i="2"/>
  <c r="H968" i="2"/>
  <c r="H967" i="2"/>
  <c r="H966" i="2"/>
  <c r="H965" i="2"/>
  <c r="H964" i="2"/>
  <c r="H963" i="2"/>
  <c r="H962" i="2"/>
  <c r="H961" i="2"/>
  <c r="H960" i="2"/>
  <c r="H959" i="2"/>
  <c r="H958" i="2"/>
  <c r="H957" i="2"/>
  <c r="H956" i="2"/>
  <c r="H955" i="2"/>
  <c r="H954" i="2"/>
  <c r="H953" i="2"/>
  <c r="H952" i="2"/>
  <c r="H951" i="2"/>
  <c r="H950" i="2"/>
  <c r="H949" i="2"/>
  <c r="H948" i="2"/>
  <c r="H947" i="2"/>
  <c r="H946" i="2"/>
  <c r="H945" i="2"/>
  <c r="H944" i="2"/>
  <c r="H943" i="2"/>
  <c r="H942" i="2"/>
  <c r="H941" i="2"/>
  <c r="H940" i="2"/>
  <c r="H939" i="2"/>
  <c r="H938" i="2"/>
  <c r="H937" i="2"/>
  <c r="H936" i="2"/>
  <c r="H935" i="2"/>
  <c r="H934" i="2"/>
  <c r="H933" i="2"/>
  <c r="H932" i="2"/>
  <c r="H931" i="2"/>
  <c r="H930" i="2"/>
  <c r="H929" i="2"/>
  <c r="H928" i="2"/>
  <c r="H927" i="2"/>
  <c r="H926" i="2"/>
  <c r="H925" i="2"/>
  <c r="H924" i="2"/>
  <c r="H923" i="2"/>
  <c r="H922" i="2"/>
  <c r="H921" i="2"/>
  <c r="H920" i="2"/>
  <c r="H919" i="2"/>
  <c r="H918" i="2"/>
  <c r="H917" i="2"/>
  <c r="H916" i="2"/>
  <c r="H915" i="2"/>
  <c r="H914" i="2"/>
  <c r="H913" i="2"/>
  <c r="H912" i="2"/>
  <c r="H911" i="2"/>
  <c r="H910" i="2"/>
  <c r="H909" i="2"/>
  <c r="H908" i="2"/>
  <c r="H907" i="2"/>
  <c r="H906" i="2"/>
  <c r="H905" i="2"/>
  <c r="H904" i="2"/>
  <c r="H903" i="2"/>
  <c r="H902" i="2"/>
  <c r="H901" i="2"/>
  <c r="H900" i="2"/>
  <c r="H899" i="2"/>
  <c r="H898" i="2"/>
  <c r="H897" i="2"/>
  <c r="H896" i="2"/>
  <c r="H895" i="2"/>
  <c r="H894" i="2"/>
  <c r="H893" i="2"/>
  <c r="H892" i="2"/>
  <c r="H891" i="2"/>
  <c r="H890" i="2"/>
  <c r="H889" i="2"/>
  <c r="H888" i="2"/>
  <c r="H887" i="2"/>
  <c r="H886" i="2"/>
  <c r="H885" i="2"/>
  <c r="H884" i="2"/>
  <c r="H883" i="2"/>
  <c r="H882" i="2"/>
  <c r="H881" i="2"/>
  <c r="H880" i="2"/>
  <c r="H879" i="2"/>
  <c r="H878" i="2"/>
  <c r="H877" i="2"/>
  <c r="H876" i="2"/>
  <c r="H875" i="2"/>
  <c r="H874" i="2"/>
  <c r="H873" i="2"/>
  <c r="H872" i="2"/>
  <c r="H871" i="2"/>
  <c r="H870" i="2"/>
  <c r="H869" i="2"/>
  <c r="H868" i="2"/>
  <c r="H867" i="2"/>
  <c r="H866" i="2"/>
  <c r="H865" i="2"/>
  <c r="H864" i="2"/>
  <c r="H863" i="2"/>
  <c r="H862" i="2"/>
  <c r="H861" i="2"/>
  <c r="H860" i="2"/>
  <c r="H859" i="2"/>
  <c r="H858" i="2"/>
  <c r="H857" i="2"/>
  <c r="H856" i="2"/>
  <c r="H855" i="2"/>
  <c r="H854" i="2"/>
  <c r="H853" i="2"/>
  <c r="H852" i="2"/>
  <c r="H851" i="2"/>
  <c r="H850" i="2"/>
  <c r="H849" i="2"/>
  <c r="H848" i="2"/>
  <c r="H847" i="2"/>
  <c r="H846" i="2"/>
  <c r="H845" i="2"/>
  <c r="H844" i="2"/>
  <c r="H843" i="2"/>
  <c r="H842" i="2"/>
  <c r="H841" i="2"/>
  <c r="H840" i="2"/>
  <c r="H839" i="2"/>
  <c r="H838" i="2"/>
  <c r="H837" i="2"/>
  <c r="H836" i="2"/>
  <c r="H835" i="2"/>
  <c r="H834" i="2"/>
  <c r="H833" i="2"/>
  <c r="H832" i="2"/>
  <c r="H831" i="2"/>
  <c r="H830" i="2"/>
  <c r="H829" i="2"/>
  <c r="H828" i="2"/>
  <c r="H827" i="2"/>
  <c r="H826" i="2"/>
  <c r="H825" i="2"/>
  <c r="H824" i="2"/>
  <c r="H823" i="2"/>
  <c r="H822" i="2"/>
  <c r="H821" i="2"/>
  <c r="H820" i="2"/>
  <c r="H819" i="2"/>
  <c r="H818" i="2"/>
  <c r="H817" i="2"/>
  <c r="H816" i="2"/>
  <c r="H815" i="2"/>
  <c r="H814" i="2"/>
  <c r="H813" i="2"/>
  <c r="H812" i="2"/>
  <c r="H811" i="2"/>
  <c r="H810" i="2"/>
  <c r="H809" i="2"/>
  <c r="H808" i="2"/>
  <c r="H807" i="2"/>
  <c r="H806" i="2"/>
  <c r="H805" i="2"/>
  <c r="H804" i="2"/>
  <c r="H803" i="2"/>
  <c r="H802" i="2"/>
  <c r="H801" i="2"/>
  <c r="H800" i="2"/>
  <c r="H799" i="2"/>
  <c r="H798" i="2"/>
  <c r="H797" i="2"/>
  <c r="H796" i="2"/>
  <c r="H795" i="2"/>
  <c r="H794" i="2"/>
  <c r="H793" i="2"/>
  <c r="H792" i="2"/>
  <c r="H791" i="2"/>
  <c r="H790" i="2"/>
  <c r="H789" i="2"/>
  <c r="H788" i="2"/>
  <c r="H787" i="2"/>
  <c r="H786" i="2"/>
  <c r="H785" i="2"/>
  <c r="H784" i="2"/>
  <c r="H783" i="2"/>
  <c r="H782" i="2"/>
  <c r="H781" i="2"/>
  <c r="H780" i="2"/>
  <c r="H779" i="2"/>
  <c r="H778" i="2"/>
  <c r="H777" i="2"/>
  <c r="H776" i="2"/>
  <c r="H775" i="2"/>
  <c r="H774" i="2"/>
  <c r="H773" i="2"/>
  <c r="H772" i="2"/>
  <c r="H771" i="2"/>
  <c r="H770" i="2"/>
  <c r="H769" i="2"/>
  <c r="H768" i="2"/>
  <c r="H767" i="2"/>
  <c r="H766" i="2"/>
  <c r="H765" i="2"/>
  <c r="H764" i="2"/>
  <c r="H763" i="2"/>
  <c r="H762" i="2"/>
  <c r="H761" i="2"/>
  <c r="H760" i="2"/>
  <c r="H759" i="2"/>
  <c r="H758" i="2"/>
  <c r="H757" i="2"/>
  <c r="H756" i="2"/>
  <c r="H755" i="2"/>
  <c r="H754" i="2"/>
  <c r="H753" i="2"/>
  <c r="H752" i="2"/>
  <c r="H751" i="2"/>
  <c r="H750" i="2"/>
  <c r="H749" i="2"/>
  <c r="H748" i="2"/>
  <c r="H747" i="2"/>
  <c r="H746" i="2"/>
  <c r="H745" i="2"/>
  <c r="H744" i="2"/>
  <c r="H743" i="2"/>
  <c r="H742" i="2"/>
  <c r="H741" i="2"/>
  <c r="H740" i="2"/>
  <c r="H739" i="2"/>
  <c r="H738" i="2"/>
  <c r="H737" i="2"/>
  <c r="H736" i="2"/>
  <c r="H735" i="2"/>
  <c r="H734" i="2"/>
  <c r="H733" i="2"/>
  <c r="H732" i="2"/>
  <c r="H731" i="2"/>
  <c r="H730" i="2"/>
  <c r="H729" i="2"/>
  <c r="H728" i="2"/>
  <c r="H727" i="2"/>
  <c r="H726" i="2"/>
  <c r="H725" i="2"/>
  <c r="H724" i="2"/>
  <c r="H723" i="2"/>
  <c r="H722" i="2"/>
  <c r="H721" i="2"/>
  <c r="H720" i="2"/>
  <c r="H719" i="2"/>
  <c r="H718" i="2"/>
  <c r="H717" i="2"/>
  <c r="H716" i="2"/>
  <c r="H715" i="2"/>
  <c r="H714" i="2"/>
  <c r="H713" i="2"/>
  <c r="H712" i="2"/>
  <c r="H711" i="2"/>
  <c r="H710" i="2"/>
  <c r="H709" i="2"/>
  <c r="H708" i="2"/>
  <c r="H707" i="2"/>
  <c r="H706" i="2"/>
  <c r="H705" i="2"/>
  <c r="H704" i="2"/>
  <c r="H703" i="2"/>
  <c r="H702" i="2"/>
  <c r="H701" i="2"/>
  <c r="H700" i="2"/>
  <c r="H699" i="2"/>
  <c r="H698" i="2"/>
  <c r="H697" i="2"/>
  <c r="H696" i="2"/>
  <c r="H695" i="2"/>
  <c r="H694" i="2"/>
  <c r="H693" i="2"/>
  <c r="H692" i="2"/>
  <c r="H691" i="2"/>
  <c r="H690" i="2"/>
  <c r="H689" i="2"/>
  <c r="H688" i="2"/>
  <c r="H687" i="2"/>
  <c r="H686" i="2"/>
  <c r="H685" i="2"/>
  <c r="H684" i="2"/>
  <c r="H683" i="2"/>
  <c r="H682" i="2"/>
  <c r="H681" i="2"/>
  <c r="H680" i="2"/>
  <c r="H679" i="2"/>
  <c r="H678" i="2"/>
  <c r="H677" i="2"/>
  <c r="H676" i="2"/>
  <c r="H675" i="2"/>
  <c r="H674" i="2"/>
  <c r="H673" i="2"/>
  <c r="H672" i="2"/>
  <c r="H671" i="2"/>
  <c r="H670" i="2"/>
  <c r="H669" i="2"/>
  <c r="H668" i="2"/>
  <c r="H667" i="2"/>
  <c r="H666" i="2"/>
  <c r="H665" i="2"/>
  <c r="H664" i="2"/>
  <c r="H663" i="2"/>
  <c r="H662" i="2"/>
  <c r="H661" i="2"/>
  <c r="H660" i="2"/>
  <c r="H659" i="2"/>
  <c r="H658" i="2"/>
  <c r="H657" i="2"/>
  <c r="H656" i="2"/>
  <c r="H655" i="2"/>
  <c r="H654" i="2"/>
  <c r="H653" i="2"/>
  <c r="H652" i="2"/>
  <c r="H651" i="2"/>
  <c r="H650" i="2"/>
  <c r="H649" i="2"/>
  <c r="H648" i="2"/>
  <c r="H647" i="2"/>
  <c r="H646" i="2"/>
  <c r="H645" i="2"/>
  <c r="H644" i="2"/>
  <c r="H643" i="2"/>
  <c r="H642" i="2"/>
  <c r="H641" i="2"/>
  <c r="H640" i="2"/>
  <c r="H639" i="2"/>
  <c r="H638" i="2"/>
  <c r="H637" i="2"/>
  <c r="H636" i="2"/>
  <c r="H635" i="2"/>
  <c r="H634" i="2"/>
  <c r="H633" i="2"/>
  <c r="H632" i="2"/>
  <c r="H631" i="2"/>
  <c r="H630" i="2"/>
  <c r="H629" i="2"/>
  <c r="H628" i="2"/>
  <c r="H627" i="2"/>
  <c r="H626" i="2"/>
  <c r="H625" i="2"/>
  <c r="H624" i="2"/>
  <c r="H623" i="2"/>
  <c r="H622" i="2"/>
  <c r="H621" i="2"/>
  <c r="H620" i="2"/>
  <c r="H619" i="2"/>
  <c r="H618" i="2"/>
  <c r="H617" i="2"/>
  <c r="H616" i="2"/>
  <c r="H615" i="2"/>
  <c r="H614" i="2"/>
  <c r="H613" i="2"/>
  <c r="H612" i="2"/>
  <c r="H611" i="2"/>
  <c r="H610" i="2"/>
  <c r="H609" i="2"/>
  <c r="H608" i="2"/>
  <c r="H607" i="2"/>
  <c r="H606" i="2"/>
  <c r="H605" i="2"/>
  <c r="H604" i="2"/>
  <c r="H603" i="2"/>
  <c r="H602" i="2"/>
  <c r="H601" i="2"/>
  <c r="H600" i="2"/>
  <c r="H599" i="2"/>
  <c r="H598" i="2"/>
  <c r="H597" i="2"/>
  <c r="H596" i="2"/>
  <c r="H595" i="2"/>
  <c r="H594" i="2"/>
  <c r="H593" i="2"/>
  <c r="H592" i="2"/>
  <c r="H591" i="2"/>
  <c r="H590" i="2"/>
  <c r="H589" i="2"/>
  <c r="H588" i="2"/>
  <c r="H587" i="2"/>
  <c r="H586" i="2"/>
  <c r="H585" i="2"/>
  <c r="H584" i="2"/>
  <c r="H583" i="2"/>
  <c r="H582" i="2"/>
  <c r="H581" i="2"/>
  <c r="H580" i="2"/>
  <c r="H579" i="2"/>
  <c r="H578" i="2"/>
  <c r="H577" i="2"/>
  <c r="H576" i="2"/>
  <c r="H575" i="2"/>
  <c r="H574" i="2"/>
  <c r="H573" i="2"/>
  <c r="H572" i="2"/>
  <c r="H571" i="2"/>
  <c r="H570" i="2"/>
  <c r="H569" i="2"/>
  <c r="H568" i="2"/>
  <c r="H567" i="2"/>
  <c r="H566" i="2"/>
  <c r="H565" i="2"/>
  <c r="H564" i="2"/>
  <c r="H563" i="2"/>
  <c r="H562" i="2"/>
  <c r="H561" i="2"/>
  <c r="H560" i="2"/>
  <c r="H559" i="2"/>
  <c r="H558" i="2"/>
  <c r="H557" i="2"/>
  <c r="H556" i="2"/>
  <c r="H555" i="2"/>
  <c r="H554" i="2"/>
  <c r="H553" i="2"/>
  <c r="H552" i="2"/>
  <c r="H551" i="2"/>
  <c r="H550" i="2"/>
  <c r="H549" i="2"/>
  <c r="H548" i="2"/>
  <c r="H547" i="2"/>
  <c r="H546" i="2"/>
  <c r="H545" i="2"/>
  <c r="H544" i="2"/>
  <c r="H543" i="2"/>
  <c r="H542" i="2"/>
  <c r="H541" i="2"/>
  <c r="H540" i="2"/>
  <c r="H539" i="2"/>
  <c r="H538" i="2"/>
  <c r="H537" i="2"/>
  <c r="H536" i="2"/>
  <c r="H535" i="2"/>
  <c r="H534" i="2"/>
  <c r="H533" i="2"/>
  <c r="H532" i="2"/>
  <c r="H531" i="2"/>
  <c r="H530" i="2"/>
  <c r="H529" i="2"/>
  <c r="H528" i="2"/>
  <c r="H527" i="2"/>
  <c r="H526" i="2"/>
  <c r="H525" i="2"/>
  <c r="H524" i="2"/>
  <c r="H523" i="2"/>
  <c r="H522" i="2"/>
  <c r="H521" i="2"/>
  <c r="H520" i="2"/>
  <c r="H519" i="2"/>
  <c r="H518" i="2"/>
  <c r="H517" i="2"/>
  <c r="H516" i="2"/>
  <c r="H515" i="2"/>
  <c r="H514" i="2"/>
  <c r="H513" i="2"/>
  <c r="H512" i="2"/>
  <c r="H511" i="2"/>
  <c r="H510" i="2"/>
  <c r="H509" i="2"/>
  <c r="H508" i="2"/>
  <c r="H507" i="2"/>
  <c r="H506" i="2"/>
  <c r="H505" i="2"/>
  <c r="H504" i="2"/>
  <c r="H503" i="2"/>
  <c r="H502" i="2"/>
  <c r="H501" i="2"/>
  <c r="H500" i="2"/>
  <c r="H499" i="2"/>
  <c r="H498" i="2"/>
  <c r="H497" i="2"/>
  <c r="H496" i="2"/>
  <c r="H495" i="2"/>
  <c r="H494" i="2"/>
  <c r="H493" i="2"/>
  <c r="H492" i="2"/>
  <c r="H491" i="2"/>
  <c r="H490" i="2"/>
  <c r="H489" i="2"/>
  <c r="H488" i="2"/>
  <c r="H487" i="2"/>
  <c r="H486" i="2"/>
  <c r="H485" i="2"/>
  <c r="H484" i="2"/>
  <c r="H483" i="2"/>
  <c r="H482" i="2"/>
  <c r="H481" i="2"/>
  <c r="H480" i="2"/>
  <c r="H479" i="2"/>
  <c r="H478" i="2"/>
  <c r="H477" i="2"/>
  <c r="H476" i="2"/>
  <c r="H475" i="2"/>
  <c r="H474" i="2"/>
  <c r="H473" i="2"/>
  <c r="H472" i="2"/>
  <c r="H471" i="2"/>
  <c r="H470" i="2"/>
  <c r="H469" i="2"/>
  <c r="H468" i="2"/>
  <c r="H467" i="2"/>
  <c r="H466" i="2"/>
  <c r="H465" i="2"/>
  <c r="H464" i="2"/>
  <c r="H463" i="2"/>
  <c r="H462" i="2"/>
  <c r="H461" i="2"/>
  <c r="H460" i="2"/>
  <c r="H459" i="2"/>
  <c r="H458" i="2"/>
  <c r="H457" i="2"/>
  <c r="H456" i="2"/>
  <c r="H455" i="2"/>
  <c r="H454" i="2"/>
  <c r="H453" i="2"/>
  <c r="H452" i="2"/>
  <c r="H451" i="2"/>
  <c r="H450" i="2"/>
  <c r="H449" i="2"/>
  <c r="H448" i="2"/>
  <c r="H447" i="2"/>
  <c r="H446" i="2"/>
  <c r="H445" i="2"/>
  <c r="H444" i="2"/>
  <c r="H443" i="2"/>
  <c r="H442" i="2"/>
  <c r="H441" i="2"/>
  <c r="H440" i="2"/>
  <c r="H439" i="2"/>
  <c r="H438" i="2"/>
  <c r="H437" i="2"/>
  <c r="H436" i="2"/>
  <c r="H435" i="2"/>
  <c r="H434" i="2"/>
  <c r="H433" i="2"/>
  <c r="H432" i="2"/>
  <c r="H431" i="2"/>
  <c r="H430" i="2"/>
  <c r="H429" i="2"/>
  <c r="H428" i="2"/>
  <c r="H427" i="2"/>
  <c r="H426" i="2"/>
  <c r="H425" i="2"/>
  <c r="H424" i="2"/>
  <c r="H423" i="2"/>
  <c r="H422" i="2"/>
  <c r="H421" i="2"/>
  <c r="H420" i="2"/>
  <c r="H419" i="2"/>
  <c r="H418" i="2"/>
  <c r="H417" i="2"/>
  <c r="H416" i="2"/>
  <c r="H415" i="2"/>
  <c r="H414" i="2"/>
  <c r="H413" i="2"/>
  <c r="H412" i="2"/>
  <c r="H411" i="2"/>
  <c r="H410" i="2"/>
  <c r="H409" i="2"/>
  <c r="H408" i="2"/>
  <c r="H407" i="2"/>
  <c r="H406" i="2"/>
  <c r="H405" i="2"/>
  <c r="H404" i="2"/>
  <c r="H403" i="2"/>
  <c r="H402" i="2"/>
  <c r="H401" i="2"/>
  <c r="H400" i="2"/>
  <c r="H399" i="2"/>
  <c r="H398" i="2"/>
  <c r="H397" i="2"/>
  <c r="H396" i="2"/>
  <c r="H395" i="2"/>
  <c r="H394" i="2"/>
  <c r="H393" i="2"/>
  <c r="H392" i="2"/>
  <c r="H391" i="2"/>
  <c r="H390" i="2"/>
  <c r="H389" i="2"/>
  <c r="H388" i="2"/>
  <c r="H387" i="2"/>
  <c r="H386" i="2"/>
  <c r="H385" i="2"/>
  <c r="H384" i="2"/>
  <c r="H383" i="2"/>
  <c r="H382" i="2"/>
  <c r="H381" i="2"/>
  <c r="H380" i="2"/>
  <c r="H379" i="2"/>
  <c r="H378" i="2"/>
  <c r="H377" i="2"/>
  <c r="H376" i="2"/>
  <c r="H375" i="2"/>
  <c r="H374" i="2"/>
  <c r="H373" i="2"/>
  <c r="H372" i="2"/>
  <c r="H371" i="2"/>
  <c r="H370" i="2"/>
  <c r="H369" i="2"/>
  <c r="H368" i="2"/>
  <c r="H367" i="2"/>
  <c r="H366" i="2"/>
  <c r="H365" i="2"/>
  <c r="H364" i="2"/>
  <c r="H363" i="2"/>
  <c r="H362" i="2"/>
  <c r="H361" i="2"/>
  <c r="H360" i="2"/>
  <c r="H359" i="2"/>
  <c r="H358" i="2"/>
  <c r="H357" i="2"/>
  <c r="H356" i="2"/>
  <c r="H355" i="2"/>
  <c r="H354" i="2"/>
  <c r="H353" i="2"/>
  <c r="H352" i="2"/>
  <c r="H351" i="2"/>
  <c r="H350" i="2"/>
  <c r="H349" i="2"/>
  <c r="H348" i="2"/>
  <c r="H347" i="2"/>
  <c r="H346" i="2"/>
  <c r="H345" i="2"/>
  <c r="H344" i="2"/>
  <c r="H343" i="2"/>
  <c r="H342" i="2"/>
  <c r="H341" i="2"/>
  <c r="H340" i="2"/>
  <c r="H339" i="2"/>
  <c r="H338" i="2"/>
  <c r="H337" i="2"/>
  <c r="H336" i="2"/>
  <c r="H335" i="2"/>
  <c r="H334" i="2"/>
  <c r="H333" i="2"/>
  <c r="H332" i="2"/>
  <c r="H331" i="2"/>
  <c r="H330" i="2"/>
  <c r="H329" i="2"/>
  <c r="H328" i="2"/>
  <c r="H327" i="2"/>
  <c r="H326" i="2"/>
  <c r="H325" i="2"/>
  <c r="H324" i="2"/>
  <c r="H323" i="2"/>
  <c r="H322" i="2"/>
  <c r="H321" i="2"/>
  <c r="H320" i="2"/>
  <c r="H319" i="2"/>
  <c r="H318" i="2"/>
  <c r="H317" i="2"/>
  <c r="H316" i="2"/>
  <c r="H315" i="2"/>
  <c r="H314" i="2"/>
  <c r="H313" i="2"/>
  <c r="H312" i="2"/>
  <c r="H311" i="2"/>
  <c r="H310" i="2"/>
  <c r="H309" i="2"/>
  <c r="H308" i="2"/>
  <c r="H307" i="2"/>
  <c r="H306" i="2"/>
  <c r="H305" i="2"/>
  <c r="H304" i="2"/>
  <c r="H303" i="2"/>
  <c r="H302" i="2"/>
  <c r="H301" i="2"/>
  <c r="H300" i="2"/>
  <c r="H299" i="2"/>
  <c r="H298" i="2"/>
  <c r="H297" i="2"/>
  <c r="H296" i="2"/>
  <c r="H295" i="2"/>
  <c r="H294" i="2"/>
  <c r="H293" i="2"/>
  <c r="H292" i="2"/>
  <c r="H291" i="2"/>
  <c r="H290" i="2"/>
  <c r="H289" i="2"/>
  <c r="H288" i="2"/>
  <c r="H287" i="2"/>
  <c r="H286" i="2"/>
  <c r="H285" i="2"/>
  <c r="H284" i="2"/>
  <c r="H283" i="2"/>
  <c r="H282" i="2"/>
  <c r="H281" i="2"/>
  <c r="H280" i="2"/>
  <c r="H279" i="2"/>
  <c r="H278" i="2"/>
  <c r="H277" i="2"/>
  <c r="H276" i="2"/>
  <c r="H275" i="2"/>
  <c r="H274" i="2"/>
  <c r="H273" i="2"/>
  <c r="H272" i="2"/>
  <c r="H271" i="2"/>
  <c r="H270" i="2"/>
  <c r="H269" i="2"/>
  <c r="H268" i="2"/>
  <c r="H267" i="2"/>
  <c r="H266" i="2"/>
  <c r="H265" i="2"/>
  <c r="H264" i="2"/>
  <c r="H263" i="2"/>
  <c r="H262" i="2"/>
  <c r="H261" i="2"/>
  <c r="H260" i="2"/>
  <c r="H259" i="2"/>
  <c r="H258" i="2"/>
  <c r="H257" i="2"/>
  <c r="H256" i="2"/>
  <c r="H255" i="2"/>
  <c r="H254" i="2"/>
  <c r="H253" i="2"/>
  <c r="H252" i="2"/>
  <c r="H251" i="2"/>
  <c r="H250" i="2"/>
  <c r="H249" i="2"/>
  <c r="H248" i="2"/>
  <c r="H247" i="2"/>
  <c r="H246" i="2"/>
  <c r="H245" i="2"/>
  <c r="H244" i="2"/>
  <c r="H243" i="2"/>
  <c r="H242" i="2"/>
  <c r="H241" i="2"/>
  <c r="H240" i="2"/>
  <c r="H239" i="2"/>
  <c r="H238" i="2"/>
  <c r="H237" i="2"/>
  <c r="H236" i="2"/>
  <c r="H235" i="2"/>
  <c r="H234" i="2"/>
  <c r="H233" i="2"/>
  <c r="H232" i="2"/>
  <c r="H231" i="2"/>
  <c r="H230" i="2"/>
  <c r="H229" i="2"/>
  <c r="H228" i="2"/>
  <c r="H227" i="2"/>
  <c r="H226" i="2"/>
  <c r="H225" i="2"/>
  <c r="H224" i="2"/>
  <c r="H223" i="2"/>
  <c r="H222" i="2"/>
  <c r="H221" i="2"/>
  <c r="H220" i="2"/>
  <c r="H219" i="2"/>
  <c r="H218" i="2"/>
  <c r="H217" i="2"/>
  <c r="H216" i="2"/>
  <c r="H215" i="2"/>
  <c r="H214" i="2"/>
  <c r="H213" i="2"/>
  <c r="H212" i="2"/>
  <c r="H211" i="2"/>
  <c r="H210" i="2"/>
  <c r="H209" i="2"/>
  <c r="H208" i="2"/>
  <c r="H207" i="2"/>
  <c r="H206" i="2"/>
  <c r="H205" i="2"/>
  <c r="H204" i="2"/>
  <c r="H203" i="2"/>
  <c r="H202" i="2"/>
  <c r="H201" i="2"/>
  <c r="H200" i="2"/>
  <c r="H199" i="2"/>
  <c r="H198" i="2"/>
  <c r="H197" i="2"/>
  <c r="H196" i="2"/>
  <c r="H195" i="2"/>
  <c r="H194" i="2"/>
  <c r="H193" i="2"/>
  <c r="H192" i="2"/>
  <c r="H191" i="2"/>
  <c r="H190" i="2"/>
  <c r="H189" i="2"/>
  <c r="H188" i="2"/>
  <c r="H187" i="2"/>
  <c r="H186" i="2"/>
  <c r="H185" i="2"/>
  <c r="H184" i="2"/>
  <c r="H183" i="2"/>
  <c r="H182" i="2"/>
  <c r="H181" i="2"/>
  <c r="H180" i="2"/>
  <c r="H179" i="2"/>
  <c r="H178" i="2"/>
  <c r="H177" i="2"/>
  <c r="H176" i="2"/>
  <c r="H175" i="2"/>
  <c r="H174" i="2"/>
  <c r="H173" i="2"/>
  <c r="H172" i="2"/>
  <c r="H171" i="2"/>
  <c r="H170" i="2"/>
  <c r="H169" i="2"/>
  <c r="H168" i="2"/>
  <c r="H167" i="2"/>
  <c r="H166" i="2"/>
  <c r="H165" i="2"/>
  <c r="H164" i="2"/>
  <c r="H163" i="2"/>
  <c r="H162" i="2"/>
  <c r="H161" i="2"/>
  <c r="H160" i="2"/>
  <c r="H159" i="2"/>
  <c r="H158" i="2"/>
  <c r="H157" i="2"/>
  <c r="H156" i="2"/>
  <c r="H155" i="2"/>
  <c r="H154" i="2"/>
  <c r="H153" i="2"/>
  <c r="H152" i="2"/>
  <c r="H151" i="2"/>
  <c r="H150" i="2"/>
  <c r="H149" i="2"/>
  <c r="H148" i="2"/>
  <c r="H147" i="2"/>
  <c r="H146" i="2"/>
  <c r="H145" i="2"/>
  <c r="H144" i="2"/>
  <c r="H143" i="2"/>
  <c r="H142" i="2"/>
  <c r="H141" i="2"/>
  <c r="H140" i="2"/>
  <c r="H139" i="2"/>
  <c r="H138" i="2"/>
  <c r="H137" i="2"/>
  <c r="H136" i="2"/>
  <c r="H135" i="2"/>
  <c r="H134" i="2"/>
  <c r="H133" i="2"/>
  <c r="H132" i="2"/>
  <c r="H131" i="2"/>
  <c r="H130" i="2"/>
  <c r="H129" i="2"/>
  <c r="H128" i="2"/>
  <c r="H127" i="2"/>
  <c r="H126" i="2"/>
  <c r="H125" i="2"/>
  <c r="H124" i="2"/>
  <c r="H123" i="2"/>
  <c r="H122" i="2"/>
  <c r="H121" i="2"/>
  <c r="H120" i="2"/>
  <c r="H119" i="2"/>
  <c r="H118" i="2"/>
  <c r="H117" i="2"/>
  <c r="H116" i="2"/>
  <c r="H115" i="2"/>
  <c r="H114" i="2"/>
  <c r="H113" i="2"/>
  <c r="H112" i="2"/>
  <c r="H111" i="2"/>
  <c r="H110" i="2"/>
  <c r="H109" i="2"/>
  <c r="H108" i="2"/>
  <c r="H107" i="2"/>
  <c r="H106" i="2"/>
  <c r="H105" i="2"/>
  <c r="H104" i="2"/>
  <c r="H103" i="2"/>
  <c r="H102" i="2"/>
  <c r="H101" i="2"/>
  <c r="H100" i="2"/>
  <c r="H99" i="2"/>
  <c r="H98" i="2"/>
  <c r="H97" i="2"/>
  <c r="H96" i="2"/>
  <c r="H95" i="2"/>
  <c r="H94" i="2"/>
  <c r="H93" i="2"/>
  <c r="H92" i="2"/>
  <c r="H91" i="2"/>
  <c r="H90" i="2"/>
  <c r="H89" i="2"/>
  <c r="H88" i="2"/>
  <c r="H87" i="2"/>
  <c r="H86" i="2"/>
  <c r="H85" i="2"/>
  <c r="H84" i="2"/>
  <c r="H83" i="2"/>
  <c r="H82" i="2"/>
  <c r="H81" i="2"/>
  <c r="H80" i="2"/>
  <c r="H79" i="2"/>
  <c r="H78" i="2"/>
  <c r="H77" i="2"/>
  <c r="H76" i="2"/>
  <c r="H75" i="2"/>
  <c r="H74" i="2"/>
  <c r="H73" i="2"/>
  <c r="H72" i="2"/>
  <c r="H71" i="2"/>
  <c r="H70" i="2"/>
  <c r="H69" i="2"/>
  <c r="H68" i="2"/>
  <c r="H67" i="2"/>
  <c r="H66" i="2"/>
  <c r="H65" i="2"/>
  <c r="H64" i="2"/>
  <c r="H63" i="2"/>
  <c r="H62" i="2"/>
  <c r="H61" i="2"/>
  <c r="H60" i="2"/>
  <c r="H59" i="2"/>
  <c r="H58" i="2"/>
  <c r="H57" i="2"/>
  <c r="H56" i="2"/>
  <c r="H55" i="2"/>
  <c r="H54" i="2"/>
  <c r="H53" i="2"/>
  <c r="H52" i="2"/>
  <c r="H51" i="2"/>
  <c r="H50" i="2"/>
  <c r="H49" i="2"/>
  <c r="H48" i="2"/>
  <c r="H47" i="2"/>
  <c r="H46" i="2"/>
  <c r="H45" i="2"/>
  <c r="H44" i="2"/>
  <c r="H43" i="2"/>
  <c r="H42" i="2"/>
  <c r="H41" i="2"/>
  <c r="H40" i="2"/>
  <c r="H39" i="2"/>
  <c r="H38" i="2"/>
  <c r="H37" i="2"/>
  <c r="H36" i="2"/>
  <c r="H35" i="2"/>
  <c r="H34" i="2"/>
  <c r="H33" i="2"/>
  <c r="H32" i="2"/>
  <c r="H31" i="2"/>
  <c r="H30" i="2"/>
  <c r="H29" i="2"/>
  <c r="H28" i="2"/>
  <c r="H27" i="2"/>
  <c r="H26" i="2"/>
  <c r="H25" i="2"/>
  <c r="H24" i="2"/>
  <c r="H23" i="2"/>
  <c r="H22" i="2"/>
  <c r="H21" i="2"/>
  <c r="H20" i="2"/>
  <c r="H19" i="2"/>
  <c r="H18" i="2"/>
  <c r="H17" i="2"/>
  <c r="H16" i="2"/>
  <c r="H15" i="2"/>
  <c r="H14" i="2"/>
  <c r="H13" i="2"/>
  <c r="H12" i="2"/>
  <c r="H11" i="2"/>
  <c r="H10" i="2"/>
  <c r="H9" i="2"/>
  <c r="H8" i="2"/>
  <c r="H7" i="2"/>
  <c r="H6" i="2"/>
  <c r="H5" i="2"/>
  <c r="H4" i="2"/>
  <c r="H3" i="2"/>
  <c r="G2239" i="2"/>
  <c r="G2238" i="2"/>
  <c r="G2237" i="2"/>
  <c r="G2236" i="2"/>
  <c r="G2235" i="2"/>
  <c r="G2234" i="2"/>
  <c r="G2233" i="2"/>
  <c r="G2232" i="2"/>
  <c r="G2231" i="2"/>
  <c r="G2230" i="2"/>
  <c r="G2229" i="2"/>
  <c r="G2228" i="2"/>
  <c r="G2227" i="2"/>
  <c r="G2226" i="2"/>
  <c r="G2225" i="2"/>
  <c r="G2224" i="2"/>
  <c r="G2223" i="2"/>
  <c r="G2222" i="2"/>
  <c r="G2221" i="2"/>
  <c r="G2220" i="2"/>
  <c r="G2219" i="2"/>
  <c r="G2218" i="2"/>
  <c r="G2217" i="2"/>
  <c r="G2216" i="2"/>
  <c r="G2215" i="2"/>
  <c r="G2214" i="2"/>
  <c r="G2213" i="2"/>
  <c r="G2212" i="2"/>
  <c r="G2211" i="2"/>
  <c r="G2210" i="2"/>
  <c r="G2209" i="2"/>
  <c r="G2208" i="2"/>
  <c r="G2207" i="2"/>
  <c r="G2206" i="2"/>
  <c r="G2205" i="2"/>
  <c r="G2204" i="2"/>
  <c r="G2203" i="2"/>
  <c r="G2202" i="2"/>
  <c r="G2201" i="2"/>
  <c r="G2200" i="2"/>
  <c r="G2199" i="2"/>
  <c r="G2198" i="2"/>
  <c r="G2197" i="2"/>
  <c r="G2196" i="2"/>
  <c r="G2195" i="2"/>
  <c r="G2194" i="2"/>
  <c r="G2193" i="2"/>
  <c r="G2192" i="2"/>
  <c r="G2191" i="2"/>
  <c r="G2190" i="2"/>
  <c r="G2189" i="2"/>
  <c r="G2188" i="2"/>
  <c r="G2187" i="2"/>
  <c r="G2186" i="2"/>
  <c r="G2185" i="2"/>
  <c r="G2184" i="2"/>
  <c r="G2183" i="2"/>
  <c r="G2182" i="2"/>
  <c r="G2181" i="2"/>
  <c r="G2180" i="2"/>
  <c r="G2179" i="2"/>
  <c r="G2178" i="2"/>
  <c r="G2177" i="2"/>
  <c r="G2176" i="2"/>
  <c r="G2175" i="2"/>
  <c r="G2174" i="2"/>
  <c r="G2173" i="2"/>
  <c r="G2172" i="2"/>
  <c r="G2171" i="2"/>
  <c r="G2170" i="2"/>
  <c r="G2169" i="2"/>
  <c r="G2168" i="2"/>
  <c r="G2167" i="2"/>
  <c r="G2166" i="2"/>
  <c r="G2165" i="2"/>
  <c r="G2164" i="2"/>
  <c r="G2163" i="2"/>
  <c r="G2162" i="2"/>
  <c r="G2161" i="2"/>
  <c r="G2160" i="2"/>
  <c r="G2159" i="2"/>
  <c r="G2158" i="2"/>
  <c r="G2157" i="2"/>
  <c r="G2156" i="2"/>
  <c r="G2155" i="2"/>
  <c r="G2154" i="2"/>
  <c r="G2153" i="2"/>
  <c r="G2152" i="2"/>
  <c r="G2151" i="2"/>
  <c r="G2150" i="2"/>
  <c r="G2149" i="2"/>
  <c r="G2148" i="2"/>
  <c r="G2147" i="2"/>
  <c r="G2146" i="2"/>
  <c r="G2145" i="2"/>
  <c r="G2144" i="2"/>
  <c r="G2143" i="2"/>
  <c r="G2142" i="2"/>
  <c r="G2141" i="2"/>
  <c r="G2140" i="2"/>
  <c r="G2139" i="2"/>
  <c r="G2138" i="2"/>
  <c r="G2137" i="2"/>
  <c r="G2136" i="2"/>
  <c r="G2135" i="2"/>
  <c r="G2134" i="2"/>
  <c r="G2133" i="2"/>
  <c r="G2132" i="2"/>
  <c r="G2131" i="2"/>
  <c r="G2130" i="2"/>
  <c r="G2129" i="2"/>
  <c r="G2128" i="2"/>
  <c r="G2127" i="2"/>
  <c r="G2126" i="2"/>
  <c r="G2125" i="2"/>
  <c r="G2124" i="2"/>
  <c r="G2123" i="2"/>
  <c r="G2122" i="2"/>
  <c r="G2121" i="2"/>
  <c r="G2120" i="2"/>
  <c r="G2119" i="2"/>
  <c r="G2118" i="2"/>
  <c r="G2117" i="2"/>
  <c r="G2116" i="2"/>
  <c r="G2115" i="2"/>
  <c r="G2114" i="2"/>
  <c r="G2113" i="2"/>
  <c r="G2112" i="2"/>
  <c r="G2111" i="2"/>
  <c r="G2110" i="2"/>
  <c r="G2109" i="2"/>
  <c r="G2108" i="2"/>
  <c r="G2107" i="2"/>
  <c r="G2106" i="2"/>
  <c r="G2105" i="2"/>
  <c r="G2104" i="2"/>
  <c r="G2103" i="2"/>
  <c r="G2102" i="2"/>
  <c r="G2101" i="2"/>
  <c r="G2100" i="2"/>
  <c r="G2099" i="2"/>
  <c r="G2098" i="2"/>
  <c r="G2097" i="2"/>
  <c r="G2096" i="2"/>
  <c r="G2095" i="2"/>
  <c r="G2094" i="2"/>
  <c r="G2093" i="2"/>
  <c r="G2092" i="2"/>
  <c r="G2091" i="2"/>
  <c r="G2090" i="2"/>
  <c r="G2089" i="2"/>
  <c r="G2088" i="2"/>
  <c r="G2087" i="2"/>
  <c r="G2086" i="2"/>
  <c r="G2085" i="2"/>
  <c r="G2084" i="2"/>
  <c r="G2083" i="2"/>
  <c r="G2082" i="2"/>
  <c r="G2081" i="2"/>
  <c r="G2080" i="2"/>
  <c r="G2079" i="2"/>
  <c r="G2078" i="2"/>
  <c r="G2077" i="2"/>
  <c r="G2076" i="2"/>
  <c r="G2075" i="2"/>
  <c r="G2074" i="2"/>
  <c r="G2073" i="2"/>
  <c r="G2072" i="2"/>
  <c r="G2071" i="2"/>
  <c r="G2070" i="2"/>
  <c r="G2069" i="2"/>
  <c r="G2068" i="2"/>
  <c r="G2067" i="2"/>
  <c r="G2066" i="2"/>
  <c r="G2065" i="2"/>
  <c r="G2064" i="2"/>
  <c r="G2063" i="2"/>
  <c r="G2062" i="2"/>
  <c r="G2061" i="2"/>
  <c r="G2060" i="2"/>
  <c r="G2059" i="2"/>
  <c r="G2058" i="2"/>
  <c r="G2057" i="2"/>
  <c r="G2056" i="2"/>
  <c r="G2055" i="2"/>
  <c r="G2054" i="2"/>
  <c r="G2053" i="2"/>
  <c r="G2052" i="2"/>
  <c r="G2051" i="2"/>
  <c r="G2050" i="2"/>
  <c r="G2049" i="2"/>
  <c r="G2048" i="2"/>
  <c r="G2047" i="2"/>
  <c r="G2046" i="2"/>
  <c r="G2045" i="2"/>
  <c r="G2044" i="2"/>
  <c r="G2043" i="2"/>
  <c r="G2042" i="2"/>
  <c r="G2041" i="2"/>
  <c r="G2040" i="2"/>
  <c r="G2039" i="2"/>
  <c r="G2038" i="2"/>
  <c r="G2037" i="2"/>
  <c r="G2036" i="2"/>
  <c r="G2035" i="2"/>
  <c r="G2034" i="2"/>
  <c r="G2033" i="2"/>
  <c r="G2032" i="2"/>
  <c r="G2031" i="2"/>
  <c r="G2030" i="2"/>
  <c r="G2029" i="2"/>
  <c r="G2028" i="2"/>
  <c r="G2027" i="2"/>
  <c r="G2026" i="2"/>
  <c r="G2025" i="2"/>
  <c r="G2024" i="2"/>
  <c r="G2023" i="2"/>
  <c r="G2022" i="2"/>
  <c r="G2021" i="2"/>
  <c r="G2020" i="2"/>
  <c r="G2019" i="2"/>
  <c r="G2018" i="2"/>
  <c r="G2017" i="2"/>
  <c r="G2016" i="2"/>
  <c r="G2015" i="2"/>
  <c r="G2014" i="2"/>
  <c r="G2013" i="2"/>
  <c r="G2012" i="2"/>
  <c r="G2011" i="2"/>
  <c r="G2010" i="2"/>
  <c r="G2009" i="2"/>
  <c r="G2008" i="2"/>
  <c r="G2007" i="2"/>
  <c r="G2006" i="2"/>
  <c r="G2005" i="2"/>
  <c r="G2004" i="2"/>
  <c r="G2003" i="2"/>
  <c r="G2002" i="2"/>
  <c r="G2001" i="2"/>
  <c r="G2000" i="2"/>
  <c r="G1999" i="2"/>
  <c r="G1998" i="2"/>
  <c r="G1997" i="2"/>
  <c r="G1996" i="2"/>
  <c r="G1995" i="2"/>
  <c r="G1994" i="2"/>
  <c r="G1993" i="2"/>
  <c r="G1992" i="2"/>
  <c r="G1991" i="2"/>
  <c r="G1990" i="2"/>
  <c r="G1989" i="2"/>
  <c r="G1988" i="2"/>
  <c r="G1987" i="2"/>
  <c r="G1986" i="2"/>
  <c r="G1985" i="2"/>
  <c r="G1984" i="2"/>
  <c r="G1983" i="2"/>
  <c r="G1982" i="2"/>
  <c r="G1981" i="2"/>
  <c r="G1980" i="2"/>
  <c r="G1979" i="2"/>
  <c r="G1978" i="2"/>
  <c r="G1977" i="2"/>
  <c r="G1976" i="2"/>
  <c r="G1975" i="2"/>
  <c r="G1974" i="2"/>
  <c r="G1973" i="2"/>
  <c r="G1972" i="2"/>
  <c r="G1971" i="2"/>
  <c r="G1970" i="2"/>
  <c r="G1969" i="2"/>
  <c r="G1968" i="2"/>
  <c r="G1967" i="2"/>
  <c r="G1966" i="2"/>
  <c r="G1965" i="2"/>
  <c r="G1964" i="2"/>
  <c r="G1963" i="2"/>
  <c r="G1962" i="2"/>
  <c r="G1961" i="2"/>
  <c r="G1960" i="2"/>
  <c r="G1959" i="2"/>
  <c r="G1958" i="2"/>
  <c r="G1957" i="2"/>
  <c r="G1956" i="2"/>
  <c r="G1955" i="2"/>
  <c r="G1954" i="2"/>
  <c r="G1953" i="2"/>
  <c r="G1952" i="2"/>
  <c r="G1951" i="2"/>
  <c r="G1950" i="2"/>
  <c r="G1949" i="2"/>
  <c r="G1948" i="2"/>
  <c r="G1947" i="2"/>
  <c r="G1946" i="2"/>
  <c r="G1945" i="2"/>
  <c r="G1944" i="2"/>
  <c r="G1943" i="2"/>
  <c r="G1942" i="2"/>
  <c r="G1941" i="2"/>
  <c r="G1940" i="2"/>
  <c r="G1939" i="2"/>
  <c r="G1938" i="2"/>
  <c r="G1937" i="2"/>
  <c r="G1936" i="2"/>
  <c r="G1935" i="2"/>
  <c r="G1934" i="2"/>
  <c r="G1933" i="2"/>
  <c r="G1932" i="2"/>
  <c r="G1931" i="2"/>
  <c r="G1930" i="2"/>
  <c r="G1929" i="2"/>
  <c r="G1928" i="2"/>
  <c r="G1927" i="2"/>
  <c r="G1926" i="2"/>
  <c r="G1925" i="2"/>
  <c r="G1924" i="2"/>
  <c r="G1923" i="2"/>
  <c r="G1922" i="2"/>
  <c r="G1921" i="2"/>
  <c r="G1920" i="2"/>
  <c r="G1919" i="2"/>
  <c r="G1918" i="2"/>
  <c r="G1917" i="2"/>
  <c r="G1916" i="2"/>
  <c r="G1915" i="2"/>
  <c r="G1914" i="2"/>
  <c r="G1913" i="2"/>
  <c r="G1912" i="2"/>
  <c r="G1911" i="2"/>
  <c r="G1910" i="2"/>
  <c r="G1909" i="2"/>
  <c r="G1908" i="2"/>
  <c r="G1907" i="2"/>
  <c r="G1906" i="2"/>
  <c r="G1905" i="2"/>
  <c r="G1904" i="2"/>
  <c r="G1903" i="2"/>
  <c r="G1902" i="2"/>
  <c r="G1901" i="2"/>
  <c r="G1900" i="2"/>
  <c r="G1899" i="2"/>
  <c r="G1898" i="2"/>
  <c r="G1897" i="2"/>
  <c r="G1896" i="2"/>
  <c r="G1895" i="2"/>
  <c r="G1894" i="2"/>
  <c r="G1893" i="2"/>
  <c r="G1892" i="2"/>
  <c r="G1891" i="2"/>
  <c r="G1890" i="2"/>
  <c r="G1889" i="2"/>
  <c r="G1888" i="2"/>
  <c r="G1887" i="2"/>
  <c r="G1886" i="2"/>
  <c r="G1885" i="2"/>
  <c r="G1884" i="2"/>
  <c r="G1883" i="2"/>
  <c r="G1882" i="2"/>
  <c r="G1881" i="2"/>
  <c r="G1880" i="2"/>
  <c r="G1879" i="2"/>
  <c r="G1878" i="2"/>
  <c r="G1877" i="2"/>
  <c r="G1876" i="2"/>
  <c r="G1875" i="2"/>
  <c r="G1874" i="2"/>
  <c r="G1873" i="2"/>
  <c r="G1872" i="2"/>
  <c r="G1871" i="2"/>
  <c r="G1870" i="2"/>
  <c r="G1869" i="2"/>
  <c r="G1868" i="2"/>
  <c r="G1867" i="2"/>
  <c r="G1866" i="2"/>
  <c r="G1865" i="2"/>
  <c r="G1864" i="2"/>
  <c r="G1863" i="2"/>
  <c r="G1862" i="2"/>
  <c r="G1861" i="2"/>
  <c r="G1860" i="2"/>
  <c r="G1859" i="2"/>
  <c r="G1858" i="2"/>
  <c r="G1857" i="2"/>
  <c r="G1856" i="2"/>
  <c r="G1855" i="2"/>
  <c r="G1854" i="2"/>
  <c r="G1853" i="2"/>
  <c r="G1852" i="2"/>
  <c r="G1851" i="2"/>
  <c r="G1850" i="2"/>
  <c r="G1849" i="2"/>
  <c r="G1848" i="2"/>
  <c r="G1847" i="2"/>
  <c r="G1846" i="2"/>
  <c r="G1845" i="2"/>
  <c r="G1844" i="2"/>
  <c r="G1843" i="2"/>
  <c r="G1842" i="2"/>
  <c r="G1841" i="2"/>
  <c r="G1840" i="2"/>
  <c r="G1839" i="2"/>
  <c r="G1838" i="2"/>
  <c r="G1837" i="2"/>
  <c r="G1836" i="2"/>
  <c r="G1835" i="2"/>
  <c r="G1834" i="2"/>
  <c r="G1833" i="2"/>
  <c r="G1832" i="2"/>
  <c r="G1831" i="2"/>
  <c r="G1830" i="2"/>
  <c r="G1829" i="2"/>
  <c r="G1828" i="2"/>
  <c r="G1827" i="2"/>
  <c r="G1826" i="2"/>
  <c r="G1825" i="2"/>
  <c r="G1824" i="2"/>
  <c r="G1823" i="2"/>
  <c r="G1822" i="2"/>
  <c r="G1821" i="2"/>
  <c r="G1820" i="2"/>
  <c r="G1819" i="2"/>
  <c r="G1818" i="2"/>
  <c r="G1817" i="2"/>
  <c r="G1816" i="2"/>
  <c r="G1815" i="2"/>
  <c r="G1814" i="2"/>
  <c r="G1813" i="2"/>
  <c r="G1812" i="2"/>
  <c r="G1811" i="2"/>
  <c r="G1810" i="2"/>
  <c r="G1809" i="2"/>
  <c r="G1808" i="2"/>
  <c r="G1807" i="2"/>
  <c r="G1806" i="2"/>
  <c r="G1805" i="2"/>
  <c r="G1804" i="2"/>
  <c r="G1803" i="2"/>
  <c r="G1802" i="2"/>
  <c r="G1801" i="2"/>
  <c r="G1800" i="2"/>
  <c r="G1799" i="2"/>
  <c r="G1798" i="2"/>
  <c r="G1797" i="2"/>
  <c r="G1796" i="2"/>
  <c r="G1795" i="2"/>
  <c r="G1794" i="2"/>
  <c r="G1793" i="2"/>
  <c r="G1792" i="2"/>
  <c r="G1791" i="2"/>
  <c r="G1790" i="2"/>
  <c r="G1789" i="2"/>
  <c r="G1788" i="2"/>
  <c r="G1787" i="2"/>
  <c r="G1786" i="2"/>
  <c r="G1785" i="2"/>
  <c r="G1784" i="2"/>
  <c r="G1783" i="2"/>
  <c r="G1782" i="2"/>
  <c r="G1781" i="2"/>
  <c r="G1780" i="2"/>
  <c r="G1779" i="2"/>
  <c r="G1778" i="2"/>
  <c r="G1777" i="2"/>
  <c r="G1776" i="2"/>
  <c r="G1775" i="2"/>
  <c r="G1774" i="2"/>
  <c r="G1773" i="2"/>
  <c r="G1772" i="2"/>
  <c r="G1771" i="2"/>
  <c r="G1770" i="2"/>
  <c r="G1769" i="2"/>
  <c r="G1768" i="2"/>
  <c r="G1767" i="2"/>
  <c r="G1766" i="2"/>
  <c r="G1765" i="2"/>
  <c r="G1764" i="2"/>
  <c r="G1763" i="2"/>
  <c r="G1762" i="2"/>
  <c r="G1761" i="2"/>
  <c r="G1760" i="2"/>
  <c r="G1759" i="2"/>
  <c r="G1758" i="2"/>
  <c r="G1757" i="2"/>
  <c r="G1756" i="2"/>
  <c r="G1755" i="2"/>
  <c r="G1754" i="2"/>
  <c r="G1753" i="2"/>
  <c r="G1752" i="2"/>
  <c r="G1751" i="2"/>
  <c r="G1750" i="2"/>
  <c r="G1749" i="2"/>
  <c r="G1748" i="2"/>
  <c r="G1747" i="2"/>
  <c r="G1746" i="2"/>
  <c r="G1745" i="2"/>
  <c r="G1744" i="2"/>
  <c r="G1743" i="2"/>
  <c r="G1742" i="2"/>
  <c r="G1741" i="2"/>
  <c r="G1740" i="2"/>
  <c r="G1739" i="2"/>
  <c r="G1738" i="2"/>
  <c r="G1737" i="2"/>
  <c r="G1736" i="2"/>
  <c r="G1735" i="2"/>
  <c r="G1734" i="2"/>
  <c r="G1733" i="2"/>
  <c r="G1732" i="2"/>
  <c r="G1731" i="2"/>
  <c r="G1730" i="2"/>
  <c r="G1729" i="2"/>
  <c r="G1728" i="2"/>
  <c r="G1727" i="2"/>
  <c r="G1726" i="2"/>
  <c r="G1725" i="2"/>
  <c r="G1724" i="2"/>
  <c r="G1723" i="2"/>
  <c r="G1722" i="2"/>
  <c r="G1721" i="2"/>
  <c r="G1720" i="2"/>
  <c r="G1719" i="2"/>
  <c r="G1718" i="2"/>
  <c r="G1717" i="2"/>
  <c r="G1716" i="2"/>
  <c r="G1715" i="2"/>
  <c r="G1714" i="2"/>
  <c r="G1713" i="2"/>
  <c r="G1712" i="2"/>
  <c r="G1711" i="2"/>
  <c r="G1710" i="2"/>
  <c r="G1709" i="2"/>
  <c r="G1708" i="2"/>
  <c r="G1707" i="2"/>
  <c r="G1706" i="2"/>
  <c r="G1705" i="2"/>
  <c r="G1704" i="2"/>
  <c r="G1703" i="2"/>
  <c r="G1702" i="2"/>
  <c r="G1701" i="2"/>
  <c r="G1700" i="2"/>
  <c r="G1699" i="2"/>
  <c r="G1698" i="2"/>
  <c r="G1697" i="2"/>
  <c r="G1696" i="2"/>
  <c r="G1695" i="2"/>
  <c r="G1694" i="2"/>
  <c r="G1693" i="2"/>
  <c r="G1692" i="2"/>
  <c r="G1691" i="2"/>
  <c r="G1690" i="2"/>
  <c r="G1689" i="2"/>
  <c r="G1688" i="2"/>
  <c r="G1687" i="2"/>
  <c r="G1686" i="2"/>
  <c r="G1685" i="2"/>
  <c r="G1684" i="2"/>
  <c r="G1683" i="2"/>
  <c r="G1682" i="2"/>
  <c r="G1681" i="2"/>
  <c r="G1680" i="2"/>
  <c r="G1679" i="2"/>
  <c r="G1678" i="2"/>
  <c r="G1677" i="2"/>
  <c r="G1676" i="2"/>
  <c r="G1675" i="2"/>
  <c r="G1674" i="2"/>
  <c r="G1673" i="2"/>
  <c r="G1672" i="2"/>
  <c r="G1671" i="2"/>
  <c r="G1670" i="2"/>
  <c r="G1669" i="2"/>
  <c r="G1668" i="2"/>
  <c r="G1667" i="2"/>
  <c r="G1666" i="2"/>
  <c r="G1665" i="2"/>
  <c r="G1664" i="2"/>
  <c r="G1663" i="2"/>
  <c r="G1662" i="2"/>
  <c r="G1661" i="2"/>
  <c r="G1660" i="2"/>
  <c r="G1659" i="2"/>
  <c r="G1658" i="2"/>
  <c r="G1657" i="2"/>
  <c r="G1656" i="2"/>
  <c r="G1655" i="2"/>
  <c r="G1654" i="2"/>
  <c r="G1653" i="2"/>
  <c r="G1652" i="2"/>
  <c r="G1651" i="2"/>
  <c r="G1650" i="2"/>
  <c r="G1649" i="2"/>
  <c r="G1648" i="2"/>
  <c r="G1647" i="2"/>
  <c r="G1646" i="2"/>
  <c r="G1645" i="2"/>
  <c r="G1644" i="2"/>
  <c r="G1643" i="2"/>
  <c r="G1642" i="2"/>
  <c r="G1641" i="2"/>
  <c r="G1640" i="2"/>
  <c r="G1639" i="2"/>
  <c r="G1638" i="2"/>
  <c r="G1637" i="2"/>
  <c r="G1636" i="2"/>
  <c r="G1635" i="2"/>
  <c r="G1634" i="2"/>
  <c r="G1633" i="2"/>
  <c r="G1632" i="2"/>
  <c r="G1631" i="2"/>
  <c r="G1630" i="2"/>
  <c r="G1629" i="2"/>
  <c r="G1628" i="2"/>
  <c r="G1627" i="2"/>
  <c r="G1626" i="2"/>
  <c r="G1625" i="2"/>
  <c r="G1624" i="2"/>
  <c r="G1623" i="2"/>
  <c r="G1622" i="2"/>
  <c r="G1621" i="2"/>
  <c r="G1620" i="2"/>
  <c r="G1619" i="2"/>
  <c r="G1618" i="2"/>
  <c r="G1617" i="2"/>
  <c r="G1616" i="2"/>
  <c r="G1615" i="2"/>
  <c r="G1614" i="2"/>
  <c r="G1613" i="2"/>
  <c r="G1612" i="2"/>
  <c r="G1611" i="2"/>
  <c r="G1610" i="2"/>
  <c r="G1609" i="2"/>
  <c r="G1608" i="2"/>
  <c r="G1607" i="2"/>
  <c r="G1606" i="2"/>
  <c r="G1605" i="2"/>
  <c r="G1604" i="2"/>
  <c r="G1603" i="2"/>
  <c r="G1602" i="2"/>
  <c r="G1601" i="2"/>
  <c r="G1600" i="2"/>
  <c r="G1599" i="2"/>
  <c r="G1598" i="2"/>
  <c r="G1597" i="2"/>
  <c r="G1596" i="2"/>
  <c r="G1595" i="2"/>
  <c r="G1594" i="2"/>
  <c r="G1593" i="2"/>
  <c r="G1592" i="2"/>
  <c r="G1591" i="2"/>
  <c r="G1590" i="2"/>
  <c r="G1589" i="2"/>
  <c r="G1588" i="2"/>
  <c r="G1587" i="2"/>
  <c r="G1586" i="2"/>
  <c r="G1585" i="2"/>
  <c r="G1584" i="2"/>
  <c r="G1583" i="2"/>
  <c r="G1582" i="2"/>
  <c r="G1581" i="2"/>
  <c r="G1580" i="2"/>
  <c r="G1579" i="2"/>
  <c r="G1578" i="2"/>
  <c r="G1577" i="2"/>
  <c r="G1576" i="2"/>
  <c r="G1575" i="2"/>
  <c r="G1574" i="2"/>
  <c r="G1573" i="2"/>
  <c r="G1572" i="2"/>
  <c r="G1571" i="2"/>
  <c r="G1570" i="2"/>
  <c r="G1569" i="2"/>
  <c r="G1568" i="2"/>
  <c r="G1567" i="2"/>
  <c r="G1566" i="2"/>
  <c r="G1565" i="2"/>
  <c r="G1564" i="2"/>
  <c r="G1563" i="2"/>
  <c r="G1562" i="2"/>
  <c r="G1561" i="2"/>
  <c r="G1560" i="2"/>
  <c r="G1559" i="2"/>
  <c r="G1558" i="2"/>
  <c r="G1557" i="2"/>
  <c r="G1556" i="2"/>
  <c r="G1555" i="2"/>
  <c r="G1554" i="2"/>
  <c r="G1553" i="2"/>
  <c r="G1552" i="2"/>
  <c r="G1551" i="2"/>
  <c r="G1550" i="2"/>
  <c r="G1549" i="2"/>
  <c r="G1548" i="2"/>
  <c r="G1547" i="2"/>
  <c r="G1546" i="2"/>
  <c r="G1545" i="2"/>
  <c r="G1544" i="2"/>
  <c r="G1543" i="2"/>
  <c r="G1542" i="2"/>
  <c r="G1541" i="2"/>
  <c r="G1540" i="2"/>
  <c r="G1539" i="2"/>
  <c r="G1538" i="2"/>
  <c r="G1537" i="2"/>
  <c r="G1536" i="2"/>
  <c r="G1535" i="2"/>
  <c r="G1534" i="2"/>
  <c r="G1533" i="2"/>
  <c r="G1532" i="2"/>
  <c r="G1531" i="2"/>
  <c r="G1530" i="2"/>
  <c r="G1529" i="2"/>
  <c r="G1528" i="2"/>
  <c r="G1527" i="2"/>
  <c r="G1526" i="2"/>
  <c r="G1525" i="2"/>
  <c r="G1524" i="2"/>
  <c r="G1523" i="2"/>
  <c r="G1522" i="2"/>
  <c r="G1521" i="2"/>
  <c r="G1520" i="2"/>
  <c r="G1519" i="2"/>
  <c r="G1518" i="2"/>
  <c r="G1517" i="2"/>
  <c r="G1516" i="2"/>
  <c r="G1515" i="2"/>
  <c r="G1514" i="2"/>
  <c r="G1513" i="2"/>
  <c r="G1512" i="2"/>
  <c r="G1511" i="2"/>
  <c r="G1510" i="2"/>
  <c r="G1509" i="2"/>
  <c r="G1508" i="2"/>
  <c r="G1507" i="2"/>
  <c r="G1506" i="2"/>
  <c r="G1505" i="2"/>
  <c r="G1504" i="2"/>
  <c r="G1503" i="2"/>
  <c r="G1502" i="2"/>
  <c r="G1501" i="2"/>
  <c r="G1500" i="2"/>
  <c r="G1499" i="2"/>
  <c r="G1498" i="2"/>
  <c r="G1497" i="2"/>
  <c r="G1496" i="2"/>
  <c r="G1495" i="2"/>
  <c r="G1494" i="2"/>
  <c r="G1493" i="2"/>
  <c r="G1492" i="2"/>
  <c r="G1491" i="2"/>
  <c r="G1490" i="2"/>
  <c r="G1489" i="2"/>
  <c r="G1488" i="2"/>
  <c r="G1487" i="2"/>
  <c r="G1486" i="2"/>
  <c r="G1485" i="2"/>
  <c r="G1484" i="2"/>
  <c r="G1483" i="2"/>
  <c r="G1482" i="2"/>
  <c r="G1481" i="2"/>
  <c r="G1480" i="2"/>
  <c r="G1479" i="2"/>
  <c r="G1478" i="2"/>
  <c r="G1477" i="2"/>
  <c r="G1476" i="2"/>
  <c r="G1475" i="2"/>
  <c r="G1474" i="2"/>
  <c r="G1473" i="2"/>
  <c r="G1472" i="2"/>
  <c r="G1471" i="2"/>
  <c r="G1470" i="2"/>
  <c r="G1469" i="2"/>
  <c r="G1468" i="2"/>
  <c r="G1467" i="2"/>
  <c r="G1466" i="2"/>
  <c r="G1465" i="2"/>
  <c r="G1464" i="2"/>
  <c r="G1463" i="2"/>
  <c r="G1462" i="2"/>
  <c r="G1461" i="2"/>
  <c r="G1460" i="2"/>
  <c r="G1459" i="2"/>
  <c r="G1458" i="2"/>
  <c r="G1457" i="2"/>
  <c r="G1456" i="2"/>
  <c r="G1455" i="2"/>
  <c r="G1454" i="2"/>
  <c r="G1453" i="2"/>
  <c r="G1452" i="2"/>
  <c r="G1451" i="2"/>
  <c r="G1450" i="2"/>
  <c r="G1449" i="2"/>
  <c r="G1448" i="2"/>
  <c r="G1447" i="2"/>
  <c r="G1446" i="2"/>
  <c r="G1445" i="2"/>
  <c r="G1444" i="2"/>
  <c r="G1443" i="2"/>
  <c r="G1442" i="2"/>
  <c r="G1441" i="2"/>
  <c r="G1440" i="2"/>
  <c r="G1439" i="2"/>
  <c r="G1438" i="2"/>
  <c r="G1437" i="2"/>
  <c r="G1436" i="2"/>
  <c r="G1435" i="2"/>
  <c r="G1434" i="2"/>
  <c r="G1433" i="2"/>
  <c r="G1432" i="2"/>
  <c r="G1431" i="2"/>
  <c r="G1430" i="2"/>
  <c r="G1429" i="2"/>
  <c r="G1428" i="2"/>
  <c r="G1427" i="2"/>
  <c r="G1426" i="2"/>
  <c r="G1425" i="2"/>
  <c r="G1424" i="2"/>
  <c r="G1423" i="2"/>
  <c r="G1422" i="2"/>
  <c r="G1421" i="2"/>
  <c r="G1420" i="2"/>
  <c r="G1419" i="2"/>
  <c r="G1418" i="2"/>
  <c r="G1417" i="2"/>
  <c r="G1416" i="2"/>
  <c r="G1415" i="2"/>
  <c r="G1414" i="2"/>
  <c r="G1413" i="2"/>
  <c r="G1412" i="2"/>
  <c r="G1411" i="2"/>
  <c r="G1410" i="2"/>
  <c r="G1409" i="2"/>
  <c r="G1408" i="2"/>
  <c r="G1407" i="2"/>
  <c r="G1406" i="2"/>
  <c r="G1405" i="2"/>
  <c r="G1404" i="2"/>
  <c r="G1403" i="2"/>
  <c r="G1402" i="2"/>
  <c r="G1401" i="2"/>
  <c r="G1400" i="2"/>
  <c r="G1399" i="2"/>
  <c r="G1398" i="2"/>
  <c r="G1397" i="2"/>
  <c r="G1396" i="2"/>
  <c r="G1395" i="2"/>
  <c r="G1394" i="2"/>
  <c r="G1393" i="2"/>
  <c r="G1392" i="2"/>
  <c r="G1391" i="2"/>
  <c r="G1390" i="2"/>
  <c r="G1389" i="2"/>
  <c r="G1388" i="2"/>
  <c r="G1387" i="2"/>
  <c r="G1386" i="2"/>
  <c r="G1385" i="2"/>
  <c r="G1384" i="2"/>
  <c r="G1383" i="2"/>
  <c r="G1382" i="2"/>
  <c r="G1381" i="2"/>
  <c r="G1380" i="2"/>
  <c r="G1379" i="2"/>
  <c r="G1378" i="2"/>
  <c r="G1377" i="2"/>
  <c r="G1376" i="2"/>
  <c r="G1375" i="2"/>
  <c r="G1374" i="2"/>
  <c r="G1373" i="2"/>
  <c r="G1372" i="2"/>
  <c r="G1371" i="2"/>
  <c r="G1370" i="2"/>
  <c r="G1369" i="2"/>
  <c r="G1368" i="2"/>
  <c r="G1367" i="2"/>
  <c r="G1366" i="2"/>
  <c r="G1365" i="2"/>
  <c r="G1364" i="2"/>
  <c r="G1363" i="2"/>
  <c r="G1362" i="2"/>
  <c r="G1361" i="2"/>
  <c r="G1360" i="2"/>
  <c r="G1359" i="2"/>
  <c r="G1358" i="2"/>
  <c r="G1357" i="2"/>
  <c r="G1356" i="2"/>
  <c r="G1355" i="2"/>
  <c r="G1354" i="2"/>
  <c r="G1353" i="2"/>
  <c r="G1352" i="2"/>
  <c r="G1351" i="2"/>
  <c r="G1350" i="2"/>
  <c r="G1349" i="2"/>
  <c r="G1348" i="2"/>
  <c r="G1347" i="2"/>
  <c r="G1346" i="2"/>
  <c r="G1345" i="2"/>
  <c r="G1344" i="2"/>
  <c r="G1343" i="2"/>
  <c r="G1342" i="2"/>
  <c r="G1341" i="2"/>
  <c r="G1340" i="2"/>
  <c r="G1339" i="2"/>
  <c r="G1338" i="2"/>
  <c r="G1337" i="2"/>
  <c r="G1336" i="2"/>
  <c r="G1335" i="2"/>
  <c r="G1334" i="2"/>
  <c r="G1333" i="2"/>
  <c r="G1332" i="2"/>
  <c r="G1331" i="2"/>
  <c r="G1330" i="2"/>
  <c r="G1329" i="2"/>
  <c r="G1328" i="2"/>
  <c r="G1327" i="2"/>
  <c r="G1326" i="2"/>
  <c r="G1325" i="2"/>
  <c r="G1324" i="2"/>
  <c r="G1323" i="2"/>
  <c r="G1322" i="2"/>
  <c r="G1321" i="2"/>
  <c r="G1320" i="2"/>
  <c r="G1319" i="2"/>
  <c r="G1318" i="2"/>
  <c r="G1317" i="2"/>
  <c r="G1316" i="2"/>
  <c r="G1315" i="2"/>
  <c r="G1314" i="2"/>
  <c r="G1313" i="2"/>
  <c r="G1312" i="2"/>
  <c r="G1311" i="2"/>
  <c r="G1310" i="2"/>
  <c r="G1309" i="2"/>
  <c r="G1308" i="2"/>
  <c r="G1307" i="2"/>
  <c r="G1306" i="2"/>
  <c r="G1305" i="2"/>
  <c r="G1304" i="2"/>
  <c r="G1303" i="2"/>
  <c r="G1302" i="2"/>
  <c r="G1301" i="2"/>
  <c r="G1300" i="2"/>
  <c r="G1299" i="2"/>
  <c r="G1298" i="2"/>
  <c r="G1297" i="2"/>
  <c r="G1296" i="2"/>
  <c r="G1295" i="2"/>
  <c r="G1294" i="2"/>
  <c r="G1293" i="2"/>
  <c r="G1292" i="2"/>
  <c r="G1291" i="2"/>
  <c r="G1290" i="2"/>
  <c r="G1289" i="2"/>
  <c r="G1288" i="2"/>
  <c r="G1287" i="2"/>
  <c r="G1286" i="2"/>
  <c r="G1285" i="2"/>
  <c r="G1284" i="2"/>
  <c r="G1283" i="2"/>
  <c r="G1282" i="2"/>
  <c r="G1281" i="2"/>
  <c r="G1280" i="2"/>
  <c r="G1279" i="2"/>
  <c r="G1278" i="2"/>
  <c r="G1277" i="2"/>
  <c r="G1276" i="2"/>
  <c r="G1275" i="2"/>
  <c r="G1274" i="2"/>
  <c r="G1273" i="2"/>
  <c r="G1272" i="2"/>
  <c r="G1271" i="2"/>
  <c r="G1270" i="2"/>
  <c r="G1269" i="2"/>
  <c r="G1268" i="2"/>
  <c r="G1267" i="2"/>
  <c r="G1266" i="2"/>
  <c r="G1265" i="2"/>
  <c r="G1264" i="2"/>
  <c r="G1263" i="2"/>
  <c r="G1262" i="2"/>
  <c r="G1261" i="2"/>
  <c r="G1260" i="2"/>
  <c r="G1259" i="2"/>
  <c r="G1258" i="2"/>
  <c r="G1257" i="2"/>
  <c r="G1256" i="2"/>
  <c r="G1255" i="2"/>
  <c r="G1254" i="2"/>
  <c r="G1253" i="2"/>
  <c r="G1252" i="2"/>
  <c r="G1251" i="2"/>
  <c r="G1250" i="2"/>
  <c r="G1249" i="2"/>
  <c r="G1248" i="2"/>
  <c r="G1247" i="2"/>
  <c r="G1246" i="2"/>
  <c r="G1245" i="2"/>
  <c r="G1244" i="2"/>
  <c r="G1243" i="2"/>
  <c r="G1242" i="2"/>
  <c r="G1241" i="2"/>
  <c r="G1240" i="2"/>
  <c r="G1239" i="2"/>
  <c r="G1238" i="2"/>
  <c r="G1237" i="2"/>
  <c r="G1236" i="2"/>
  <c r="G1235" i="2"/>
  <c r="G1234" i="2"/>
  <c r="G1233" i="2"/>
  <c r="G1232" i="2"/>
  <c r="G1231" i="2"/>
  <c r="G1230" i="2"/>
  <c r="G1229" i="2"/>
  <c r="G1228" i="2"/>
  <c r="G1227" i="2"/>
  <c r="G1226" i="2"/>
  <c r="G1225" i="2"/>
  <c r="G1224" i="2"/>
  <c r="G1223" i="2"/>
  <c r="G1222" i="2"/>
  <c r="G1221" i="2"/>
  <c r="G1220" i="2"/>
  <c r="G1219" i="2"/>
  <c r="G1218" i="2"/>
  <c r="G1217" i="2"/>
  <c r="G1216" i="2"/>
  <c r="G1215" i="2"/>
  <c r="G1214" i="2"/>
  <c r="G1213" i="2"/>
  <c r="G1212" i="2"/>
  <c r="G1211" i="2"/>
  <c r="G1210" i="2"/>
  <c r="G1209" i="2"/>
  <c r="G1208" i="2"/>
  <c r="G1207" i="2"/>
  <c r="G1206" i="2"/>
  <c r="G1205" i="2"/>
  <c r="G1204" i="2"/>
  <c r="G1203" i="2"/>
  <c r="G1202" i="2"/>
  <c r="G1201" i="2"/>
  <c r="G1200" i="2"/>
  <c r="G1199" i="2"/>
  <c r="G1198" i="2"/>
  <c r="G1197" i="2"/>
  <c r="G1196" i="2"/>
  <c r="G1195" i="2"/>
  <c r="G1194" i="2"/>
  <c r="G1193" i="2"/>
  <c r="G1192" i="2"/>
  <c r="G1191" i="2"/>
  <c r="G1190" i="2"/>
  <c r="G1189" i="2"/>
  <c r="G1188" i="2"/>
  <c r="G1187" i="2"/>
  <c r="G1186" i="2"/>
  <c r="G1185" i="2"/>
  <c r="G1184" i="2"/>
  <c r="G1183" i="2"/>
  <c r="G1182" i="2"/>
  <c r="G1181" i="2"/>
  <c r="G1180" i="2"/>
  <c r="G1179" i="2"/>
  <c r="G1178" i="2"/>
  <c r="G1177" i="2"/>
  <c r="G1176" i="2"/>
  <c r="G1175" i="2"/>
  <c r="G1174" i="2"/>
  <c r="G1173" i="2"/>
  <c r="G1172" i="2"/>
  <c r="G1171" i="2"/>
  <c r="G1170" i="2"/>
  <c r="G1169" i="2"/>
  <c r="G1168" i="2"/>
  <c r="G1167" i="2"/>
  <c r="G1166" i="2"/>
  <c r="G1165" i="2"/>
  <c r="G1164" i="2"/>
  <c r="G1163" i="2"/>
  <c r="G1162" i="2"/>
  <c r="G1161" i="2"/>
  <c r="G1160" i="2"/>
  <c r="G1159" i="2"/>
  <c r="G1158" i="2"/>
  <c r="G1157" i="2"/>
  <c r="G1156" i="2"/>
  <c r="G1155" i="2"/>
  <c r="G1154" i="2"/>
  <c r="G1153" i="2"/>
  <c r="G1152" i="2"/>
  <c r="G1151" i="2"/>
  <c r="G1150" i="2"/>
  <c r="G1149" i="2"/>
  <c r="G1148" i="2"/>
  <c r="G1147" i="2"/>
  <c r="G1146" i="2"/>
  <c r="G1145" i="2"/>
  <c r="G1144" i="2"/>
  <c r="G1143" i="2"/>
  <c r="G1142" i="2"/>
  <c r="G1141" i="2"/>
  <c r="G1140" i="2"/>
  <c r="G1139" i="2"/>
  <c r="G1138" i="2"/>
  <c r="G1137" i="2"/>
  <c r="G1136" i="2"/>
  <c r="G1135" i="2"/>
  <c r="G1134" i="2"/>
  <c r="G1133" i="2"/>
  <c r="G1132" i="2"/>
  <c r="G1131" i="2"/>
  <c r="G1130" i="2"/>
  <c r="G1129" i="2"/>
  <c r="G1128" i="2"/>
  <c r="G1127" i="2"/>
  <c r="G1126" i="2"/>
  <c r="G1125" i="2"/>
  <c r="G1124" i="2"/>
  <c r="G1123" i="2"/>
  <c r="G1122" i="2"/>
  <c r="G1121" i="2"/>
  <c r="G1120" i="2"/>
  <c r="G1119" i="2"/>
  <c r="G1118" i="2"/>
  <c r="G1117" i="2"/>
  <c r="G1116" i="2"/>
  <c r="G1115" i="2"/>
  <c r="G1114" i="2"/>
  <c r="G1113" i="2"/>
  <c r="G1112" i="2"/>
  <c r="G1111" i="2"/>
  <c r="G1110" i="2"/>
  <c r="G1109" i="2"/>
  <c r="G1108" i="2"/>
  <c r="G1107" i="2"/>
  <c r="G1106" i="2"/>
  <c r="G1105" i="2"/>
  <c r="G1104" i="2"/>
  <c r="G1103" i="2"/>
  <c r="G1102" i="2"/>
  <c r="G1101" i="2"/>
  <c r="G1100" i="2"/>
  <c r="G1099" i="2"/>
  <c r="G1098" i="2"/>
  <c r="G1097" i="2"/>
  <c r="G1096" i="2"/>
  <c r="G1095" i="2"/>
  <c r="G1094" i="2"/>
  <c r="G1093" i="2"/>
  <c r="G1092" i="2"/>
  <c r="G1091" i="2"/>
  <c r="G1090" i="2"/>
  <c r="G1089" i="2"/>
  <c r="G1088" i="2"/>
  <c r="G1087" i="2"/>
  <c r="G1086" i="2"/>
  <c r="G1085" i="2"/>
  <c r="G1084" i="2"/>
  <c r="G1083" i="2"/>
  <c r="G1082" i="2"/>
  <c r="G1081" i="2"/>
  <c r="G1080" i="2"/>
  <c r="G1079" i="2"/>
  <c r="G1078" i="2"/>
  <c r="G1077" i="2"/>
  <c r="G1076" i="2"/>
  <c r="G1075" i="2"/>
  <c r="G1074" i="2"/>
  <c r="G1073" i="2"/>
  <c r="G1072" i="2"/>
  <c r="G1071" i="2"/>
  <c r="G1070" i="2"/>
  <c r="G1069" i="2"/>
  <c r="G1068" i="2"/>
  <c r="G1067" i="2"/>
  <c r="G1066" i="2"/>
  <c r="G1065" i="2"/>
  <c r="G1064" i="2"/>
  <c r="G1063" i="2"/>
  <c r="G1062" i="2"/>
  <c r="G1061" i="2"/>
  <c r="G1060" i="2"/>
  <c r="G1059" i="2"/>
  <c r="G1058" i="2"/>
  <c r="G1057" i="2"/>
  <c r="G1056" i="2"/>
  <c r="G1055" i="2"/>
  <c r="G1054" i="2"/>
  <c r="G1053" i="2"/>
  <c r="G1052" i="2"/>
  <c r="G1051" i="2"/>
  <c r="G1050" i="2"/>
  <c r="G1049" i="2"/>
  <c r="G1048" i="2"/>
  <c r="G1047" i="2"/>
  <c r="G1046" i="2"/>
  <c r="G1045" i="2"/>
  <c r="G1044" i="2"/>
  <c r="G1043" i="2"/>
  <c r="G1042" i="2"/>
  <c r="G1041" i="2"/>
  <c r="G1040" i="2"/>
  <c r="G1039" i="2"/>
  <c r="G1038" i="2"/>
  <c r="G1037" i="2"/>
  <c r="G1036" i="2"/>
  <c r="G1035" i="2"/>
  <c r="G1034" i="2"/>
  <c r="G1033" i="2"/>
  <c r="G1032" i="2"/>
  <c r="G1031" i="2"/>
  <c r="G1030" i="2"/>
  <c r="G1029" i="2"/>
  <c r="G1028" i="2"/>
  <c r="G1027" i="2"/>
  <c r="G1026" i="2"/>
  <c r="G1025" i="2"/>
  <c r="G1024" i="2"/>
  <c r="G1023" i="2"/>
  <c r="G1022" i="2"/>
  <c r="G1021" i="2"/>
  <c r="G1020" i="2"/>
  <c r="G1019" i="2"/>
  <c r="G1018" i="2"/>
  <c r="G1017" i="2"/>
  <c r="G1016" i="2"/>
  <c r="G1015" i="2"/>
  <c r="G1014" i="2"/>
  <c r="G1013" i="2"/>
  <c r="G1012" i="2"/>
  <c r="G1011" i="2"/>
  <c r="G1010" i="2"/>
  <c r="G1009" i="2"/>
  <c r="G1008" i="2"/>
  <c r="G1007" i="2"/>
  <c r="G1006" i="2"/>
  <c r="G1005" i="2"/>
  <c r="G1004" i="2"/>
  <c r="G1003" i="2"/>
  <c r="G1002" i="2"/>
  <c r="G1001" i="2"/>
  <c r="G1000" i="2"/>
  <c r="G999" i="2"/>
  <c r="G998" i="2"/>
  <c r="G997" i="2"/>
  <c r="G996" i="2"/>
  <c r="G995" i="2"/>
  <c r="G994" i="2"/>
  <c r="G993" i="2"/>
  <c r="G992" i="2"/>
  <c r="G991" i="2"/>
  <c r="G990" i="2"/>
  <c r="G989" i="2"/>
  <c r="G988" i="2"/>
  <c r="G987" i="2"/>
  <c r="G986" i="2"/>
  <c r="G985" i="2"/>
  <c r="G984" i="2"/>
  <c r="G983" i="2"/>
  <c r="G982" i="2"/>
  <c r="G981" i="2"/>
  <c r="G980" i="2"/>
  <c r="G979" i="2"/>
  <c r="G978" i="2"/>
  <c r="G977" i="2"/>
  <c r="G976" i="2"/>
  <c r="G975" i="2"/>
  <c r="G974" i="2"/>
  <c r="G973" i="2"/>
  <c r="G972" i="2"/>
  <c r="G971" i="2"/>
  <c r="G970" i="2"/>
  <c r="G969" i="2"/>
  <c r="G968" i="2"/>
  <c r="G967" i="2"/>
  <c r="G966" i="2"/>
  <c r="G965" i="2"/>
  <c r="G964" i="2"/>
  <c r="G963" i="2"/>
  <c r="G962" i="2"/>
  <c r="G961" i="2"/>
  <c r="G960" i="2"/>
  <c r="G959" i="2"/>
  <c r="G958" i="2"/>
  <c r="G957" i="2"/>
  <c r="G956" i="2"/>
  <c r="G955" i="2"/>
  <c r="G954" i="2"/>
  <c r="G953" i="2"/>
  <c r="G952" i="2"/>
  <c r="G951" i="2"/>
  <c r="G950" i="2"/>
  <c r="G949" i="2"/>
  <c r="G948" i="2"/>
  <c r="G947" i="2"/>
  <c r="G946" i="2"/>
  <c r="G945" i="2"/>
  <c r="G944" i="2"/>
  <c r="G943" i="2"/>
  <c r="G942" i="2"/>
  <c r="G941" i="2"/>
  <c r="G940" i="2"/>
  <c r="G939" i="2"/>
  <c r="G938" i="2"/>
  <c r="G937" i="2"/>
  <c r="G936" i="2"/>
  <c r="G935" i="2"/>
  <c r="G934" i="2"/>
  <c r="G933" i="2"/>
  <c r="G932" i="2"/>
  <c r="G931" i="2"/>
  <c r="G930" i="2"/>
  <c r="G929" i="2"/>
  <c r="G928" i="2"/>
  <c r="G927" i="2"/>
  <c r="G926" i="2"/>
  <c r="G925" i="2"/>
  <c r="G924" i="2"/>
  <c r="G923" i="2"/>
  <c r="G922" i="2"/>
  <c r="G921" i="2"/>
  <c r="G920" i="2"/>
  <c r="G919" i="2"/>
  <c r="G918" i="2"/>
  <c r="G917" i="2"/>
  <c r="G916" i="2"/>
  <c r="G915" i="2"/>
  <c r="G914" i="2"/>
  <c r="G913" i="2"/>
  <c r="G912" i="2"/>
  <c r="G911" i="2"/>
  <c r="G910" i="2"/>
  <c r="G909" i="2"/>
  <c r="G908" i="2"/>
  <c r="G907" i="2"/>
  <c r="G906" i="2"/>
  <c r="G905" i="2"/>
  <c r="G904" i="2"/>
  <c r="G903" i="2"/>
  <c r="G902" i="2"/>
  <c r="G901" i="2"/>
  <c r="G900" i="2"/>
  <c r="G899" i="2"/>
  <c r="G898" i="2"/>
  <c r="G897" i="2"/>
  <c r="G896" i="2"/>
  <c r="G895" i="2"/>
  <c r="G894" i="2"/>
  <c r="G893" i="2"/>
  <c r="G892" i="2"/>
  <c r="G891" i="2"/>
  <c r="G890" i="2"/>
  <c r="G889" i="2"/>
  <c r="G888" i="2"/>
  <c r="G887" i="2"/>
  <c r="G886" i="2"/>
  <c r="G885" i="2"/>
  <c r="G884" i="2"/>
  <c r="G883" i="2"/>
  <c r="G882" i="2"/>
  <c r="G881" i="2"/>
  <c r="G880" i="2"/>
  <c r="G879" i="2"/>
  <c r="G878" i="2"/>
  <c r="G877" i="2"/>
  <c r="G876" i="2"/>
  <c r="G875" i="2"/>
  <c r="G874" i="2"/>
  <c r="G873" i="2"/>
  <c r="G872" i="2"/>
  <c r="G871" i="2"/>
  <c r="G870" i="2"/>
  <c r="G869" i="2"/>
  <c r="G868" i="2"/>
  <c r="G867" i="2"/>
  <c r="G866" i="2"/>
  <c r="G865" i="2"/>
  <c r="G864" i="2"/>
  <c r="G863" i="2"/>
  <c r="G862" i="2"/>
  <c r="G861" i="2"/>
  <c r="G860" i="2"/>
  <c r="G859" i="2"/>
  <c r="G858" i="2"/>
  <c r="G857" i="2"/>
  <c r="G856" i="2"/>
  <c r="G855" i="2"/>
  <c r="G854" i="2"/>
  <c r="G853" i="2"/>
  <c r="G852" i="2"/>
  <c r="G851" i="2"/>
  <c r="G850" i="2"/>
  <c r="G849" i="2"/>
  <c r="G848" i="2"/>
  <c r="G847" i="2"/>
  <c r="G846" i="2"/>
  <c r="G845" i="2"/>
  <c r="G844" i="2"/>
  <c r="G843" i="2"/>
  <c r="G842" i="2"/>
  <c r="G841" i="2"/>
  <c r="G840" i="2"/>
  <c r="G839" i="2"/>
  <c r="G838" i="2"/>
  <c r="G837" i="2"/>
  <c r="G836" i="2"/>
  <c r="G835" i="2"/>
  <c r="G834" i="2"/>
  <c r="G833" i="2"/>
  <c r="G832" i="2"/>
  <c r="G831" i="2"/>
  <c r="G830" i="2"/>
  <c r="G829" i="2"/>
  <c r="G828" i="2"/>
  <c r="G827" i="2"/>
  <c r="G826" i="2"/>
  <c r="G825" i="2"/>
  <c r="G824" i="2"/>
  <c r="G823" i="2"/>
  <c r="G822" i="2"/>
  <c r="G821" i="2"/>
  <c r="G820" i="2"/>
  <c r="G819" i="2"/>
  <c r="G818" i="2"/>
  <c r="G817" i="2"/>
  <c r="G816" i="2"/>
  <c r="G815" i="2"/>
  <c r="G814" i="2"/>
  <c r="G813" i="2"/>
  <c r="G812" i="2"/>
  <c r="G811" i="2"/>
  <c r="G810" i="2"/>
  <c r="G809" i="2"/>
  <c r="G808" i="2"/>
  <c r="G807" i="2"/>
  <c r="G806" i="2"/>
  <c r="G805" i="2"/>
  <c r="G804" i="2"/>
  <c r="G803" i="2"/>
  <c r="G802" i="2"/>
  <c r="G801" i="2"/>
  <c r="G800" i="2"/>
  <c r="G799" i="2"/>
  <c r="G798" i="2"/>
  <c r="G797" i="2"/>
  <c r="G796" i="2"/>
  <c r="G795" i="2"/>
  <c r="G794" i="2"/>
  <c r="G793" i="2"/>
  <c r="G792" i="2"/>
  <c r="G791" i="2"/>
  <c r="G790" i="2"/>
  <c r="G789" i="2"/>
  <c r="G788" i="2"/>
  <c r="G787" i="2"/>
  <c r="G786" i="2"/>
  <c r="G785" i="2"/>
  <c r="G784" i="2"/>
  <c r="G783" i="2"/>
  <c r="G782" i="2"/>
  <c r="G781" i="2"/>
  <c r="G780" i="2"/>
  <c r="G779" i="2"/>
  <c r="G778" i="2"/>
  <c r="G777" i="2"/>
  <c r="G776" i="2"/>
  <c r="G775" i="2"/>
  <c r="G774" i="2"/>
  <c r="G773" i="2"/>
  <c r="G772" i="2"/>
  <c r="G771" i="2"/>
  <c r="G770" i="2"/>
  <c r="G769" i="2"/>
  <c r="G768" i="2"/>
  <c r="G767" i="2"/>
  <c r="G766" i="2"/>
  <c r="G765" i="2"/>
  <c r="G764" i="2"/>
  <c r="G763" i="2"/>
  <c r="G762" i="2"/>
  <c r="G761" i="2"/>
  <c r="G760" i="2"/>
  <c r="G759" i="2"/>
  <c r="G758" i="2"/>
  <c r="G757" i="2"/>
  <c r="G756" i="2"/>
  <c r="G755" i="2"/>
  <c r="G754" i="2"/>
  <c r="G753" i="2"/>
  <c r="G752" i="2"/>
  <c r="G751" i="2"/>
  <c r="G750" i="2"/>
  <c r="G749" i="2"/>
  <c r="G748" i="2"/>
  <c r="G747" i="2"/>
  <c r="G746" i="2"/>
  <c r="G745" i="2"/>
  <c r="G744" i="2"/>
  <c r="G743" i="2"/>
  <c r="G742" i="2"/>
  <c r="G741" i="2"/>
  <c r="G740" i="2"/>
  <c r="G739" i="2"/>
  <c r="G738" i="2"/>
  <c r="G737" i="2"/>
  <c r="G736" i="2"/>
  <c r="G735" i="2"/>
  <c r="G734" i="2"/>
  <c r="G733" i="2"/>
  <c r="G732" i="2"/>
  <c r="G731" i="2"/>
  <c r="G730" i="2"/>
  <c r="G729" i="2"/>
  <c r="G728" i="2"/>
  <c r="G727" i="2"/>
  <c r="G726" i="2"/>
  <c r="G725" i="2"/>
  <c r="G724" i="2"/>
  <c r="G723" i="2"/>
  <c r="G722" i="2"/>
  <c r="G721" i="2"/>
  <c r="G720" i="2"/>
  <c r="G719" i="2"/>
  <c r="G718" i="2"/>
  <c r="G717" i="2"/>
  <c r="G716" i="2"/>
  <c r="G715" i="2"/>
  <c r="G714" i="2"/>
  <c r="G713" i="2"/>
  <c r="G712" i="2"/>
  <c r="G711" i="2"/>
  <c r="G710" i="2"/>
  <c r="G709" i="2"/>
  <c r="G708" i="2"/>
  <c r="G707" i="2"/>
  <c r="G706" i="2"/>
  <c r="G705" i="2"/>
  <c r="G704" i="2"/>
  <c r="G703" i="2"/>
  <c r="G702" i="2"/>
  <c r="G701" i="2"/>
  <c r="G700" i="2"/>
  <c r="G699" i="2"/>
  <c r="G698" i="2"/>
  <c r="G697" i="2"/>
  <c r="G696" i="2"/>
  <c r="G695" i="2"/>
  <c r="G694" i="2"/>
  <c r="G693" i="2"/>
  <c r="G692" i="2"/>
  <c r="G691" i="2"/>
  <c r="G690" i="2"/>
  <c r="G689" i="2"/>
  <c r="G688" i="2"/>
  <c r="G687" i="2"/>
  <c r="G686" i="2"/>
  <c r="G685" i="2"/>
  <c r="G684" i="2"/>
  <c r="G683" i="2"/>
  <c r="G682" i="2"/>
  <c r="G681" i="2"/>
  <c r="G680" i="2"/>
  <c r="G679" i="2"/>
  <c r="G678" i="2"/>
  <c r="G677" i="2"/>
  <c r="G676" i="2"/>
  <c r="G675" i="2"/>
  <c r="G674" i="2"/>
  <c r="G673" i="2"/>
  <c r="G672" i="2"/>
  <c r="G671" i="2"/>
  <c r="G670" i="2"/>
  <c r="G669" i="2"/>
  <c r="G668" i="2"/>
  <c r="G667" i="2"/>
  <c r="G666" i="2"/>
  <c r="G665" i="2"/>
  <c r="G664" i="2"/>
  <c r="G663" i="2"/>
  <c r="G662" i="2"/>
  <c r="G661" i="2"/>
  <c r="G660" i="2"/>
  <c r="G659" i="2"/>
  <c r="G658" i="2"/>
  <c r="G657" i="2"/>
  <c r="G656" i="2"/>
  <c r="G655" i="2"/>
  <c r="G654" i="2"/>
  <c r="G653" i="2"/>
  <c r="G652" i="2"/>
  <c r="G651" i="2"/>
  <c r="G650" i="2"/>
  <c r="G649" i="2"/>
  <c r="G648" i="2"/>
  <c r="G647" i="2"/>
  <c r="G646" i="2"/>
  <c r="G645" i="2"/>
  <c r="G644" i="2"/>
  <c r="G643" i="2"/>
  <c r="G642" i="2"/>
  <c r="G641" i="2"/>
  <c r="G640" i="2"/>
  <c r="G639" i="2"/>
  <c r="G638" i="2"/>
  <c r="G637" i="2"/>
  <c r="G636" i="2"/>
  <c r="G635" i="2"/>
  <c r="G634" i="2"/>
  <c r="G633" i="2"/>
  <c r="G632" i="2"/>
  <c r="G631" i="2"/>
  <c r="G630" i="2"/>
  <c r="G629" i="2"/>
  <c r="G628" i="2"/>
  <c r="G627" i="2"/>
  <c r="G626" i="2"/>
  <c r="G625" i="2"/>
  <c r="G624" i="2"/>
  <c r="G623" i="2"/>
  <c r="G622" i="2"/>
  <c r="G621" i="2"/>
  <c r="G620" i="2"/>
  <c r="G619" i="2"/>
  <c r="G618" i="2"/>
  <c r="G617" i="2"/>
  <c r="G616" i="2"/>
  <c r="G615" i="2"/>
  <c r="G614" i="2"/>
  <c r="G613" i="2"/>
  <c r="G612" i="2"/>
  <c r="G611" i="2"/>
  <c r="G610" i="2"/>
  <c r="G609" i="2"/>
  <c r="G608" i="2"/>
  <c r="G607" i="2"/>
  <c r="G606" i="2"/>
  <c r="G605" i="2"/>
  <c r="G604" i="2"/>
  <c r="G603" i="2"/>
  <c r="G602" i="2"/>
  <c r="G601" i="2"/>
  <c r="G600" i="2"/>
  <c r="G599" i="2"/>
  <c r="G598" i="2"/>
  <c r="G597" i="2"/>
  <c r="G596" i="2"/>
  <c r="G595" i="2"/>
  <c r="G594" i="2"/>
  <c r="G593" i="2"/>
  <c r="G592" i="2"/>
  <c r="G591" i="2"/>
  <c r="G590" i="2"/>
  <c r="G589" i="2"/>
  <c r="G588" i="2"/>
  <c r="G587" i="2"/>
  <c r="G586" i="2"/>
  <c r="G585" i="2"/>
  <c r="G584" i="2"/>
  <c r="G583" i="2"/>
  <c r="G582" i="2"/>
  <c r="G581" i="2"/>
  <c r="G580" i="2"/>
  <c r="G579" i="2"/>
  <c r="G578" i="2"/>
  <c r="G577" i="2"/>
  <c r="G576" i="2"/>
  <c r="G575" i="2"/>
  <c r="G574" i="2"/>
  <c r="G573" i="2"/>
  <c r="G572" i="2"/>
  <c r="G571" i="2"/>
  <c r="G570" i="2"/>
  <c r="G569" i="2"/>
  <c r="G568" i="2"/>
  <c r="G567" i="2"/>
  <c r="G566" i="2"/>
  <c r="G565" i="2"/>
  <c r="G564" i="2"/>
  <c r="G563" i="2"/>
  <c r="G562" i="2"/>
  <c r="G561" i="2"/>
  <c r="G560" i="2"/>
  <c r="G559" i="2"/>
  <c r="G558" i="2"/>
  <c r="G557" i="2"/>
  <c r="G556" i="2"/>
  <c r="G555" i="2"/>
  <c r="G554" i="2"/>
  <c r="G553" i="2"/>
  <c r="G552" i="2"/>
  <c r="G551" i="2"/>
  <c r="G550" i="2"/>
  <c r="G549" i="2"/>
  <c r="G548" i="2"/>
  <c r="G547" i="2"/>
  <c r="G546" i="2"/>
  <c r="G545" i="2"/>
  <c r="G544" i="2"/>
  <c r="G543" i="2"/>
  <c r="G542" i="2"/>
  <c r="G541" i="2"/>
  <c r="G540" i="2"/>
  <c r="G539" i="2"/>
  <c r="G538" i="2"/>
  <c r="G537" i="2"/>
  <c r="G536" i="2"/>
  <c r="G535" i="2"/>
  <c r="G534" i="2"/>
  <c r="G533" i="2"/>
  <c r="G532" i="2"/>
  <c r="G531" i="2"/>
  <c r="G530" i="2"/>
  <c r="G529" i="2"/>
  <c r="G528" i="2"/>
  <c r="G527" i="2"/>
  <c r="G526" i="2"/>
  <c r="G525" i="2"/>
  <c r="G524" i="2"/>
  <c r="G523" i="2"/>
  <c r="G522" i="2"/>
  <c r="G521" i="2"/>
  <c r="G520" i="2"/>
  <c r="G519" i="2"/>
  <c r="G518" i="2"/>
  <c r="G517" i="2"/>
  <c r="G516" i="2"/>
  <c r="G515" i="2"/>
  <c r="G514" i="2"/>
  <c r="G513" i="2"/>
  <c r="G512" i="2"/>
  <c r="G511" i="2"/>
  <c r="G510" i="2"/>
  <c r="G509" i="2"/>
  <c r="G508" i="2"/>
  <c r="G507" i="2"/>
  <c r="G506" i="2"/>
  <c r="G505" i="2"/>
  <c r="G504" i="2"/>
  <c r="G503" i="2"/>
  <c r="G502" i="2"/>
  <c r="G501" i="2"/>
  <c r="G500" i="2"/>
  <c r="G499" i="2"/>
  <c r="G498" i="2"/>
  <c r="G497" i="2"/>
  <c r="G496" i="2"/>
  <c r="G495" i="2"/>
  <c r="G494" i="2"/>
  <c r="G493" i="2"/>
  <c r="G492" i="2"/>
  <c r="G491" i="2"/>
  <c r="G490" i="2"/>
  <c r="G489" i="2"/>
  <c r="G488" i="2"/>
  <c r="G487" i="2"/>
  <c r="G486" i="2"/>
  <c r="G485" i="2"/>
  <c r="G484" i="2"/>
  <c r="G483" i="2"/>
  <c r="G482" i="2"/>
  <c r="G481" i="2"/>
  <c r="G480" i="2"/>
  <c r="G479" i="2"/>
  <c r="G478" i="2"/>
  <c r="G477" i="2"/>
  <c r="G476" i="2"/>
  <c r="G475" i="2"/>
  <c r="G474" i="2"/>
  <c r="G473" i="2"/>
  <c r="G472" i="2"/>
  <c r="G471" i="2"/>
  <c r="G470" i="2"/>
  <c r="G469" i="2"/>
  <c r="G468" i="2"/>
  <c r="G467" i="2"/>
  <c r="G466" i="2"/>
  <c r="G465" i="2"/>
  <c r="G464" i="2"/>
  <c r="G463" i="2"/>
  <c r="G462" i="2"/>
  <c r="G461" i="2"/>
  <c r="G460" i="2"/>
  <c r="G459" i="2"/>
  <c r="G458" i="2"/>
  <c r="G457" i="2"/>
  <c r="G456" i="2"/>
  <c r="G455" i="2"/>
  <c r="G454" i="2"/>
  <c r="G453" i="2"/>
  <c r="G452" i="2"/>
  <c r="G451" i="2"/>
  <c r="G450" i="2"/>
  <c r="G449" i="2"/>
  <c r="G448" i="2"/>
  <c r="G447" i="2"/>
  <c r="G446" i="2"/>
  <c r="G445" i="2"/>
  <c r="G444" i="2"/>
  <c r="G443" i="2"/>
  <c r="G442" i="2"/>
  <c r="G441" i="2"/>
  <c r="G440" i="2"/>
  <c r="G439" i="2"/>
  <c r="G438" i="2"/>
  <c r="G437" i="2"/>
  <c r="G436" i="2"/>
  <c r="G435" i="2"/>
  <c r="G434" i="2"/>
  <c r="G433" i="2"/>
  <c r="G432" i="2"/>
  <c r="G431" i="2"/>
  <c r="G430" i="2"/>
  <c r="G429" i="2"/>
  <c r="G428" i="2"/>
  <c r="G427" i="2"/>
  <c r="G426" i="2"/>
  <c r="G425" i="2"/>
  <c r="G424" i="2"/>
  <c r="G423" i="2"/>
  <c r="G422" i="2"/>
  <c r="G421" i="2"/>
  <c r="G420" i="2"/>
  <c r="G419" i="2"/>
  <c r="G418" i="2"/>
  <c r="G417" i="2"/>
  <c r="G416" i="2"/>
  <c r="G415" i="2"/>
  <c r="G414" i="2"/>
  <c r="G413" i="2"/>
  <c r="G412" i="2"/>
  <c r="G411" i="2"/>
  <c r="G410" i="2"/>
  <c r="G409" i="2"/>
  <c r="G408" i="2"/>
  <c r="G407" i="2"/>
  <c r="G406" i="2"/>
  <c r="G405" i="2"/>
  <c r="G404" i="2"/>
  <c r="G403" i="2"/>
  <c r="G402" i="2"/>
  <c r="G401" i="2"/>
  <c r="G400" i="2"/>
  <c r="G399" i="2"/>
  <c r="G398" i="2"/>
  <c r="G397" i="2"/>
  <c r="G396" i="2"/>
  <c r="G395" i="2"/>
  <c r="G394" i="2"/>
  <c r="G393" i="2"/>
  <c r="G392" i="2"/>
  <c r="G391" i="2"/>
  <c r="G390" i="2"/>
  <c r="G389" i="2"/>
  <c r="G388" i="2"/>
  <c r="G387" i="2"/>
  <c r="G386" i="2"/>
  <c r="G385" i="2"/>
  <c r="G384" i="2"/>
  <c r="G383" i="2"/>
  <c r="G382" i="2"/>
  <c r="G381" i="2"/>
  <c r="G380" i="2"/>
  <c r="G379" i="2"/>
  <c r="G378" i="2"/>
  <c r="G377" i="2"/>
  <c r="G376" i="2"/>
  <c r="G375" i="2"/>
  <c r="G374" i="2"/>
  <c r="G373" i="2"/>
  <c r="G372" i="2"/>
  <c r="G371" i="2"/>
  <c r="G370" i="2"/>
  <c r="G369" i="2"/>
  <c r="G368" i="2"/>
  <c r="G367" i="2"/>
  <c r="G366" i="2"/>
  <c r="G365" i="2"/>
  <c r="G364" i="2"/>
  <c r="G363" i="2"/>
  <c r="G362" i="2"/>
  <c r="G361" i="2"/>
  <c r="G360" i="2"/>
  <c r="G359" i="2"/>
  <c r="G358" i="2"/>
  <c r="G357" i="2"/>
  <c r="G356" i="2"/>
  <c r="G355" i="2"/>
  <c r="G354" i="2"/>
  <c r="G353" i="2"/>
  <c r="G352" i="2"/>
  <c r="G351" i="2"/>
  <c r="G350" i="2"/>
  <c r="G349" i="2"/>
  <c r="G348" i="2"/>
  <c r="G347" i="2"/>
  <c r="G346" i="2"/>
  <c r="G345" i="2"/>
  <c r="G344" i="2"/>
  <c r="G343" i="2"/>
  <c r="G342" i="2"/>
  <c r="G341" i="2"/>
  <c r="G340" i="2"/>
  <c r="G339" i="2"/>
  <c r="G338" i="2"/>
  <c r="G337" i="2"/>
  <c r="G336" i="2"/>
  <c r="G335" i="2"/>
  <c r="G334" i="2"/>
  <c r="G333" i="2"/>
  <c r="G332" i="2"/>
  <c r="G331" i="2"/>
  <c r="G330" i="2"/>
  <c r="G329" i="2"/>
  <c r="G328" i="2"/>
  <c r="G327" i="2"/>
  <c r="G326" i="2"/>
  <c r="G325" i="2"/>
  <c r="G324" i="2"/>
  <c r="G323" i="2"/>
  <c r="G322" i="2"/>
  <c r="G321" i="2"/>
  <c r="G320" i="2"/>
  <c r="G319" i="2"/>
  <c r="G318" i="2"/>
  <c r="G317" i="2"/>
  <c r="G316" i="2"/>
  <c r="G315" i="2"/>
  <c r="G314" i="2"/>
  <c r="G313" i="2"/>
  <c r="G312" i="2"/>
  <c r="G311" i="2"/>
  <c r="G310" i="2"/>
  <c r="G309" i="2"/>
  <c r="G308" i="2"/>
  <c r="G307" i="2"/>
  <c r="G306" i="2"/>
  <c r="G305" i="2"/>
  <c r="G304" i="2"/>
  <c r="G303" i="2"/>
  <c r="G302" i="2"/>
  <c r="G301" i="2"/>
  <c r="G300" i="2"/>
  <c r="G299" i="2"/>
  <c r="G298" i="2"/>
  <c r="G297" i="2"/>
  <c r="G296" i="2"/>
  <c r="G295" i="2"/>
  <c r="G294" i="2"/>
  <c r="G293" i="2"/>
  <c r="G292" i="2"/>
  <c r="G291" i="2"/>
  <c r="G290" i="2"/>
  <c r="G289" i="2"/>
  <c r="G288" i="2"/>
  <c r="G287" i="2"/>
  <c r="G286" i="2"/>
  <c r="G285" i="2"/>
  <c r="G284" i="2"/>
  <c r="G283" i="2"/>
  <c r="G282" i="2"/>
  <c r="G281" i="2"/>
  <c r="G280" i="2"/>
  <c r="G279" i="2"/>
  <c r="G278" i="2"/>
  <c r="G277" i="2"/>
  <c r="G276" i="2"/>
  <c r="G275" i="2"/>
  <c r="G274" i="2"/>
  <c r="G273" i="2"/>
  <c r="G272" i="2"/>
  <c r="G271" i="2"/>
  <c r="G270" i="2"/>
  <c r="G269" i="2"/>
  <c r="G268" i="2"/>
  <c r="G267" i="2"/>
  <c r="G266" i="2"/>
  <c r="G265" i="2"/>
  <c r="G264" i="2"/>
  <c r="G263" i="2"/>
  <c r="G262" i="2"/>
  <c r="G261" i="2"/>
  <c r="G260" i="2"/>
  <c r="G259" i="2"/>
  <c r="G258" i="2"/>
  <c r="G257" i="2"/>
  <c r="G256" i="2"/>
  <c r="G255" i="2"/>
  <c r="G254" i="2"/>
  <c r="G253" i="2"/>
  <c r="G252" i="2"/>
  <c r="G251" i="2"/>
  <c r="G250" i="2"/>
  <c r="G249" i="2"/>
  <c r="G248" i="2"/>
  <c r="G247" i="2"/>
  <c r="G246" i="2"/>
  <c r="G245" i="2"/>
  <c r="G244" i="2"/>
  <c r="G243" i="2"/>
  <c r="G242" i="2"/>
  <c r="G241" i="2"/>
  <c r="G240" i="2"/>
  <c r="G239" i="2"/>
  <c r="G238" i="2"/>
  <c r="G237" i="2"/>
  <c r="G236" i="2"/>
  <c r="G235" i="2"/>
  <c r="G234" i="2"/>
  <c r="G233" i="2"/>
  <c r="G232" i="2"/>
  <c r="G231" i="2"/>
  <c r="G230" i="2"/>
  <c r="G229" i="2"/>
  <c r="G228" i="2"/>
  <c r="G227" i="2"/>
  <c r="G226" i="2"/>
  <c r="G225" i="2"/>
  <c r="G224" i="2"/>
  <c r="G223" i="2"/>
  <c r="G222" i="2"/>
  <c r="G221" i="2"/>
  <c r="G220" i="2"/>
  <c r="G219" i="2"/>
  <c r="G218" i="2"/>
  <c r="G217" i="2"/>
  <c r="G216" i="2"/>
  <c r="G215" i="2"/>
  <c r="G214" i="2"/>
  <c r="G213" i="2"/>
  <c r="G212" i="2"/>
  <c r="G211" i="2"/>
  <c r="G210" i="2"/>
  <c r="G209" i="2"/>
  <c r="G208" i="2"/>
  <c r="G207" i="2"/>
  <c r="G206" i="2"/>
  <c r="G205" i="2"/>
  <c r="G204" i="2"/>
  <c r="G203" i="2"/>
  <c r="G202" i="2"/>
  <c r="G201" i="2"/>
  <c r="G200" i="2"/>
  <c r="G199" i="2"/>
  <c r="G198" i="2"/>
  <c r="G197" i="2"/>
  <c r="G196" i="2"/>
  <c r="G195" i="2"/>
  <c r="G194" i="2"/>
  <c r="G193" i="2"/>
  <c r="G192" i="2"/>
  <c r="G191" i="2"/>
  <c r="G190" i="2"/>
  <c r="G189" i="2"/>
  <c r="G188" i="2"/>
  <c r="G187" i="2"/>
  <c r="G186" i="2"/>
  <c r="G185" i="2"/>
  <c r="G184" i="2"/>
  <c r="G183" i="2"/>
  <c r="G182" i="2"/>
  <c r="G181" i="2"/>
  <c r="G180" i="2"/>
  <c r="G179" i="2"/>
  <c r="G178" i="2"/>
  <c r="G177" i="2"/>
  <c r="G176" i="2"/>
  <c r="G175" i="2"/>
  <c r="G174" i="2"/>
  <c r="G173" i="2"/>
  <c r="G172" i="2"/>
  <c r="G171" i="2"/>
  <c r="G170" i="2"/>
  <c r="G169" i="2"/>
  <c r="G168" i="2"/>
  <c r="G167" i="2"/>
  <c r="G166" i="2"/>
  <c r="G165" i="2"/>
  <c r="G164" i="2"/>
  <c r="G163" i="2"/>
  <c r="G162" i="2"/>
  <c r="G161" i="2"/>
  <c r="G160" i="2"/>
  <c r="G159" i="2"/>
  <c r="G158" i="2"/>
  <c r="G157" i="2"/>
  <c r="G156" i="2"/>
  <c r="G155" i="2"/>
  <c r="G154" i="2"/>
  <c r="G153" i="2"/>
  <c r="G152" i="2"/>
  <c r="G151" i="2"/>
  <c r="G150" i="2"/>
  <c r="G149" i="2"/>
  <c r="G148" i="2"/>
  <c r="G147" i="2"/>
  <c r="G146" i="2"/>
  <c r="G145" i="2"/>
  <c r="G144" i="2"/>
  <c r="G143" i="2"/>
  <c r="G142" i="2"/>
  <c r="G141" i="2"/>
  <c r="G140" i="2"/>
  <c r="G139" i="2"/>
  <c r="G138" i="2"/>
  <c r="G137" i="2"/>
  <c r="G136" i="2"/>
  <c r="G135" i="2"/>
  <c r="G134" i="2"/>
  <c r="G133" i="2"/>
  <c r="G132" i="2"/>
  <c r="G131" i="2"/>
  <c r="G130" i="2"/>
  <c r="G129" i="2"/>
  <c r="G128" i="2"/>
  <c r="G127" i="2"/>
  <c r="G126" i="2"/>
  <c r="G125" i="2"/>
  <c r="G124" i="2"/>
  <c r="G123" i="2"/>
  <c r="G122" i="2"/>
  <c r="G121" i="2"/>
  <c r="G120" i="2"/>
  <c r="G119" i="2"/>
  <c r="G118" i="2"/>
  <c r="G117" i="2"/>
  <c r="G116" i="2"/>
  <c r="G115" i="2"/>
  <c r="G114" i="2"/>
  <c r="G113" i="2"/>
  <c r="G112" i="2"/>
  <c r="G111" i="2"/>
  <c r="G110" i="2"/>
  <c r="G109" i="2"/>
  <c r="G108" i="2"/>
  <c r="G107" i="2"/>
  <c r="G106" i="2"/>
  <c r="G105" i="2"/>
  <c r="G104" i="2"/>
  <c r="G103" i="2"/>
  <c r="G102" i="2"/>
  <c r="G101" i="2"/>
  <c r="G100" i="2"/>
  <c r="G99" i="2"/>
  <c r="G98" i="2"/>
  <c r="G97" i="2"/>
  <c r="G96" i="2"/>
  <c r="G95" i="2"/>
  <c r="G94" i="2"/>
  <c r="G93" i="2"/>
  <c r="G92" i="2"/>
  <c r="G91" i="2"/>
  <c r="G90" i="2"/>
  <c r="G89" i="2"/>
  <c r="G88" i="2"/>
  <c r="G87" i="2"/>
  <c r="G86" i="2"/>
  <c r="G85" i="2"/>
  <c r="G84" i="2"/>
  <c r="G83" i="2"/>
  <c r="G82" i="2"/>
  <c r="G81" i="2"/>
  <c r="G80" i="2"/>
  <c r="G79" i="2"/>
  <c r="G78" i="2"/>
  <c r="G77" i="2"/>
  <c r="G76" i="2"/>
  <c r="G75" i="2"/>
  <c r="G74" i="2"/>
  <c r="G73" i="2"/>
  <c r="G72" i="2"/>
  <c r="G71" i="2"/>
  <c r="G70" i="2"/>
  <c r="G69" i="2"/>
  <c r="G68" i="2"/>
  <c r="G67" i="2"/>
  <c r="G66" i="2"/>
  <c r="G65" i="2"/>
  <c r="G64" i="2"/>
  <c r="G63" i="2"/>
  <c r="G62" i="2"/>
  <c r="G61" i="2"/>
  <c r="G60" i="2"/>
  <c r="G59" i="2"/>
  <c r="G58" i="2"/>
  <c r="G57" i="2"/>
  <c r="G56" i="2"/>
  <c r="G55" i="2"/>
  <c r="G54" i="2"/>
  <c r="G53" i="2"/>
  <c r="G52" i="2"/>
  <c r="G51" i="2"/>
  <c r="G50" i="2"/>
  <c r="G49" i="2"/>
  <c r="G48" i="2"/>
  <c r="G47" i="2"/>
  <c r="G46" i="2"/>
  <c r="G45" i="2"/>
  <c r="G44" i="2"/>
  <c r="G43" i="2"/>
  <c r="G42" i="2"/>
  <c r="G41" i="2"/>
  <c r="G40" i="2"/>
  <c r="G39" i="2"/>
  <c r="G38" i="2"/>
  <c r="G37" i="2"/>
  <c r="G36" i="2"/>
  <c r="G35" i="2"/>
  <c r="G34" i="2"/>
  <c r="G33" i="2"/>
  <c r="G32" i="2"/>
  <c r="G31" i="2"/>
  <c r="G30" i="2"/>
  <c r="G29" i="2"/>
  <c r="G28" i="2"/>
  <c r="G27" i="2"/>
  <c r="G26" i="2"/>
  <c r="G25" i="2"/>
  <c r="G24" i="2"/>
  <c r="G23" i="2"/>
  <c r="G22" i="2"/>
  <c r="G21" i="2"/>
  <c r="G20" i="2"/>
  <c r="G19" i="2"/>
  <c r="G18" i="2"/>
  <c r="G17" i="2"/>
  <c r="G16" i="2"/>
  <c r="G15" i="2"/>
  <c r="G14" i="2"/>
  <c r="G13" i="2"/>
  <c r="G12" i="2"/>
  <c r="G11" i="2"/>
  <c r="G10" i="2"/>
  <c r="G9" i="2"/>
  <c r="G8" i="2"/>
  <c r="G7" i="2"/>
  <c r="G6" i="2"/>
  <c r="G5" i="2"/>
  <c r="G4" i="2"/>
  <c r="G3" i="2"/>
  <c r="G2" i="2"/>
  <c r="E28" i="4" l="1"/>
  <c r="E30" i="4"/>
  <c r="J5" i="2"/>
  <c r="J6" i="2" s="1"/>
  <c r="J7" i="2" s="1"/>
  <c r="J8" i="2" s="1"/>
  <c r="J9" i="2" s="1"/>
  <c r="J10" i="2" s="1"/>
  <c r="J11" i="2" s="1"/>
  <c r="J12" i="2" s="1"/>
  <c r="J13" i="2" s="1"/>
  <c r="J14" i="2" s="1"/>
  <c r="A2" i="7"/>
  <c r="E2" i="7" l="1"/>
  <c r="D2" i="7"/>
  <c r="C2" i="7"/>
  <c r="B2" i="7"/>
  <c r="A3" i="7" a="1"/>
  <c r="A3" i="7" s="1"/>
  <c r="A4" i="7" a="1"/>
  <c r="A4" i="7" s="1"/>
  <c r="A5" i="7" a="1"/>
  <c r="A5" i="7" s="1"/>
  <c r="A6" i="7" a="1"/>
  <c r="A6" i="7" s="1"/>
  <c r="A7" i="7" a="1"/>
  <c r="A7" i="7" s="1"/>
  <c r="A8" i="7" a="1"/>
  <c r="A8" i="7" s="1"/>
  <c r="A9" i="7" a="1"/>
  <c r="A9" i="7" s="1"/>
  <c r="A10" i="7" a="1"/>
  <c r="A10" i="7" s="1"/>
  <c r="A11" i="7" a="1"/>
  <c r="A11" i="7" s="1"/>
  <c r="A12" i="7" a="1"/>
  <c r="A12" i="7" s="1"/>
  <c r="A13" i="7" a="1"/>
  <c r="A13" i="7" s="1"/>
  <c r="A14" i="7" a="1"/>
  <c r="A14" i="7" s="1"/>
  <c r="A15" i="7" a="1"/>
  <c r="A15" i="7" s="1"/>
  <c r="A16" i="7" a="1"/>
  <c r="A16" i="7" s="1"/>
  <c r="A17" i="7" a="1"/>
  <c r="A17" i="7" s="1"/>
  <c r="A18" i="7" a="1"/>
  <c r="A18" i="7" s="1"/>
  <c r="A19" i="7" a="1"/>
  <c r="A19" i="7" s="1"/>
  <c r="A20" i="7" a="1"/>
  <c r="A20" i="7" s="1"/>
  <c r="A21" i="7" a="1"/>
  <c r="A21" i="7" s="1"/>
  <c r="A22" i="7" a="1"/>
  <c r="A22" i="7" s="1"/>
  <c r="A23" i="7" a="1"/>
  <c r="A23" i="7" s="1"/>
  <c r="A24" i="7" a="1"/>
  <c r="A24" i="7" s="1"/>
  <c r="A25" i="7" a="1"/>
  <c r="A25" i="7" s="1"/>
  <c r="A26" i="7" a="1"/>
  <c r="A26" i="7" s="1"/>
  <c r="A27" i="7" a="1"/>
  <c r="A27" i="7" s="1"/>
  <c r="A28" i="7" a="1"/>
  <c r="A28" i="7" s="1"/>
  <c r="A29" i="7" a="1"/>
  <c r="A29" i="7" s="1"/>
  <c r="A30" i="7" a="1"/>
  <c r="A30" i="7" s="1"/>
  <c r="A31" i="7" a="1"/>
  <c r="A31" i="7" s="1"/>
  <c r="A32" i="7" a="1"/>
  <c r="A32" i="7" s="1"/>
  <c r="A33" i="7" a="1"/>
  <c r="A33" i="7" s="1"/>
  <c r="A34" i="7" a="1"/>
  <c r="A34" i="7" s="1"/>
  <c r="A35" i="7" a="1"/>
  <c r="A35" i="7" s="1"/>
  <c r="A36" i="7" a="1"/>
  <c r="A36" i="7" s="1"/>
  <c r="A37" i="7" a="1"/>
  <c r="A37" i="7" s="1"/>
  <c r="A38" i="7" a="1"/>
  <c r="A38" i="7" s="1"/>
  <c r="A39" i="7" a="1"/>
  <c r="A39" i="7" s="1"/>
  <c r="A40" i="7" a="1"/>
  <c r="A40" i="7" s="1"/>
  <c r="A41" i="7" a="1"/>
  <c r="A41" i="7" s="1"/>
  <c r="A42" i="7" a="1"/>
  <c r="A42" i="7" s="1"/>
  <c r="A43" i="7" a="1"/>
  <c r="A43" i="7" s="1"/>
  <c r="A44" i="7" a="1"/>
  <c r="A44" i="7" s="1"/>
  <c r="A45" i="7" a="1"/>
  <c r="A45" i="7" s="1"/>
  <c r="A46" i="7" a="1"/>
  <c r="A46" i="7" s="1"/>
  <c r="A47" i="7" a="1"/>
  <c r="A47" i="7" s="1"/>
  <c r="A48" i="7" a="1"/>
  <c r="A48" i="7" s="1"/>
  <c r="A49" i="7" a="1"/>
  <c r="A49" i="7" s="1"/>
  <c r="A50" i="7" a="1"/>
  <c r="A50" i="7" s="1"/>
  <c r="A51" i="7" a="1"/>
  <c r="A51" i="7" s="1"/>
  <c r="A52" i="7" a="1"/>
  <c r="A52" i="7" s="1"/>
  <c r="A53" i="7" a="1"/>
  <c r="A53" i="7" s="1"/>
  <c r="B53" i="7" l="1"/>
  <c r="E53" i="7"/>
  <c r="D53" i="7"/>
  <c r="C53" i="7"/>
  <c r="B52" i="7"/>
  <c r="E52" i="7"/>
  <c r="D52" i="7"/>
  <c r="C52" i="7"/>
  <c r="B51" i="7"/>
  <c r="E51" i="7"/>
  <c r="D51" i="7"/>
  <c r="C51" i="7"/>
  <c r="B50" i="7"/>
  <c r="E50" i="7"/>
  <c r="D50" i="7"/>
  <c r="C50" i="7"/>
  <c r="B49" i="7"/>
  <c r="E49" i="7"/>
  <c r="D49" i="7"/>
  <c r="C49" i="7"/>
  <c r="B48" i="7"/>
  <c r="E48" i="7"/>
  <c r="D48" i="7"/>
  <c r="C48" i="7"/>
  <c r="B47" i="7"/>
  <c r="E47" i="7"/>
  <c r="D47" i="7"/>
  <c r="C47" i="7"/>
  <c r="B46" i="7"/>
  <c r="E46" i="7"/>
  <c r="D46" i="7"/>
  <c r="C46" i="7"/>
  <c r="B45" i="7"/>
  <c r="E45" i="7"/>
  <c r="D45" i="7"/>
  <c r="C45" i="7"/>
  <c r="B44" i="7"/>
  <c r="E44" i="7"/>
  <c r="D44" i="7"/>
  <c r="C44" i="7"/>
  <c r="B43" i="7"/>
  <c r="E43" i="7"/>
  <c r="D43" i="7"/>
  <c r="C43" i="7"/>
  <c r="B42" i="7"/>
  <c r="E42" i="7"/>
  <c r="D42" i="7"/>
  <c r="C42" i="7"/>
  <c r="B41" i="7"/>
  <c r="E41" i="7"/>
  <c r="D41" i="7"/>
  <c r="C41" i="7"/>
  <c r="B40" i="7"/>
  <c r="E40" i="7"/>
  <c r="D40" i="7"/>
  <c r="C40" i="7"/>
  <c r="B39" i="7"/>
  <c r="E39" i="7"/>
  <c r="D39" i="7"/>
  <c r="C39" i="7"/>
  <c r="B38" i="7"/>
  <c r="E38" i="7"/>
  <c r="D38" i="7"/>
  <c r="C38" i="7"/>
  <c r="B37" i="7"/>
  <c r="E37" i="7"/>
  <c r="D37" i="7"/>
  <c r="C37" i="7"/>
  <c r="B36" i="7"/>
  <c r="E36" i="7"/>
  <c r="D36" i="7"/>
  <c r="C36" i="7"/>
  <c r="B35" i="7"/>
  <c r="E35" i="7"/>
  <c r="D35" i="7"/>
  <c r="C35" i="7"/>
  <c r="B34" i="7"/>
  <c r="E34" i="7"/>
  <c r="D34" i="7"/>
  <c r="C34" i="7"/>
  <c r="B33" i="7"/>
  <c r="E33" i="7"/>
  <c r="D33" i="7"/>
  <c r="C33" i="7"/>
  <c r="B32" i="7"/>
  <c r="E32" i="7"/>
  <c r="D32" i="7"/>
  <c r="C32" i="7"/>
  <c r="B31" i="7"/>
  <c r="E31" i="7"/>
  <c r="D31" i="7"/>
  <c r="C31" i="7"/>
  <c r="B30" i="7"/>
  <c r="E30" i="7"/>
  <c r="D30" i="7"/>
  <c r="C30" i="7"/>
  <c r="B29" i="7"/>
  <c r="E29" i="7"/>
  <c r="D29" i="7"/>
  <c r="C29" i="7"/>
  <c r="B28" i="7"/>
  <c r="E28" i="7"/>
  <c r="D28" i="7"/>
  <c r="C28" i="7"/>
  <c r="B27" i="7"/>
  <c r="E27" i="7"/>
  <c r="D27" i="7"/>
  <c r="C27" i="7"/>
  <c r="B26" i="7"/>
  <c r="E26" i="7"/>
  <c r="D26" i="7"/>
  <c r="C26" i="7"/>
  <c r="B25" i="7"/>
  <c r="E25" i="7"/>
  <c r="D25" i="7"/>
  <c r="C25" i="7"/>
  <c r="B24" i="7"/>
  <c r="E24" i="7"/>
  <c r="D24" i="7"/>
  <c r="C24" i="7"/>
  <c r="B23" i="7"/>
  <c r="E23" i="7"/>
  <c r="D23" i="7"/>
  <c r="C23" i="7"/>
  <c r="B22" i="7"/>
  <c r="E22" i="7"/>
  <c r="D22" i="7"/>
  <c r="C22" i="7"/>
  <c r="B21" i="7"/>
  <c r="E21" i="7"/>
  <c r="D21" i="7"/>
  <c r="C21" i="7"/>
  <c r="B20" i="7"/>
  <c r="E20" i="7"/>
  <c r="D20" i="7"/>
  <c r="C20" i="7"/>
  <c r="B19" i="7"/>
  <c r="E19" i="7"/>
  <c r="D19" i="7"/>
  <c r="C19" i="7"/>
  <c r="B18" i="7"/>
  <c r="E18" i="7"/>
  <c r="D18" i="7"/>
  <c r="C18" i="7"/>
  <c r="B17" i="7"/>
  <c r="E17" i="7"/>
  <c r="D17" i="7"/>
  <c r="C17" i="7"/>
  <c r="B16" i="7"/>
  <c r="E16" i="7"/>
  <c r="D16" i="7"/>
  <c r="C16" i="7"/>
  <c r="B15" i="7"/>
  <c r="E15" i="7"/>
  <c r="D15" i="7"/>
  <c r="C15" i="7"/>
  <c r="B14" i="7"/>
  <c r="E14" i="7"/>
  <c r="D14" i="7"/>
  <c r="C14" i="7"/>
  <c r="B13" i="7"/>
  <c r="E13" i="7"/>
  <c r="D13" i="7"/>
  <c r="C13" i="7"/>
  <c r="B12" i="7"/>
  <c r="E12" i="7"/>
  <c r="D12" i="7"/>
  <c r="C12" i="7"/>
  <c r="B11" i="7"/>
  <c r="E11" i="7"/>
  <c r="D11" i="7"/>
  <c r="C11" i="7"/>
  <c r="B10" i="7"/>
  <c r="E10" i="7"/>
  <c r="D10" i="7"/>
  <c r="C10" i="7"/>
  <c r="B9" i="7"/>
  <c r="E9" i="7"/>
  <c r="D9" i="7"/>
  <c r="C9" i="7"/>
  <c r="B8" i="7"/>
  <c r="E8" i="7"/>
  <c r="D8" i="7"/>
  <c r="C8" i="7"/>
  <c r="B7" i="7"/>
  <c r="E7" i="7"/>
  <c r="D7" i="7"/>
  <c r="C7" i="7"/>
  <c r="B6" i="7"/>
  <c r="E6" i="7"/>
  <c r="D6" i="7"/>
  <c r="C6" i="7"/>
  <c r="B5" i="7"/>
  <c r="E5" i="7"/>
  <c r="D5" i="7"/>
  <c r="C5" i="7"/>
  <c r="B4" i="7"/>
  <c r="E4" i="7"/>
  <c r="D4" i="7"/>
  <c r="C4" i="7"/>
  <c r="B3" i="7"/>
  <c r="E3" i="7"/>
  <c r="D3" i="7"/>
  <c r="C3" i="7"/>
  <c r="A54" i="7" a="1"/>
  <c r="A54" i="7" s="1"/>
  <c r="A55" i="7" a="1"/>
  <c r="A55" i="7" s="1"/>
  <c r="A56" i="7" a="1"/>
  <c r="A56" i="7" s="1"/>
  <c r="A57" i="7" a="1"/>
  <c r="A57" i="7" s="1"/>
  <c r="A58" i="7" a="1"/>
  <c r="A58" i="7" s="1"/>
  <c r="A59" i="7" a="1"/>
  <c r="A59" i="7" s="1"/>
  <c r="A60" i="7" a="1"/>
  <c r="A60" i="7" s="1"/>
  <c r="A61" i="7" a="1"/>
  <c r="A61" i="7" s="1"/>
  <c r="A62" i="7" a="1"/>
  <c r="A62" i="7" s="1"/>
  <c r="A63" i="7" a="1"/>
  <c r="A63" i="7" s="1"/>
  <c r="A64" i="7" a="1"/>
  <c r="A64" i="7" s="1"/>
  <c r="A65" i="7" a="1"/>
  <c r="A65" i="7" s="1"/>
  <c r="A66" i="7" a="1"/>
  <c r="A66" i="7" s="1"/>
  <c r="A67" i="7" a="1"/>
  <c r="A67" i="7" s="1"/>
  <c r="A68" i="7" a="1"/>
  <c r="A68" i="7" s="1"/>
  <c r="A69" i="7" a="1"/>
  <c r="A69" i="7" s="1"/>
  <c r="A70" i="7" a="1"/>
  <c r="A70" i="7" s="1"/>
  <c r="A71" i="7" a="1"/>
  <c r="A71" i="7" s="1"/>
  <c r="A72" i="7" a="1"/>
  <c r="A72" i="7" s="1"/>
  <c r="A73" i="7" a="1"/>
  <c r="A73" i="7" s="1"/>
  <c r="A74" i="7" a="1"/>
  <c r="A74" i="7" s="1"/>
  <c r="A75" i="7" a="1"/>
  <c r="A75" i="7" s="1"/>
  <c r="A76" i="7" a="1"/>
  <c r="A76" i="7" s="1"/>
  <c r="A77" i="7" a="1"/>
  <c r="A77" i="7" s="1"/>
  <c r="A78" i="7" a="1"/>
  <c r="A78" i="7" s="1"/>
  <c r="A79" i="7" a="1"/>
  <c r="A79" i="7" s="1"/>
  <c r="A80" i="7" a="1"/>
  <c r="A80" i="7" s="1"/>
  <c r="A81" i="7" a="1"/>
  <c r="A81" i="7" s="1"/>
  <c r="A82" i="7" a="1"/>
  <c r="A82" i="7" s="1"/>
  <c r="A83" i="7" a="1"/>
  <c r="A83" i="7" s="1"/>
  <c r="A84" i="7" a="1"/>
  <c r="A84" i="7" s="1"/>
  <c r="A85" i="7" a="1"/>
  <c r="A85" i="7" s="1"/>
  <c r="A86" i="7" a="1"/>
  <c r="A86" i="7" s="1"/>
  <c r="A87" i="7" a="1"/>
  <c r="A87" i="7" s="1"/>
  <c r="A88" i="7" a="1"/>
  <c r="A88" i="7" s="1"/>
  <c r="A89" i="7" a="1"/>
  <c r="A89" i="7" s="1"/>
  <c r="A90" i="7" a="1"/>
  <c r="A90" i="7" s="1"/>
  <c r="A91" i="7" a="1"/>
  <c r="A91" i="7" s="1"/>
  <c r="A92" i="7" a="1"/>
  <c r="A92" i="7" s="1"/>
  <c r="A93" i="7" a="1"/>
  <c r="A93" i="7" s="1"/>
  <c r="A94" i="7" a="1"/>
  <c r="A94" i="7" s="1"/>
  <c r="A95" i="7" a="1"/>
  <c r="A95" i="7" s="1"/>
  <c r="B95" i="7" l="1"/>
  <c r="E95" i="7"/>
  <c r="D95" i="7"/>
  <c r="C95" i="7"/>
  <c r="B94" i="7"/>
  <c r="E94" i="7"/>
  <c r="D94" i="7"/>
  <c r="C94" i="7"/>
  <c r="B93" i="7"/>
  <c r="E93" i="7"/>
  <c r="D93" i="7"/>
  <c r="C93" i="7"/>
  <c r="B92" i="7"/>
  <c r="E92" i="7"/>
  <c r="D92" i="7"/>
  <c r="C92" i="7"/>
  <c r="B91" i="7"/>
  <c r="E91" i="7"/>
  <c r="D91" i="7"/>
  <c r="C91" i="7"/>
  <c r="B90" i="7"/>
  <c r="E90" i="7"/>
  <c r="D90" i="7"/>
  <c r="C90" i="7"/>
  <c r="B89" i="7"/>
  <c r="E89" i="7"/>
  <c r="D89" i="7"/>
  <c r="C89" i="7"/>
  <c r="B88" i="7"/>
  <c r="E88" i="7"/>
  <c r="D88" i="7"/>
  <c r="C88" i="7"/>
  <c r="B87" i="7"/>
  <c r="E87" i="7"/>
  <c r="D87" i="7"/>
  <c r="C87" i="7"/>
  <c r="B86" i="7"/>
  <c r="E86" i="7"/>
  <c r="D86" i="7"/>
  <c r="C86" i="7"/>
  <c r="B85" i="7"/>
  <c r="E85" i="7"/>
  <c r="D85" i="7"/>
  <c r="C85" i="7"/>
  <c r="B84" i="7"/>
  <c r="E84" i="7"/>
  <c r="D84" i="7"/>
  <c r="C84" i="7"/>
  <c r="B83" i="7"/>
  <c r="E83" i="7"/>
  <c r="D83" i="7"/>
  <c r="C83" i="7"/>
  <c r="B82" i="7"/>
  <c r="E82" i="7"/>
  <c r="D82" i="7"/>
  <c r="C82" i="7"/>
  <c r="B81" i="7"/>
  <c r="E81" i="7"/>
  <c r="D81" i="7"/>
  <c r="C81" i="7"/>
  <c r="B80" i="7"/>
  <c r="E80" i="7"/>
  <c r="D80" i="7"/>
  <c r="C80" i="7"/>
  <c r="B79" i="7"/>
  <c r="E79" i="7"/>
  <c r="D79" i="7"/>
  <c r="C79" i="7"/>
  <c r="B78" i="7"/>
  <c r="E78" i="7"/>
  <c r="D78" i="7"/>
  <c r="C78" i="7"/>
  <c r="B77" i="7"/>
  <c r="E77" i="7"/>
  <c r="D77" i="7"/>
  <c r="C77" i="7"/>
  <c r="B76" i="7"/>
  <c r="E76" i="7"/>
  <c r="D76" i="7"/>
  <c r="C76" i="7"/>
  <c r="B75" i="7"/>
  <c r="E75" i="7"/>
  <c r="D75" i="7"/>
  <c r="C75" i="7"/>
  <c r="B74" i="7"/>
  <c r="E74" i="7"/>
  <c r="D74" i="7"/>
  <c r="C74" i="7"/>
  <c r="B73" i="7"/>
  <c r="E73" i="7"/>
  <c r="D73" i="7"/>
  <c r="C73" i="7"/>
  <c r="B72" i="7"/>
  <c r="E72" i="7"/>
  <c r="D72" i="7"/>
  <c r="C72" i="7"/>
  <c r="B71" i="7"/>
  <c r="E71" i="7"/>
  <c r="D71" i="7"/>
  <c r="C71" i="7"/>
  <c r="B70" i="7"/>
  <c r="E70" i="7"/>
  <c r="D70" i="7"/>
  <c r="C70" i="7"/>
  <c r="B69" i="7"/>
  <c r="E69" i="7"/>
  <c r="D69" i="7"/>
  <c r="C69" i="7"/>
  <c r="B68" i="7"/>
  <c r="E68" i="7"/>
  <c r="D68" i="7"/>
  <c r="C68" i="7"/>
  <c r="B67" i="7"/>
  <c r="E67" i="7"/>
  <c r="D67" i="7"/>
  <c r="C67" i="7"/>
  <c r="B66" i="7"/>
  <c r="E66" i="7"/>
  <c r="D66" i="7"/>
  <c r="C66" i="7"/>
  <c r="B65" i="7"/>
  <c r="E65" i="7"/>
  <c r="D65" i="7"/>
  <c r="C65" i="7"/>
  <c r="B64" i="7"/>
  <c r="E64" i="7"/>
  <c r="D64" i="7"/>
  <c r="C64" i="7"/>
  <c r="B63" i="7"/>
  <c r="E63" i="7"/>
  <c r="D63" i="7"/>
  <c r="C63" i="7"/>
  <c r="B62" i="7"/>
  <c r="E62" i="7"/>
  <c r="D62" i="7"/>
  <c r="C62" i="7"/>
  <c r="B61" i="7"/>
  <c r="E61" i="7"/>
  <c r="D61" i="7"/>
  <c r="C61" i="7"/>
  <c r="B60" i="7"/>
  <c r="E60" i="7"/>
  <c r="D60" i="7"/>
  <c r="C60" i="7"/>
  <c r="B59" i="7"/>
  <c r="E59" i="7"/>
  <c r="D59" i="7"/>
  <c r="C59" i="7"/>
  <c r="B58" i="7"/>
  <c r="E58" i="7"/>
  <c r="D58" i="7"/>
  <c r="C58" i="7"/>
  <c r="B57" i="7"/>
  <c r="E57" i="7"/>
  <c r="D57" i="7"/>
  <c r="C57" i="7"/>
  <c r="B56" i="7"/>
  <c r="E56" i="7"/>
  <c r="D56" i="7"/>
  <c r="C56" i="7"/>
  <c r="B55" i="7"/>
  <c r="E55" i="7"/>
  <c r="D55" i="7"/>
  <c r="C55" i="7"/>
  <c r="E54" i="7"/>
  <c r="D54" i="7"/>
  <c r="C54" i="7"/>
  <c r="A96" i="7" a="1"/>
  <c r="A96" i="7" s="1"/>
  <c r="B54" i="7"/>
  <c r="B96" i="7" l="1"/>
  <c r="E96" i="7"/>
  <c r="D96" i="7"/>
  <c r="C96" i="7"/>
</calcChain>
</file>

<file path=xl/sharedStrings.xml><?xml version="1.0" encoding="utf-8"?>
<sst xmlns="http://schemas.openxmlformats.org/spreadsheetml/2006/main" count="30473" uniqueCount="1365">
  <si>
    <t>Occurrence</t>
  </si>
  <si>
    <t>Circuit</t>
  </si>
  <si>
    <t>Cause Category</t>
  </si>
  <si>
    <t>Cause Description</t>
  </si>
  <si>
    <t>48</t>
  </si>
  <si>
    <t>KSAN</t>
  </si>
  <si>
    <t>75</t>
  </si>
  <si>
    <t>Equipment</t>
  </si>
  <si>
    <t>Connector/jumper/splice/elbow/rack</t>
  </si>
  <si>
    <t>OTY</t>
  </si>
  <si>
    <t>Foreign Object</t>
  </si>
  <si>
    <t>Bird contact</t>
  </si>
  <si>
    <t>Customer Contact</t>
  </si>
  <si>
    <t>Vehicle contact</t>
  </si>
  <si>
    <t>Arrester (lightning) failure</t>
  </si>
  <si>
    <t>Undetermined</t>
  </si>
  <si>
    <t>Conductor failure/wire down</t>
  </si>
  <si>
    <t>73</t>
  </si>
  <si>
    <t>DEN</t>
  </si>
  <si>
    <t>Insulator/pin failure/wire floating</t>
  </si>
  <si>
    <t>78</t>
  </si>
  <si>
    <t>VJS</t>
  </si>
  <si>
    <t>79</t>
  </si>
  <si>
    <t>81</t>
  </si>
  <si>
    <t>92</t>
  </si>
  <si>
    <t>157</t>
  </si>
  <si>
    <t>Fuse overloaded/inadequate fuse size</t>
  </si>
  <si>
    <t>BAJC1</t>
  </si>
  <si>
    <t>Tree Contact</t>
  </si>
  <si>
    <t>Tree contact</t>
  </si>
  <si>
    <t>170</t>
  </si>
  <si>
    <t>BRG</t>
  </si>
  <si>
    <t>Flashover/equip contam/overload</t>
  </si>
  <si>
    <t>Weather</t>
  </si>
  <si>
    <t>Lightning Arrester/Transformer failure</t>
  </si>
  <si>
    <t>172</t>
  </si>
  <si>
    <t>Damage by gunshot</t>
  </si>
  <si>
    <t>Wind - wires slap/pole down</t>
  </si>
  <si>
    <t>175</t>
  </si>
  <si>
    <t>ARH</t>
  </si>
  <si>
    <t>HVW</t>
  </si>
  <si>
    <t>Crossarm failure</t>
  </si>
  <si>
    <t>176</t>
  </si>
  <si>
    <t>HVY</t>
  </si>
  <si>
    <t>181</t>
  </si>
  <si>
    <t>ESC</t>
  </si>
  <si>
    <t>204</t>
  </si>
  <si>
    <t>CAP</t>
  </si>
  <si>
    <t>206</t>
  </si>
  <si>
    <t>CBD</t>
  </si>
  <si>
    <t>210</t>
  </si>
  <si>
    <t>COY</t>
  </si>
  <si>
    <t>211</t>
  </si>
  <si>
    <t>EWN</t>
  </si>
  <si>
    <t>212</t>
  </si>
  <si>
    <t>MGY</t>
  </si>
  <si>
    <t>214</t>
  </si>
  <si>
    <t>PAM</t>
  </si>
  <si>
    <t>215</t>
  </si>
  <si>
    <t>RIN</t>
  </si>
  <si>
    <t>216</t>
  </si>
  <si>
    <t>Hardware failure</t>
  </si>
  <si>
    <t>Transformer faulted/mechanical</t>
  </si>
  <si>
    <t>217</t>
  </si>
  <si>
    <t>PAU</t>
  </si>
  <si>
    <t>220</t>
  </si>
  <si>
    <t>YSA</t>
  </si>
  <si>
    <t>221</t>
  </si>
  <si>
    <t>222</t>
  </si>
  <si>
    <t>233</t>
  </si>
  <si>
    <t>FBK</t>
  </si>
  <si>
    <t>Line fault/tree trimming</t>
  </si>
  <si>
    <t>Animal contact</t>
  </si>
  <si>
    <t>Vandalism</t>
  </si>
  <si>
    <t>235</t>
  </si>
  <si>
    <t>RAM</t>
  </si>
  <si>
    <t>236</t>
  </si>
  <si>
    <t>237</t>
  </si>
  <si>
    <t>GOS</t>
  </si>
  <si>
    <t>239</t>
  </si>
  <si>
    <t>Heavy equp contact/digin</t>
  </si>
  <si>
    <t>Cutout failure</t>
  </si>
  <si>
    <t>Conductor contact/wire slap</t>
  </si>
  <si>
    <t>240</t>
  </si>
  <si>
    <t>BVY</t>
  </si>
  <si>
    <t>Foreign object in distribution line</t>
  </si>
  <si>
    <t>Aircraft</t>
  </si>
  <si>
    <t>Capacitor failure</t>
  </si>
  <si>
    <t>246</t>
  </si>
  <si>
    <t>283</t>
  </si>
  <si>
    <t>Grd. bank failure</t>
  </si>
  <si>
    <t>LLD</t>
  </si>
  <si>
    <t>305</t>
  </si>
  <si>
    <t>RSF</t>
  </si>
  <si>
    <t>307</t>
  </si>
  <si>
    <t>320</t>
  </si>
  <si>
    <t>MIG</t>
  </si>
  <si>
    <t>321</t>
  </si>
  <si>
    <t>322</t>
  </si>
  <si>
    <t>324</t>
  </si>
  <si>
    <t>350</t>
  </si>
  <si>
    <t>LLC</t>
  </si>
  <si>
    <t>351</t>
  </si>
  <si>
    <t>TLK</t>
  </si>
  <si>
    <t>355</t>
  </si>
  <si>
    <t>ANE</t>
  </si>
  <si>
    <t>374</t>
  </si>
  <si>
    <t>411</t>
  </si>
  <si>
    <t>cst</t>
  </si>
  <si>
    <t>440</t>
  </si>
  <si>
    <t>LAG</t>
  </si>
  <si>
    <t>441</t>
  </si>
  <si>
    <t>LPT</t>
  </si>
  <si>
    <t>442</t>
  </si>
  <si>
    <t>SRH</t>
  </si>
  <si>
    <t>444</t>
  </si>
  <si>
    <t>BVD</t>
  </si>
  <si>
    <t>445</t>
  </si>
  <si>
    <t>Flashover/vegetation</t>
  </si>
  <si>
    <t>448</t>
  </si>
  <si>
    <t>WPT</t>
  </si>
  <si>
    <t>449</t>
  </si>
  <si>
    <t>MOR</t>
  </si>
  <si>
    <t>450</t>
  </si>
  <si>
    <t>470</t>
  </si>
  <si>
    <t>500</t>
  </si>
  <si>
    <t>MPE</t>
  </si>
  <si>
    <t>520</t>
  </si>
  <si>
    <t>DLZ</t>
  </si>
  <si>
    <t>521</t>
  </si>
  <si>
    <t>RBV</t>
  </si>
  <si>
    <t>701</t>
  </si>
  <si>
    <t>MVN</t>
  </si>
  <si>
    <t>RB1</t>
  </si>
  <si>
    <t>RNB</t>
  </si>
  <si>
    <t>Circ. Flashover/storm/high winds/undet.</t>
  </si>
  <si>
    <t>Pole broke/rotted/on fire</t>
  </si>
  <si>
    <t>Fuse holder/fuse cabinet failed</t>
  </si>
  <si>
    <t>Switch faulted/mechanical</t>
  </si>
  <si>
    <t>Ice or snow/Equipment failure</t>
  </si>
  <si>
    <t>Personnel contact</t>
  </si>
  <si>
    <t>243</t>
  </si>
  <si>
    <t>Circuit Flashover/fog/foreign object</t>
  </si>
  <si>
    <t>311</t>
  </si>
  <si>
    <t>Guy wire failure</t>
  </si>
  <si>
    <t>339</t>
  </si>
  <si>
    <t>TM1</t>
  </si>
  <si>
    <t>PTM</t>
  </si>
  <si>
    <t>Recloser/breaker faulted/mechanical</t>
  </si>
  <si>
    <t>323</t>
  </si>
  <si>
    <t>352</t>
  </si>
  <si>
    <t>Tree contact due to storm/high wind</t>
  </si>
  <si>
    <t>Transformer overloaded/electrical</t>
  </si>
  <si>
    <t>Flood</t>
  </si>
  <si>
    <t>Recloser/breaker overloaded/electrical</t>
  </si>
  <si>
    <t>Regulator faulted/mechanical</t>
  </si>
  <si>
    <t>Regulator overloaded/electrical</t>
  </si>
  <si>
    <t>Switch overloaded/electrical</t>
  </si>
  <si>
    <t>970</t>
  </si>
  <si>
    <t>357</t>
  </si>
  <si>
    <t>Tree fell on line</t>
  </si>
  <si>
    <t>PVD</t>
  </si>
  <si>
    <t>356</t>
  </si>
  <si>
    <t>WAL</t>
  </si>
  <si>
    <t>Earthquake</t>
  </si>
  <si>
    <t>353</t>
  </si>
  <si>
    <t>354</t>
  </si>
  <si>
    <t>524</t>
  </si>
  <si>
    <t>LSV</t>
  </si>
  <si>
    <t>920</t>
  </si>
  <si>
    <t>SYC</t>
  </si>
  <si>
    <t>972</t>
  </si>
  <si>
    <t>971</t>
  </si>
  <si>
    <t>MGR</t>
  </si>
  <si>
    <t>CTL1</t>
  </si>
  <si>
    <t>67</t>
  </si>
  <si>
    <t>DHV</t>
  </si>
  <si>
    <t>378</t>
  </si>
  <si>
    <t>Tree fell on line due to storm/wind</t>
  </si>
  <si>
    <t>Palm frond contact due to storm/wind</t>
  </si>
  <si>
    <t>984</t>
  </si>
  <si>
    <t>Palm frond contact</t>
  </si>
  <si>
    <t>728</t>
  </si>
  <si>
    <t>DMH</t>
  </si>
  <si>
    <t>973</t>
  </si>
  <si>
    <t>SPP</t>
  </si>
  <si>
    <t>1001</t>
  </si>
  <si>
    <t>456</t>
  </si>
  <si>
    <t>908</t>
  </si>
  <si>
    <t>HID</t>
  </si>
  <si>
    <t>1215</t>
  </si>
  <si>
    <t>CWD</t>
  </si>
  <si>
    <t>358</t>
  </si>
  <si>
    <t>907</t>
  </si>
  <si>
    <t>VLC</t>
  </si>
  <si>
    <t>974</t>
  </si>
  <si>
    <t>BNA</t>
  </si>
  <si>
    <t>909</t>
  </si>
  <si>
    <t>1250</t>
  </si>
  <si>
    <t>1030</t>
  </si>
  <si>
    <t>HHC</t>
  </si>
  <si>
    <t>1166</t>
  </si>
  <si>
    <t>Circuit Breaker/Recloser Failure (Sub)</t>
  </si>
  <si>
    <t>1101</t>
  </si>
  <si>
    <t>WRB</t>
  </si>
  <si>
    <t>1233</t>
  </si>
  <si>
    <t>RBH</t>
  </si>
  <si>
    <t>1100</t>
  </si>
  <si>
    <t>SCADA Malfunction</t>
  </si>
  <si>
    <t>1458</t>
  </si>
  <si>
    <t>Palm tree contact due to storm/wind</t>
  </si>
  <si>
    <t>Palm tree contact</t>
  </si>
  <si>
    <t>1094</t>
  </si>
  <si>
    <t>OLV</t>
  </si>
  <si>
    <t>1021</t>
  </si>
  <si>
    <t>1234</t>
  </si>
  <si>
    <t>Outages Occuring On Previously Identified Circuits (1981-2014)</t>
  </si>
  <si>
    <t>Control Date</t>
  </si>
  <si>
    <t>Station Code</t>
  </si>
  <si>
    <t>MGRA DR-03 Q66</t>
  </si>
  <si>
    <t>Alpine</t>
  </si>
  <si>
    <t>CA</t>
  </si>
  <si>
    <t>YES</t>
  </si>
  <si>
    <t>ACTIVE</t>
  </si>
  <si>
    <t>Station ID</t>
  </si>
  <si>
    <t>Station Name</t>
  </si>
  <si>
    <t>State</t>
  </si>
  <si>
    <t>Reported in 24 hours?</t>
  </si>
  <si>
    <t>First Data Date</t>
  </si>
  <si>
    <t>Last Data Date</t>
  </si>
  <si>
    <t>MesoWest Status</t>
  </si>
  <si>
    <t>Archie Moore</t>
  </si>
  <si>
    <t>Barona</t>
  </si>
  <si>
    <t>Borrego</t>
  </si>
  <si>
    <t>Boulevard West</t>
  </si>
  <si>
    <t>Blossom Valley</t>
  </si>
  <si>
    <t>Bell Canyon</t>
  </si>
  <si>
    <t>Carlsbad</t>
  </si>
  <si>
    <t>Los Coyotes</t>
  </si>
  <si>
    <t>Crest</t>
  </si>
  <si>
    <t>Crestwood</t>
  </si>
  <si>
    <t>Descanso</t>
  </si>
  <si>
    <t>Deerhorn Valley</t>
  </si>
  <si>
    <t>Deluz</t>
  </si>
  <si>
    <t>Del Mar Heights</t>
  </si>
  <si>
    <t>Escondido</t>
  </si>
  <si>
    <t>East Warners</t>
  </si>
  <si>
    <t>Fallbrook</t>
  </si>
  <si>
    <t>Goose Valley</t>
  </si>
  <si>
    <t>Hellhole Canyon</t>
  </si>
  <si>
    <t>Hideaway Lake</t>
  </si>
  <si>
    <t>Highland Valley West</t>
  </si>
  <si>
    <t>Highland Valley</t>
  </si>
  <si>
    <t>Laguna</t>
  </si>
  <si>
    <t>Lilac</t>
  </si>
  <si>
    <t>Loveland</t>
  </si>
  <si>
    <t>La Posta</t>
  </si>
  <si>
    <t xml:space="preserve">Lawson Valley </t>
  </si>
  <si>
    <t xml:space="preserve">CA </t>
  </si>
  <si>
    <t xml:space="preserve">YES </t>
  </si>
  <si>
    <t xml:space="preserve">Mussey Grade </t>
  </si>
  <si>
    <t xml:space="preserve">Mataguay </t>
  </si>
  <si>
    <t xml:space="preserve">San Miguel </t>
  </si>
  <si>
    <t xml:space="preserve">Lake Morena </t>
  </si>
  <si>
    <t xml:space="preserve">Camp Elliot </t>
  </si>
  <si>
    <t xml:space="preserve">Mission Valley North </t>
  </si>
  <si>
    <t xml:space="preserve">Olivenhain </t>
  </si>
  <si>
    <t xml:space="preserve">Otay </t>
  </si>
  <si>
    <t xml:space="preserve">Mt. Palomar </t>
  </si>
  <si>
    <t xml:space="preserve">Pauma Valley </t>
  </si>
  <si>
    <t xml:space="preserve">Pala Temecula </t>
  </si>
  <si>
    <t xml:space="preserve">Palo Verde </t>
  </si>
  <si>
    <t xml:space="preserve">Ramona </t>
  </si>
  <si>
    <t xml:space="preserve">Rainbow Heights </t>
  </si>
  <si>
    <t xml:space="preserve">Rainbow Valley </t>
  </si>
  <si>
    <t xml:space="preserve">Rincon </t>
  </si>
  <si>
    <t xml:space="preserve">Rainbow </t>
  </si>
  <si>
    <t xml:space="preserve">Rancho Santa Fe </t>
  </si>
  <si>
    <t xml:space="preserve">Spangler Peak </t>
  </si>
  <si>
    <t xml:space="preserve">Sunrise Hwy </t>
  </si>
  <si>
    <t xml:space="preserve">Sycamore Canyon </t>
  </si>
  <si>
    <t xml:space="preserve">Turner Lake </t>
  </si>
  <si>
    <t xml:space="preserve">Viejas </t>
  </si>
  <si>
    <t xml:space="preserve">Valley Center </t>
  </si>
  <si>
    <t xml:space="preserve">West Alpine </t>
  </si>
  <si>
    <t xml:space="preserve">West Potrero </t>
  </si>
  <si>
    <t xml:space="preserve">West Rancho Bernardo </t>
  </si>
  <si>
    <t xml:space="preserve">Santa Ysabel North </t>
  </si>
  <si>
    <t>Latitude</t>
  </si>
  <si>
    <t>Longitude</t>
  </si>
  <si>
    <t>Elevation</t>
  </si>
  <si>
    <t>Nearest RAWS</t>
  </si>
  <si>
    <t>Dist/Dir</t>
  </si>
  <si>
    <t>KRNM</t>
  </si>
  <si>
    <t>2 mi E</t>
  </si>
  <si>
    <t>CMNC1</t>
  </si>
  <si>
    <t>11 mi WNW</t>
  </si>
  <si>
    <t>Barrett</t>
  </si>
  <si>
    <t>CAPC1</t>
  </si>
  <si>
    <t>2 mi WSW</t>
  </si>
  <si>
    <t>KCRQ</t>
  </si>
  <si>
    <t>3 mi E</t>
  </si>
  <si>
    <t>RCHC1</t>
  </si>
  <si>
    <t xml:space="preserve"> 6 mi SE</t>
  </si>
  <si>
    <t>6 mi WNW</t>
  </si>
  <si>
    <t>DENC1</t>
  </si>
  <si>
    <t xml:space="preserve"> 1 mi W</t>
  </si>
  <si>
    <t>SRUC1</t>
  </si>
  <si>
    <t>6 mi NE</t>
  </si>
  <si>
    <t>LJPC1</t>
  </si>
  <si>
    <t>7 mi SSW</t>
  </si>
  <si>
    <t>VLCC1</t>
  </si>
  <si>
    <t>6 mi NNE</t>
  </si>
  <si>
    <t>7 mi E</t>
  </si>
  <si>
    <t>GOSC1</t>
  </si>
  <si>
    <t>2 mi WNW</t>
  </si>
  <si>
    <t>5 mi W</t>
  </si>
  <si>
    <t>RAWS Elev</t>
  </si>
  <si>
    <t>12 mi NNW</t>
  </si>
  <si>
    <t>1 mi ENE</t>
  </si>
  <si>
    <t>5 mi ESE</t>
  </si>
  <si>
    <t>San Diego International Airport</t>
  </si>
  <si>
    <t>MLGC1</t>
  </si>
  <si>
    <t xml:space="preserve"> 4 mi NE</t>
  </si>
  <si>
    <t xml:space="preserve"> 4 mi SE</t>
  </si>
  <si>
    <t>7 mi ENE</t>
  </si>
  <si>
    <t>ANEC1</t>
  </si>
  <si>
    <t>6 mi E</t>
  </si>
  <si>
    <t>10 mi N</t>
  </si>
  <si>
    <t xml:space="preserve"> 10 mi ESE</t>
  </si>
  <si>
    <t>11 mi E</t>
  </si>
  <si>
    <t xml:space="preserve"> 4 mi W</t>
  </si>
  <si>
    <t xml:space="preserve"> 4 mi N</t>
  </si>
  <si>
    <t xml:space="preserve"> 12 mi E</t>
  </si>
  <si>
    <t>MIGC1</t>
  </si>
  <si>
    <t>MPEC1</t>
  </si>
  <si>
    <t xml:space="preserve"> 1 mi ENE</t>
  </si>
  <si>
    <t>KMYF</t>
  </si>
  <si>
    <t xml:space="preserve"> 2 mi N</t>
  </si>
  <si>
    <t xml:space="preserve"> 13 mi NNE</t>
  </si>
  <si>
    <t xml:space="preserve"> 4 mi SW</t>
  </si>
  <si>
    <t>PAMC1</t>
  </si>
  <si>
    <t xml:space="preserve"> 10 mi SSE</t>
  </si>
  <si>
    <t xml:space="preserve"> 4 mi ENE</t>
  </si>
  <si>
    <t xml:space="preserve"> 13 mi SSE</t>
  </si>
  <si>
    <t xml:space="preserve"> 1 mi NW</t>
  </si>
  <si>
    <t xml:space="preserve"> 9 mi NNW</t>
  </si>
  <si>
    <t xml:space="preserve"> 9 mi NW</t>
  </si>
  <si>
    <t xml:space="preserve"> 5 mi SW</t>
  </si>
  <si>
    <t xml:space="preserve"> 8 mi NW</t>
  </si>
  <si>
    <t xml:space="preserve"> 7 mi SSE</t>
  </si>
  <si>
    <t xml:space="preserve"> 6 mi SW</t>
  </si>
  <si>
    <t xml:space="preserve"> 4 mi E</t>
  </si>
  <si>
    <t xml:space="preserve"> 2 mi ESE</t>
  </si>
  <si>
    <t xml:space="preserve"> 8 mi E</t>
  </si>
  <si>
    <t xml:space="preserve"> 1 mi SSE</t>
  </si>
  <si>
    <t>POTC1</t>
  </si>
  <si>
    <t>KNKX</t>
  </si>
  <si>
    <t xml:space="preserve"> 11 mi S</t>
  </si>
  <si>
    <t>PIHC1</t>
  </si>
  <si>
    <t>Incident</t>
  </si>
  <si>
    <t>Start</t>
  </si>
  <si>
    <t>End</t>
  </si>
  <si>
    <t>38353</t>
  </si>
  <si>
    <t>More</t>
  </si>
  <si>
    <t>Frequency</t>
  </si>
  <si>
    <t>FireWeather</t>
  </si>
  <si>
    <t>PHC</t>
  </si>
  <si>
    <t>Reclose</t>
  </si>
  <si>
    <t>Rate</t>
  </si>
  <si>
    <t>Duration</t>
  </si>
  <si>
    <t>Total</t>
  </si>
  <si>
    <t>Backgrounds</t>
  </si>
  <si>
    <t>No Recl.</t>
  </si>
  <si>
    <t>Bin</t>
  </si>
  <si>
    <t>Actv Station</t>
  </si>
  <si>
    <t>7 mi SE</t>
  </si>
  <si>
    <t>11 mi NE</t>
  </si>
  <si>
    <t>OTYC1</t>
  </si>
  <si>
    <t>8 mi SWE</t>
  </si>
  <si>
    <t>FHCC1</t>
  </si>
  <si>
    <t>25 mi SE</t>
  </si>
  <si>
    <t>Max48Gust</t>
  </si>
  <si>
    <t>STATIONS</t>
  </si>
  <si>
    <t>ExtCauseExcl</t>
  </si>
  <si>
    <t>Vegetation</t>
  </si>
  <si>
    <t>VegFWO</t>
  </si>
  <si>
    <t>Fraction</t>
  </si>
  <si>
    <t>SDG&amp;E Related Wildland Incidents 2008 - 2015</t>
  </si>
  <si>
    <t>File MGRA_DR-04_Q67_Amended</t>
  </si>
  <si>
    <t xml:space="preserve">Record </t>
  </si>
  <si>
    <t>Incident Type</t>
  </si>
  <si>
    <t>Incident Name</t>
  </si>
  <si>
    <t>System</t>
  </si>
  <si>
    <t>Date/time Started</t>
  </si>
  <si>
    <t>Responsible Agency</t>
  </si>
  <si>
    <t>Fire Details</t>
  </si>
  <si>
    <t>Suspected Cause - SDGE</t>
  </si>
  <si>
    <t>Cause Class</t>
  </si>
  <si>
    <t>Suspected Cause Details</t>
  </si>
  <si>
    <t>Suspected Cause Status</t>
  </si>
  <si>
    <t>Structure</t>
  </si>
  <si>
    <t>Fire Size</t>
  </si>
  <si>
    <t>SDGE Related Wildland</t>
  </si>
  <si>
    <t>Buckman</t>
  </si>
  <si>
    <t>Secondary</t>
  </si>
  <si>
    <t>CDF</t>
  </si>
  <si>
    <t>Tree abrasion on secondary service, small spot in vegetation</t>
  </si>
  <si>
    <t>Tree Contact with Power Lines</t>
  </si>
  <si>
    <t>vegetation</t>
  </si>
  <si>
    <t>Secondary, non-subject vegetation</t>
  </si>
  <si>
    <t>Suspected</t>
  </si>
  <si>
    <t>N/A</t>
  </si>
  <si>
    <t>sm. spot</t>
  </si>
  <si>
    <t>Olive Hill</t>
  </si>
  <si>
    <t>Distribution</t>
  </si>
  <si>
    <t>North Co. FPD</t>
  </si>
  <si>
    <t>Eucalytus tree from across the roadway uprooted and fell across the street bringing down the 12 kV line.</t>
  </si>
  <si>
    <t>Tree/Branch fell into Power Lines</t>
  </si>
  <si>
    <t>Compliant tree uprooted from across the street and took out power line.</t>
  </si>
  <si>
    <t>.25 acre</t>
  </si>
  <si>
    <t>Elsa</t>
  </si>
  <si>
    <t>San Diego City</t>
  </si>
  <si>
    <t>Sparks from Capicitor ignited small patch of landscape vegetation</t>
  </si>
  <si>
    <t>Equipment Failure on non-subject pole</t>
  </si>
  <si>
    <t>equipment</t>
  </si>
  <si>
    <t>Cap. Station ignited</t>
  </si>
  <si>
    <t>Official</t>
  </si>
  <si>
    <t>Car/pole contact brought wire down, burned small spot of vegetation.</t>
  </si>
  <si>
    <t>Car-Pole Contact</t>
  </si>
  <si>
    <t>external</t>
  </si>
  <si>
    <t>car/pole contact</t>
  </si>
  <si>
    <t>Sub base</t>
  </si>
  <si>
    <t>Federal</t>
  </si>
  <si>
    <t>Pole reported to be arcing causing small spot fire</t>
  </si>
  <si>
    <t xml:space="preserve">Pole equipment reported to be arcing </t>
  </si>
  <si>
    <t>Julian</t>
  </si>
  <si>
    <t>Pine tree branch came in contact with conductor on circuit 221</t>
  </si>
  <si>
    <t>Claremont</t>
  </si>
  <si>
    <t>Secondary pulled out of weatherhead and started side of building and small patch of ground fire</t>
  </si>
  <si>
    <t>Secondary failure</t>
  </si>
  <si>
    <t>Round Potrero</t>
  </si>
  <si>
    <t>Wire down burning in brush about 2' diameter patch of vegetation</t>
  </si>
  <si>
    <t>Power Line Down</t>
  </si>
  <si>
    <t xml:space="preserve">Wire down </t>
  </si>
  <si>
    <t>Bonsall</t>
  </si>
  <si>
    <t>Car/pole contact brought wires down causing small vegetation fire.</t>
  </si>
  <si>
    <t>Car/pole contact brought wires down</t>
  </si>
  <si>
    <t>Jamul</t>
  </si>
  <si>
    <t>SD Rural FPD</t>
  </si>
  <si>
    <t>Private tree contractor caused tree into conductor causing small vegetation fire.</t>
  </si>
  <si>
    <t xml:space="preserve">Private Tree Contactor </t>
  </si>
  <si>
    <t>Private contractor caused wire down</t>
  </si>
  <si>
    <t>0.5 Acre(s)</t>
  </si>
  <si>
    <t>Sorrento Valley Blvd</t>
  </si>
  <si>
    <t>Small fire at base of pole caused by faulty switch</t>
  </si>
  <si>
    <t xml:space="preserve">Faulty switch </t>
  </si>
  <si>
    <t>Guyman</t>
  </si>
  <si>
    <t>Small spot of vegetation burned when fuse blew…</t>
  </si>
  <si>
    <t xml:space="preserve">Blown fuse </t>
  </si>
  <si>
    <t>Ash</t>
  </si>
  <si>
    <t>6 acres of mowed grass and small utility trailer burned when open wire secondary came to the ground</t>
  </si>
  <si>
    <t>Open wire secondary came down</t>
  </si>
  <si>
    <t>6 Acre(s)</t>
  </si>
  <si>
    <t>Poway</t>
  </si>
  <si>
    <t>Transformer fire spread to vegetation.</t>
  </si>
  <si>
    <t>Equipment Failure on Subject Pole</t>
  </si>
  <si>
    <t>Transformer fire</t>
  </si>
  <si>
    <t>18 Acre(s)</t>
  </si>
  <si>
    <t>Vista</t>
  </si>
  <si>
    <t>Century plant came in contact w/conductor, burned tip of plant</t>
  </si>
  <si>
    <t>Century Plant center stalk contact w/conductor</t>
  </si>
  <si>
    <t>0 sq. ft.</t>
  </si>
  <si>
    <t>Chula Vista</t>
  </si>
  <si>
    <t>Dist/UG</t>
  </si>
  <si>
    <t>Car/pad mounted transformer contact into vegetation, small spot of vegetation burned.</t>
  </si>
  <si>
    <t>Car/pad mounted transformer contact</t>
  </si>
  <si>
    <t>Washington</t>
  </si>
  <si>
    <t>Equipment fault burned small 5x 20' spot of vegetation</t>
  </si>
  <si>
    <t>Equipment fault</t>
  </si>
  <si>
    <t>Dulin Rd.</t>
  </si>
  <si>
    <t>Vehicle vs. transformer, fire engulfed vehicle and ignited small amount of brush.</t>
  </si>
  <si>
    <t>Car vs. transformer</t>
  </si>
  <si>
    <t>Jamul2</t>
  </si>
  <si>
    <t>Conductor down sm. spot</t>
  </si>
  <si>
    <t>Conductor down</t>
  </si>
  <si>
    <t>Bernardo Ave</t>
  </si>
  <si>
    <t>Vehicle accident causing wire down, igniting small vegetation fire</t>
  </si>
  <si>
    <t xml:space="preserve">Car-pole contact brought wire down </t>
  </si>
  <si>
    <t>Oceanside</t>
  </si>
  <si>
    <t>Contract employee vehicle ignited grass fire.</t>
  </si>
  <si>
    <t>Vehicle exhaust</t>
  </si>
  <si>
    <t>Pick-up truck off road, exhaust ignited vegetation…</t>
  </si>
  <si>
    <t>20 Acre(s)</t>
  </si>
  <si>
    <t>National City</t>
  </si>
  <si>
    <t>Wire down, very small spot of vegetation on landscape.</t>
  </si>
  <si>
    <t>Line down, unknown cause</t>
  </si>
  <si>
    <t>Kings Villa</t>
  </si>
  <si>
    <t>CAL FIRE</t>
  </si>
  <si>
    <t>Pvt. contractor equipment contact igniting small patch of grass in two locations.</t>
  </si>
  <si>
    <t>Private contractor, roofer</t>
  </si>
  <si>
    <t>Private contractor equipment contact</t>
  </si>
  <si>
    <t>Warners</t>
  </si>
  <si>
    <t>Bird into wire, landed on ground igniting very small spot of vegetation</t>
  </si>
  <si>
    <t>Foreign Object in Line</t>
  </si>
  <si>
    <t>Bird into wire</t>
  </si>
  <si>
    <t>Small spot of vegetation burned when telco line came in contact with secondary service.</t>
  </si>
  <si>
    <t>Other Utility Contact</t>
  </si>
  <si>
    <t>other</t>
  </si>
  <si>
    <t xml:space="preserve">Telco line came in contact with secondary </t>
  </si>
  <si>
    <t>Canal Rd.</t>
  </si>
  <si>
    <t>San Pasqual Fire</t>
  </si>
  <si>
    <t>Wire down by burned small patch of vegetation</t>
  </si>
  <si>
    <t>Wire down, gun shot</t>
  </si>
  <si>
    <t>Wire shot down by unknown subject.</t>
  </si>
  <si>
    <t>Rice Cyn</t>
  </si>
  <si>
    <t>Small fire below secondary service to well pump</t>
  </si>
  <si>
    <t>Arcing Power Line</t>
  </si>
  <si>
    <t>Arcing secondary</t>
  </si>
  <si>
    <t>blossom Valley</t>
  </si>
  <si>
    <t>Lakeside</t>
  </si>
  <si>
    <t>Dump truck hit pole and knocked it over burning small spot of vegetation</t>
  </si>
  <si>
    <t xml:space="preserve">Dump truck into pole </t>
  </si>
  <si>
    <t>Sycuan</t>
  </si>
  <si>
    <t>Sycuan FD</t>
  </si>
  <si>
    <t>Bird contact w/conductor on circuit 283, burned very small spot of vegetation.</t>
  </si>
  <si>
    <t>Bird into conductor</t>
  </si>
  <si>
    <t>western trails</t>
  </si>
  <si>
    <t>El Cajon</t>
  </si>
  <si>
    <t>Contact with tree causing some scorching/smoldering in tree.</t>
  </si>
  <si>
    <t xml:space="preserve">Tree contact with secondary service </t>
  </si>
  <si>
    <t>Cedar Lane</t>
  </si>
  <si>
    <t xml:space="preserve">Mylar balloons into conductors causing very small spot </t>
  </si>
  <si>
    <t>Mylar balloon into conductor</t>
  </si>
  <si>
    <t>Lyons Valley</t>
  </si>
  <si>
    <t>Small fire resulting from bird into conductor on circuit 157</t>
  </si>
  <si>
    <t>Old River Road</t>
  </si>
  <si>
    <t>no response</t>
  </si>
  <si>
    <t>Small spot of vegetation burned as a result of grinding activities</t>
  </si>
  <si>
    <t>Grinding</t>
  </si>
  <si>
    <t>Deluz VFD</t>
  </si>
  <si>
    <t>Tree uprooted and fell bringing down line and causing small 1/4 acre brush fire.</t>
  </si>
  <si>
    <t>Sycamore</t>
  </si>
  <si>
    <t>Car/pole contact caused fuse to ignite vegetation</t>
  </si>
  <si>
    <t>Lightning arrestor blew when circuit re-energized from a car/pole contact</t>
  </si>
  <si>
    <t>Acorn Patch</t>
  </si>
  <si>
    <t>Queen Palm made contact w/12 kV line burning small 4 x 8' patch of grass at base.</t>
  </si>
  <si>
    <t>Cuca</t>
  </si>
  <si>
    <t>Transformer fire small spot</t>
  </si>
  <si>
    <t>Underground failure</t>
  </si>
  <si>
    <t xml:space="preserve">UG transformer failure </t>
  </si>
  <si>
    <t xml:space="preserve">Car/pole contact resulting in wire down and small brush fire </t>
  </si>
  <si>
    <t>Car/pole contact  resulting in wire down and small brush fire.</t>
  </si>
  <si>
    <t>Japanese Mesa</t>
  </si>
  <si>
    <t>Orange Co. Fire</t>
  </si>
  <si>
    <t>Faulty switch (SCE equipment) caused small brush fire (our service territory)</t>
  </si>
  <si>
    <t>SCE switch faulted causing vegetation fire</t>
  </si>
  <si>
    <t>1 Acre(s)</t>
  </si>
  <si>
    <t>Landis</t>
  </si>
  <si>
    <t>Failed tree guard sleeve causing burning of individual palm fronds, no additional acreage.</t>
  </si>
  <si>
    <t>Tree Contact w/secondary lines</t>
  </si>
  <si>
    <t>Palm frond contact with secondary conductor</t>
  </si>
  <si>
    <t>Small fire from blown lightning arrestor</t>
  </si>
  <si>
    <t>Equip. Failure non-subject pole</t>
  </si>
  <si>
    <t>small fire from blown lightning arrestor</t>
  </si>
  <si>
    <t>decease</t>
  </si>
  <si>
    <t>Tree branch fell across 12 kv line was smoldering when FD arrived</t>
  </si>
  <si>
    <t>Tree/Branch fell into P. Lines</t>
  </si>
  <si>
    <t>Kearny Villa</t>
  </si>
  <si>
    <t>Cracked insulator caused very small spot fire next to pole on circuit 771.</t>
  </si>
  <si>
    <t>Equipment failure</t>
  </si>
  <si>
    <t>why 80</t>
  </si>
  <si>
    <t>PS &amp; neutral squeeze on rubbed together causing small 20 x 20' spot fire</t>
  </si>
  <si>
    <t>Highway 80</t>
  </si>
  <si>
    <t>USFS</t>
  </si>
  <si>
    <t>Secondary wiring bad insulation burning 20' x 20' spot of vegetation</t>
  </si>
  <si>
    <t>Arcing Power Line (secondary)</t>
  </si>
  <si>
    <t>Arcing secondary caused 20' x 20' spot of vegetation</t>
  </si>
  <si>
    <t>Valley Center</t>
  </si>
  <si>
    <t>Crew work caused blown fuse resulting in small fire</t>
  </si>
  <si>
    <t>Contractor related</t>
  </si>
  <si>
    <t>Crew work caused fuse to blow</t>
  </si>
  <si>
    <t xml:space="preserve">Failed sleeve on conductor caused a small spot and burned fence.  </t>
  </si>
  <si>
    <t xml:space="preserve">Failed sleeve on conductor </t>
  </si>
  <si>
    <t>Miguel</t>
  </si>
  <si>
    <t>Other</t>
  </si>
  <si>
    <t>SDGE road grader apparently clipped rock and sparked 1 acre grass fire.</t>
  </si>
  <si>
    <t>Other, company road grader</t>
  </si>
  <si>
    <t>Road work equipment</t>
  </si>
  <si>
    <t>Terrell</t>
  </si>
  <si>
    <t>Lightning arrestor exploded and burn small patch of grass</t>
  </si>
  <si>
    <t>del Obisbo</t>
  </si>
  <si>
    <t>20' x 20' spot of vegetation burned when a cutout feeding a capacitor bank burned.</t>
  </si>
  <si>
    <t>Hedy</t>
  </si>
  <si>
    <t>Tree contact w/conductor, tree was smoldering on ground, no additional vegetation involved…</t>
  </si>
  <si>
    <t>el Cajon</t>
  </si>
  <si>
    <t xml:space="preserve">Blown lightning arrestor caused small spot of vegetation 30' x 20' </t>
  </si>
  <si>
    <t xml:space="preserve">Blown lightning arrestor </t>
  </si>
  <si>
    <t>Mt. Helix</t>
  </si>
  <si>
    <t>San Miguel FPD</t>
  </si>
  <si>
    <t>Secondary connection, sparks to ground igniting adjacent vegetation, small spot</t>
  </si>
  <si>
    <t>Aluminum squeeze-on connector failed,</t>
  </si>
  <si>
    <t>Rancho Santa Fe</t>
  </si>
  <si>
    <t>Boom contact w/conductor burning tree branches</t>
  </si>
  <si>
    <t>Employee Related</t>
  </si>
  <si>
    <t>Equipment contact w/conductor</t>
  </si>
  <si>
    <t>Lawson Valley</t>
  </si>
  <si>
    <t>Car/pole bringing pole conductor into vegetation igniting a 1 acre brush fire.</t>
  </si>
  <si>
    <t>Car/pole wire down</t>
  </si>
  <si>
    <t>Cuyamaca</t>
  </si>
  <si>
    <t>OH capacitor failed sending a fault to ground igniting very small spot fire</t>
  </si>
  <si>
    <t xml:space="preserve">OH capacitor failed sending a fault to ground </t>
  </si>
  <si>
    <t>Pvt. Resident tree contact limbs burn</t>
  </si>
  <si>
    <t xml:space="preserve">Private tree felling into secondary </t>
  </si>
  <si>
    <t>Spring Valley</t>
  </si>
  <si>
    <t>Mylar Balloon into 12 kV igniting small spot fire.</t>
  </si>
  <si>
    <t>Mylar Balloon into 12 kV</t>
  </si>
  <si>
    <t>Silverbrook</t>
  </si>
  <si>
    <t>Tree failure into secondary wire, no fire spread only charring of branches</t>
  </si>
  <si>
    <t>Tree failure</t>
  </si>
  <si>
    <t>Beach Cities</t>
  </si>
  <si>
    <t>Wire failure burned small spot of vegetation</t>
  </si>
  <si>
    <t xml:space="preserve">Wire failure </t>
  </si>
  <si>
    <t>Angel</t>
  </si>
  <si>
    <t>Insulator tracked over to cross-arm igniting and sending sparks to ground burning small spot</t>
  </si>
  <si>
    <t>Insulator tracking</t>
  </si>
  <si>
    <t>White Lilac/</t>
  </si>
  <si>
    <t>Bucket contact with conductor, resulting in small 3' diameter spot of grass to burn.</t>
  </si>
  <si>
    <t>Ortega</t>
  </si>
  <si>
    <t>Pole knocked down by private grading operation igniting vegetation fire.</t>
  </si>
  <si>
    <t>Tractor-pole contact</t>
  </si>
  <si>
    <t xml:space="preserve">Private tractor </t>
  </si>
  <si>
    <t>145 Acre(s)</t>
  </si>
  <si>
    <t>San Marcos</t>
  </si>
  <si>
    <t>Tree broke out and struck conductor causing about 1/10 acre of adjoining vegetation to burn.</t>
  </si>
  <si>
    <t>Wire down from gunshot, very small spot of vegetation no additional damage.</t>
  </si>
  <si>
    <t>Power line down due to gunshot</t>
  </si>
  <si>
    <t>Silver Shadow</t>
  </si>
  <si>
    <t>Sleeve failure wire down burning only brush in contact with conductor, no fire spread</t>
  </si>
  <si>
    <t xml:space="preserve">Sleeve failure </t>
  </si>
  <si>
    <t>Grandview</t>
  </si>
  <si>
    <t>La Mesa</t>
  </si>
  <si>
    <t xml:space="preserve">Tree contact small spot of vegetation.  </t>
  </si>
  <si>
    <t>Other, private tree contractor</t>
  </si>
  <si>
    <t>Final</t>
  </si>
  <si>
    <t>10 sq. ft.</t>
  </si>
  <si>
    <t>Wire down, burned small 10' spot of vegetation</t>
  </si>
  <si>
    <t>Private tree contractor tree contact</t>
  </si>
  <si>
    <t>Palomar Mtn.</t>
  </si>
  <si>
    <t>Very small spot 1' x 1' from tree contact</t>
  </si>
  <si>
    <t>P219059</t>
  </si>
  <si>
    <t>1 sq. ft.</t>
  </si>
  <si>
    <t xml:space="preserve">Tree trimmer dropped tree/branch into wire burning a very small 6' spot of vegetation, </t>
  </si>
  <si>
    <t>SDGE Caused Other</t>
  </si>
  <si>
    <t>Serena</t>
  </si>
  <si>
    <t>Tree contact with wire during high wind event, burn mark on conductor no vegetation</t>
  </si>
  <si>
    <t xml:space="preserve">Tree contact </t>
  </si>
  <si>
    <t>P370735</t>
  </si>
  <si>
    <t>Nordica</t>
  </si>
  <si>
    <t>Small 2' x 2' spot fire of grass, no additional fire spread</t>
  </si>
  <si>
    <t>4 sq. ft.</t>
  </si>
  <si>
    <t>Circuit 80 wire down mid-span burned 2 x 2' patch of lawn (grass).</t>
  </si>
  <si>
    <t>Wire down mid-span</t>
  </si>
  <si>
    <t>Molino</t>
  </si>
  <si>
    <t>Small spot base of broken pole, lightening in the area</t>
  </si>
  <si>
    <t>Equipment Failure on Non-Subject Pole</t>
  </si>
  <si>
    <t>Broken pole, lightning in the area…root cause undetermined</t>
  </si>
  <si>
    <t>100 sq. ft.</t>
  </si>
  <si>
    <t>Robinhood</t>
  </si>
  <si>
    <t>Fire Department extinguished small spot fire in citrus tree.</t>
  </si>
  <si>
    <t>Tree contact w/communications line</t>
  </si>
  <si>
    <t>P211743</t>
  </si>
  <si>
    <t>25 sq. ft.</t>
  </si>
  <si>
    <t>Broken pole caused conductors to fall to ground contacting vegetation burning small spot.</t>
  </si>
  <si>
    <t>Equipment Failure/ Pole</t>
  </si>
  <si>
    <t>Broken pole caused conductors t fall to ground</t>
  </si>
  <si>
    <t>P171425</t>
  </si>
  <si>
    <t>Otay 1</t>
  </si>
  <si>
    <t>Wire down in brush, likely related to shooting, 4 acres of vegetation burned</t>
  </si>
  <si>
    <t>other, wire shot down</t>
  </si>
  <si>
    <t>Wire down shooting</t>
  </si>
  <si>
    <t>4 Acre(s)</t>
  </si>
  <si>
    <t>Mission Viejo</t>
  </si>
  <si>
    <t>Small spot of vegetation</t>
  </si>
  <si>
    <t>Failure of lightning arrestor pothead fuse</t>
  </si>
  <si>
    <t>Under Investigation</t>
  </si>
  <si>
    <t>P128076</t>
  </si>
  <si>
    <t>mid-span break in distribution phase igniting small grass fire, 50' x 50'.</t>
  </si>
  <si>
    <t>Remote control plane contact w/conductor</t>
  </si>
  <si>
    <t>P217236</t>
  </si>
  <si>
    <t>2500 Acre(s)</t>
  </si>
  <si>
    <t>Otay Mesa</t>
  </si>
  <si>
    <t>San Diego City FD</t>
  </si>
  <si>
    <t>Car into pole which brought wire down igniting small brush fire</t>
  </si>
  <si>
    <t>Vehicle accident</t>
  </si>
  <si>
    <t>P82413</t>
  </si>
  <si>
    <t>Pala</t>
  </si>
  <si>
    <t>Private helicopter contact w/system and brought down one pole and two long spans causing fire approximately 20' x 300'</t>
  </si>
  <si>
    <t>Third party contact (helicopter)</t>
  </si>
  <si>
    <t>Unknown</t>
  </si>
  <si>
    <t>6000 sq. ft.</t>
  </si>
  <si>
    <t>Woodland</t>
  </si>
  <si>
    <t>Pole fell due to rot and conductors came in contact with vegetation igniting a 900 sq. ft. spot</t>
  </si>
  <si>
    <t>Pole failure</t>
  </si>
  <si>
    <t>P131083</t>
  </si>
  <si>
    <t>900 sq. ft.</t>
  </si>
  <si>
    <t>San Clemente</t>
  </si>
  <si>
    <t>Fault caused a parallel groove clamp connector failure igniting small spot of vegetation approx.. 20' x 60'</t>
  </si>
  <si>
    <t>Connector failure</t>
  </si>
  <si>
    <t>P226940</t>
  </si>
  <si>
    <t>1200 sq. ft.</t>
  </si>
  <si>
    <t>Vesper</t>
  </si>
  <si>
    <t>10' x 10' spot of vegetation at base of pole</t>
  </si>
  <si>
    <t>P113693</t>
  </si>
  <si>
    <t>Twin Peaks</t>
  </si>
  <si>
    <t>Capacitor failure sparks fell into vehicle bed burning bed and small spot of vegetation</t>
  </si>
  <si>
    <t xml:space="preserve">Fault in capacitor </t>
  </si>
  <si>
    <t>Reche</t>
  </si>
  <si>
    <t>Small vegetation fire at base of pole (10' x 10' spot)</t>
  </si>
  <si>
    <t xml:space="preserve">Faulty compression connection </t>
  </si>
  <si>
    <t>P116701</t>
  </si>
  <si>
    <t>South Mission Road Secondary</t>
  </si>
  <si>
    <t xml:space="preserve"> Secondary wire fell into dry vegetation resulting in spot fire. Non HRFA.</t>
  </si>
  <si>
    <t>Failure of Cu to Al connector.</t>
  </si>
  <si>
    <t>P5111840</t>
  </si>
  <si>
    <t>225 sq. ft.</t>
  </si>
  <si>
    <t>Cap Station explosion resulting in 30 x 50' vegetation fire</t>
  </si>
  <si>
    <t xml:space="preserve">Fault in Capacitor Station </t>
  </si>
  <si>
    <t>Cap Sta 522-138</t>
  </si>
  <si>
    <t>150 sq. ft.</t>
  </si>
  <si>
    <t>Naranca</t>
  </si>
  <si>
    <t>Lightening arrestors blew igniting fire on ground</t>
  </si>
  <si>
    <t xml:space="preserve">3 lightening arrestors were found blown </t>
  </si>
  <si>
    <t>P574095</t>
  </si>
  <si>
    <t>Robertson</t>
  </si>
  <si>
    <t>Arcs from secondary connection burned 3' x 3' patch of vegetation</t>
  </si>
  <si>
    <t xml:space="preserve">Secondary sleeve failure (Copper to Aluminum) </t>
  </si>
  <si>
    <t>Sta. #972700</t>
  </si>
  <si>
    <t>Riverview</t>
  </si>
  <si>
    <t>failed secondary connector sparked and fell to the ground igniting fire.</t>
  </si>
  <si>
    <t>failed secondary connector.</t>
  </si>
  <si>
    <t>P78226</t>
  </si>
  <si>
    <t>50 sq. ft.</t>
  </si>
  <si>
    <t>Manana</t>
  </si>
  <si>
    <t>Branch from tree under the sagging line was burned but did not ignite any ground fire.</t>
  </si>
  <si>
    <t>P732612</t>
  </si>
  <si>
    <t>LJ3</t>
  </si>
  <si>
    <t>Mission</t>
  </si>
  <si>
    <t>San Marcos FD</t>
  </si>
  <si>
    <t>Vegetation fire at base of pole.</t>
  </si>
  <si>
    <t>Phase Overload</t>
  </si>
  <si>
    <t>Equipment failure gang switch</t>
  </si>
  <si>
    <t>P130959</t>
  </si>
  <si>
    <t>Ridgeton</t>
  </si>
  <si>
    <t>small vegetation fire at base of pole.</t>
  </si>
  <si>
    <t>Capacitor failure on pole.</t>
  </si>
  <si>
    <t>Via Madonna</t>
  </si>
  <si>
    <t>Capacitor failure, equipment fire only. Damage to capacitor and fuse holder.</t>
  </si>
  <si>
    <t>Cap.Sta. #196-948</t>
  </si>
  <si>
    <t>Hwy 94</t>
  </si>
  <si>
    <t xml:space="preserve">One 12kv phase dropped to ground igniting 4 separate vegetation fires.  </t>
  </si>
  <si>
    <t xml:space="preserve">Possible gun shot severed line. </t>
  </si>
  <si>
    <t>P171405</t>
  </si>
  <si>
    <t>Friars</t>
  </si>
  <si>
    <t xml:space="preserve">at 10'x10' spot fire ignited by faulted switch </t>
  </si>
  <si>
    <t>Bird contact causing transformer/arrestor igniting multiple small fires.</t>
  </si>
  <si>
    <t>P579675</t>
  </si>
  <si>
    <t>Santa Fe</t>
  </si>
  <si>
    <t>small spot fire on landscaping bark</t>
  </si>
  <si>
    <t>P319114</t>
  </si>
  <si>
    <t xml:space="preserve">Wire down caused by mid-span slap in high wind igniting small 50' by 50' spot </t>
  </si>
  <si>
    <t>Mid-span slap caused break, wire down, small spot</t>
  </si>
  <si>
    <t>P312924</t>
  </si>
  <si>
    <t>2500 sq. ft.</t>
  </si>
  <si>
    <t>Willow Glen</t>
  </si>
  <si>
    <t xml:space="preserve">Fuse tripped throwing sparks into dry vegetation at base of pole.  Fire burned a 5' x 5' diameter </t>
  </si>
  <si>
    <t>P10933</t>
  </si>
  <si>
    <t>Pala Mesa</t>
  </si>
  <si>
    <t>Contractor brought old and new line together on pole energized igniting small 10 x 10' spot fire in grass.</t>
  </si>
  <si>
    <t>Conductor contact</t>
  </si>
  <si>
    <t>Z219397</t>
  </si>
  <si>
    <t>c-230</t>
  </si>
  <si>
    <t>Gila</t>
  </si>
  <si>
    <t>An umbrella blew up into the conductors igniting very small spot of grass</t>
  </si>
  <si>
    <t>Third party contact (umbrella)</t>
  </si>
  <si>
    <t>p834462</t>
  </si>
  <si>
    <t>Williams ranch</t>
  </si>
  <si>
    <t>Tree rubbed against secondary causing sparks igniting small patches of grass</t>
  </si>
  <si>
    <t>Tree contact w/secondary service</t>
  </si>
  <si>
    <t>P418015</t>
  </si>
  <si>
    <t>Barnett</t>
  </si>
  <si>
    <t xml:space="preserve">Bird(s) contact causing transformer explosion igniting multiple small fires </t>
  </si>
  <si>
    <t xml:space="preserve">Bird contact </t>
  </si>
  <si>
    <t>P513191</t>
  </si>
  <si>
    <t>A palm frond contact blew fuse igniting material w/no further spread.</t>
  </si>
  <si>
    <t>Palm frond boot contact with conductor</t>
  </si>
  <si>
    <t>P512362</t>
  </si>
  <si>
    <t>16 sq. ft.</t>
  </si>
  <si>
    <t>Wilshire</t>
  </si>
  <si>
    <t>Automatic sleeve failed which dropped line to ground igniting fire.</t>
  </si>
  <si>
    <t>P114085</t>
  </si>
  <si>
    <t>Donovan</t>
  </si>
  <si>
    <t>Bad aluminum to copper connections 1/2 acre of vegetation burned as a result of this fire</t>
  </si>
  <si>
    <t xml:space="preserve">Bad aluminum to copper connections </t>
  </si>
  <si>
    <t>P31617</t>
  </si>
  <si>
    <t>Calle Dulcinea</t>
  </si>
  <si>
    <t>Surge caused two groove clamps to melt and drop to ground igniting vegetation.</t>
  </si>
  <si>
    <t xml:space="preserve">fault current </t>
  </si>
  <si>
    <t>P25327</t>
  </si>
  <si>
    <t>5 Acre(s)</t>
  </si>
  <si>
    <t>Century Plant</t>
  </si>
  <si>
    <t>Century Plant into primary conductor bringing wire to ground igniting vegetation fire burning approx.. 1/2 acre.</t>
  </si>
  <si>
    <t>Century Plant made contact w/primary</t>
  </si>
  <si>
    <t>P514661-P514662</t>
  </si>
  <si>
    <t>Richfield</t>
  </si>
  <si>
    <t xml:space="preserve">Crew made contact with a neutral causing sparks igniting a palm tree stub and a small patch of grass.  </t>
  </si>
  <si>
    <t>SDGE employee conductor contact</t>
  </si>
  <si>
    <t>R11</t>
  </si>
  <si>
    <t>Encinitas</t>
  </si>
  <si>
    <t>Small spot fire (20 sq. ft.) ignited when wire came down due to mylar balloon contact.</t>
  </si>
  <si>
    <t>Mylar balloon contact brought primary down igniting small grass fire.</t>
  </si>
  <si>
    <t>20 sq. ft.</t>
  </si>
  <si>
    <t>Del Mar</t>
  </si>
  <si>
    <t>Tree w/girdled roots approx.. 40' from conductors failed fell into conductor causing a fault igniting small spot of vegetation.</t>
  </si>
  <si>
    <t>Third party tree contact</t>
  </si>
  <si>
    <t>Z12315</t>
  </si>
  <si>
    <t>Otay</t>
  </si>
  <si>
    <t>Melted metal dripping from faulty secondary connection ignited small spot of grass</t>
  </si>
  <si>
    <t>Faulty secondary</t>
  </si>
  <si>
    <t>P164412</t>
  </si>
  <si>
    <t>110 Acre(s)</t>
  </si>
  <si>
    <t>Bell Fire</t>
  </si>
  <si>
    <t>SDGE contractor generator exhaust caused 20 acre fire</t>
  </si>
  <si>
    <t>Contractor Related</t>
  </si>
  <si>
    <t>Hot equipment exhaust</t>
  </si>
  <si>
    <t>P43915</t>
  </si>
  <si>
    <t>Cristianitos</t>
  </si>
  <si>
    <t xml:space="preserve">Conductor contact during construction causing small fire </t>
  </si>
  <si>
    <t>P224436</t>
  </si>
  <si>
    <t>80 Acre(s)</t>
  </si>
  <si>
    <t xml:space="preserve">223 acre fire cause by vehicle (compact car)  into a pole </t>
  </si>
  <si>
    <t>Vehicle versus power pole</t>
  </si>
  <si>
    <t xml:space="preserve">Third party vehicle contact </t>
  </si>
  <si>
    <t>223 Acre(s)</t>
  </si>
  <si>
    <t>Los Coches</t>
  </si>
  <si>
    <t xml:space="preserve">A secondary service contact with a tree, faulting and causing a small ground fire </t>
  </si>
  <si>
    <t>tree contact</t>
  </si>
  <si>
    <t>Sunrise EP42 Incident</t>
  </si>
  <si>
    <t>Fire area of one (1) sq. ft. in wildland grass.  Caused by contactor working with a backhoe</t>
  </si>
  <si>
    <t>SRPL EP42</t>
  </si>
  <si>
    <t>One square foot of grass was burned with sparks fell from a pole from a burned out jumper.</t>
  </si>
  <si>
    <t>Jumper Failure</t>
  </si>
  <si>
    <t>P115579</t>
  </si>
  <si>
    <t>Hwy 395 Fire</t>
  </si>
  <si>
    <t>Burned out jumper caused the grass near the pole to burn.</t>
  </si>
  <si>
    <t>Burned out Jumper</t>
  </si>
  <si>
    <t>P210429</t>
  </si>
  <si>
    <t>Wire down causing 1/2 acre fire</t>
  </si>
  <si>
    <t>Conductor failure cause unknown</t>
  </si>
  <si>
    <t>Maranatha</t>
  </si>
  <si>
    <t>5 acre fire caused by failed switch</t>
  </si>
  <si>
    <t>Wing</t>
  </si>
  <si>
    <t xml:space="preserve">small spot fire at base of pole.  </t>
  </si>
  <si>
    <t>Equipment failure (connector)</t>
  </si>
  <si>
    <t>P675828</t>
  </si>
  <si>
    <t>Mellmanor Drive</t>
  </si>
  <si>
    <t>La Mesa/Heartland</t>
  </si>
  <si>
    <t>Blown fuse caused 25 sq. ft. veg to burn</t>
  </si>
  <si>
    <t>JP578639</t>
  </si>
  <si>
    <t>Creek</t>
  </si>
  <si>
    <t>Small 2 x2' spot along downed powerline, fire went out when line was de-energized…no additional spread.</t>
  </si>
  <si>
    <t>Wire down</t>
  </si>
  <si>
    <t>P471603</t>
  </si>
  <si>
    <t>Millard</t>
  </si>
  <si>
    <t xml:space="preserve">Bird contacted wire burning a 10' x 10' circle </t>
  </si>
  <si>
    <t>Animal Contact</t>
  </si>
  <si>
    <t>Bird into wire.</t>
  </si>
  <si>
    <t>P271547</t>
  </si>
  <si>
    <t>Kalmia</t>
  </si>
  <si>
    <t>wire fell to ground in backyard of residence landing on cut grass.</t>
  </si>
  <si>
    <t>contractor, tree trimmer</t>
  </si>
  <si>
    <t>ES4</t>
  </si>
  <si>
    <t>Mother Grundy</t>
  </si>
  <si>
    <t xml:space="preserve">Lightning arrestors flashed igniting small 30' x 30' spot of grass </t>
  </si>
  <si>
    <t>Lightning arrester failure</t>
  </si>
  <si>
    <t>P474526</t>
  </si>
  <si>
    <t>C.V.Lotus &amp; Spruce</t>
  </si>
  <si>
    <t>mylar balloons into a pole mounted transformer.  Burning material fell to the ground igniting the uncut wild grass</t>
  </si>
  <si>
    <t>Mylar Balloons</t>
  </si>
  <si>
    <t>300 sq. ft.</t>
  </si>
  <si>
    <t>Tierra Del Sol</t>
  </si>
  <si>
    <t>Vehicle into pole causing 3 acre fire</t>
  </si>
  <si>
    <t>3 Acre(s)</t>
  </si>
  <si>
    <t>Imperial Beach Circuit 531</t>
  </si>
  <si>
    <t>Mylar Balloon into conductor causing small fire</t>
  </si>
  <si>
    <t>250 sq. ft.</t>
  </si>
  <si>
    <t>Otay Circuit 155</t>
  </si>
  <si>
    <t xml:space="preserve">Fire caused by line down ignited the wild grass under the lines.  Fire estimated at 300-600 sq. ft.  </t>
  </si>
  <si>
    <t>Mylar Balloon into cable pole causing sparks igniting small fire</t>
  </si>
  <si>
    <t>Mylar balloon contact w/conductor</t>
  </si>
  <si>
    <t>unknown</t>
  </si>
  <si>
    <t>Jacumba</t>
  </si>
  <si>
    <t>Single wire came down into dry grass along roadside igniting fire.</t>
  </si>
  <si>
    <t xml:space="preserve">wire failed at pole </t>
  </si>
  <si>
    <t>P42421</t>
  </si>
  <si>
    <t>Lakeside - Westhill Rd</t>
  </si>
  <si>
    <t>Fire burn limited to approximately 80 sq ft of wild grass near the base of pole.</t>
  </si>
  <si>
    <t>Failed cutout</t>
  </si>
  <si>
    <t>P471725</t>
  </si>
  <si>
    <t>80 sq. ft.</t>
  </si>
  <si>
    <t>OC - San Juan</t>
  </si>
  <si>
    <t>800 Sq. Ft. of wildland grass (20x40) spot near the base of the pole.  OCFD on scene upon ETS arrival.</t>
  </si>
  <si>
    <t xml:space="preserve"> blown porcelain lightning arrestor.</t>
  </si>
  <si>
    <t>P28736</t>
  </si>
  <si>
    <t>800 sq. ft.</t>
  </si>
  <si>
    <t>Willow</t>
  </si>
  <si>
    <t>Grounded 'guy' wire contacted single phase which produced spark.</t>
  </si>
  <si>
    <t>Equipment (Guy wire)</t>
  </si>
  <si>
    <t>P971573</t>
  </si>
  <si>
    <t>Kimball Valley</t>
  </si>
  <si>
    <t>30 sq ft spot of wildland grass caused by wire down.  Extinguished by home owner</t>
  </si>
  <si>
    <t>Apparent gunshot</t>
  </si>
  <si>
    <t>p219739</t>
  </si>
  <si>
    <t>30 sq. ft.</t>
  </si>
  <si>
    <t>Possible gunshot caused small fire</t>
  </si>
  <si>
    <t>Suspected gunshot damage</t>
  </si>
  <si>
    <t>435.6 sq. ft.</t>
  </si>
  <si>
    <t>Kalbaugh</t>
  </si>
  <si>
    <t>Failed squeeze connector caused 4 acre fire.</t>
  </si>
  <si>
    <t>Suspected to be started by deteriorated squeeze-on connector</t>
  </si>
  <si>
    <t>P311451</t>
  </si>
  <si>
    <t xml:space="preserve">Truck snagged a Telco drop igniting a 1 acre fire.  </t>
  </si>
  <si>
    <t>Prvt vehicle contact w/telco causing wire slap</t>
  </si>
  <si>
    <t>Third party contact</t>
  </si>
  <si>
    <t>Vista Sage</t>
  </si>
  <si>
    <t>10'x10' spot fire between P74503 and P171926.</t>
  </si>
  <si>
    <t>Mylar balloon</t>
  </si>
  <si>
    <t>P74583</t>
  </si>
  <si>
    <t>Quarry</t>
  </si>
  <si>
    <t>Drilling rig contacted telco lines causing wire down igniting a small (1/2 acre) wildland fire.</t>
  </si>
  <si>
    <t>Prvt vehicle contact w/telco causing arc</t>
  </si>
  <si>
    <t>P208578</t>
  </si>
  <si>
    <t>20000 sq. ft.</t>
  </si>
  <si>
    <t>Bancroft &amp; Campo</t>
  </si>
  <si>
    <t xml:space="preserve">Capacitor failed causing hot material to fall and ignite cut, dry grass at base of pole. </t>
  </si>
  <si>
    <t>Equipment failure (Capacitor)</t>
  </si>
  <si>
    <t>P373785</t>
  </si>
  <si>
    <t>CMP1</t>
  </si>
  <si>
    <t>400 sq. ft.</t>
  </si>
  <si>
    <t>Jacumba #2</t>
  </si>
  <si>
    <t>fire fell to ground igniting a small area of vegetation.  No significant spread.</t>
  </si>
  <si>
    <t>Wire failure near dead-end shoe.</t>
  </si>
  <si>
    <t>6 sq. ft.</t>
  </si>
  <si>
    <t>Montecito</t>
  </si>
  <si>
    <t>Two lightning arrestors  failed  and  ignited a 1/4 acre grass fire..</t>
  </si>
  <si>
    <t xml:space="preserve">Equipment failure </t>
  </si>
  <si>
    <t>P13291</t>
  </si>
  <si>
    <t>La Canada</t>
  </si>
  <si>
    <t>Sleeve failure wire down, two small 1 foot spots of smoldering oak leaves.</t>
  </si>
  <si>
    <t>Bad connector</t>
  </si>
  <si>
    <t>P2113150</t>
  </si>
  <si>
    <t>2 sq. ft.</t>
  </si>
  <si>
    <t>Wildcat</t>
  </si>
  <si>
    <t>Cross-arm failure wire to ground igniting and burning small spot of vegetation about 50 sq. sq. ft..</t>
  </si>
  <si>
    <t>Equipment Failure Cross-arm</t>
  </si>
  <si>
    <t>Cross-arm failed</t>
  </si>
  <si>
    <t>P221270</t>
  </si>
  <si>
    <t>Paradise - at Hwy 125 &amp; Hwy 54</t>
  </si>
  <si>
    <t xml:space="preserve">Burning oil from pole mounted capacitor bank dropped to the ground igniting the wild grass at pole base.  </t>
  </si>
  <si>
    <t>P163271</t>
  </si>
  <si>
    <t>200 sq. ft.</t>
  </si>
  <si>
    <t>In Line Switch</t>
  </si>
  <si>
    <t>Trans/Dist.</t>
  </si>
  <si>
    <t>Inline switch failed all on its own, no other help.</t>
  </si>
  <si>
    <t>In line switch failure.</t>
  </si>
  <si>
    <t>P108385</t>
  </si>
  <si>
    <t>Monserate</t>
  </si>
  <si>
    <t>Wire down on circuit 230 burned small spot of grass 1' x1' spot.</t>
  </si>
  <si>
    <t>Wire down under investigation</t>
  </si>
  <si>
    <t>P610497</t>
  </si>
  <si>
    <t>Walnut Dr - Ramona</t>
  </si>
  <si>
    <t xml:space="preserve">Fire est. 1/4+ acre of wild and cut grass along roadway and onto a field.  </t>
  </si>
  <si>
    <t>Faulty connector</t>
  </si>
  <si>
    <t>Wood Valley</t>
  </si>
  <si>
    <t>Mylar balloon caused phase to phase and resulted in blown fuse.</t>
  </si>
  <si>
    <t>Mylar Balloon</t>
  </si>
  <si>
    <t>p774713</t>
  </si>
  <si>
    <t>90 sq. ft.</t>
  </si>
  <si>
    <t>Broadway</t>
  </si>
  <si>
    <t>Suspected aluminum connector failure</t>
  </si>
  <si>
    <t>P471445</t>
  </si>
  <si>
    <t>322-170</t>
  </si>
  <si>
    <t>Pala Greenhouse</t>
  </si>
  <si>
    <t>Mid-span break wire down two sm. fires</t>
  </si>
  <si>
    <t>Mapleview</t>
  </si>
  <si>
    <t>Small grass fire (2 acres) from blown insulator</t>
  </si>
  <si>
    <t>Blown Insulator</t>
  </si>
  <si>
    <t>Equipment failure (insulators)</t>
  </si>
  <si>
    <t>P476188</t>
  </si>
  <si>
    <t>2 Acre(s)</t>
  </si>
  <si>
    <t>W. Lilac Rd.</t>
  </si>
  <si>
    <t>Failed lightning arrestor causing 1/2 acre fire</t>
  </si>
  <si>
    <t>Equipment failure (arrestor)</t>
  </si>
  <si>
    <t>Skyway Montezuma</t>
  </si>
  <si>
    <t>Blown lightning arrestor, shards landed outside PRC circle</t>
  </si>
  <si>
    <t>Unknown reason for failure</t>
  </si>
  <si>
    <t>Pendleton Tracking</t>
  </si>
  <si>
    <t>Camp Pendleton FD</t>
  </si>
  <si>
    <t>Bird nest ignited, tracking</t>
  </si>
  <si>
    <t>Tracking</t>
  </si>
  <si>
    <t>Cause uncertain</t>
  </si>
  <si>
    <t>37 Acre(s)</t>
  </si>
  <si>
    <t>Main Street IC</t>
  </si>
  <si>
    <t>Commercial vehicle contact causing 25 acre fire.</t>
  </si>
  <si>
    <t>Third Party contact</t>
  </si>
  <si>
    <t>P108483</t>
  </si>
  <si>
    <t>25 Acre(s)</t>
  </si>
  <si>
    <t>Lamar</t>
  </si>
  <si>
    <t>San Miguel FPD/CALFIRE</t>
  </si>
  <si>
    <t>Small spot fire occurred when fuse to capacitor bank blew</t>
  </si>
  <si>
    <t xml:space="preserve">Capacitor </t>
  </si>
  <si>
    <t>Z371294</t>
  </si>
  <si>
    <t>San Ysidro - Dairymart Rd</t>
  </si>
  <si>
    <t>Fire limited to 4 sq ft of dried grass at base of pole.</t>
  </si>
  <si>
    <t>Failure of a pole mounted switch</t>
  </si>
  <si>
    <t>P160918</t>
  </si>
  <si>
    <t>Sierra Rojo</t>
  </si>
  <si>
    <t>2 wires down and burned some canopy in the river bottom.  Additionally, a fuse blew at other location which caused an additional 10x10 spot fire at P518263.</t>
  </si>
  <si>
    <t>Suspected contractor work nearby</t>
  </si>
  <si>
    <t>P518263</t>
  </si>
  <si>
    <t>Tomahawk</t>
  </si>
  <si>
    <t xml:space="preserve">Mylar balloons igniting (2) very small grass patches in a park strip.  FD put out fires.  </t>
  </si>
  <si>
    <t>P2356070881</t>
  </si>
  <si>
    <t>Hollyhock</t>
  </si>
  <si>
    <t>Car/pole contact causing a very small spot fire.</t>
  </si>
  <si>
    <t>Car/pole contact caused conductor contact with tree.</t>
  </si>
  <si>
    <t>P201164</t>
  </si>
  <si>
    <t>42-30</t>
  </si>
  <si>
    <t>Wire came down and ignited brush.</t>
  </si>
  <si>
    <t>under investigation.</t>
  </si>
  <si>
    <t>P410321</t>
  </si>
  <si>
    <t>Rincon - Rocky</t>
  </si>
  <si>
    <t>Fire burned approximately 1/4 to 1/3 (0.25 - 0.3) acres of vegetation.  Believed to be related to ground wire wooden shield</t>
  </si>
  <si>
    <t>Ground wire fault</t>
  </si>
  <si>
    <t>Imperial Trolley</t>
  </si>
  <si>
    <t>Fire burned approx.. 250 sq ft of vegetation in and along a drainage ditch that ran parallel to the trolley tracks.</t>
  </si>
  <si>
    <t xml:space="preserve">Secondary wire down unknown cause.  </t>
  </si>
  <si>
    <t>Hwy 78</t>
  </si>
  <si>
    <t>Car pole contact shearing pole off at base.</t>
  </si>
  <si>
    <t>P211926</t>
  </si>
  <si>
    <t>Egg Ranch</t>
  </si>
  <si>
    <t>Loose jumper</t>
  </si>
  <si>
    <t>P17727</t>
  </si>
  <si>
    <t>Juniper</t>
  </si>
  <si>
    <t>Small spot of veg burned in flowerbed and a little charring on the juniper tree through which the wire ran.</t>
  </si>
  <si>
    <t>Bad tree guard</t>
  </si>
  <si>
    <t>P672107</t>
  </si>
  <si>
    <t>Via Puerta Del Sol</t>
  </si>
  <si>
    <t>Failed lightning arrestor caused hot material to drop onto vegetation which ignited a small 80 sq. ft. fire.</t>
  </si>
  <si>
    <t>Equipment failure (lightning arrestor)</t>
  </si>
  <si>
    <t>P716665</t>
  </si>
  <si>
    <t xml:space="preserve">Small spot fire at base of distribution pole.  </t>
  </si>
  <si>
    <t xml:space="preserve">Bad secondary connector failed at pole.  </t>
  </si>
  <si>
    <t>P11112</t>
  </si>
  <si>
    <t>Mtn. Meadow</t>
  </si>
  <si>
    <t>Wire down, several 'small spot fires'-</t>
  </si>
  <si>
    <t>Unknown root cause possible connector or broken wire.</t>
  </si>
  <si>
    <t>P515262</t>
  </si>
  <si>
    <t>Sumatra Ln - Bullock Dr</t>
  </si>
  <si>
    <t xml:space="preserve">Fire burned approximately 250 sq. ft., roughly a 10x25 ft. area of short wild grass.  </t>
  </si>
  <si>
    <t>Work activities caused conductor contact</t>
  </si>
  <si>
    <t>Z180434</t>
  </si>
  <si>
    <t>Rincon</t>
  </si>
  <si>
    <t>Car/pole caused small fire</t>
  </si>
  <si>
    <t>Car pole contact</t>
  </si>
  <si>
    <t>P812595</t>
  </si>
  <si>
    <t>Highway 76</t>
  </si>
  <si>
    <t>Small spot fire burned when wire came down and ignited vegetation</t>
  </si>
  <si>
    <t>Sleeve failure caused wire to come down and ignite adjacent grass.</t>
  </si>
  <si>
    <t>P215546</t>
  </si>
  <si>
    <t>Via Monserate</t>
  </si>
  <si>
    <t>Trash truck dumpster lift into conductor bringing it down starting a small to medium strip of vegetation to burn.</t>
  </si>
  <si>
    <t>Car/pole caused wire down</t>
  </si>
  <si>
    <t>P213051</t>
  </si>
  <si>
    <t>500 sq. ft.</t>
  </si>
  <si>
    <t>Canyon Crest</t>
  </si>
  <si>
    <t>Car/pole contact ignited small spot of vegetation</t>
  </si>
  <si>
    <t>Car/pole contact ignited small spot of vegetation.</t>
  </si>
  <si>
    <t>P316707</t>
  </si>
  <si>
    <t>Paradise</t>
  </si>
  <si>
    <t>Tree broke out during strong winds bringing down two wires causing a small 5' x 60' spot fire</t>
  </si>
  <si>
    <t>Tree into power lines</t>
  </si>
  <si>
    <t>P476600</t>
  </si>
  <si>
    <t>Telco line into conductor, fire burned approx.. 4 acres</t>
  </si>
  <si>
    <t>Foreign Object contact w/conductor</t>
  </si>
  <si>
    <t>P372465</t>
  </si>
  <si>
    <t>Dulzura</t>
  </si>
  <si>
    <t>Vegetation fire est. size of 0.33 acre burned grass.</t>
  </si>
  <si>
    <t>Suspected wire slap</t>
  </si>
  <si>
    <t>P177622</t>
  </si>
  <si>
    <t>.33 acre</t>
  </si>
  <si>
    <t>Lawson (a.k.a. Hillary Fire)</t>
  </si>
  <si>
    <t xml:space="preserve">0.25 acre vegetation fire under a large willow tree. </t>
  </si>
  <si>
    <t>Tree branch rubbing</t>
  </si>
  <si>
    <t>P274777</t>
  </si>
  <si>
    <t>single phase landed in grass and started fire.</t>
  </si>
  <si>
    <t>Third party equipment contact (telco)</t>
  </si>
  <si>
    <t>P211709</t>
  </si>
  <si>
    <t>Via De La Valle</t>
  </si>
  <si>
    <t>Car-pole contact.</t>
  </si>
  <si>
    <t>P313226</t>
  </si>
  <si>
    <t>5 sq. ft.</t>
  </si>
  <si>
    <t>Timber</t>
  </si>
  <si>
    <t>Timber fallers had dropped tree into wires contacting vegetation and causing fire.</t>
  </si>
  <si>
    <t>P219919</t>
  </si>
  <si>
    <t>Creelman</t>
  </si>
  <si>
    <t>SDGE Contractor contact during construction causing sm. fire</t>
  </si>
  <si>
    <t>SDGE contractor work</t>
  </si>
  <si>
    <t>Z416592</t>
  </si>
  <si>
    <t>TL637 Cir. 970</t>
  </si>
  <si>
    <t>600 sq. ft.</t>
  </si>
  <si>
    <t>Switch failure caused sm. fire</t>
  </si>
  <si>
    <t>Jamacha</t>
  </si>
  <si>
    <t>2' diameter branch from a California Pepper tree rubbed on secondary causing sparks igniting sparse weeds approximately 2 square sq. ft. in size.</t>
  </si>
  <si>
    <t>Tree contact w/power lines</t>
  </si>
  <si>
    <t>P471597</t>
  </si>
  <si>
    <t>The fire was about 50' x 100' in sparse grass adjacent to a road and vineyard.</t>
  </si>
  <si>
    <t>Blown Fuse</t>
  </si>
  <si>
    <t>Blown fuse caused by bird contact</t>
  </si>
  <si>
    <t>P319081</t>
  </si>
  <si>
    <t>Dehesa</t>
  </si>
  <si>
    <t>2 Small spot. Guy wire caused fault between 12Kv and underbuilt telco line resulting in a fault and arc.</t>
  </si>
  <si>
    <t>P276288</t>
  </si>
  <si>
    <t>Creelman2</t>
  </si>
  <si>
    <t>Contractor work caused spark igniting fire.</t>
  </si>
  <si>
    <t>Contractor work, contact w/energized conductor.</t>
  </si>
  <si>
    <t>Z416585</t>
  </si>
  <si>
    <t>Twin Oaks</t>
  </si>
  <si>
    <t xml:space="preserve">100 sq. ft. wild grass fire </t>
  </si>
  <si>
    <t>P219744</t>
  </si>
  <si>
    <t>Nelson Way</t>
  </si>
  <si>
    <t>Transformer failure, lid blew off and sparks ignited small 10' x 10' spot fire in adjacent grass.</t>
  </si>
  <si>
    <t>Failure of transformer, blew lid off and ignited adjacent ground fuels</t>
  </si>
  <si>
    <t>p619040</t>
  </si>
  <si>
    <t>Skyline</t>
  </si>
  <si>
    <t>Broken secondary wire mid-span. ETS Weldy in possession of wire. Kelley Gallagher investigating for CALFIRE.</t>
  </si>
  <si>
    <t>Possible gunshot, nothing specific in area to contribute.</t>
  </si>
  <si>
    <t>P106190</t>
  </si>
  <si>
    <t>0.75 Acre(s)</t>
  </si>
  <si>
    <t>Fan Palm</t>
  </si>
  <si>
    <t>Mexican Fan Palm grew into and severed SSC causing fault and fire in palm.</t>
  </si>
  <si>
    <t>P162177</t>
  </si>
  <si>
    <t>Highway 78</t>
  </si>
  <si>
    <t>bird flew into 4kV conductor igniting bird and sending sparks and bird to ground igniting surrounding vegetation (approx.. 30' x 30').</t>
  </si>
  <si>
    <t>P169791</t>
  </si>
  <si>
    <t>RA1</t>
  </si>
  <si>
    <t>20'x20' spot fire in light grass.</t>
  </si>
  <si>
    <t>Unknown foreign object</t>
  </si>
  <si>
    <t>P222837</t>
  </si>
  <si>
    <t>Lake Jennings (MVU-Old)</t>
  </si>
  <si>
    <t>Third party tractor made contact with power pole  igniting 2 separate small spot fires totaling approximately 1/2 acre.</t>
  </si>
  <si>
    <t>P272232</t>
  </si>
  <si>
    <t>High Ridge Rd</t>
  </si>
  <si>
    <t>Italian Cypress rubbing on secondary service line caused fire on ground and in branches of the cypress</t>
  </si>
  <si>
    <t>No tree guard was in use but will be now.</t>
  </si>
  <si>
    <t>P237657</t>
  </si>
  <si>
    <t>SDGE Related Fire Cause Data 2004-2007</t>
  </si>
  <si>
    <t>Date Started</t>
  </si>
  <si>
    <t>Incident #</t>
  </si>
  <si>
    <t>District Location</t>
  </si>
  <si>
    <t>Acres</t>
  </si>
  <si>
    <t>Cause Related Comments</t>
  </si>
  <si>
    <t>Eastgate Mall</t>
  </si>
  <si>
    <t>D</t>
  </si>
  <si>
    <t>Faulty switch, sm. spot grass</t>
  </si>
  <si>
    <t>Black Canyon</t>
  </si>
  <si>
    <t>Ramona</t>
  </si>
  <si>
    <t>Tree down/wire down, sm. brush fire</t>
  </si>
  <si>
    <t>Bonita</t>
  </si>
  <si>
    <t>Metro</t>
  </si>
  <si>
    <t>T/D</t>
  </si>
  <si>
    <t>Smoking limbs/cut power/fire out</t>
  </si>
  <si>
    <t>Rainbow Glen</t>
  </si>
  <si>
    <t>Northeast</t>
  </si>
  <si>
    <t>Dozer/tree/wire down, 10 acre fire</t>
  </si>
  <si>
    <t>North Coast</t>
  </si>
  <si>
    <t>Wire down, smoldering branch</t>
  </si>
  <si>
    <t>Sleepy</t>
  </si>
  <si>
    <t>Boom conductor contact/ 2 acre fire</t>
  </si>
  <si>
    <t>Bostonia</t>
  </si>
  <si>
    <t>Eastern</t>
  </si>
  <si>
    <t>Wire down/burned palm, no add. veg.</t>
  </si>
  <si>
    <t>Old Highway 80</t>
  </si>
  <si>
    <t>Dump truck/wire down, sm. spot veg.</t>
  </si>
  <si>
    <t>El Monte</t>
  </si>
  <si>
    <t>Forklift into wire/line surge, 1/2 acre</t>
  </si>
  <si>
    <t>Roselle</t>
  </si>
  <si>
    <t>Wire down, sm. spot veg.</t>
  </si>
  <si>
    <t>Vista del Valle</t>
  </si>
  <si>
    <t>Harmony</t>
  </si>
  <si>
    <t>Wire down, 2 acre brush fire</t>
  </si>
  <si>
    <t>La Valle Plateada</t>
  </si>
  <si>
    <t>Tree contact, wire down, sm. spots</t>
  </si>
  <si>
    <t>Wire down, sm. spot</t>
  </si>
  <si>
    <t>Sunnyside</t>
  </si>
  <si>
    <t>Trash truck/pole/wire down, tree fire</t>
  </si>
  <si>
    <t>Mountain Meadow</t>
  </si>
  <si>
    <t>Wynola</t>
  </si>
  <si>
    <t>Hvy wind, wire down, 5 acre fire</t>
  </si>
  <si>
    <t>Power</t>
  </si>
  <si>
    <t>Moutain Empire</t>
  </si>
  <si>
    <t>Hvy wind, wire down, sm. spot</t>
  </si>
  <si>
    <t>Green Valley</t>
  </si>
  <si>
    <t>Hvy wind, wire down, 2 sm. spots</t>
  </si>
  <si>
    <t>Wind storm, wire down, sm. spot veg.</t>
  </si>
  <si>
    <t>Canyon Road</t>
  </si>
  <si>
    <t>Transformer fire, sm. spot veg.</t>
  </si>
  <si>
    <t>Rice Canyon</t>
  </si>
  <si>
    <t>SDGE Crew, flashover, sm. brush fire</t>
  </si>
  <si>
    <t>Laguna Niguel</t>
  </si>
  <si>
    <t>Orange County</t>
  </si>
  <si>
    <t xml:space="preserve">Tree branch through wire, sm. spot </t>
  </si>
  <si>
    <t>Otay Lakes</t>
  </si>
  <si>
    <t>Pvt. Contractor, wire down, small spot</t>
  </si>
  <si>
    <t>Cypress Lane</t>
  </si>
  <si>
    <t>Aluminum connector melt, sm. spot</t>
  </si>
  <si>
    <t>Valley Center Road</t>
  </si>
  <si>
    <t>Bird in transformer, sm. spot veg.</t>
  </si>
  <si>
    <t>Fruitvale</t>
  </si>
  <si>
    <t>Mylar balloon/wire down, sm. spot</t>
  </si>
  <si>
    <t>Viejas Grade</t>
  </si>
  <si>
    <t>Tree branch/line down, sm. spot</t>
  </si>
  <si>
    <t>Mejillones</t>
  </si>
  <si>
    <t>Pine Hills</t>
  </si>
  <si>
    <t>Blown fuse, 2' diameter spot veg.</t>
  </si>
  <si>
    <t>Lago Lindo</t>
  </si>
  <si>
    <t>Pvt. Contractor hit line, sm. spot veg.</t>
  </si>
  <si>
    <t>vivero</t>
  </si>
  <si>
    <t>Wire down, sm. spot landscape veg.</t>
  </si>
  <si>
    <t>Le Conte</t>
  </si>
  <si>
    <t>Guy wire/phase contact, 1/2 acre fire</t>
  </si>
  <si>
    <t>Bird in wire/arc, 1/2 acre veg. fire</t>
  </si>
  <si>
    <t>Borrego Springs</t>
  </si>
  <si>
    <t>Lemon Grove</t>
  </si>
  <si>
    <t>Transformer fault, landscape veg. fire</t>
  </si>
  <si>
    <t>Sunshine Summit</t>
  </si>
  <si>
    <t>Bird/wire/fell to ground, no veg</t>
  </si>
  <si>
    <t>Via De Montana</t>
  </si>
  <si>
    <t>Pvt. Contractor, dig in 6' x 10' spot</t>
  </si>
  <si>
    <t>Carlsbad Circuit 779</t>
  </si>
  <si>
    <t>Veh./UG transformer, sm. spot veg.</t>
  </si>
  <si>
    <t>Bernardo Center</t>
  </si>
  <si>
    <t>Bird/wire/fell to ground, sm. spot veg.</t>
  </si>
  <si>
    <t>Millar</t>
  </si>
  <si>
    <t>Faulty hot tap clp/wire down, 1/4 acre</t>
  </si>
  <si>
    <t>Buena</t>
  </si>
  <si>
    <t>Landscapers, wire down, small spot</t>
  </si>
  <si>
    <t>Stage Coach</t>
  </si>
  <si>
    <t>Tree uprooted/wires down, 1/2 acre</t>
  </si>
  <si>
    <t>Jewel Valley</t>
  </si>
  <si>
    <t>Wire down, 1/4 acre brush fire</t>
  </si>
  <si>
    <t>Tree in compliance, fell from heavy winds into conductor, taking line down and burning small landscape hedge</t>
  </si>
  <si>
    <t>Kirkham</t>
  </si>
  <si>
    <t>Backhoe wire down small spot veg.</t>
  </si>
  <si>
    <t>Steffy</t>
  </si>
  <si>
    <t>Bird nest, sm. twig burned/fell to grnd.</t>
  </si>
  <si>
    <t>Harrison Park</t>
  </si>
  <si>
    <t>Snow load, wire down, 3 sm. spots</t>
  </si>
  <si>
    <t>Bradley Incident</t>
  </si>
  <si>
    <t>Faulty switch, 4' x 6' spot</t>
  </si>
  <si>
    <t>Castle Crest</t>
  </si>
  <si>
    <t>Grove wkr contact w/wire, sm. spot</t>
  </si>
  <si>
    <t>Borrego Valley</t>
  </si>
  <si>
    <t>Wire down, sm. veg. fire, 3 sm. trees</t>
  </si>
  <si>
    <t>Sage</t>
  </si>
  <si>
    <t>Dozer/wire down, 15' spot grass</t>
  </si>
  <si>
    <t>Gayle Street</t>
  </si>
  <si>
    <t>Tree contact, sm. patch grass</t>
  </si>
  <si>
    <t>Hillsdale</t>
  </si>
  <si>
    <t>Bird contact/ 1/2 acre fire</t>
  </si>
  <si>
    <t>La Mesa Mylar</t>
  </si>
  <si>
    <t>Mylar balloon into wire, sm. grass fire</t>
  </si>
  <si>
    <t>Alta Vista</t>
  </si>
  <si>
    <t>Tree contact, wire down, 15'x15' spot</t>
  </si>
  <si>
    <t>Mussey Grade</t>
  </si>
  <si>
    <t>Tree contact, smoldering branch only</t>
  </si>
  <si>
    <t>Betsworth</t>
  </si>
  <si>
    <t>Pole fire, 3' patch grass base of pole</t>
  </si>
  <si>
    <t>Small spot at base of pole</t>
  </si>
  <si>
    <t xml:space="preserve"> Crew work wire contact, 1/2 acre</t>
  </si>
  <si>
    <t>Olive</t>
  </si>
  <si>
    <t>Wire down, sm. veg. fire</t>
  </si>
  <si>
    <t>Equip. failure, sm. grass fire @ base</t>
  </si>
  <si>
    <t>Lowe Chaparral</t>
  </si>
  <si>
    <t>Japatul Valley</t>
  </si>
  <si>
    <t>Car/pole contact, sm. spot veg.</t>
  </si>
  <si>
    <t>Bernardo Road</t>
  </si>
  <si>
    <t>Cap station arc, 5'x10' spot veg.</t>
  </si>
  <si>
    <t>Pequito</t>
  </si>
  <si>
    <t>Palm frond contact, no sprd to veg.</t>
  </si>
  <si>
    <t>boulder creek</t>
  </si>
  <si>
    <t>Hvy. wind, wire down, 2 acre fire</t>
  </si>
  <si>
    <t>Warmlands</t>
  </si>
  <si>
    <t>Sm. spot base of pole from blown fuse</t>
  </si>
  <si>
    <t>Open, San Ysabel</t>
  </si>
  <si>
    <t>Hvy. wind, wire down, 290 acre fire</t>
  </si>
  <si>
    <t>Deluz 12 25 06</t>
  </si>
  <si>
    <t>Almayo</t>
  </si>
  <si>
    <t>Miramar Nursery</t>
  </si>
  <si>
    <t>Undetermined specific cause</t>
  </si>
  <si>
    <t>Miramar Nursery2</t>
  </si>
  <si>
    <t>Tree split out in high winds and knocked down power lines.</t>
  </si>
  <si>
    <t>Avery Parkway</t>
  </si>
  <si>
    <t>Blown capacitor ignited small patch of vegetation</t>
  </si>
  <si>
    <t>Beaver Hollow</t>
  </si>
  <si>
    <t>Cross-arm failure brought line down</t>
  </si>
  <si>
    <t>wire down from tree contact</t>
  </si>
  <si>
    <t>Cole Grade</t>
  </si>
  <si>
    <t>Century plant center stalk in contact w/conductor</t>
  </si>
  <si>
    <t>Black</t>
  </si>
  <si>
    <t>Wire down on circuit 220 between P610412 &amp; P610413</t>
  </si>
  <si>
    <t>Washingtonia</t>
  </si>
  <si>
    <t xml:space="preserve">Delivery truck came in contact with bundle of cable swinging it up into the 12 kV line </t>
  </si>
  <si>
    <t>Bad squeeze-on brought 12 kV line down igniting two small patches of vegetation</t>
  </si>
  <si>
    <t>Guejito</t>
  </si>
  <si>
    <t>Third party caused, car into pole resulting in small vegetation fire</t>
  </si>
  <si>
    <t>Wire down, tree branch into power line</t>
  </si>
  <si>
    <t>Mina de Oro</t>
  </si>
  <si>
    <t>S/D</t>
  </si>
  <si>
    <t>Tree fell into S service bringing down wire (s)</t>
  </si>
  <si>
    <t>Date</t>
  </si>
  <si>
    <t>conductor tree contact burned palm tree frond on 4 kV circuit</t>
  </si>
  <si>
    <t>Main St. CV</t>
  </si>
  <si>
    <t>Blown fuse, small spot of veg.</t>
  </si>
  <si>
    <t>Barrett Lake</t>
  </si>
  <si>
    <t>Squeeze on sleeve failed bringing down conductor, igniting fire(s)</t>
  </si>
  <si>
    <t>Investigation in progress - possible communications wire contacting electric conductor in high winds</t>
  </si>
  <si>
    <t>Rice</t>
  </si>
  <si>
    <t>Investigation in progress - possible portion of a compliant tree breaking and contacting conductors in high winds</t>
  </si>
  <si>
    <t>Fire Weather</t>
  </si>
  <si>
    <t>Fires During Fire Weather</t>
  </si>
  <si>
    <t>SDGE Related Fire Cause Data 2005-2007</t>
  </si>
  <si>
    <t>Fire Types</t>
  </si>
  <si>
    <t>External</t>
  </si>
  <si>
    <t>Background</t>
  </si>
  <si>
    <t>Mean</t>
  </si>
  <si>
    <t>Speed</t>
  </si>
  <si>
    <t>Km/h</t>
  </si>
  <si>
    <t>Rel 1</t>
  </si>
  <si>
    <t>Err 1</t>
  </si>
  <si>
    <t>Rel 2</t>
  </si>
  <si>
    <t>Err 2</t>
  </si>
  <si>
    <t>Relative5</t>
  </si>
  <si>
    <t>Error</t>
  </si>
  <si>
    <t>LogRelative5</t>
  </si>
  <si>
    <t>Err Low</t>
  </si>
  <si>
    <t>Err High</t>
  </si>
  <si>
    <t xml:space="preserve"> NaN</t>
  </si>
  <si>
    <t>Outage Wt</t>
  </si>
  <si>
    <t>2006 Norm</t>
  </si>
  <si>
    <t>Bkd/Yr</t>
  </si>
  <si>
    <t>Excess Outgs</t>
  </si>
  <si>
    <t>Norm 2006</t>
  </si>
  <si>
    <t>Err</t>
  </si>
  <si>
    <t>NormErr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</si>
</sst>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[$-409]m/d/yy\ h:mm\ AM/PM;@"/>
    <numFmt numFmtId="165" formatCode="m/d/yy;@"/>
    <numFmt numFmtId="168" formatCode="0.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  <font>
      <b/>
      <sz val="11"/>
      <color indexed="8"/>
      <name val="Calibri"/>
      <family val="2"/>
    </font>
    <font>
      <sz val="11"/>
      <color rgb="FF000000"/>
      <name val="Calibri"/>
      <family val="2"/>
    </font>
    <font>
      <i/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b/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1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0" fontId="3" fillId="0" borderId="0"/>
    <xf numFmtId="0" fontId="7" fillId="0" borderId="0"/>
    <xf numFmtId="0" fontId="3" fillId="0" borderId="0"/>
  </cellStyleXfs>
  <cellXfs count="50">
    <xf numFmtId="0" fontId="0" fillId="0" borderId="0" xfId="0"/>
    <xf numFmtId="0" fontId="1" fillId="0" borderId="0" xfId="0" applyFont="1"/>
    <xf numFmtId="164" fontId="2" fillId="0" borderId="2" xfId="1" applyNumberFormat="1" applyFont="1" applyFill="1" applyBorder="1" applyAlignment="1">
      <alignment horizontal="center" wrapText="1"/>
    </xf>
    <xf numFmtId="0" fontId="2" fillId="0" borderId="2" xfId="1" applyFont="1" applyFill="1" applyBorder="1" applyAlignment="1">
      <alignment horizontal="center" wrapText="1"/>
    </xf>
    <xf numFmtId="0" fontId="4" fillId="2" borderId="1" xfId="1" applyFont="1" applyFill="1" applyBorder="1" applyAlignment="1">
      <alignment horizontal="center"/>
    </xf>
    <xf numFmtId="14" fontId="0" fillId="0" borderId="0" xfId="0" applyNumberFormat="1"/>
    <xf numFmtId="0" fontId="2" fillId="0" borderId="2" xfId="1" applyFont="1" applyFill="1" applyBorder="1" applyAlignment="1">
      <alignment horizontal="center" vertical="top"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15" fontId="0" fillId="0" borderId="0" xfId="0" applyNumberFormat="1"/>
    <xf numFmtId="15" fontId="5" fillId="0" borderId="0" xfId="0" applyNumberFormat="1" applyFont="1" applyAlignment="1">
      <alignment horizontal="right" vertical="center"/>
    </xf>
    <xf numFmtId="1" fontId="0" fillId="0" borderId="0" xfId="0" applyNumberFormat="1"/>
    <xf numFmtId="0" fontId="4" fillId="2" borderId="3" xfId="1" applyFont="1" applyFill="1" applyBorder="1" applyAlignment="1">
      <alignment horizontal="center"/>
    </xf>
    <xf numFmtId="14" fontId="0" fillId="0" borderId="0" xfId="0" applyNumberFormat="1" applyFill="1" applyBorder="1" applyAlignment="1"/>
    <xf numFmtId="0" fontId="0" fillId="0" borderId="0" xfId="0" applyFill="1" applyBorder="1" applyAlignment="1"/>
    <xf numFmtId="0" fontId="0" fillId="0" borderId="4" xfId="0" applyFill="1" applyBorder="1" applyAlignment="1"/>
    <xf numFmtId="0" fontId="6" fillId="0" borderId="5" xfId="0" applyFont="1" applyFill="1" applyBorder="1" applyAlignment="1">
      <alignment horizontal="center"/>
    </xf>
    <xf numFmtId="0" fontId="0" fillId="0" borderId="0" xfId="0" applyNumberFormat="1"/>
    <xf numFmtId="0" fontId="4" fillId="2" borderId="0" xfId="1" applyFont="1" applyFill="1" applyBorder="1" applyAlignment="1">
      <alignment horizontal="center"/>
    </xf>
    <xf numFmtId="0" fontId="1" fillId="0" borderId="6" xfId="0" applyFont="1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0" borderId="6" xfId="0" applyBorder="1" applyAlignment="1">
      <alignment horizontal="left" wrapText="1"/>
    </xf>
    <xf numFmtId="0" fontId="0" fillId="0" borderId="7" xfId="0" applyBorder="1" applyAlignment="1">
      <alignment horizontal="left" wrapText="1"/>
    </xf>
    <xf numFmtId="0" fontId="0" fillId="0" borderId="8" xfId="0" applyBorder="1" applyAlignment="1">
      <alignment horizontal="left" wrapText="1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9" xfId="0" applyBorder="1" applyAlignment="1">
      <alignment wrapText="1"/>
    </xf>
    <xf numFmtId="0" fontId="8" fillId="0" borderId="10" xfId="2" applyFont="1" applyBorder="1" applyAlignment="1">
      <alignment horizontal="center"/>
    </xf>
    <xf numFmtId="0" fontId="7" fillId="0" borderId="11" xfId="2" applyBorder="1" applyAlignment="1">
      <alignment horizontal="center"/>
    </xf>
    <xf numFmtId="0" fontId="7" fillId="0" borderId="12" xfId="2" applyBorder="1" applyAlignment="1">
      <alignment horizontal="center"/>
    </xf>
    <xf numFmtId="0" fontId="7" fillId="0" borderId="0" xfId="2"/>
    <xf numFmtId="165" fontId="7" fillId="0" borderId="0" xfId="2" applyNumberFormat="1"/>
    <xf numFmtId="0" fontId="7" fillId="0" borderId="0" xfId="2" applyAlignment="1">
      <alignment horizontal="center"/>
    </xf>
    <xf numFmtId="165" fontId="9" fillId="0" borderId="13" xfId="2" applyNumberFormat="1" applyFont="1" applyBorder="1"/>
    <xf numFmtId="0" fontId="9" fillId="0" borderId="13" xfId="2" applyFont="1" applyBorder="1"/>
    <xf numFmtId="0" fontId="9" fillId="0" borderId="13" xfId="2" applyFont="1" applyFill="1" applyBorder="1"/>
    <xf numFmtId="0" fontId="9" fillId="0" borderId="13" xfId="2" applyFont="1" applyFill="1" applyBorder="1" applyAlignment="1">
      <alignment horizontal="center"/>
    </xf>
    <xf numFmtId="165" fontId="3" fillId="0" borderId="0" xfId="3" applyNumberFormat="1" applyFont="1" applyFill="1" applyBorder="1" applyAlignment="1">
      <alignment horizontal="right" wrapText="1"/>
    </xf>
    <xf numFmtId="0" fontId="3" fillId="0" borderId="0" xfId="3" applyFont="1" applyFill="1" applyBorder="1" applyAlignment="1">
      <alignment horizontal="right" wrapText="1"/>
    </xf>
    <xf numFmtId="0" fontId="3" fillId="0" borderId="0" xfId="3" applyFont="1" applyFill="1" applyBorder="1" applyAlignment="1">
      <alignment wrapText="1"/>
    </xf>
    <xf numFmtId="0" fontId="7" fillId="0" borderId="0" xfId="2" applyBorder="1" applyAlignment="1">
      <alignment horizontal="center"/>
    </xf>
    <xf numFmtId="0" fontId="7" fillId="0" borderId="0" xfId="2" applyFill="1" applyBorder="1"/>
    <xf numFmtId="0" fontId="7" fillId="0" borderId="0" xfId="3" applyFont="1" applyFill="1" applyBorder="1" applyAlignment="1">
      <alignment wrapText="1"/>
    </xf>
    <xf numFmtId="0" fontId="0" fillId="0" borderId="14" xfId="0" applyFill="1" applyBorder="1" applyAlignment="1">
      <alignment wrapText="1"/>
    </xf>
    <xf numFmtId="164" fontId="0" fillId="0" borderId="0" xfId="0" applyNumberFormat="1" applyAlignment="1">
      <alignment wrapText="1"/>
    </xf>
    <xf numFmtId="0" fontId="10" fillId="0" borderId="0" xfId="0" applyFont="1"/>
    <xf numFmtId="2" fontId="0" fillId="0" borderId="0" xfId="0" applyNumberFormat="1"/>
    <xf numFmtId="1" fontId="7" fillId="0" borderId="0" xfId="2" applyNumberFormat="1"/>
    <xf numFmtId="168" fontId="0" fillId="0" borderId="0" xfId="0" applyNumberFormat="1"/>
  </cellXfs>
  <cellStyles count="4">
    <cellStyle name="Normal" xfId="0" builtinId="0"/>
    <cellStyle name="Normal 2" xfId="2"/>
    <cellStyle name="Normal_Data" xfId="1"/>
    <cellStyle name="Normal_SDGE fire causes 2004-2006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SDG&amp;E Outages</a:t>
            </a:r>
            <a:r>
              <a:rPr lang="en-US" baseline="0"/>
              <a:t>  - No External Cause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0980314960629922"/>
          <c:y val="0.22263888888888889"/>
          <c:w val="0.89019685039370078"/>
          <c:h val="0.62346456692913388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ExtCauseExcl!$J$3:$J$13</c:f>
              <c:numCache>
                <c:formatCode>m/d/yyyy</c:formatCode>
                <c:ptCount val="11"/>
                <c:pt idx="0">
                  <c:v>38353</c:v>
                </c:pt>
                <c:pt idx="1">
                  <c:v>38718</c:v>
                </c:pt>
                <c:pt idx="2">
                  <c:v>39083</c:v>
                </c:pt>
                <c:pt idx="3">
                  <c:v>39448</c:v>
                </c:pt>
                <c:pt idx="4">
                  <c:v>39814</c:v>
                </c:pt>
                <c:pt idx="5">
                  <c:v>40179</c:v>
                </c:pt>
                <c:pt idx="6">
                  <c:v>40544</c:v>
                </c:pt>
                <c:pt idx="7">
                  <c:v>40909</c:v>
                </c:pt>
                <c:pt idx="8">
                  <c:v>41275</c:v>
                </c:pt>
                <c:pt idx="9">
                  <c:v>41640</c:v>
                </c:pt>
                <c:pt idx="10">
                  <c:v>42005</c:v>
                </c:pt>
              </c:numCache>
            </c:numRef>
          </c:cat>
          <c:val>
            <c:numRef>
              <c:f>ExtCauseExcl!$M$4:$M$14</c:f>
              <c:numCache>
                <c:formatCode>General</c:formatCode>
                <c:ptCount val="11"/>
                <c:pt idx="0">
                  <c:v>218</c:v>
                </c:pt>
                <c:pt idx="1">
                  <c:v>222</c:v>
                </c:pt>
                <c:pt idx="2">
                  <c:v>244</c:v>
                </c:pt>
                <c:pt idx="3">
                  <c:v>216</c:v>
                </c:pt>
                <c:pt idx="4">
                  <c:v>201</c:v>
                </c:pt>
                <c:pt idx="5">
                  <c:v>270</c:v>
                </c:pt>
                <c:pt idx="6">
                  <c:v>198</c:v>
                </c:pt>
                <c:pt idx="7">
                  <c:v>231</c:v>
                </c:pt>
                <c:pt idx="8">
                  <c:v>180</c:v>
                </c:pt>
                <c:pt idx="9">
                  <c:v>218</c:v>
                </c:pt>
                <c:pt idx="10">
                  <c:v>39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64112480"/>
        <c:axId val="364113656"/>
      </c:barChart>
      <c:dateAx>
        <c:axId val="364112480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4113656"/>
        <c:crosses val="autoZero"/>
        <c:auto val="1"/>
        <c:lblOffset val="100"/>
        <c:baseTimeUnit val="years"/>
      </c:dateAx>
      <c:valAx>
        <c:axId val="364113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41124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SDG&amp;E Fire </a:t>
            </a:r>
            <a:r>
              <a:rPr lang="en-US" baseline="0"/>
              <a:t>Weather Outages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FireWeatherOutages!$S$3:$S$13</c:f>
                <c:numCache>
                  <c:formatCode>General</c:formatCode>
                  <c:ptCount val="11"/>
                  <c:pt idx="0">
                    <c:v>3.3166247903553998</c:v>
                  </c:pt>
                  <c:pt idx="1">
                    <c:v>4.6904157598234297</c:v>
                  </c:pt>
                  <c:pt idx="2">
                    <c:v>7.8740078740118111</c:v>
                  </c:pt>
                  <c:pt idx="3">
                    <c:v>4.1231056256176606</c:v>
                  </c:pt>
                  <c:pt idx="4">
                    <c:v>3.1622776601683795</c:v>
                  </c:pt>
                  <c:pt idx="6">
                    <c:v>3.6055512754639891</c:v>
                  </c:pt>
                  <c:pt idx="9">
                    <c:v>4.4721359549995796</c:v>
                  </c:pt>
                  <c:pt idx="10">
                    <c:v>3.1622776601683795</c:v>
                  </c:pt>
                </c:numCache>
              </c:numRef>
            </c:plus>
            <c:minus>
              <c:numRef>
                <c:f>FireWeatherOutages!$S$3:$S$13</c:f>
                <c:numCache>
                  <c:formatCode>General</c:formatCode>
                  <c:ptCount val="11"/>
                  <c:pt idx="0">
                    <c:v>3.3166247903553998</c:v>
                  </c:pt>
                  <c:pt idx="1">
                    <c:v>4.6904157598234297</c:v>
                  </c:pt>
                  <c:pt idx="2">
                    <c:v>7.8740078740118111</c:v>
                  </c:pt>
                  <c:pt idx="3">
                    <c:v>4.1231056256176606</c:v>
                  </c:pt>
                  <c:pt idx="4">
                    <c:v>3.1622776601683795</c:v>
                  </c:pt>
                  <c:pt idx="6">
                    <c:v>3.6055512754639891</c:v>
                  </c:pt>
                  <c:pt idx="9">
                    <c:v>4.4721359549995796</c:v>
                  </c:pt>
                  <c:pt idx="10">
                    <c:v>3.1622776601683795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numRef>
              <c:f>FireWeatherOutages!$P$3:$P$13</c:f>
              <c:numCache>
                <c:formatCode>m/d/yyyy</c:formatCode>
                <c:ptCount val="11"/>
                <c:pt idx="0">
                  <c:v>38353</c:v>
                </c:pt>
                <c:pt idx="1">
                  <c:v>38718</c:v>
                </c:pt>
                <c:pt idx="2">
                  <c:v>39083</c:v>
                </c:pt>
                <c:pt idx="3">
                  <c:v>39448</c:v>
                </c:pt>
                <c:pt idx="4">
                  <c:v>39814</c:v>
                </c:pt>
                <c:pt idx="5">
                  <c:v>40179</c:v>
                </c:pt>
                <c:pt idx="6">
                  <c:v>40544</c:v>
                </c:pt>
                <c:pt idx="7">
                  <c:v>40909</c:v>
                </c:pt>
                <c:pt idx="8">
                  <c:v>41275</c:v>
                </c:pt>
                <c:pt idx="9">
                  <c:v>41640</c:v>
                </c:pt>
                <c:pt idx="10">
                  <c:v>42005</c:v>
                </c:pt>
              </c:numCache>
            </c:numRef>
          </c:cat>
          <c:val>
            <c:numRef>
              <c:f>FireWeatherOutages!$O$3:$O$13</c:f>
              <c:numCache>
                <c:formatCode>General</c:formatCode>
                <c:ptCount val="11"/>
                <c:pt idx="0">
                  <c:v>11</c:v>
                </c:pt>
                <c:pt idx="1">
                  <c:v>22</c:v>
                </c:pt>
                <c:pt idx="2">
                  <c:v>62</c:v>
                </c:pt>
                <c:pt idx="3">
                  <c:v>17</c:v>
                </c:pt>
                <c:pt idx="4">
                  <c:v>10</c:v>
                </c:pt>
                <c:pt idx="5">
                  <c:v>0</c:v>
                </c:pt>
                <c:pt idx="6">
                  <c:v>13</c:v>
                </c:pt>
                <c:pt idx="7">
                  <c:v>0</c:v>
                </c:pt>
                <c:pt idx="8">
                  <c:v>0</c:v>
                </c:pt>
                <c:pt idx="9">
                  <c:v>20</c:v>
                </c:pt>
                <c:pt idx="10">
                  <c:v>10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90028392"/>
        <c:axId val="390027608"/>
      </c:barChart>
      <c:dateAx>
        <c:axId val="390028392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0027608"/>
        <c:crosses val="autoZero"/>
        <c:auto val="1"/>
        <c:lblOffset val="100"/>
        <c:baseTimeUnit val="years"/>
      </c:dateAx>
      <c:valAx>
        <c:axId val="3900276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00283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Max</a:t>
            </a:r>
            <a:r>
              <a:rPr lang="en-US" baseline="0"/>
              <a:t> Gust - SDG&amp;E Fire Weather Outages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0469816272965886E-2"/>
          <c:y val="0.19486111111111112"/>
          <c:w val="0.87903718285214349"/>
          <c:h val="0.72088764946048411"/>
        </c:manualLayout>
      </c:layout>
      <c:scatterChart>
        <c:scatterStyle val="lineMarker"/>
        <c:varyColors val="0"/>
        <c:ser>
          <c:idx val="0"/>
          <c:order val="0"/>
          <c:tx>
            <c:strRef>
              <c:f>FireWeatherOutages!$J$1</c:f>
              <c:strCache>
                <c:ptCount val="1"/>
                <c:pt idx="0">
                  <c:v>Max48Gust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FireWeatherOutages!$B$2:$B$166</c:f>
              <c:numCache>
                <c:formatCode>[$-409]m/d/yy\ h:mm\ AM/PM;@</c:formatCode>
                <c:ptCount val="165"/>
                <c:pt idx="0">
                  <c:v>40576.050694444442</c:v>
                </c:pt>
                <c:pt idx="1">
                  <c:v>39377.03125</c:v>
                </c:pt>
                <c:pt idx="2">
                  <c:v>39377.087500000001</c:v>
                </c:pt>
                <c:pt idx="3">
                  <c:v>40566.222222222219</c:v>
                </c:pt>
                <c:pt idx="4">
                  <c:v>41707.530555555553</c:v>
                </c:pt>
                <c:pt idx="5">
                  <c:v>39377.07708333333</c:v>
                </c:pt>
                <c:pt idx="6">
                  <c:v>39377.093055555553</c:v>
                </c:pt>
                <c:pt idx="7">
                  <c:v>39088.15625</c:v>
                </c:pt>
                <c:pt idx="8">
                  <c:v>39377.386805555558</c:v>
                </c:pt>
                <c:pt idx="9">
                  <c:v>41759.322916666664</c:v>
                </c:pt>
                <c:pt idx="10">
                  <c:v>41760.288194444445</c:v>
                </c:pt>
                <c:pt idx="11">
                  <c:v>39377.48333333333</c:v>
                </c:pt>
                <c:pt idx="12">
                  <c:v>39378.356944444444</c:v>
                </c:pt>
                <c:pt idx="13">
                  <c:v>39824.121527777781</c:v>
                </c:pt>
                <c:pt idx="14">
                  <c:v>38442.556250000001</c:v>
                </c:pt>
                <c:pt idx="15">
                  <c:v>38670.665277777778</c:v>
                </c:pt>
                <c:pt idx="16">
                  <c:v>39144.388888888891</c:v>
                </c:pt>
                <c:pt idx="17">
                  <c:v>39376.406944444447</c:v>
                </c:pt>
                <c:pt idx="18">
                  <c:v>41759.254861111112</c:v>
                </c:pt>
                <c:pt idx="19">
                  <c:v>39087.488194444442</c:v>
                </c:pt>
                <c:pt idx="20">
                  <c:v>39787.684027777781</c:v>
                </c:pt>
                <c:pt idx="21">
                  <c:v>39448.29583333333</c:v>
                </c:pt>
                <c:pt idx="22">
                  <c:v>38670.370833333334</c:v>
                </c:pt>
                <c:pt idx="23">
                  <c:v>39377.176388888889</c:v>
                </c:pt>
                <c:pt idx="24">
                  <c:v>39791.611111111109</c:v>
                </c:pt>
                <c:pt idx="25">
                  <c:v>39823.423611111109</c:v>
                </c:pt>
                <c:pt idx="26">
                  <c:v>38674.753472222219</c:v>
                </c:pt>
                <c:pt idx="27">
                  <c:v>39145.368055555555</c:v>
                </c:pt>
                <c:pt idx="28">
                  <c:v>41759.384722222225</c:v>
                </c:pt>
                <c:pt idx="29">
                  <c:v>38443.456944444442</c:v>
                </c:pt>
                <c:pt idx="30">
                  <c:v>38753.461111111108</c:v>
                </c:pt>
                <c:pt idx="31">
                  <c:v>38756.51458333333</c:v>
                </c:pt>
                <c:pt idx="32">
                  <c:v>39145.396527777775</c:v>
                </c:pt>
                <c:pt idx="33">
                  <c:v>38740.822222222225</c:v>
                </c:pt>
                <c:pt idx="34">
                  <c:v>40566.280555555553</c:v>
                </c:pt>
                <c:pt idx="35">
                  <c:v>41759.34097222222</c:v>
                </c:pt>
                <c:pt idx="36">
                  <c:v>41759.472916666666</c:v>
                </c:pt>
                <c:pt idx="37">
                  <c:v>42028.186111111114</c:v>
                </c:pt>
                <c:pt idx="38">
                  <c:v>42028.294444444444</c:v>
                </c:pt>
                <c:pt idx="39">
                  <c:v>42028.393055555556</c:v>
                </c:pt>
                <c:pt idx="40">
                  <c:v>42028.599305555559</c:v>
                </c:pt>
                <c:pt idx="41">
                  <c:v>39051.263194444444</c:v>
                </c:pt>
                <c:pt idx="42">
                  <c:v>39377.229166666664</c:v>
                </c:pt>
                <c:pt idx="43">
                  <c:v>40576.258333333331</c:v>
                </c:pt>
                <c:pt idx="44">
                  <c:v>41968.15347222222</c:v>
                </c:pt>
                <c:pt idx="45">
                  <c:v>38443.489583333336</c:v>
                </c:pt>
                <c:pt idx="46">
                  <c:v>39143.573611111111</c:v>
                </c:pt>
                <c:pt idx="47">
                  <c:v>39787.276388888888</c:v>
                </c:pt>
                <c:pt idx="48">
                  <c:v>38443.214583333334</c:v>
                </c:pt>
                <c:pt idx="49">
                  <c:v>39051.200694444444</c:v>
                </c:pt>
                <c:pt idx="50">
                  <c:v>39051.445138888892</c:v>
                </c:pt>
                <c:pt idx="51">
                  <c:v>39054.40625</c:v>
                </c:pt>
                <c:pt idx="52">
                  <c:v>39054.478472222225</c:v>
                </c:pt>
                <c:pt idx="53">
                  <c:v>39088.09375</c:v>
                </c:pt>
                <c:pt idx="54">
                  <c:v>39089.26666666667</c:v>
                </c:pt>
                <c:pt idx="55">
                  <c:v>39089.364583333336</c:v>
                </c:pt>
                <c:pt idx="56">
                  <c:v>39792.881944444445</c:v>
                </c:pt>
                <c:pt idx="57">
                  <c:v>40576.304166666669</c:v>
                </c:pt>
                <c:pt idx="58">
                  <c:v>39823.851388888892</c:v>
                </c:pt>
                <c:pt idx="59">
                  <c:v>39377.336805555555</c:v>
                </c:pt>
                <c:pt idx="60">
                  <c:v>39145.443749999999</c:v>
                </c:pt>
                <c:pt idx="61">
                  <c:v>39448.088888888888</c:v>
                </c:pt>
                <c:pt idx="62">
                  <c:v>39448.154861111114</c:v>
                </c:pt>
                <c:pt idx="63">
                  <c:v>39448.248611111114</c:v>
                </c:pt>
                <c:pt idx="64">
                  <c:v>39448.331944444442</c:v>
                </c:pt>
                <c:pt idx="65">
                  <c:v>41759.439583333333</c:v>
                </c:pt>
                <c:pt idx="66">
                  <c:v>39791.642361111109</c:v>
                </c:pt>
                <c:pt idx="67">
                  <c:v>40576.341666666667</c:v>
                </c:pt>
                <c:pt idx="68">
                  <c:v>38723.933333333334</c:v>
                </c:pt>
                <c:pt idx="69">
                  <c:v>38740.354861111111</c:v>
                </c:pt>
                <c:pt idx="70">
                  <c:v>38740.395833333336</c:v>
                </c:pt>
                <c:pt idx="71">
                  <c:v>38754.738194444442</c:v>
                </c:pt>
                <c:pt idx="72">
                  <c:v>40566.32708333333</c:v>
                </c:pt>
                <c:pt idx="73">
                  <c:v>40576.549305555556</c:v>
                </c:pt>
                <c:pt idx="74">
                  <c:v>41759.554166666669</c:v>
                </c:pt>
                <c:pt idx="75">
                  <c:v>42029.422222222223</c:v>
                </c:pt>
                <c:pt idx="76">
                  <c:v>39758.448611111111</c:v>
                </c:pt>
                <c:pt idx="77">
                  <c:v>39087.718055555553</c:v>
                </c:pt>
                <c:pt idx="78">
                  <c:v>39377.156944444447</c:v>
                </c:pt>
                <c:pt idx="79">
                  <c:v>39054.416666666664</c:v>
                </c:pt>
                <c:pt idx="80">
                  <c:v>39377.995138888888</c:v>
                </c:pt>
                <c:pt idx="81">
                  <c:v>38756.521527777775</c:v>
                </c:pt>
                <c:pt idx="82">
                  <c:v>39377.666666666664</c:v>
                </c:pt>
                <c:pt idx="83">
                  <c:v>39143.69027777778</c:v>
                </c:pt>
                <c:pt idx="84">
                  <c:v>39377.311805555553</c:v>
                </c:pt>
                <c:pt idx="85">
                  <c:v>39376.881944444445</c:v>
                </c:pt>
                <c:pt idx="86">
                  <c:v>39377.27847222222</c:v>
                </c:pt>
                <c:pt idx="87">
                  <c:v>39735.411111111112</c:v>
                </c:pt>
                <c:pt idx="88">
                  <c:v>39824.967361111114</c:v>
                </c:pt>
                <c:pt idx="89">
                  <c:v>39378.388888888891</c:v>
                </c:pt>
                <c:pt idx="90">
                  <c:v>38722.838888888888</c:v>
                </c:pt>
                <c:pt idx="91">
                  <c:v>41760.39166666667</c:v>
                </c:pt>
                <c:pt idx="92">
                  <c:v>39144.550694444442</c:v>
                </c:pt>
                <c:pt idx="93">
                  <c:v>39377.11041666667</c:v>
                </c:pt>
                <c:pt idx="94">
                  <c:v>40576.334722222222</c:v>
                </c:pt>
                <c:pt idx="95">
                  <c:v>39377.007638888892</c:v>
                </c:pt>
                <c:pt idx="96">
                  <c:v>39377.076388888891</c:v>
                </c:pt>
                <c:pt idx="97">
                  <c:v>39377.713194444441</c:v>
                </c:pt>
                <c:pt idx="98">
                  <c:v>39823.876388888886</c:v>
                </c:pt>
                <c:pt idx="99">
                  <c:v>41760.186805555553</c:v>
                </c:pt>
                <c:pt idx="100">
                  <c:v>39143.831250000003</c:v>
                </c:pt>
                <c:pt idx="101">
                  <c:v>38740.390972222223</c:v>
                </c:pt>
                <c:pt idx="102">
                  <c:v>39376.844444444447</c:v>
                </c:pt>
                <c:pt idx="103">
                  <c:v>39377.34097222222</c:v>
                </c:pt>
                <c:pt idx="104">
                  <c:v>39377.414583333331</c:v>
                </c:pt>
                <c:pt idx="105">
                  <c:v>39378.520833333336</c:v>
                </c:pt>
                <c:pt idx="106">
                  <c:v>39735.202777777777</c:v>
                </c:pt>
                <c:pt idx="107">
                  <c:v>41759.42083333333</c:v>
                </c:pt>
                <c:pt idx="108">
                  <c:v>39016.458333333336</c:v>
                </c:pt>
                <c:pt idx="109">
                  <c:v>39016.576388888891</c:v>
                </c:pt>
                <c:pt idx="110">
                  <c:v>39144.416666666664</c:v>
                </c:pt>
                <c:pt idx="111">
                  <c:v>39144.69027777778</c:v>
                </c:pt>
                <c:pt idx="112">
                  <c:v>42029.427083333336</c:v>
                </c:pt>
                <c:pt idx="113">
                  <c:v>39087.487500000003</c:v>
                </c:pt>
                <c:pt idx="114">
                  <c:v>39376.469444444447</c:v>
                </c:pt>
                <c:pt idx="115">
                  <c:v>39376.819444444445</c:v>
                </c:pt>
                <c:pt idx="116">
                  <c:v>39377.260416666664</c:v>
                </c:pt>
                <c:pt idx="117">
                  <c:v>39377.529861111114</c:v>
                </c:pt>
                <c:pt idx="118">
                  <c:v>39377.20416666667</c:v>
                </c:pt>
                <c:pt idx="119">
                  <c:v>41759.262499999997</c:v>
                </c:pt>
                <c:pt idx="120">
                  <c:v>39051.03125</c:v>
                </c:pt>
                <c:pt idx="121">
                  <c:v>39144.440972222219</c:v>
                </c:pt>
                <c:pt idx="122">
                  <c:v>39377.299305555556</c:v>
                </c:pt>
                <c:pt idx="123">
                  <c:v>39791.510416666664</c:v>
                </c:pt>
                <c:pt idx="124">
                  <c:v>39791.540277777778</c:v>
                </c:pt>
                <c:pt idx="125">
                  <c:v>39791.59375</c:v>
                </c:pt>
                <c:pt idx="126">
                  <c:v>40576.59375</c:v>
                </c:pt>
                <c:pt idx="127">
                  <c:v>41760.494444444441</c:v>
                </c:pt>
                <c:pt idx="128">
                  <c:v>39051.30972222222</c:v>
                </c:pt>
                <c:pt idx="129">
                  <c:v>41759.26458333333</c:v>
                </c:pt>
                <c:pt idx="130">
                  <c:v>38442.454861111109</c:v>
                </c:pt>
                <c:pt idx="131">
                  <c:v>38442.665972222225</c:v>
                </c:pt>
                <c:pt idx="132">
                  <c:v>39376.9375</c:v>
                </c:pt>
                <c:pt idx="133">
                  <c:v>39378.541666666664</c:v>
                </c:pt>
                <c:pt idx="134">
                  <c:v>39378.822916666664</c:v>
                </c:pt>
                <c:pt idx="135">
                  <c:v>39823.22152777778</c:v>
                </c:pt>
                <c:pt idx="136">
                  <c:v>39823.913888888892</c:v>
                </c:pt>
                <c:pt idx="137">
                  <c:v>39824.008333333331</c:v>
                </c:pt>
                <c:pt idx="138">
                  <c:v>39824.072222222225</c:v>
                </c:pt>
                <c:pt idx="139">
                  <c:v>39824.470833333333</c:v>
                </c:pt>
                <c:pt idx="140">
                  <c:v>40566.336805555555</c:v>
                </c:pt>
                <c:pt idx="141">
                  <c:v>40577.563194444447</c:v>
                </c:pt>
                <c:pt idx="142">
                  <c:v>41759.26458333333</c:v>
                </c:pt>
                <c:pt idx="143">
                  <c:v>41760.135416666664</c:v>
                </c:pt>
                <c:pt idx="144">
                  <c:v>42028.322222222225</c:v>
                </c:pt>
                <c:pt idx="145">
                  <c:v>38443.175000000003</c:v>
                </c:pt>
                <c:pt idx="146">
                  <c:v>39054.34375</c:v>
                </c:pt>
                <c:pt idx="147">
                  <c:v>39377.179166666669</c:v>
                </c:pt>
                <c:pt idx="148">
                  <c:v>39144.56527777778</c:v>
                </c:pt>
                <c:pt idx="149">
                  <c:v>39377.539583333331</c:v>
                </c:pt>
                <c:pt idx="150">
                  <c:v>39378.603472222225</c:v>
                </c:pt>
                <c:pt idx="151">
                  <c:v>39378.683333333334</c:v>
                </c:pt>
                <c:pt idx="152">
                  <c:v>39448.365277777775</c:v>
                </c:pt>
                <c:pt idx="153">
                  <c:v>40566.34097222222</c:v>
                </c:pt>
                <c:pt idx="154">
                  <c:v>41707.529861111114</c:v>
                </c:pt>
                <c:pt idx="155">
                  <c:v>38740.347916666666</c:v>
                </c:pt>
                <c:pt idx="156">
                  <c:v>39145.315972222219</c:v>
                </c:pt>
                <c:pt idx="157">
                  <c:v>39376.852083333331</c:v>
                </c:pt>
                <c:pt idx="158">
                  <c:v>39377.271527777775</c:v>
                </c:pt>
                <c:pt idx="159">
                  <c:v>39377.776388888888</c:v>
                </c:pt>
                <c:pt idx="160">
                  <c:v>41759.467361111114</c:v>
                </c:pt>
                <c:pt idx="161">
                  <c:v>42028.5</c:v>
                </c:pt>
                <c:pt idx="162">
                  <c:v>42029.376388888886</c:v>
                </c:pt>
                <c:pt idx="163">
                  <c:v>38671.518055555556</c:v>
                </c:pt>
                <c:pt idx="164">
                  <c:v>42029.434027777781</c:v>
                </c:pt>
              </c:numCache>
            </c:numRef>
          </c:xVal>
          <c:yVal>
            <c:numRef>
              <c:f>FireWeatherOutages!$J$2:$J$166</c:f>
              <c:numCache>
                <c:formatCode>General</c:formatCode>
                <c:ptCount val="165"/>
                <c:pt idx="0">
                  <c:v>29</c:v>
                </c:pt>
                <c:pt idx="1">
                  <c:v>52</c:v>
                </c:pt>
                <c:pt idx="2">
                  <c:v>52</c:v>
                </c:pt>
                <c:pt idx="3">
                  <c:v>29</c:v>
                </c:pt>
                <c:pt idx="4">
                  <c:v>43</c:v>
                </c:pt>
                <c:pt idx="5">
                  <c:v>27.68</c:v>
                </c:pt>
                <c:pt idx="6">
                  <c:v>27.68</c:v>
                </c:pt>
                <c:pt idx="7">
                  <c:v>32</c:v>
                </c:pt>
                <c:pt idx="8">
                  <c:v>58</c:v>
                </c:pt>
                <c:pt idx="9">
                  <c:v>76</c:v>
                </c:pt>
                <c:pt idx="10">
                  <c:v>76</c:v>
                </c:pt>
                <c:pt idx="11">
                  <c:v>59</c:v>
                </c:pt>
                <c:pt idx="12">
                  <c:v>59</c:v>
                </c:pt>
                <c:pt idx="13">
                  <c:v>66</c:v>
                </c:pt>
                <c:pt idx="14">
                  <c:v>44</c:v>
                </c:pt>
                <c:pt idx="15">
                  <c:v>33</c:v>
                </c:pt>
                <c:pt idx="16">
                  <c:v>50</c:v>
                </c:pt>
                <c:pt idx="17">
                  <c:v>69</c:v>
                </c:pt>
                <c:pt idx="18">
                  <c:v>28</c:v>
                </c:pt>
                <c:pt idx="19">
                  <c:v>43</c:v>
                </c:pt>
                <c:pt idx="20">
                  <c:v>16</c:v>
                </c:pt>
                <c:pt idx="21">
                  <c:v>44.16</c:v>
                </c:pt>
                <c:pt idx="22">
                  <c:v>19</c:v>
                </c:pt>
                <c:pt idx="23">
                  <c:v>29.439999999999898</c:v>
                </c:pt>
                <c:pt idx="24">
                  <c:v>14.719999999999899</c:v>
                </c:pt>
                <c:pt idx="25">
                  <c:v>37</c:v>
                </c:pt>
                <c:pt idx="26">
                  <c:v>26</c:v>
                </c:pt>
                <c:pt idx="27">
                  <c:v>37</c:v>
                </c:pt>
                <c:pt idx="28">
                  <c:v>36</c:v>
                </c:pt>
                <c:pt idx="29">
                  <c:v>41</c:v>
                </c:pt>
                <c:pt idx="30">
                  <c:v>41</c:v>
                </c:pt>
                <c:pt idx="31">
                  <c:v>27</c:v>
                </c:pt>
                <c:pt idx="32">
                  <c:v>37</c:v>
                </c:pt>
                <c:pt idx="33">
                  <c:v>33</c:v>
                </c:pt>
                <c:pt idx="34">
                  <c:v>32</c:v>
                </c:pt>
                <c:pt idx="35">
                  <c:v>33</c:v>
                </c:pt>
                <c:pt idx="36">
                  <c:v>33</c:v>
                </c:pt>
                <c:pt idx="37">
                  <c:v>33</c:v>
                </c:pt>
                <c:pt idx="38">
                  <c:v>33</c:v>
                </c:pt>
                <c:pt idx="39">
                  <c:v>33</c:v>
                </c:pt>
                <c:pt idx="40">
                  <c:v>33</c:v>
                </c:pt>
                <c:pt idx="41">
                  <c:v>36</c:v>
                </c:pt>
                <c:pt idx="42">
                  <c:v>56</c:v>
                </c:pt>
                <c:pt idx="43">
                  <c:v>46</c:v>
                </c:pt>
                <c:pt idx="44">
                  <c:v>36</c:v>
                </c:pt>
                <c:pt idx="45">
                  <c:v>42</c:v>
                </c:pt>
                <c:pt idx="46">
                  <c:v>37</c:v>
                </c:pt>
                <c:pt idx="47">
                  <c:v>27</c:v>
                </c:pt>
                <c:pt idx="48">
                  <c:v>42</c:v>
                </c:pt>
                <c:pt idx="49">
                  <c:v>36</c:v>
                </c:pt>
                <c:pt idx="50">
                  <c:v>36</c:v>
                </c:pt>
                <c:pt idx="51">
                  <c:v>31</c:v>
                </c:pt>
                <c:pt idx="52">
                  <c:v>31</c:v>
                </c:pt>
                <c:pt idx="53">
                  <c:v>33</c:v>
                </c:pt>
                <c:pt idx="54">
                  <c:v>41</c:v>
                </c:pt>
                <c:pt idx="55">
                  <c:v>41</c:v>
                </c:pt>
                <c:pt idx="56">
                  <c:v>27</c:v>
                </c:pt>
                <c:pt idx="57">
                  <c:v>46</c:v>
                </c:pt>
                <c:pt idx="58">
                  <c:v>25</c:v>
                </c:pt>
                <c:pt idx="59">
                  <c:v>55</c:v>
                </c:pt>
                <c:pt idx="60">
                  <c:v>37</c:v>
                </c:pt>
                <c:pt idx="61">
                  <c:v>44</c:v>
                </c:pt>
                <c:pt idx="62">
                  <c:v>44</c:v>
                </c:pt>
                <c:pt idx="63">
                  <c:v>44</c:v>
                </c:pt>
                <c:pt idx="64">
                  <c:v>44</c:v>
                </c:pt>
                <c:pt idx="65">
                  <c:v>38</c:v>
                </c:pt>
                <c:pt idx="66">
                  <c:v>31</c:v>
                </c:pt>
                <c:pt idx="67">
                  <c:v>49</c:v>
                </c:pt>
                <c:pt idx="68">
                  <c:v>34</c:v>
                </c:pt>
                <c:pt idx="69">
                  <c:v>35</c:v>
                </c:pt>
                <c:pt idx="70">
                  <c:v>35</c:v>
                </c:pt>
                <c:pt idx="71">
                  <c:v>34</c:v>
                </c:pt>
                <c:pt idx="72">
                  <c:v>28</c:v>
                </c:pt>
                <c:pt idx="73">
                  <c:v>29</c:v>
                </c:pt>
                <c:pt idx="74">
                  <c:v>27</c:v>
                </c:pt>
                <c:pt idx="75">
                  <c:v>25</c:v>
                </c:pt>
                <c:pt idx="76">
                  <c:v>26</c:v>
                </c:pt>
                <c:pt idx="77">
                  <c:v>21</c:v>
                </c:pt>
                <c:pt idx="78">
                  <c:v>52</c:v>
                </c:pt>
                <c:pt idx="79">
                  <c:v>37</c:v>
                </c:pt>
                <c:pt idx="80">
                  <c:v>59</c:v>
                </c:pt>
                <c:pt idx="81">
                  <c:v>26</c:v>
                </c:pt>
                <c:pt idx="82">
                  <c:v>59</c:v>
                </c:pt>
                <c:pt idx="83">
                  <c:v>38</c:v>
                </c:pt>
                <c:pt idx="84">
                  <c:v>59</c:v>
                </c:pt>
                <c:pt idx="85">
                  <c:v>59</c:v>
                </c:pt>
                <c:pt idx="86">
                  <c:v>59</c:v>
                </c:pt>
                <c:pt idx="87">
                  <c:v>34</c:v>
                </c:pt>
                <c:pt idx="88">
                  <c:v>66</c:v>
                </c:pt>
                <c:pt idx="89">
                  <c:v>58</c:v>
                </c:pt>
                <c:pt idx="90">
                  <c:v>18</c:v>
                </c:pt>
                <c:pt idx="91">
                  <c:v>56</c:v>
                </c:pt>
                <c:pt idx="92">
                  <c:v>51</c:v>
                </c:pt>
                <c:pt idx="93">
                  <c:v>58</c:v>
                </c:pt>
                <c:pt idx="94">
                  <c:v>48</c:v>
                </c:pt>
                <c:pt idx="95">
                  <c:v>58</c:v>
                </c:pt>
                <c:pt idx="96">
                  <c:v>58</c:v>
                </c:pt>
                <c:pt idx="97">
                  <c:v>58</c:v>
                </c:pt>
                <c:pt idx="98">
                  <c:v>50</c:v>
                </c:pt>
                <c:pt idx="99">
                  <c:v>69</c:v>
                </c:pt>
                <c:pt idx="100">
                  <c:v>51</c:v>
                </c:pt>
                <c:pt idx="101">
                  <c:v>41</c:v>
                </c:pt>
                <c:pt idx="102">
                  <c:v>58</c:v>
                </c:pt>
                <c:pt idx="103">
                  <c:v>58</c:v>
                </c:pt>
                <c:pt idx="104">
                  <c:v>69</c:v>
                </c:pt>
                <c:pt idx="105">
                  <c:v>58</c:v>
                </c:pt>
                <c:pt idx="106">
                  <c:v>58</c:v>
                </c:pt>
                <c:pt idx="107">
                  <c:v>53</c:v>
                </c:pt>
                <c:pt idx="108">
                  <c:v>35.04</c:v>
                </c:pt>
                <c:pt idx="109">
                  <c:v>35.04</c:v>
                </c:pt>
                <c:pt idx="110">
                  <c:v>51.52</c:v>
                </c:pt>
                <c:pt idx="111">
                  <c:v>51.52</c:v>
                </c:pt>
                <c:pt idx="112">
                  <c:v>33</c:v>
                </c:pt>
                <c:pt idx="113">
                  <c:v>48</c:v>
                </c:pt>
                <c:pt idx="114">
                  <c:v>36</c:v>
                </c:pt>
                <c:pt idx="115">
                  <c:v>59</c:v>
                </c:pt>
                <c:pt idx="116">
                  <c:v>59</c:v>
                </c:pt>
                <c:pt idx="117">
                  <c:v>59</c:v>
                </c:pt>
                <c:pt idx="118">
                  <c:v>60</c:v>
                </c:pt>
                <c:pt idx="119">
                  <c:v>53</c:v>
                </c:pt>
                <c:pt idx="120">
                  <c:v>24</c:v>
                </c:pt>
                <c:pt idx="121">
                  <c:v>35</c:v>
                </c:pt>
                <c:pt idx="122">
                  <c:v>40</c:v>
                </c:pt>
                <c:pt idx="123">
                  <c:v>26</c:v>
                </c:pt>
                <c:pt idx="124">
                  <c:v>26</c:v>
                </c:pt>
                <c:pt idx="125">
                  <c:v>26</c:v>
                </c:pt>
                <c:pt idx="126">
                  <c:v>29</c:v>
                </c:pt>
                <c:pt idx="127">
                  <c:v>29</c:v>
                </c:pt>
                <c:pt idx="128">
                  <c:v>33</c:v>
                </c:pt>
                <c:pt idx="129">
                  <c:v>58</c:v>
                </c:pt>
                <c:pt idx="130">
                  <c:v>48</c:v>
                </c:pt>
                <c:pt idx="131">
                  <c:v>48</c:v>
                </c:pt>
                <c:pt idx="132">
                  <c:v>60</c:v>
                </c:pt>
                <c:pt idx="133">
                  <c:v>60</c:v>
                </c:pt>
                <c:pt idx="134">
                  <c:v>50</c:v>
                </c:pt>
                <c:pt idx="135">
                  <c:v>52</c:v>
                </c:pt>
                <c:pt idx="136">
                  <c:v>52</c:v>
                </c:pt>
                <c:pt idx="137">
                  <c:v>50</c:v>
                </c:pt>
                <c:pt idx="138">
                  <c:v>50</c:v>
                </c:pt>
                <c:pt idx="139">
                  <c:v>50</c:v>
                </c:pt>
                <c:pt idx="140">
                  <c:v>43</c:v>
                </c:pt>
                <c:pt idx="141">
                  <c:v>35</c:v>
                </c:pt>
                <c:pt idx="142">
                  <c:v>53</c:v>
                </c:pt>
                <c:pt idx="143">
                  <c:v>53</c:v>
                </c:pt>
                <c:pt idx="144">
                  <c:v>44</c:v>
                </c:pt>
                <c:pt idx="145">
                  <c:v>41</c:v>
                </c:pt>
                <c:pt idx="146">
                  <c:v>37</c:v>
                </c:pt>
                <c:pt idx="147">
                  <c:v>52</c:v>
                </c:pt>
                <c:pt idx="148">
                  <c:v>37</c:v>
                </c:pt>
                <c:pt idx="149">
                  <c:v>52</c:v>
                </c:pt>
                <c:pt idx="150">
                  <c:v>50</c:v>
                </c:pt>
                <c:pt idx="151">
                  <c:v>50</c:v>
                </c:pt>
                <c:pt idx="152">
                  <c:v>45</c:v>
                </c:pt>
                <c:pt idx="153">
                  <c:v>26</c:v>
                </c:pt>
                <c:pt idx="154">
                  <c:v>28</c:v>
                </c:pt>
                <c:pt idx="155">
                  <c:v>35.04</c:v>
                </c:pt>
                <c:pt idx="156">
                  <c:v>51.52</c:v>
                </c:pt>
                <c:pt idx="157">
                  <c:v>46.08</c:v>
                </c:pt>
                <c:pt idx="158">
                  <c:v>57.12</c:v>
                </c:pt>
                <c:pt idx="159">
                  <c:v>42.4</c:v>
                </c:pt>
                <c:pt idx="160">
                  <c:v>41</c:v>
                </c:pt>
                <c:pt idx="161">
                  <c:v>40</c:v>
                </c:pt>
                <c:pt idx="162">
                  <c:v>40</c:v>
                </c:pt>
                <c:pt idx="163">
                  <c:v>26</c:v>
                </c:pt>
                <c:pt idx="164">
                  <c:v>34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0030744"/>
        <c:axId val="390031136"/>
      </c:scatterChart>
      <c:valAx>
        <c:axId val="390030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Mo/Yr</a:t>
                </a:r>
              </a:p>
            </c:rich>
          </c:tx>
          <c:layout>
            <c:manualLayout>
              <c:xMode val="edge"/>
              <c:yMode val="edge"/>
              <c:x val="0.46114107611548555"/>
              <c:y val="0.8580981223500908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[$-409]m/yy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0031136"/>
        <c:crosses val="autoZero"/>
        <c:crossBetween val="midCat"/>
      </c:valAx>
      <c:valAx>
        <c:axId val="3900311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48hr Max Gust (mph)</a:t>
                </a:r>
              </a:p>
            </c:rich>
          </c:tx>
          <c:layout>
            <c:manualLayout>
              <c:xMode val="edge"/>
              <c:yMode val="edge"/>
              <c:x val="0"/>
              <c:y val="0.361469143280166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0030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SDG&amp;E Wind Normalized</a:t>
            </a:r>
            <a:r>
              <a:rPr lang="en-US" baseline="0"/>
              <a:t> Outage Rate - Fire Weather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FireWeatherOutages!$U$3:$U$13</c:f>
                <c:numCache>
                  <c:formatCode>General</c:formatCode>
                  <c:ptCount val="11"/>
                  <c:pt idx="0">
                    <c:v>7.0137669832172556</c:v>
                  </c:pt>
                  <c:pt idx="1">
                    <c:v>4.6904157598234297</c:v>
                  </c:pt>
                  <c:pt idx="2">
                    <c:v>2.1818142134536109</c:v>
                  </c:pt>
                  <c:pt idx="3">
                    <c:v>3.5815382596038385</c:v>
                  </c:pt>
                  <c:pt idx="4">
                    <c:v>4.643669811775017</c:v>
                  </c:pt>
                  <c:pt idx="6">
                    <c:v>7.1799704682225149</c:v>
                  </c:pt>
                  <c:pt idx="9">
                    <c:v>3.7930315090813673</c:v>
                  </c:pt>
                  <c:pt idx="10">
                    <c:v>4.255432319313516</c:v>
                  </c:pt>
                </c:numCache>
              </c:numRef>
            </c:plus>
            <c:minus>
              <c:numRef>
                <c:f>FireWeatherOutages!$U$3:$U$13</c:f>
                <c:numCache>
                  <c:formatCode>General</c:formatCode>
                  <c:ptCount val="11"/>
                  <c:pt idx="0">
                    <c:v>7.0137669832172556</c:v>
                  </c:pt>
                  <c:pt idx="1">
                    <c:v>4.6904157598234297</c:v>
                  </c:pt>
                  <c:pt idx="2">
                    <c:v>2.1818142134536109</c:v>
                  </c:pt>
                  <c:pt idx="3">
                    <c:v>3.5815382596038385</c:v>
                  </c:pt>
                  <c:pt idx="4">
                    <c:v>4.643669811775017</c:v>
                  </c:pt>
                  <c:pt idx="6">
                    <c:v>7.1799704682225149</c:v>
                  </c:pt>
                  <c:pt idx="9">
                    <c:v>3.7930315090813673</c:v>
                  </c:pt>
                  <c:pt idx="10">
                    <c:v>4.255432319313516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numRef>
              <c:f>FireWeatherOutages!$P$3:$P$13</c:f>
              <c:numCache>
                <c:formatCode>m/d/yyyy</c:formatCode>
                <c:ptCount val="11"/>
                <c:pt idx="0">
                  <c:v>38353</c:v>
                </c:pt>
                <c:pt idx="1">
                  <c:v>38718</c:v>
                </c:pt>
                <c:pt idx="2">
                  <c:v>39083</c:v>
                </c:pt>
                <c:pt idx="3">
                  <c:v>39448</c:v>
                </c:pt>
                <c:pt idx="4">
                  <c:v>39814</c:v>
                </c:pt>
                <c:pt idx="5">
                  <c:v>40179</c:v>
                </c:pt>
                <c:pt idx="6">
                  <c:v>40544</c:v>
                </c:pt>
                <c:pt idx="7">
                  <c:v>40909</c:v>
                </c:pt>
                <c:pt idx="8">
                  <c:v>41275</c:v>
                </c:pt>
                <c:pt idx="9">
                  <c:v>41640</c:v>
                </c:pt>
                <c:pt idx="10">
                  <c:v>42005</c:v>
                </c:pt>
              </c:numCache>
            </c:numRef>
          </c:cat>
          <c:val>
            <c:numRef>
              <c:f>FireWeatherOutages!$T$3:$T$13</c:f>
              <c:numCache>
                <c:formatCode>0.00</c:formatCode>
                <c:ptCount val="11"/>
                <c:pt idx="0">
                  <c:v>12.0807310243136</c:v>
                </c:pt>
                <c:pt idx="1">
                  <c:v>16.712657990595943</c:v>
                </c:pt>
                <c:pt idx="2">
                  <c:v>15.714549091957146</c:v>
                </c:pt>
                <c:pt idx="3">
                  <c:v>10.174207629883307</c:v>
                </c:pt>
                <c:pt idx="4">
                  <c:v>6.9203371733605001</c:v>
                </c:pt>
                <c:pt idx="6">
                  <c:v>15.358721142262221</c:v>
                </c:pt>
                <c:pt idx="9">
                  <c:v>12.478505998521999</c:v>
                </c:pt>
                <c:pt idx="10">
                  <c:v>6.3417572010375745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87718544"/>
        <c:axId val="397437608"/>
      </c:barChart>
      <c:dateAx>
        <c:axId val="387718544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7437608"/>
        <c:crosses val="autoZero"/>
        <c:auto val="1"/>
        <c:lblOffset val="100"/>
        <c:baseTimeUnit val="years"/>
      </c:dateAx>
      <c:valAx>
        <c:axId val="3974376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77185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SDG&amp;E Fire </a:t>
            </a:r>
            <a:r>
              <a:rPr lang="en-US" baseline="0"/>
              <a:t>Weather Outages Minus Background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FireWeatherOutages!$S$3:$S$13</c:f>
                <c:numCache>
                  <c:formatCode>General</c:formatCode>
                  <c:ptCount val="11"/>
                  <c:pt idx="0">
                    <c:v>3.3166247903553998</c:v>
                  </c:pt>
                  <c:pt idx="1">
                    <c:v>4.6904157598234297</c:v>
                  </c:pt>
                  <c:pt idx="2">
                    <c:v>7.8740078740118111</c:v>
                  </c:pt>
                  <c:pt idx="3">
                    <c:v>4.1231056256176606</c:v>
                  </c:pt>
                  <c:pt idx="4">
                    <c:v>3.1622776601683795</c:v>
                  </c:pt>
                  <c:pt idx="6">
                    <c:v>3.6055512754639891</c:v>
                  </c:pt>
                  <c:pt idx="9">
                    <c:v>4.4721359549995796</c:v>
                  </c:pt>
                  <c:pt idx="10">
                    <c:v>3.1622776601683795</c:v>
                  </c:pt>
                </c:numCache>
              </c:numRef>
            </c:plus>
            <c:minus>
              <c:numRef>
                <c:f>FireWeatherOutages!$S$3:$S$13</c:f>
                <c:numCache>
                  <c:formatCode>General</c:formatCode>
                  <c:ptCount val="11"/>
                  <c:pt idx="0">
                    <c:v>3.3166247903553998</c:v>
                  </c:pt>
                  <c:pt idx="1">
                    <c:v>4.6904157598234297</c:v>
                  </c:pt>
                  <c:pt idx="2">
                    <c:v>7.8740078740118111</c:v>
                  </c:pt>
                  <c:pt idx="3">
                    <c:v>4.1231056256176606</c:v>
                  </c:pt>
                  <c:pt idx="4">
                    <c:v>3.1622776601683795</c:v>
                  </c:pt>
                  <c:pt idx="6">
                    <c:v>3.6055512754639891</c:v>
                  </c:pt>
                  <c:pt idx="9">
                    <c:v>4.4721359549995796</c:v>
                  </c:pt>
                  <c:pt idx="10">
                    <c:v>3.1622776601683795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numRef>
              <c:f>FireWeatherOutages!$P$3:$P$13</c:f>
              <c:numCache>
                <c:formatCode>m/d/yyyy</c:formatCode>
                <c:ptCount val="11"/>
                <c:pt idx="0">
                  <c:v>38353</c:v>
                </c:pt>
                <c:pt idx="1">
                  <c:v>38718</c:v>
                </c:pt>
                <c:pt idx="2">
                  <c:v>39083</c:v>
                </c:pt>
                <c:pt idx="3">
                  <c:v>39448</c:v>
                </c:pt>
                <c:pt idx="4">
                  <c:v>39814</c:v>
                </c:pt>
                <c:pt idx="5">
                  <c:v>40179</c:v>
                </c:pt>
                <c:pt idx="6">
                  <c:v>40544</c:v>
                </c:pt>
                <c:pt idx="7">
                  <c:v>40909</c:v>
                </c:pt>
                <c:pt idx="8">
                  <c:v>41275</c:v>
                </c:pt>
                <c:pt idx="9">
                  <c:v>41640</c:v>
                </c:pt>
                <c:pt idx="10">
                  <c:v>42005</c:v>
                </c:pt>
              </c:numCache>
            </c:numRef>
          </c:cat>
          <c:val>
            <c:numRef>
              <c:f>FireWeatherOutages!$R$3:$R$13</c:f>
              <c:numCache>
                <c:formatCode>0.0</c:formatCode>
                <c:ptCount val="11"/>
                <c:pt idx="0">
                  <c:v>5.712657990595944</c:v>
                </c:pt>
                <c:pt idx="1">
                  <c:v>16.712657990595943</c:v>
                </c:pt>
                <c:pt idx="2">
                  <c:v>56.712657990595943</c:v>
                </c:pt>
                <c:pt idx="3">
                  <c:v>11.712657990595943</c:v>
                </c:pt>
                <c:pt idx="4">
                  <c:v>4.712657990595944</c:v>
                </c:pt>
                <c:pt idx="6">
                  <c:v>7.712657990595944</c:v>
                </c:pt>
                <c:pt idx="9">
                  <c:v>14.712657990595943</c:v>
                </c:pt>
                <c:pt idx="10">
                  <c:v>4.712657990595944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61053904"/>
        <c:axId val="761054296"/>
      </c:barChart>
      <c:dateAx>
        <c:axId val="761053904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1054296"/>
        <c:crosses val="autoZero"/>
        <c:auto val="1"/>
        <c:lblOffset val="100"/>
        <c:baseTimeUnit val="years"/>
      </c:dateAx>
      <c:valAx>
        <c:axId val="7610542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10539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SDG&amp;E</a:t>
            </a:r>
            <a:r>
              <a:rPr lang="en-US" baseline="0"/>
              <a:t> </a:t>
            </a:r>
            <a:r>
              <a:rPr lang="en-US"/>
              <a:t>Vegetation Related</a:t>
            </a:r>
            <a:r>
              <a:rPr lang="en-US" baseline="0"/>
              <a:t> Outages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Vegetation!$K$3:$K$13</c:f>
              <c:numCache>
                <c:formatCode>m/d/yyyy</c:formatCode>
                <c:ptCount val="11"/>
                <c:pt idx="0">
                  <c:v>38353</c:v>
                </c:pt>
                <c:pt idx="1">
                  <c:v>38718</c:v>
                </c:pt>
                <c:pt idx="2">
                  <c:v>39083</c:v>
                </c:pt>
                <c:pt idx="3">
                  <c:v>39448</c:v>
                </c:pt>
                <c:pt idx="4">
                  <c:v>39814</c:v>
                </c:pt>
                <c:pt idx="5">
                  <c:v>40179</c:v>
                </c:pt>
                <c:pt idx="6">
                  <c:v>40544</c:v>
                </c:pt>
                <c:pt idx="7">
                  <c:v>40909</c:v>
                </c:pt>
                <c:pt idx="8">
                  <c:v>41275</c:v>
                </c:pt>
                <c:pt idx="9">
                  <c:v>41640</c:v>
                </c:pt>
                <c:pt idx="10">
                  <c:v>42005</c:v>
                </c:pt>
              </c:numCache>
            </c:numRef>
          </c:cat>
          <c:val>
            <c:numRef>
              <c:f>Vegetation!$L$4:$L$14</c:f>
              <c:numCache>
                <c:formatCode>General</c:formatCode>
                <c:ptCount val="11"/>
                <c:pt idx="0">
                  <c:v>18</c:v>
                </c:pt>
                <c:pt idx="1">
                  <c:v>18</c:v>
                </c:pt>
                <c:pt idx="2">
                  <c:v>20</c:v>
                </c:pt>
                <c:pt idx="3">
                  <c:v>22</c:v>
                </c:pt>
                <c:pt idx="4">
                  <c:v>12</c:v>
                </c:pt>
                <c:pt idx="5">
                  <c:v>25</c:v>
                </c:pt>
                <c:pt idx="6">
                  <c:v>9</c:v>
                </c:pt>
                <c:pt idx="7">
                  <c:v>12</c:v>
                </c:pt>
                <c:pt idx="8">
                  <c:v>9</c:v>
                </c:pt>
                <c:pt idx="9">
                  <c:v>17</c:v>
                </c:pt>
                <c:pt idx="10">
                  <c:v>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94861800"/>
        <c:axId val="394865328"/>
      </c:barChart>
      <c:dateAx>
        <c:axId val="394861800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4865328"/>
        <c:crosses val="autoZero"/>
        <c:auto val="1"/>
        <c:lblOffset val="100"/>
        <c:baseTimeUnit val="years"/>
      </c:dateAx>
      <c:valAx>
        <c:axId val="394865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48618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Vegetation Outages - Fire Weather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VegFWO!$K$2:$K$12</c:f>
              <c:numCache>
                <c:formatCode>m/d/yyyy</c:formatCode>
                <c:ptCount val="11"/>
                <c:pt idx="0">
                  <c:v>38353</c:v>
                </c:pt>
                <c:pt idx="1">
                  <c:v>38718</c:v>
                </c:pt>
                <c:pt idx="2">
                  <c:v>39083</c:v>
                </c:pt>
                <c:pt idx="3">
                  <c:v>39448</c:v>
                </c:pt>
                <c:pt idx="4">
                  <c:v>39814</c:v>
                </c:pt>
                <c:pt idx="5">
                  <c:v>40179</c:v>
                </c:pt>
                <c:pt idx="6">
                  <c:v>40544</c:v>
                </c:pt>
                <c:pt idx="7">
                  <c:v>40909</c:v>
                </c:pt>
                <c:pt idx="8">
                  <c:v>41275</c:v>
                </c:pt>
                <c:pt idx="9">
                  <c:v>41640</c:v>
                </c:pt>
                <c:pt idx="10">
                  <c:v>42005</c:v>
                </c:pt>
              </c:numCache>
            </c:numRef>
          </c:cat>
          <c:val>
            <c:numRef>
              <c:f>VegFWO!$M$3:$M$13</c:f>
              <c:numCache>
                <c:formatCode>General</c:formatCode>
                <c:ptCount val="11"/>
                <c:pt idx="0">
                  <c:v>2</c:v>
                </c:pt>
                <c:pt idx="1">
                  <c:v>2</c:v>
                </c:pt>
                <c:pt idx="2">
                  <c:v>6</c:v>
                </c:pt>
                <c:pt idx="3">
                  <c:v>2</c:v>
                </c:pt>
                <c:pt idx="4">
                  <c:v>1</c:v>
                </c:pt>
                <c:pt idx="5">
                  <c:v>0</c:v>
                </c:pt>
                <c:pt idx="6">
                  <c:v>1</c:v>
                </c:pt>
                <c:pt idx="7">
                  <c:v>0</c:v>
                </c:pt>
                <c:pt idx="8">
                  <c:v>0</c:v>
                </c:pt>
                <c:pt idx="9">
                  <c:v>6</c:v>
                </c:pt>
                <c:pt idx="10">
                  <c:v>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94866112"/>
        <c:axId val="394863368"/>
      </c:barChart>
      <c:dateAx>
        <c:axId val="394866112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4863368"/>
        <c:crosses val="autoZero"/>
        <c:auto val="1"/>
        <c:lblOffset val="100"/>
        <c:baseTimeUnit val="years"/>
      </c:dateAx>
      <c:valAx>
        <c:axId val="394863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48661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SDG&amp;E Total Fires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Fires0407!$K$19:$K$29</c:f>
              <c:numCache>
                <c:formatCode>m/d/yyyy</c:formatCode>
                <c:ptCount val="11"/>
                <c:pt idx="0">
                  <c:v>38353</c:v>
                </c:pt>
                <c:pt idx="1">
                  <c:v>38718</c:v>
                </c:pt>
                <c:pt idx="2">
                  <c:v>39083</c:v>
                </c:pt>
                <c:pt idx="3">
                  <c:v>39448</c:v>
                </c:pt>
                <c:pt idx="4">
                  <c:v>39814</c:v>
                </c:pt>
                <c:pt idx="5">
                  <c:v>40179</c:v>
                </c:pt>
                <c:pt idx="6">
                  <c:v>40544</c:v>
                </c:pt>
                <c:pt idx="7">
                  <c:v>40909</c:v>
                </c:pt>
                <c:pt idx="8">
                  <c:v>41275</c:v>
                </c:pt>
                <c:pt idx="9">
                  <c:v>41640</c:v>
                </c:pt>
                <c:pt idx="10">
                  <c:v>42005</c:v>
                </c:pt>
              </c:numCache>
            </c:numRef>
          </c:cat>
          <c:val>
            <c:numRef>
              <c:f>Fires0407!$L$19:$L$29</c:f>
              <c:numCache>
                <c:formatCode>General</c:formatCode>
                <c:ptCount val="11"/>
                <c:pt idx="0">
                  <c:v>25</c:v>
                </c:pt>
                <c:pt idx="1">
                  <c:v>27</c:v>
                </c:pt>
                <c:pt idx="2">
                  <c:v>19</c:v>
                </c:pt>
                <c:pt idx="3">
                  <c:v>36</c:v>
                </c:pt>
                <c:pt idx="4">
                  <c:v>30</c:v>
                </c:pt>
                <c:pt idx="5">
                  <c:v>32</c:v>
                </c:pt>
                <c:pt idx="6">
                  <c:v>25</c:v>
                </c:pt>
                <c:pt idx="7">
                  <c:v>23</c:v>
                </c:pt>
                <c:pt idx="8">
                  <c:v>26</c:v>
                </c:pt>
                <c:pt idx="9">
                  <c:v>27</c:v>
                </c:pt>
                <c:pt idx="10">
                  <c:v>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70564232"/>
        <c:axId val="670561488"/>
      </c:barChart>
      <c:dateAx>
        <c:axId val="670564232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0561488"/>
        <c:crosses val="autoZero"/>
        <c:auto val="1"/>
        <c:lblOffset val="100"/>
        <c:baseTimeUnit val="years"/>
      </c:dateAx>
      <c:valAx>
        <c:axId val="6705614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05642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0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Excess Outage Probability</a:t>
            </a:r>
          </a:p>
        </c:rich>
      </c:tx>
      <c:layout>
        <c:manualLayout>
          <c:xMode val="edge"/>
          <c:yMode val="edge"/>
          <c:x val="0.20338661458786847"/>
          <c:y val="6.0752563943051131E-3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3428120063191154"/>
          <c:y val="0.15349887133182852"/>
          <c:w val="0.84044233807266955"/>
          <c:h val="0.72686230248306993"/>
        </c:manualLayout>
      </c:layout>
      <c:lineChart>
        <c:grouping val="standard"/>
        <c:varyColors val="0"/>
        <c:ser>
          <c:idx val="0"/>
          <c:order val="0"/>
          <c:tx>
            <c:v>Log10 Excess Outage Probability</c:v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errBars>
            <c:errDir val="y"/>
            <c:errBarType val="both"/>
            <c:errValType val="cust"/>
            <c:noEndCap val="0"/>
            <c:plus>
              <c:numRef>
                <c:f>excess_outage!$K$2:$K$15</c:f>
                <c:numCache>
                  <c:formatCode>General</c:formatCode>
                  <c:ptCount val="14"/>
                  <c:pt idx="0">
                    <c:v>4.9367616426454361E-2</c:v>
                  </c:pt>
                  <c:pt idx="1">
                    <c:v>4.9367616426454153E-2</c:v>
                  </c:pt>
                  <c:pt idx="2">
                    <c:v>4.9709355331436722E-2</c:v>
                  </c:pt>
                  <c:pt idx="3">
                    <c:v>4.4722074419696334E-2</c:v>
                  </c:pt>
                  <c:pt idx="4">
                    <c:v>3.453243960675989E-2</c:v>
                  </c:pt>
                  <c:pt idx="5">
                    <c:v>4.4974207952331202E-2</c:v>
                  </c:pt>
                  <c:pt idx="6">
                    <c:v>4.3755043722600861E-2</c:v>
                  </c:pt>
                  <c:pt idx="7">
                    <c:v>3.7639905636481341E-2</c:v>
                  </c:pt>
                  <c:pt idx="8">
                    <c:v>4.307024239953483E-2</c:v>
                  </c:pt>
                  <c:pt idx="9">
                    <c:v>4.9367616426454486E-2</c:v>
                  </c:pt>
                  <c:pt idx="10">
                    <c:v>6.5288875743223063E-2</c:v>
                  </c:pt>
                  <c:pt idx="11">
                    <c:v>7.5175366270791244E-2</c:v>
                  </c:pt>
                  <c:pt idx="12">
                    <c:v>0.1760912590556809</c:v>
                  </c:pt>
                  <c:pt idx="13">
                    <c:v>0.30102999566398125</c:v>
                  </c:pt>
                </c:numCache>
              </c:numRef>
            </c:plus>
            <c:minus>
              <c:numRef>
                <c:f>excess_outage!$J$2:$J$15</c:f>
                <c:numCache>
                  <c:formatCode>General</c:formatCode>
                  <c:ptCount val="14"/>
                  <c:pt idx="0">
                    <c:v>5.5707794457473349E-2</c:v>
                  </c:pt>
                  <c:pt idx="1">
                    <c:v>5.5707794457473092E-2</c:v>
                  </c:pt>
                  <c:pt idx="2">
                    <c:v>5.6143465336846665E-2</c:v>
                  </c:pt>
                  <c:pt idx="3">
                    <c:v>4.9861714072107377E-2</c:v>
                  </c:pt>
                  <c:pt idx="4">
                    <c:v>3.7517293156222209E-2</c:v>
                  </c:pt>
                  <c:pt idx="5">
                    <c:v>5.0175401638138828E-2</c:v>
                  </c:pt>
                  <c:pt idx="6">
                    <c:v>4.8662378217345204E-2</c:v>
                  </c:pt>
                  <c:pt idx="7">
                    <c:v>4.1214365994779234E-2</c:v>
                  </c:pt>
                  <c:pt idx="8">
                    <c:v>4.7816677423996978E-2</c:v>
                  </c:pt>
                  <c:pt idx="9">
                    <c:v>5.5707794457473536E-2</c:v>
                  </c:pt>
                  <c:pt idx="10">
                    <c:v>7.6870748293037749E-2</c:v>
                  </c:pt>
                  <c:pt idx="11">
                    <c:v>9.0969633454022869E-2</c:v>
                  </c:pt>
                  <c:pt idx="12">
                    <c:v>0.30102999566397948</c:v>
                  </c:pt>
                  <c:pt idx="13">
                    <c:v>4.1268977968570439</c:v>
                  </c:pt>
                </c:numCache>
              </c:numRef>
            </c:minus>
            <c:spPr>
              <a:ln w="12700">
                <a:solidFill>
                  <a:srgbClr val="000000"/>
                </a:solidFill>
                <a:prstDash val="solid"/>
              </a:ln>
            </c:spPr>
          </c:errBars>
          <c:cat>
            <c:numRef>
              <c:f>excess_outage!$B$2:$B$15</c:f>
              <c:numCache>
                <c:formatCode>0</c:formatCode>
                <c:ptCount val="14"/>
                <c:pt idx="0">
                  <c:v>8.0500000000000007</c:v>
                </c:pt>
                <c:pt idx="1">
                  <c:v>16.100000000000001</c:v>
                </c:pt>
                <c:pt idx="2">
                  <c:v>24.150000000000002</c:v>
                </c:pt>
                <c:pt idx="3">
                  <c:v>32.200000000000003</c:v>
                </c:pt>
                <c:pt idx="4">
                  <c:v>40.25</c:v>
                </c:pt>
                <c:pt idx="5">
                  <c:v>48.300000000000004</c:v>
                </c:pt>
                <c:pt idx="6">
                  <c:v>56.35</c:v>
                </c:pt>
                <c:pt idx="7">
                  <c:v>64.400000000000006</c:v>
                </c:pt>
                <c:pt idx="8">
                  <c:v>72.45</c:v>
                </c:pt>
                <c:pt idx="9">
                  <c:v>80.5</c:v>
                </c:pt>
                <c:pt idx="10">
                  <c:v>88.550000000000011</c:v>
                </c:pt>
                <c:pt idx="11">
                  <c:v>96.600000000000009</c:v>
                </c:pt>
                <c:pt idx="12">
                  <c:v>104.65</c:v>
                </c:pt>
                <c:pt idx="13">
                  <c:v>112.7</c:v>
                </c:pt>
              </c:numCache>
            </c:numRef>
          </c:cat>
          <c:val>
            <c:numRef>
              <c:f>excess_outage!$I$2:$I$15</c:f>
              <c:numCache>
                <c:formatCode>General</c:formatCode>
                <c:ptCount val="14"/>
                <c:pt idx="0">
                  <c:v>0</c:v>
                </c:pt>
                <c:pt idx="1">
                  <c:v>0.23956893746430385</c:v>
                </c:pt>
                <c:pt idx="2">
                  <c:v>0.61900400292715829</c:v>
                </c:pt>
                <c:pt idx="3">
                  <c:v>1.0545104792518254</c:v>
                </c:pt>
                <c:pt idx="4">
                  <c:v>1.1257629830839206</c:v>
                </c:pt>
                <c:pt idx="5">
                  <c:v>1.4466890927937048</c:v>
                </c:pt>
                <c:pt idx="6">
                  <c:v>1.3822021010271501</c:v>
                </c:pt>
                <c:pt idx="7">
                  <c:v>1.7641753786020358</c:v>
                </c:pt>
                <c:pt idx="8">
                  <c:v>2.1990796680170503</c:v>
                </c:pt>
                <c:pt idx="9">
                  <c:v>2.539212011942674</c:v>
                </c:pt>
                <c:pt idx="10">
                  <c:v>3.3556213521490701</c:v>
                </c:pt>
                <c:pt idx="11">
                  <c:v>4.2722153427115899</c:v>
                </c:pt>
                <c:pt idx="12">
                  <c:v>3.9650287375785704</c:v>
                </c:pt>
                <c:pt idx="13">
                  <c:v>4.1268977968570439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63848968"/>
        <c:axId val="363847400"/>
      </c:lineChart>
      <c:catAx>
        <c:axId val="36384896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Wind Gust Speed km/h</a:t>
                </a:r>
              </a:p>
            </c:rich>
          </c:tx>
          <c:layout>
            <c:manualLayout>
              <c:xMode val="edge"/>
              <c:yMode val="edge"/>
              <c:x val="0.52795130466511586"/>
              <c:y val="0.90306132726637167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36384740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363847400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Log 10 excess</a:t>
                </a:r>
              </a:p>
            </c:rich>
          </c:tx>
          <c:layout>
            <c:manualLayout>
              <c:xMode val="edge"/>
              <c:yMode val="edge"/>
              <c:x val="3.3126427916889536E-2"/>
              <c:y val="0.42346942523832376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363848968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033" r="0.75000000000000033" t="1" header="0.5" footer="0.5"/>
    <c:pageSetup orientation="landscape" horizontalDpi="0" verticalDpi="0"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Relationship Id="rId4" Type="http://schemas.openxmlformats.org/officeDocument/2006/relationships/chart" Target="../charts/chart5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33336</xdr:colOff>
      <xdr:row>17</xdr:row>
      <xdr:rowOff>19050</xdr:rowOff>
    </xdr:from>
    <xdr:to>
      <xdr:col>20</xdr:col>
      <xdr:colOff>457199</xdr:colOff>
      <xdr:row>34</xdr:row>
      <xdr:rowOff>171450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261937</xdr:colOff>
      <xdr:row>14</xdr:row>
      <xdr:rowOff>114300</xdr:rowOff>
    </xdr:from>
    <xdr:to>
      <xdr:col>20</xdr:col>
      <xdr:colOff>566737</xdr:colOff>
      <xdr:row>29</xdr:row>
      <xdr:rowOff>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200025</xdr:colOff>
      <xdr:row>29</xdr:row>
      <xdr:rowOff>85725</xdr:rowOff>
    </xdr:from>
    <xdr:to>
      <xdr:col>20</xdr:col>
      <xdr:colOff>504825</xdr:colOff>
      <xdr:row>45</xdr:row>
      <xdr:rowOff>9525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21</xdr:col>
      <xdr:colOff>114300</xdr:colOff>
      <xdr:row>29</xdr:row>
      <xdr:rowOff>114300</xdr:rowOff>
    </xdr:from>
    <xdr:to>
      <xdr:col>29</xdr:col>
      <xdr:colOff>123825</xdr:colOff>
      <xdr:row>44</xdr:row>
      <xdr:rowOff>0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21</xdr:col>
      <xdr:colOff>38100</xdr:colOff>
      <xdr:row>14</xdr:row>
      <xdr:rowOff>114300</xdr:rowOff>
    </xdr:from>
    <xdr:to>
      <xdr:col>29</xdr:col>
      <xdr:colOff>381000</xdr:colOff>
      <xdr:row>29</xdr:row>
      <xdr:rowOff>0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133350</xdr:colOff>
      <xdr:row>17</xdr:row>
      <xdr:rowOff>104775</xdr:rowOff>
    </xdr:from>
    <xdr:to>
      <xdr:col>16</xdr:col>
      <xdr:colOff>438150</xdr:colOff>
      <xdr:row>31</xdr:row>
      <xdr:rowOff>180975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38100</xdr:colOff>
      <xdr:row>15</xdr:row>
      <xdr:rowOff>38100</xdr:rowOff>
    </xdr:from>
    <xdr:to>
      <xdr:col>17</xdr:col>
      <xdr:colOff>342900</xdr:colOff>
      <xdr:row>29</xdr:row>
      <xdr:rowOff>114300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228600</xdr:colOff>
      <xdr:row>17</xdr:row>
      <xdr:rowOff>42862</xdr:rowOff>
    </xdr:from>
    <xdr:to>
      <xdr:col>19</xdr:col>
      <xdr:colOff>533400</xdr:colOff>
      <xdr:row>30</xdr:row>
      <xdr:rowOff>23812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581025</xdr:colOff>
      <xdr:row>1</xdr:row>
      <xdr:rowOff>0</xdr:rowOff>
    </xdr:from>
    <xdr:to>
      <xdr:col>22</xdr:col>
      <xdr:colOff>514350</xdr:colOff>
      <xdr:row>27</xdr:row>
      <xdr:rowOff>9525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7</xdr:col>
      <xdr:colOff>0</xdr:colOff>
      <xdr:row>23</xdr:row>
      <xdr:rowOff>0</xdr:rowOff>
    </xdr:from>
    <xdr:to>
      <xdr:col>11</xdr:col>
      <xdr:colOff>85350</xdr:colOff>
      <xdr:row>28</xdr:row>
      <xdr:rowOff>37994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267200" y="3724275"/>
          <a:ext cx="3000000" cy="847619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jwmitchell%20On%20My%20Mac/Work/WEEDS/Publicity/ICEFA12/ICEFA12_excess_outag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art1"/>
      <sheetName val="excess_outage"/>
    </sheetNames>
    <sheetDataSet>
      <sheetData sheetId="0" refreshError="1"/>
      <sheetData sheetId="1">
        <row r="2">
          <cell r="B2">
            <v>8.0500000000000007</v>
          </cell>
          <cell r="I2">
            <v>0</v>
          </cell>
          <cell r="J2">
            <v>5.5707794457473349E-2</v>
          </cell>
          <cell r="K2">
            <v>4.9367616426454361E-2</v>
          </cell>
        </row>
        <row r="3">
          <cell r="B3">
            <v>16.100000000000001</v>
          </cell>
          <cell r="I3">
            <v>0.23956893746430385</v>
          </cell>
          <cell r="J3">
            <v>5.5707794457473092E-2</v>
          </cell>
          <cell r="K3">
            <v>4.9367616426454153E-2</v>
          </cell>
        </row>
        <row r="4">
          <cell r="B4">
            <v>24.150000000000002</v>
          </cell>
          <cell r="I4">
            <v>0.61900400292715829</v>
          </cell>
          <cell r="J4">
            <v>5.6143465336846665E-2</v>
          </cell>
          <cell r="K4">
            <v>4.9709355331436722E-2</v>
          </cell>
        </row>
        <row r="5">
          <cell r="B5">
            <v>32.200000000000003</v>
          </cell>
          <cell r="I5">
            <v>1.0545104792518254</v>
          </cell>
          <cell r="J5">
            <v>4.9861714072107377E-2</v>
          </cell>
          <cell r="K5">
            <v>4.4722074419696334E-2</v>
          </cell>
        </row>
        <row r="6">
          <cell r="B6">
            <v>40.25</v>
          </cell>
          <cell r="I6">
            <v>1.1257629830839206</v>
          </cell>
          <cell r="J6">
            <v>3.7517293156222209E-2</v>
          </cell>
          <cell r="K6">
            <v>3.453243960675989E-2</v>
          </cell>
        </row>
        <row r="7">
          <cell r="B7">
            <v>48.300000000000004</v>
          </cell>
          <cell r="I7">
            <v>1.4466890927937048</v>
          </cell>
          <cell r="J7">
            <v>5.0175401638138828E-2</v>
          </cell>
          <cell r="K7">
            <v>4.4974207952331202E-2</v>
          </cell>
        </row>
        <row r="8">
          <cell r="B8">
            <v>56.35</v>
          </cell>
          <cell r="I8">
            <v>1.3822021010271501</v>
          </cell>
          <cell r="J8">
            <v>4.8662378217345204E-2</v>
          </cell>
          <cell r="K8">
            <v>4.3755043722600861E-2</v>
          </cell>
        </row>
        <row r="9">
          <cell r="B9">
            <v>64.400000000000006</v>
          </cell>
          <cell r="I9">
            <v>1.7641753786020358</v>
          </cell>
          <cell r="J9">
            <v>4.1214365994779234E-2</v>
          </cell>
          <cell r="K9">
            <v>3.7639905636481341E-2</v>
          </cell>
        </row>
        <row r="10">
          <cell r="B10">
            <v>72.45</v>
          </cell>
          <cell r="I10">
            <v>2.1990796680170503</v>
          </cell>
          <cell r="J10">
            <v>4.7816677423996978E-2</v>
          </cell>
          <cell r="K10">
            <v>4.307024239953483E-2</v>
          </cell>
        </row>
        <row r="11">
          <cell r="B11">
            <v>80.5</v>
          </cell>
          <cell r="I11">
            <v>2.539212011942674</v>
          </cell>
          <cell r="J11">
            <v>5.5707794457473536E-2</v>
          </cell>
          <cell r="K11">
            <v>4.9367616426454486E-2</v>
          </cell>
        </row>
        <row r="12">
          <cell r="B12">
            <v>88.550000000000011</v>
          </cell>
          <cell r="I12">
            <v>3.3556213521490701</v>
          </cell>
          <cell r="J12">
            <v>7.6870748293037749E-2</v>
          </cell>
          <cell r="K12">
            <v>6.5288875743223063E-2</v>
          </cell>
        </row>
        <row r="13">
          <cell r="B13">
            <v>96.600000000000009</v>
          </cell>
          <cell r="I13">
            <v>4.2722153427115899</v>
          </cell>
          <cell r="J13">
            <v>9.0969633454022869E-2</v>
          </cell>
          <cell r="K13">
            <v>7.5175366270791244E-2</v>
          </cell>
        </row>
        <row r="14">
          <cell r="B14">
            <v>104.65</v>
          </cell>
          <cell r="I14">
            <v>3.9650287375785704</v>
          </cell>
          <cell r="J14">
            <v>0.30102999566397948</v>
          </cell>
          <cell r="K14">
            <v>0.1760912590556809</v>
          </cell>
        </row>
        <row r="15">
          <cell r="B15">
            <v>112.7</v>
          </cell>
          <cell r="I15">
            <v>4.1268977968570439</v>
          </cell>
          <cell r="J15">
            <v>4.1268977968570439</v>
          </cell>
          <cell r="K15">
            <v>0.30102999566398125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8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G4189"/>
  <sheetViews>
    <sheetView workbookViewId="0">
      <selection activeCell="C6" sqref="C6"/>
    </sheetView>
  </sheetViews>
  <sheetFormatPr defaultRowHeight="15" x14ac:dyDescent="0.25"/>
  <cols>
    <col min="1" max="1" width="3" customWidth="1"/>
    <col min="2" max="2" width="6.7109375" bestFit="1" customWidth="1"/>
    <col min="3" max="3" width="17.42578125" bestFit="1" customWidth="1"/>
    <col min="4" max="4" width="16.85546875" bestFit="1" customWidth="1"/>
    <col min="5" max="5" width="38" bestFit="1" customWidth="1"/>
    <col min="6" max="6" width="12.140625" bestFit="1" customWidth="1"/>
    <col min="7" max="7" width="12.28515625" bestFit="1" customWidth="1"/>
  </cols>
  <sheetData>
    <row r="1" spans="1:7" x14ac:dyDescent="0.25">
      <c r="A1" t="s">
        <v>219</v>
      </c>
    </row>
    <row r="2" spans="1:7" hidden="1" x14ac:dyDescent="0.25"/>
    <row r="3" spans="1:7" hidden="1" x14ac:dyDescent="0.25"/>
    <row r="4" spans="1:7" hidden="1" x14ac:dyDescent="0.25">
      <c r="C4" s="1" t="s">
        <v>216</v>
      </c>
    </row>
    <row r="5" spans="1:7" s="1" customFormat="1" x14ac:dyDescent="0.25">
      <c r="B5" s="4" t="s">
        <v>1</v>
      </c>
      <c r="C5" s="4" t="s">
        <v>0</v>
      </c>
      <c r="D5" s="4" t="s">
        <v>2</v>
      </c>
      <c r="E5" s="4" t="s">
        <v>3</v>
      </c>
      <c r="F5" s="4" t="s">
        <v>217</v>
      </c>
      <c r="G5" s="4" t="s">
        <v>218</v>
      </c>
    </row>
    <row r="6" spans="1:7" x14ac:dyDescent="0.25">
      <c r="B6" s="3" t="s">
        <v>186</v>
      </c>
      <c r="C6" s="2">
        <v>38362.217361111114</v>
      </c>
      <c r="D6" s="3" t="s">
        <v>33</v>
      </c>
      <c r="E6" s="3" t="s">
        <v>135</v>
      </c>
      <c r="F6" s="3">
        <v>0</v>
      </c>
      <c r="G6" s="3" t="s">
        <v>93</v>
      </c>
    </row>
    <row r="7" spans="1:7" x14ac:dyDescent="0.25">
      <c r="B7" s="3" t="s">
        <v>186</v>
      </c>
      <c r="C7" s="2">
        <v>38404.326388888891</v>
      </c>
      <c r="D7" s="3" t="s">
        <v>33</v>
      </c>
      <c r="E7" s="3" t="s">
        <v>135</v>
      </c>
      <c r="F7" s="3">
        <v>0</v>
      </c>
      <c r="G7" s="3" t="s">
        <v>93</v>
      </c>
    </row>
    <row r="8" spans="1:7" hidden="1" x14ac:dyDescent="0.25">
      <c r="B8" s="3" t="s">
        <v>186</v>
      </c>
      <c r="C8" s="2">
        <v>38553.836111111108</v>
      </c>
      <c r="D8" s="3" t="s">
        <v>12</v>
      </c>
      <c r="E8" s="3" t="s">
        <v>13</v>
      </c>
      <c r="F8" s="3">
        <v>0</v>
      </c>
      <c r="G8" s="3" t="s">
        <v>93</v>
      </c>
    </row>
    <row r="9" spans="1:7" hidden="1" x14ac:dyDescent="0.25">
      <c r="B9" s="3" t="s">
        <v>186</v>
      </c>
      <c r="C9" s="2">
        <v>38589.474999999999</v>
      </c>
      <c r="D9" s="3" t="s">
        <v>12</v>
      </c>
      <c r="E9" s="3" t="s">
        <v>13</v>
      </c>
      <c r="F9" s="3">
        <v>0</v>
      </c>
      <c r="G9" s="3" t="s">
        <v>93</v>
      </c>
    </row>
    <row r="10" spans="1:7" x14ac:dyDescent="0.25">
      <c r="B10" s="3" t="s">
        <v>186</v>
      </c>
      <c r="C10" s="2">
        <v>38730.355555555558</v>
      </c>
      <c r="D10" s="3" t="s">
        <v>15</v>
      </c>
      <c r="E10" s="3" t="s">
        <v>15</v>
      </c>
      <c r="F10" s="3">
        <v>0</v>
      </c>
      <c r="G10" s="3" t="s">
        <v>93</v>
      </c>
    </row>
    <row r="11" spans="1:7" x14ac:dyDescent="0.25">
      <c r="B11" s="3" t="s">
        <v>186</v>
      </c>
      <c r="C11" s="2">
        <v>39004.459027777775</v>
      </c>
      <c r="D11" s="3" t="s">
        <v>33</v>
      </c>
      <c r="E11" s="3" t="s">
        <v>135</v>
      </c>
      <c r="F11" s="3">
        <v>0</v>
      </c>
      <c r="G11" s="3" t="s">
        <v>93</v>
      </c>
    </row>
    <row r="12" spans="1:7" hidden="1" x14ac:dyDescent="0.25">
      <c r="B12" s="3" t="s">
        <v>186</v>
      </c>
      <c r="C12" s="2">
        <v>39004.669444444444</v>
      </c>
      <c r="D12" s="3" t="s">
        <v>12</v>
      </c>
      <c r="E12" s="3" t="s">
        <v>13</v>
      </c>
      <c r="F12" s="3">
        <v>0</v>
      </c>
      <c r="G12" s="3" t="s">
        <v>93</v>
      </c>
    </row>
    <row r="13" spans="1:7" hidden="1" x14ac:dyDescent="0.25">
      <c r="B13" s="3" t="s">
        <v>186</v>
      </c>
      <c r="C13" s="2">
        <v>39078.271527777775</v>
      </c>
      <c r="D13" s="3" t="s">
        <v>7</v>
      </c>
      <c r="E13" s="3" t="s">
        <v>87</v>
      </c>
      <c r="F13" s="3">
        <v>0</v>
      </c>
      <c r="G13" s="3" t="s">
        <v>93</v>
      </c>
    </row>
    <row r="14" spans="1:7" x14ac:dyDescent="0.25">
      <c r="B14" s="3" t="s">
        <v>186</v>
      </c>
      <c r="C14" s="2">
        <v>39310.644444444442</v>
      </c>
      <c r="D14" s="3" t="s">
        <v>15</v>
      </c>
      <c r="E14" s="3" t="s">
        <v>15</v>
      </c>
      <c r="F14" s="3">
        <v>0</v>
      </c>
      <c r="G14" s="3" t="s">
        <v>93</v>
      </c>
    </row>
    <row r="15" spans="1:7" hidden="1" x14ac:dyDescent="0.25">
      <c r="B15" s="3" t="s">
        <v>186</v>
      </c>
      <c r="C15" s="2">
        <v>39967.397222222222</v>
      </c>
      <c r="D15" s="3" t="s">
        <v>33</v>
      </c>
      <c r="E15" s="3" t="s">
        <v>34</v>
      </c>
      <c r="F15" s="3">
        <v>0</v>
      </c>
      <c r="G15" s="3" t="s">
        <v>93</v>
      </c>
    </row>
    <row r="16" spans="1:7" x14ac:dyDescent="0.25">
      <c r="B16" s="3" t="s">
        <v>186</v>
      </c>
      <c r="C16" s="2">
        <v>40040.546527777777</v>
      </c>
      <c r="D16" s="3" t="s">
        <v>7</v>
      </c>
      <c r="E16" s="3" t="s">
        <v>16</v>
      </c>
      <c r="F16" s="3">
        <v>0</v>
      </c>
      <c r="G16" s="3" t="s">
        <v>93</v>
      </c>
    </row>
    <row r="17" spans="2:7" hidden="1" x14ac:dyDescent="0.25">
      <c r="B17" s="3" t="s">
        <v>186</v>
      </c>
      <c r="C17" s="2">
        <v>40154.686111111114</v>
      </c>
      <c r="D17" s="3" t="s">
        <v>33</v>
      </c>
      <c r="E17" s="3" t="s">
        <v>178</v>
      </c>
      <c r="F17" s="3">
        <v>0</v>
      </c>
      <c r="G17" s="3" t="s">
        <v>93</v>
      </c>
    </row>
    <row r="18" spans="2:7" hidden="1" x14ac:dyDescent="0.25">
      <c r="B18" s="3" t="s">
        <v>186</v>
      </c>
      <c r="C18" s="2">
        <v>40306.938194444447</v>
      </c>
      <c r="D18" s="3" t="s">
        <v>12</v>
      </c>
      <c r="E18" s="3" t="s">
        <v>13</v>
      </c>
      <c r="F18" s="3">
        <v>0</v>
      </c>
      <c r="G18" s="3" t="s">
        <v>93</v>
      </c>
    </row>
    <row r="19" spans="2:7" x14ac:dyDescent="0.25">
      <c r="B19" s="3" t="s">
        <v>186</v>
      </c>
      <c r="C19" s="2">
        <v>40310.817361111112</v>
      </c>
      <c r="D19" s="3" t="s">
        <v>15</v>
      </c>
      <c r="E19" s="3" t="s">
        <v>15</v>
      </c>
      <c r="F19" s="3">
        <v>0</v>
      </c>
      <c r="G19" s="3" t="s">
        <v>93</v>
      </c>
    </row>
    <row r="20" spans="2:7" hidden="1" x14ac:dyDescent="0.25">
      <c r="B20" s="3" t="s">
        <v>186</v>
      </c>
      <c r="C20" s="2">
        <v>40506.25</v>
      </c>
      <c r="D20" s="3" t="s">
        <v>12</v>
      </c>
      <c r="E20" s="3" t="s">
        <v>13</v>
      </c>
      <c r="F20" s="3">
        <v>0</v>
      </c>
      <c r="G20" s="3" t="s">
        <v>93</v>
      </c>
    </row>
    <row r="21" spans="2:7" hidden="1" x14ac:dyDescent="0.25">
      <c r="B21" s="3" t="s">
        <v>186</v>
      </c>
      <c r="C21" s="2">
        <v>40535.074999999997</v>
      </c>
      <c r="D21" s="3" t="s">
        <v>33</v>
      </c>
      <c r="E21" s="3" t="s">
        <v>178</v>
      </c>
      <c r="F21" s="3">
        <v>0</v>
      </c>
      <c r="G21" s="3" t="s">
        <v>93</v>
      </c>
    </row>
    <row r="22" spans="2:7" x14ac:dyDescent="0.25">
      <c r="B22" s="3" t="s">
        <v>186</v>
      </c>
      <c r="C22" s="2">
        <v>40535.986111111109</v>
      </c>
      <c r="D22" s="3" t="s">
        <v>7</v>
      </c>
      <c r="E22" s="3" t="s">
        <v>16</v>
      </c>
      <c r="F22" s="3">
        <v>0</v>
      </c>
      <c r="G22" s="3" t="s">
        <v>93</v>
      </c>
    </row>
    <row r="23" spans="2:7" hidden="1" x14ac:dyDescent="0.25">
      <c r="B23" s="3" t="s">
        <v>186</v>
      </c>
      <c r="C23" s="2">
        <v>40622.470138888886</v>
      </c>
      <c r="D23" s="3" t="s">
        <v>33</v>
      </c>
      <c r="E23" s="3" t="s">
        <v>139</v>
      </c>
      <c r="F23" s="3">
        <v>0</v>
      </c>
      <c r="G23" s="3" t="s">
        <v>93</v>
      </c>
    </row>
    <row r="24" spans="2:7" hidden="1" x14ac:dyDescent="0.25">
      <c r="B24" s="3" t="s">
        <v>186</v>
      </c>
      <c r="C24" s="2">
        <v>40680.863888888889</v>
      </c>
      <c r="D24" s="3" t="s">
        <v>10</v>
      </c>
      <c r="E24" s="3" t="s">
        <v>11</v>
      </c>
      <c r="F24" s="3">
        <v>0</v>
      </c>
      <c r="G24" s="3" t="s">
        <v>93</v>
      </c>
    </row>
    <row r="25" spans="2:7" x14ac:dyDescent="0.25">
      <c r="B25" s="3" t="s">
        <v>186</v>
      </c>
      <c r="C25" s="2">
        <v>40966.964583333334</v>
      </c>
      <c r="D25" s="3" t="s">
        <v>33</v>
      </c>
      <c r="E25" s="3" t="s">
        <v>135</v>
      </c>
      <c r="F25" s="3">
        <v>0</v>
      </c>
      <c r="G25" s="3" t="s">
        <v>93</v>
      </c>
    </row>
    <row r="26" spans="2:7" hidden="1" x14ac:dyDescent="0.25">
      <c r="B26" s="3" t="s">
        <v>186</v>
      </c>
      <c r="C26" s="2">
        <v>41738.289583333331</v>
      </c>
      <c r="D26" s="3" t="s">
        <v>12</v>
      </c>
      <c r="E26" s="3" t="s">
        <v>13</v>
      </c>
      <c r="F26" s="3">
        <v>0</v>
      </c>
      <c r="G26" s="3" t="s">
        <v>93</v>
      </c>
    </row>
    <row r="27" spans="2:7" x14ac:dyDescent="0.25">
      <c r="B27" s="3" t="s">
        <v>186</v>
      </c>
      <c r="C27" s="2">
        <v>41778.533333333333</v>
      </c>
      <c r="D27" s="3" t="s">
        <v>15</v>
      </c>
      <c r="E27" s="3" t="s">
        <v>15</v>
      </c>
      <c r="F27" s="3">
        <v>0</v>
      </c>
      <c r="G27" s="3" t="s">
        <v>93</v>
      </c>
    </row>
    <row r="28" spans="2:7" x14ac:dyDescent="0.25">
      <c r="B28" s="3" t="s">
        <v>186</v>
      </c>
      <c r="C28" s="2">
        <v>41950.057638888888</v>
      </c>
      <c r="D28" s="3" t="s">
        <v>7</v>
      </c>
      <c r="E28" s="3" t="s">
        <v>136</v>
      </c>
      <c r="F28" s="3">
        <v>0</v>
      </c>
      <c r="G28" s="3" t="s">
        <v>93</v>
      </c>
    </row>
    <row r="29" spans="2:7" hidden="1" x14ac:dyDescent="0.25">
      <c r="B29" s="3" t="s">
        <v>186</v>
      </c>
      <c r="C29" s="2">
        <v>41975.321527777778</v>
      </c>
      <c r="D29" s="3" t="s">
        <v>10</v>
      </c>
      <c r="E29" s="3" t="s">
        <v>11</v>
      </c>
      <c r="F29" s="3">
        <v>0</v>
      </c>
      <c r="G29" s="3" t="s">
        <v>93</v>
      </c>
    </row>
    <row r="30" spans="2:7" x14ac:dyDescent="0.25">
      <c r="B30" s="3" t="s">
        <v>186</v>
      </c>
      <c r="C30" s="2">
        <v>42020.784722222219</v>
      </c>
      <c r="D30" s="3" t="s">
        <v>15</v>
      </c>
      <c r="E30" s="3" t="s">
        <v>15</v>
      </c>
      <c r="F30" s="3">
        <v>0</v>
      </c>
      <c r="G30" s="3" t="s">
        <v>93</v>
      </c>
    </row>
    <row r="31" spans="2:7" hidden="1" x14ac:dyDescent="0.25">
      <c r="B31" s="3" t="s">
        <v>214</v>
      </c>
      <c r="C31" s="2">
        <v>40182.706250000003</v>
      </c>
      <c r="D31" s="3" t="s">
        <v>10</v>
      </c>
      <c r="E31" s="3" t="s">
        <v>11</v>
      </c>
      <c r="F31" s="3">
        <v>0</v>
      </c>
      <c r="G31" s="3" t="s">
        <v>189</v>
      </c>
    </row>
    <row r="32" spans="2:7" hidden="1" x14ac:dyDescent="0.25">
      <c r="B32" s="3" t="s">
        <v>214</v>
      </c>
      <c r="C32" s="2">
        <v>40429.39166666667</v>
      </c>
      <c r="D32" s="3" t="s">
        <v>7</v>
      </c>
      <c r="E32" s="3" t="s">
        <v>137</v>
      </c>
      <c r="F32" s="3">
        <v>0</v>
      </c>
      <c r="G32" s="3" t="s">
        <v>189</v>
      </c>
    </row>
    <row r="33" spans="2:7" x14ac:dyDescent="0.25">
      <c r="B33" s="3" t="s">
        <v>214</v>
      </c>
      <c r="C33" s="2">
        <v>40451.579861111109</v>
      </c>
      <c r="D33" s="3" t="s">
        <v>33</v>
      </c>
      <c r="E33" s="3" t="s">
        <v>135</v>
      </c>
      <c r="F33" s="3">
        <v>0</v>
      </c>
      <c r="G33" s="3" t="s">
        <v>189</v>
      </c>
    </row>
    <row r="34" spans="2:7" hidden="1" x14ac:dyDescent="0.25">
      <c r="B34" s="3" t="s">
        <v>214</v>
      </c>
      <c r="C34" s="2">
        <v>40451.758333333331</v>
      </c>
      <c r="D34" s="3" t="s">
        <v>33</v>
      </c>
      <c r="E34" s="3" t="s">
        <v>34</v>
      </c>
      <c r="F34" s="3">
        <v>0</v>
      </c>
      <c r="G34" s="3" t="s">
        <v>189</v>
      </c>
    </row>
    <row r="35" spans="2:7" hidden="1" x14ac:dyDescent="0.25">
      <c r="B35" s="3" t="s">
        <v>214</v>
      </c>
      <c r="C35" s="2">
        <v>40472.002083333333</v>
      </c>
      <c r="D35" s="3" t="s">
        <v>7</v>
      </c>
      <c r="E35" s="3" t="s">
        <v>14</v>
      </c>
      <c r="F35" s="3">
        <v>0</v>
      </c>
      <c r="G35" s="3" t="s">
        <v>189</v>
      </c>
    </row>
    <row r="36" spans="2:7" hidden="1" x14ac:dyDescent="0.25">
      <c r="B36" s="3" t="s">
        <v>214</v>
      </c>
      <c r="C36" s="2">
        <v>40472.064583333333</v>
      </c>
      <c r="D36" s="3" t="s">
        <v>7</v>
      </c>
      <c r="E36" s="3" t="s">
        <v>14</v>
      </c>
      <c r="F36" s="3">
        <v>0</v>
      </c>
      <c r="G36" s="3" t="s">
        <v>189</v>
      </c>
    </row>
    <row r="37" spans="2:7" hidden="1" x14ac:dyDescent="0.25">
      <c r="B37" s="3" t="s">
        <v>214</v>
      </c>
      <c r="C37" s="2">
        <v>40536.932638888888</v>
      </c>
      <c r="D37" s="3" t="s">
        <v>7</v>
      </c>
      <c r="E37" s="3" t="s">
        <v>62</v>
      </c>
      <c r="F37" s="3">
        <v>0</v>
      </c>
      <c r="G37" s="3" t="s">
        <v>189</v>
      </c>
    </row>
    <row r="38" spans="2:7" x14ac:dyDescent="0.25">
      <c r="B38" s="3" t="s">
        <v>214</v>
      </c>
      <c r="C38" s="2">
        <v>40576.050694444442</v>
      </c>
      <c r="D38" s="3" t="s">
        <v>33</v>
      </c>
      <c r="E38" s="3" t="s">
        <v>37</v>
      </c>
      <c r="F38" s="3">
        <v>0</v>
      </c>
      <c r="G38" s="3" t="s">
        <v>189</v>
      </c>
    </row>
    <row r="39" spans="2:7" hidden="1" x14ac:dyDescent="0.25">
      <c r="B39" s="3" t="s">
        <v>214</v>
      </c>
      <c r="C39" s="2">
        <v>40938.307638888888</v>
      </c>
      <c r="D39" s="3" t="s">
        <v>10</v>
      </c>
      <c r="E39" s="3" t="s">
        <v>11</v>
      </c>
      <c r="F39" s="3">
        <v>0</v>
      </c>
      <c r="G39" s="3" t="s">
        <v>189</v>
      </c>
    </row>
    <row r="40" spans="2:7" hidden="1" x14ac:dyDescent="0.25">
      <c r="B40" s="3" t="s">
        <v>214</v>
      </c>
      <c r="C40" s="2">
        <v>40948.62777777778</v>
      </c>
      <c r="D40" s="3" t="s">
        <v>7</v>
      </c>
      <c r="E40" s="3" t="s">
        <v>14</v>
      </c>
      <c r="F40" s="3">
        <v>0</v>
      </c>
      <c r="G40" s="3" t="s">
        <v>189</v>
      </c>
    </row>
    <row r="41" spans="2:7" hidden="1" x14ac:dyDescent="0.25">
      <c r="B41" s="3" t="s">
        <v>214</v>
      </c>
      <c r="C41" s="2">
        <v>41161.75277777778</v>
      </c>
      <c r="D41" s="3" t="s">
        <v>33</v>
      </c>
      <c r="E41" s="3" t="s">
        <v>34</v>
      </c>
      <c r="F41" s="3">
        <v>0</v>
      </c>
      <c r="G41" s="3" t="s">
        <v>189</v>
      </c>
    </row>
    <row r="42" spans="2:7" x14ac:dyDescent="0.25">
      <c r="B42" s="3" t="s">
        <v>214</v>
      </c>
      <c r="C42" s="2">
        <v>41219.530555555553</v>
      </c>
      <c r="D42" s="3" t="s">
        <v>7</v>
      </c>
      <c r="E42" s="3" t="s">
        <v>81</v>
      </c>
      <c r="F42" s="3">
        <v>0</v>
      </c>
      <c r="G42" s="3" t="s">
        <v>189</v>
      </c>
    </row>
    <row r="43" spans="2:7" x14ac:dyDescent="0.25">
      <c r="B43" s="3" t="s">
        <v>214</v>
      </c>
      <c r="C43" s="2">
        <v>41256.158333333333</v>
      </c>
      <c r="D43" s="3" t="s">
        <v>10</v>
      </c>
      <c r="E43" s="3" t="s">
        <v>118</v>
      </c>
      <c r="F43" s="3">
        <v>0</v>
      </c>
      <c r="G43" s="3" t="s">
        <v>189</v>
      </c>
    </row>
    <row r="44" spans="2:7" hidden="1" x14ac:dyDescent="0.25">
      <c r="B44" s="3" t="s">
        <v>214</v>
      </c>
      <c r="C44" s="2">
        <v>41304.055555555555</v>
      </c>
      <c r="D44" s="3" t="s">
        <v>10</v>
      </c>
      <c r="E44" s="3" t="s">
        <v>11</v>
      </c>
      <c r="F44" s="3">
        <v>0</v>
      </c>
      <c r="G44" s="3" t="s">
        <v>189</v>
      </c>
    </row>
    <row r="45" spans="2:7" x14ac:dyDescent="0.25">
      <c r="B45" s="3" t="s">
        <v>214</v>
      </c>
      <c r="C45" s="2">
        <v>41318.479166666664</v>
      </c>
      <c r="D45" s="3" t="s">
        <v>7</v>
      </c>
      <c r="E45" s="3" t="s">
        <v>136</v>
      </c>
      <c r="F45" s="3">
        <v>0</v>
      </c>
      <c r="G45" s="3" t="s">
        <v>189</v>
      </c>
    </row>
    <row r="46" spans="2:7" hidden="1" x14ac:dyDescent="0.25">
      <c r="B46" s="3" t="s">
        <v>214</v>
      </c>
      <c r="C46" s="2">
        <v>41513.544444444444</v>
      </c>
      <c r="D46" s="3" t="s">
        <v>7</v>
      </c>
      <c r="E46" s="3" t="s">
        <v>62</v>
      </c>
      <c r="F46" s="3">
        <v>0</v>
      </c>
      <c r="G46" s="3" t="s">
        <v>189</v>
      </c>
    </row>
    <row r="47" spans="2:7" x14ac:dyDescent="0.25">
      <c r="B47" s="3" t="s">
        <v>214</v>
      </c>
      <c r="C47" s="2">
        <v>41553.540972222225</v>
      </c>
      <c r="D47" s="3" t="s">
        <v>15</v>
      </c>
      <c r="E47" s="3" t="s">
        <v>15</v>
      </c>
      <c r="F47" s="3">
        <v>0</v>
      </c>
      <c r="G47" s="3" t="s">
        <v>189</v>
      </c>
    </row>
    <row r="48" spans="2:7" hidden="1" x14ac:dyDescent="0.25">
      <c r="B48" s="3" t="s">
        <v>214</v>
      </c>
      <c r="C48" s="2">
        <v>41577.755555555559</v>
      </c>
      <c r="D48" s="3" t="s">
        <v>7</v>
      </c>
      <c r="E48" s="3" t="s">
        <v>62</v>
      </c>
      <c r="F48" s="3">
        <v>0</v>
      </c>
      <c r="G48" s="3" t="s">
        <v>189</v>
      </c>
    </row>
    <row r="49" spans="2:7" x14ac:dyDescent="0.25">
      <c r="B49" s="3" t="s">
        <v>214</v>
      </c>
      <c r="C49" s="2">
        <v>41838.897222222222</v>
      </c>
      <c r="D49" s="3" t="s">
        <v>15</v>
      </c>
      <c r="E49" s="3" t="s">
        <v>15</v>
      </c>
      <c r="F49" s="3">
        <v>0</v>
      </c>
      <c r="G49" s="3" t="s">
        <v>189</v>
      </c>
    </row>
    <row r="50" spans="2:7" x14ac:dyDescent="0.25">
      <c r="B50" s="3" t="s">
        <v>214</v>
      </c>
      <c r="C50" s="2">
        <v>41913.542361111111</v>
      </c>
      <c r="D50" s="3" t="s">
        <v>15</v>
      </c>
      <c r="E50" s="3" t="s">
        <v>15</v>
      </c>
      <c r="F50" s="3">
        <v>0</v>
      </c>
      <c r="G50" s="3" t="s">
        <v>189</v>
      </c>
    </row>
    <row r="51" spans="2:7" x14ac:dyDescent="0.25">
      <c r="B51" s="3" t="s">
        <v>199</v>
      </c>
      <c r="C51" s="2">
        <v>38374.362500000003</v>
      </c>
      <c r="D51" s="3" t="s">
        <v>15</v>
      </c>
      <c r="E51" s="3" t="s">
        <v>15</v>
      </c>
      <c r="F51" s="3">
        <v>0</v>
      </c>
      <c r="G51" s="3" t="s">
        <v>200</v>
      </c>
    </row>
    <row r="52" spans="2:7" hidden="1" x14ac:dyDescent="0.25">
      <c r="B52" s="3" t="s">
        <v>199</v>
      </c>
      <c r="C52" s="2">
        <v>38487.125694444447</v>
      </c>
      <c r="D52" s="3" t="s">
        <v>12</v>
      </c>
      <c r="E52" s="3" t="s">
        <v>13</v>
      </c>
      <c r="F52" s="3">
        <v>0</v>
      </c>
      <c r="G52" s="3" t="s">
        <v>200</v>
      </c>
    </row>
    <row r="53" spans="2:7" x14ac:dyDescent="0.25">
      <c r="B53" s="3" t="s">
        <v>199</v>
      </c>
      <c r="C53" s="2">
        <v>38492.17083333333</v>
      </c>
      <c r="D53" s="3" t="s">
        <v>15</v>
      </c>
      <c r="E53" s="3" t="s">
        <v>15</v>
      </c>
      <c r="F53" s="3">
        <v>0</v>
      </c>
      <c r="G53" s="3" t="s">
        <v>200</v>
      </c>
    </row>
    <row r="54" spans="2:7" x14ac:dyDescent="0.25">
      <c r="B54" s="3" t="s">
        <v>199</v>
      </c>
      <c r="C54" s="2">
        <v>38507.39166666667</v>
      </c>
      <c r="D54" s="3" t="s">
        <v>15</v>
      </c>
      <c r="E54" s="3" t="s">
        <v>15</v>
      </c>
      <c r="F54" s="3">
        <v>0</v>
      </c>
      <c r="G54" s="3" t="s">
        <v>200</v>
      </c>
    </row>
    <row r="55" spans="2:7" hidden="1" x14ac:dyDescent="0.25">
      <c r="B55" s="3" t="s">
        <v>199</v>
      </c>
      <c r="C55" s="2">
        <v>38556.084027777775</v>
      </c>
      <c r="D55" s="3" t="s">
        <v>33</v>
      </c>
      <c r="E55" s="3" t="s">
        <v>34</v>
      </c>
      <c r="F55" s="3">
        <v>0</v>
      </c>
      <c r="G55" s="3" t="s">
        <v>200</v>
      </c>
    </row>
    <row r="56" spans="2:7" hidden="1" x14ac:dyDescent="0.25">
      <c r="B56" s="3" t="s">
        <v>199</v>
      </c>
      <c r="C56" s="2">
        <v>38556.086805555555</v>
      </c>
      <c r="D56" s="3" t="s">
        <v>33</v>
      </c>
      <c r="E56" s="3" t="s">
        <v>34</v>
      </c>
      <c r="F56" s="3">
        <v>0</v>
      </c>
      <c r="G56" s="3" t="s">
        <v>200</v>
      </c>
    </row>
    <row r="57" spans="2:7" hidden="1" x14ac:dyDescent="0.25">
      <c r="B57" s="3" t="s">
        <v>199</v>
      </c>
      <c r="C57" s="2">
        <v>38556.088888888888</v>
      </c>
      <c r="D57" s="3" t="s">
        <v>33</v>
      </c>
      <c r="E57" s="3" t="s">
        <v>34</v>
      </c>
      <c r="F57" s="3">
        <v>0</v>
      </c>
      <c r="G57" s="3" t="s">
        <v>200</v>
      </c>
    </row>
    <row r="58" spans="2:7" hidden="1" x14ac:dyDescent="0.25">
      <c r="B58" s="3" t="s">
        <v>199</v>
      </c>
      <c r="C58" s="2">
        <v>38641.754861111112</v>
      </c>
      <c r="D58" s="3" t="s">
        <v>33</v>
      </c>
      <c r="E58" s="3" t="s">
        <v>34</v>
      </c>
      <c r="F58" s="3">
        <v>0</v>
      </c>
      <c r="G58" s="3" t="s">
        <v>200</v>
      </c>
    </row>
    <row r="59" spans="2:7" hidden="1" x14ac:dyDescent="0.25">
      <c r="B59" s="3" t="s">
        <v>199</v>
      </c>
      <c r="C59" s="2">
        <v>38689.474999999999</v>
      </c>
      <c r="D59" s="3" t="s">
        <v>12</v>
      </c>
      <c r="E59" s="3" t="s">
        <v>13</v>
      </c>
      <c r="F59" s="3">
        <v>0</v>
      </c>
      <c r="G59" s="3" t="s">
        <v>200</v>
      </c>
    </row>
    <row r="60" spans="2:7" hidden="1" x14ac:dyDescent="0.25">
      <c r="B60" s="3" t="s">
        <v>199</v>
      </c>
      <c r="C60" s="2">
        <v>38900.243055555555</v>
      </c>
      <c r="D60" s="3" t="s">
        <v>10</v>
      </c>
      <c r="E60" s="3" t="s">
        <v>11</v>
      </c>
      <c r="F60" s="3">
        <v>1</v>
      </c>
      <c r="G60" s="3" t="s">
        <v>200</v>
      </c>
    </row>
    <row r="61" spans="2:7" x14ac:dyDescent="0.25">
      <c r="B61" s="3" t="s">
        <v>199</v>
      </c>
      <c r="C61" s="2">
        <v>38941.599999999999</v>
      </c>
      <c r="D61" s="3" t="s">
        <v>15</v>
      </c>
      <c r="E61" s="3" t="s">
        <v>15</v>
      </c>
      <c r="F61" s="3">
        <v>0</v>
      </c>
      <c r="G61" s="3" t="s">
        <v>200</v>
      </c>
    </row>
    <row r="62" spans="2:7" x14ac:dyDescent="0.25">
      <c r="B62" s="3" t="s">
        <v>199</v>
      </c>
      <c r="C62" s="2">
        <v>39005.646527777775</v>
      </c>
      <c r="D62" s="3" t="s">
        <v>15</v>
      </c>
      <c r="E62" s="3" t="s">
        <v>15</v>
      </c>
      <c r="F62" s="3">
        <v>0</v>
      </c>
      <c r="G62" s="3" t="s">
        <v>200</v>
      </c>
    </row>
    <row r="63" spans="2:7" hidden="1" x14ac:dyDescent="0.25">
      <c r="B63" s="3" t="s">
        <v>199</v>
      </c>
      <c r="C63" s="2">
        <v>39082.694444444445</v>
      </c>
      <c r="D63" s="3" t="s">
        <v>10</v>
      </c>
      <c r="E63" s="3" t="s">
        <v>11</v>
      </c>
      <c r="F63" s="3">
        <v>0</v>
      </c>
      <c r="G63" s="3" t="s">
        <v>200</v>
      </c>
    </row>
    <row r="64" spans="2:7" hidden="1" x14ac:dyDescent="0.25">
      <c r="B64" s="3" t="s">
        <v>199</v>
      </c>
      <c r="C64" s="2">
        <v>39082.79791666667</v>
      </c>
      <c r="D64" s="3" t="s">
        <v>10</v>
      </c>
      <c r="E64" s="3" t="s">
        <v>11</v>
      </c>
      <c r="F64" s="3">
        <v>0</v>
      </c>
      <c r="G64" s="3" t="s">
        <v>200</v>
      </c>
    </row>
    <row r="65" spans="2:7" x14ac:dyDescent="0.25">
      <c r="B65" s="3" t="s">
        <v>199</v>
      </c>
      <c r="C65" s="2">
        <v>39154.444444444445</v>
      </c>
      <c r="D65" s="3" t="s">
        <v>15</v>
      </c>
      <c r="E65" s="3" t="s">
        <v>15</v>
      </c>
      <c r="F65" s="3">
        <v>0</v>
      </c>
      <c r="G65" s="3" t="s">
        <v>200</v>
      </c>
    </row>
    <row r="66" spans="2:7" hidden="1" x14ac:dyDescent="0.25">
      <c r="B66" s="3" t="s">
        <v>199</v>
      </c>
      <c r="C66" s="2">
        <v>39163.709722222222</v>
      </c>
      <c r="D66" s="3" t="s">
        <v>33</v>
      </c>
      <c r="E66" s="3" t="s">
        <v>34</v>
      </c>
      <c r="F66" s="3">
        <v>0</v>
      </c>
      <c r="G66" s="3" t="s">
        <v>200</v>
      </c>
    </row>
    <row r="67" spans="2:7" hidden="1" x14ac:dyDescent="0.25">
      <c r="B67" s="3" t="s">
        <v>199</v>
      </c>
      <c r="C67" s="2">
        <v>39196.69027777778</v>
      </c>
      <c r="D67" s="3" t="s">
        <v>7</v>
      </c>
      <c r="E67" s="3" t="s">
        <v>62</v>
      </c>
      <c r="F67" s="3">
        <v>0</v>
      </c>
      <c r="G67" s="3" t="s">
        <v>200</v>
      </c>
    </row>
    <row r="68" spans="2:7" hidden="1" x14ac:dyDescent="0.25">
      <c r="B68" s="3" t="s">
        <v>199</v>
      </c>
      <c r="C68" s="2">
        <v>39254.237500000003</v>
      </c>
      <c r="D68" s="3" t="s">
        <v>10</v>
      </c>
      <c r="E68" s="3" t="s">
        <v>11</v>
      </c>
      <c r="F68" s="3">
        <v>0</v>
      </c>
      <c r="G68" s="3" t="s">
        <v>200</v>
      </c>
    </row>
    <row r="69" spans="2:7" hidden="1" x14ac:dyDescent="0.25">
      <c r="B69" s="3" t="s">
        <v>199</v>
      </c>
      <c r="C69" s="2">
        <v>39277.116666666669</v>
      </c>
      <c r="D69" s="3" t="s">
        <v>12</v>
      </c>
      <c r="E69" s="3" t="s">
        <v>13</v>
      </c>
      <c r="F69" s="3">
        <v>1</v>
      </c>
      <c r="G69" s="3" t="s">
        <v>200</v>
      </c>
    </row>
    <row r="70" spans="2:7" hidden="1" x14ac:dyDescent="0.25">
      <c r="B70" s="3" t="s">
        <v>199</v>
      </c>
      <c r="C70" s="2">
        <v>39319.595833333333</v>
      </c>
      <c r="D70" s="3" t="s">
        <v>10</v>
      </c>
      <c r="E70" s="3" t="s">
        <v>85</v>
      </c>
      <c r="F70" s="3">
        <v>0</v>
      </c>
      <c r="G70" s="3" t="s">
        <v>200</v>
      </c>
    </row>
    <row r="71" spans="2:7" hidden="1" x14ac:dyDescent="0.25">
      <c r="B71" s="3" t="s">
        <v>199</v>
      </c>
      <c r="C71" s="2">
        <v>39320.28125</v>
      </c>
      <c r="D71" s="3" t="s">
        <v>33</v>
      </c>
      <c r="E71" s="3" t="s">
        <v>34</v>
      </c>
      <c r="F71" s="3">
        <v>0</v>
      </c>
      <c r="G71" s="3" t="s">
        <v>200</v>
      </c>
    </row>
    <row r="72" spans="2:7" hidden="1" x14ac:dyDescent="0.25">
      <c r="B72" s="3" t="s">
        <v>199</v>
      </c>
      <c r="C72" s="2">
        <v>39320.316666666666</v>
      </c>
      <c r="D72" s="3" t="s">
        <v>33</v>
      </c>
      <c r="E72" s="3" t="s">
        <v>34</v>
      </c>
      <c r="F72" s="3">
        <v>0</v>
      </c>
      <c r="G72" s="3" t="s">
        <v>200</v>
      </c>
    </row>
    <row r="73" spans="2:7" hidden="1" x14ac:dyDescent="0.25">
      <c r="B73" s="3" t="s">
        <v>199</v>
      </c>
      <c r="C73" s="2">
        <v>39320.368055555555</v>
      </c>
      <c r="D73" s="3" t="s">
        <v>33</v>
      </c>
      <c r="E73" s="3" t="s">
        <v>34</v>
      </c>
      <c r="F73" s="3">
        <v>0</v>
      </c>
      <c r="G73" s="3" t="s">
        <v>200</v>
      </c>
    </row>
    <row r="74" spans="2:7" hidden="1" x14ac:dyDescent="0.25">
      <c r="B74" s="3" t="s">
        <v>199</v>
      </c>
      <c r="C74" s="2">
        <v>39320.53125</v>
      </c>
      <c r="D74" s="3" t="s">
        <v>33</v>
      </c>
      <c r="E74" s="3" t="s">
        <v>34</v>
      </c>
      <c r="F74" s="3">
        <v>0</v>
      </c>
      <c r="G74" s="3" t="s">
        <v>200</v>
      </c>
    </row>
    <row r="75" spans="2:7" x14ac:dyDescent="0.25">
      <c r="B75" s="3" t="s">
        <v>199</v>
      </c>
      <c r="C75" s="2">
        <v>39355.243055555555</v>
      </c>
      <c r="D75" s="3" t="s">
        <v>7</v>
      </c>
      <c r="E75" s="3" t="s">
        <v>16</v>
      </c>
      <c r="F75" s="3">
        <v>0</v>
      </c>
      <c r="G75" s="3" t="s">
        <v>200</v>
      </c>
    </row>
    <row r="76" spans="2:7" x14ac:dyDescent="0.25">
      <c r="B76" s="3" t="s">
        <v>199</v>
      </c>
      <c r="C76" s="2">
        <v>39371.587500000001</v>
      </c>
      <c r="D76" s="3" t="s">
        <v>15</v>
      </c>
      <c r="E76" s="3" t="s">
        <v>15</v>
      </c>
      <c r="F76" s="3">
        <v>0</v>
      </c>
      <c r="G76" s="3" t="s">
        <v>200</v>
      </c>
    </row>
    <row r="77" spans="2:7" x14ac:dyDescent="0.25">
      <c r="B77" s="3" t="s">
        <v>199</v>
      </c>
      <c r="C77" s="2">
        <v>39377.03125</v>
      </c>
      <c r="D77" s="3" t="s">
        <v>33</v>
      </c>
      <c r="E77" s="3" t="s">
        <v>135</v>
      </c>
      <c r="F77" s="3">
        <v>0</v>
      </c>
      <c r="G77" s="3" t="s">
        <v>200</v>
      </c>
    </row>
    <row r="78" spans="2:7" x14ac:dyDescent="0.25">
      <c r="B78" s="3" t="s">
        <v>199</v>
      </c>
      <c r="C78" s="2">
        <v>39377.03125</v>
      </c>
      <c r="D78" s="3" t="s">
        <v>33</v>
      </c>
      <c r="E78" s="3" t="s">
        <v>135</v>
      </c>
      <c r="F78" s="3">
        <v>0</v>
      </c>
      <c r="G78" s="3" t="s">
        <v>200</v>
      </c>
    </row>
    <row r="79" spans="2:7" x14ac:dyDescent="0.25">
      <c r="B79" s="3" t="s">
        <v>199</v>
      </c>
      <c r="C79" s="2">
        <v>39377.087500000001</v>
      </c>
      <c r="D79" s="3" t="s">
        <v>33</v>
      </c>
      <c r="E79" s="3" t="s">
        <v>37</v>
      </c>
      <c r="F79" s="3">
        <v>0</v>
      </c>
      <c r="G79" s="3" t="s">
        <v>200</v>
      </c>
    </row>
    <row r="80" spans="2:7" x14ac:dyDescent="0.25">
      <c r="B80" s="3" t="s">
        <v>199</v>
      </c>
      <c r="C80" s="2">
        <v>39450.490277777775</v>
      </c>
      <c r="D80" s="3" t="s">
        <v>7</v>
      </c>
      <c r="E80" s="3" t="s">
        <v>41</v>
      </c>
      <c r="F80" s="3">
        <v>0</v>
      </c>
      <c r="G80" s="3" t="s">
        <v>200</v>
      </c>
    </row>
    <row r="81" spans="2:7" hidden="1" x14ac:dyDescent="0.25">
      <c r="B81" s="3" t="s">
        <v>199</v>
      </c>
      <c r="C81" s="2">
        <v>39516.758333333331</v>
      </c>
      <c r="D81" s="3" t="s">
        <v>10</v>
      </c>
      <c r="E81" s="3" t="s">
        <v>85</v>
      </c>
      <c r="F81" s="3">
        <v>0</v>
      </c>
      <c r="G81" s="3" t="s">
        <v>200</v>
      </c>
    </row>
    <row r="82" spans="2:7" hidden="1" x14ac:dyDescent="0.25">
      <c r="B82" s="3" t="s">
        <v>199</v>
      </c>
      <c r="C82" s="2">
        <v>39527.495138888888</v>
      </c>
      <c r="D82" s="3" t="s">
        <v>12</v>
      </c>
      <c r="E82" s="3" t="s">
        <v>80</v>
      </c>
      <c r="F82" s="3">
        <v>0</v>
      </c>
      <c r="G82" s="3" t="s">
        <v>200</v>
      </c>
    </row>
    <row r="83" spans="2:7" hidden="1" x14ac:dyDescent="0.25">
      <c r="B83" s="3" t="s">
        <v>199</v>
      </c>
      <c r="C83" s="2">
        <v>39590.563194444447</v>
      </c>
      <c r="D83" s="3" t="s">
        <v>33</v>
      </c>
      <c r="E83" s="3" t="s">
        <v>34</v>
      </c>
      <c r="F83" s="3">
        <v>0</v>
      </c>
      <c r="G83" s="3" t="s">
        <v>200</v>
      </c>
    </row>
    <row r="84" spans="2:7" hidden="1" x14ac:dyDescent="0.25">
      <c r="B84" s="3" t="s">
        <v>199</v>
      </c>
      <c r="C84" s="2">
        <v>39637.804861111108</v>
      </c>
      <c r="D84" s="3" t="s">
        <v>10</v>
      </c>
      <c r="E84" s="3" t="s">
        <v>11</v>
      </c>
      <c r="F84" s="3">
        <v>1</v>
      </c>
      <c r="G84" s="3" t="s">
        <v>200</v>
      </c>
    </row>
    <row r="85" spans="2:7" hidden="1" x14ac:dyDescent="0.25">
      <c r="B85" s="3" t="s">
        <v>199</v>
      </c>
      <c r="C85" s="2">
        <v>39680.990277777775</v>
      </c>
      <c r="D85" s="3" t="s">
        <v>10</v>
      </c>
      <c r="E85" s="3" t="s">
        <v>36</v>
      </c>
      <c r="F85" s="3">
        <v>0</v>
      </c>
      <c r="G85" s="3" t="s">
        <v>200</v>
      </c>
    </row>
    <row r="86" spans="2:7" hidden="1" x14ac:dyDescent="0.25">
      <c r="B86" s="3" t="s">
        <v>199</v>
      </c>
      <c r="C86" s="2">
        <v>39756.009722222225</v>
      </c>
      <c r="D86" s="3" t="s">
        <v>12</v>
      </c>
      <c r="E86" s="3" t="s">
        <v>13</v>
      </c>
      <c r="F86" s="3">
        <v>0</v>
      </c>
      <c r="G86" s="3" t="s">
        <v>200</v>
      </c>
    </row>
    <row r="87" spans="2:7" x14ac:dyDescent="0.25">
      <c r="B87" s="3" t="s">
        <v>199</v>
      </c>
      <c r="C87" s="2">
        <v>39777.513888888891</v>
      </c>
      <c r="D87" s="3" t="s">
        <v>15</v>
      </c>
      <c r="E87" s="3" t="s">
        <v>15</v>
      </c>
      <c r="F87" s="3">
        <v>0</v>
      </c>
      <c r="G87" s="3" t="s">
        <v>200</v>
      </c>
    </row>
    <row r="88" spans="2:7" x14ac:dyDescent="0.25">
      <c r="B88" s="3" t="s">
        <v>199</v>
      </c>
      <c r="C88" s="2">
        <v>39839.973611111112</v>
      </c>
      <c r="D88" s="3" t="s">
        <v>15</v>
      </c>
      <c r="E88" s="3" t="s">
        <v>15</v>
      </c>
      <c r="F88" s="3">
        <v>0</v>
      </c>
      <c r="G88" s="3" t="s">
        <v>200</v>
      </c>
    </row>
    <row r="89" spans="2:7" hidden="1" x14ac:dyDescent="0.25">
      <c r="B89" s="3" t="s">
        <v>199</v>
      </c>
      <c r="C89" s="2">
        <v>39916.708333333336</v>
      </c>
      <c r="D89" s="3" t="s">
        <v>7</v>
      </c>
      <c r="E89" s="3" t="s">
        <v>14</v>
      </c>
      <c r="F89" s="3">
        <v>0</v>
      </c>
      <c r="G89" s="3" t="s">
        <v>200</v>
      </c>
    </row>
    <row r="90" spans="2:7" x14ac:dyDescent="0.25">
      <c r="B90" s="3" t="s">
        <v>199</v>
      </c>
      <c r="C90" s="2">
        <v>39919.522916666669</v>
      </c>
      <c r="D90" s="3" t="s">
        <v>15</v>
      </c>
      <c r="E90" s="3" t="s">
        <v>15</v>
      </c>
      <c r="F90" s="3">
        <v>0</v>
      </c>
      <c r="G90" s="3" t="s">
        <v>200</v>
      </c>
    </row>
    <row r="91" spans="2:7" hidden="1" x14ac:dyDescent="0.25">
      <c r="B91" s="3" t="s">
        <v>199</v>
      </c>
      <c r="C91" s="2">
        <v>39962.21875</v>
      </c>
      <c r="D91" s="3" t="s">
        <v>12</v>
      </c>
      <c r="E91" s="3" t="s">
        <v>13</v>
      </c>
      <c r="F91" s="3">
        <v>0</v>
      </c>
      <c r="G91" s="3" t="s">
        <v>200</v>
      </c>
    </row>
    <row r="92" spans="2:7" hidden="1" x14ac:dyDescent="0.25">
      <c r="B92" s="3" t="s">
        <v>199</v>
      </c>
      <c r="C92" s="2">
        <v>40154.225694444445</v>
      </c>
      <c r="D92" s="3" t="s">
        <v>33</v>
      </c>
      <c r="E92" s="3" t="s">
        <v>179</v>
      </c>
      <c r="F92" s="3">
        <v>0</v>
      </c>
      <c r="G92" s="3" t="s">
        <v>200</v>
      </c>
    </row>
    <row r="93" spans="2:7" x14ac:dyDescent="0.25">
      <c r="B93" s="3" t="s">
        <v>199</v>
      </c>
      <c r="C93" s="2">
        <v>40196.677777777775</v>
      </c>
      <c r="D93" s="3" t="s">
        <v>33</v>
      </c>
      <c r="E93" s="3" t="s">
        <v>135</v>
      </c>
      <c r="F93" s="3">
        <v>0</v>
      </c>
      <c r="G93" s="3" t="s">
        <v>200</v>
      </c>
    </row>
    <row r="94" spans="2:7" hidden="1" x14ac:dyDescent="0.25">
      <c r="B94" s="3" t="s">
        <v>199</v>
      </c>
      <c r="C94" s="2">
        <v>40324.740277777775</v>
      </c>
      <c r="D94" s="3" t="s">
        <v>10</v>
      </c>
      <c r="E94" s="3" t="s">
        <v>11</v>
      </c>
      <c r="F94" s="3">
        <v>0</v>
      </c>
      <c r="G94" s="3" t="s">
        <v>200</v>
      </c>
    </row>
    <row r="95" spans="2:7" hidden="1" x14ac:dyDescent="0.25">
      <c r="B95" s="3" t="s">
        <v>199</v>
      </c>
      <c r="C95" s="2">
        <v>40534.299305555556</v>
      </c>
      <c r="D95" s="3" t="s">
        <v>33</v>
      </c>
      <c r="E95" s="3" t="s">
        <v>178</v>
      </c>
      <c r="F95" s="3">
        <v>0</v>
      </c>
      <c r="G95" s="3" t="s">
        <v>200</v>
      </c>
    </row>
    <row r="96" spans="2:7" hidden="1" x14ac:dyDescent="0.25">
      <c r="B96" s="3" t="s">
        <v>199</v>
      </c>
      <c r="C96" s="2">
        <v>40541.609027777777</v>
      </c>
      <c r="D96" s="3" t="s">
        <v>33</v>
      </c>
      <c r="E96" s="3" t="s">
        <v>178</v>
      </c>
      <c r="F96" s="3">
        <v>0</v>
      </c>
      <c r="G96" s="3" t="s">
        <v>200</v>
      </c>
    </row>
    <row r="97" spans="2:7" hidden="1" x14ac:dyDescent="0.25">
      <c r="B97" s="3" t="s">
        <v>199</v>
      </c>
      <c r="C97" s="2">
        <v>40558.927777777775</v>
      </c>
      <c r="D97" s="3" t="s">
        <v>12</v>
      </c>
      <c r="E97" s="3" t="s">
        <v>13</v>
      </c>
      <c r="F97" s="3">
        <v>0</v>
      </c>
      <c r="G97" s="3" t="s">
        <v>200</v>
      </c>
    </row>
    <row r="98" spans="2:7" x14ac:dyDescent="0.25">
      <c r="B98" s="3" t="s">
        <v>199</v>
      </c>
      <c r="C98" s="2">
        <v>40566.222222222219</v>
      </c>
      <c r="D98" s="3" t="s">
        <v>15</v>
      </c>
      <c r="E98" s="3" t="s">
        <v>15</v>
      </c>
      <c r="F98" s="3">
        <v>0</v>
      </c>
      <c r="G98" s="3" t="s">
        <v>200</v>
      </c>
    </row>
    <row r="99" spans="2:7" x14ac:dyDescent="0.25">
      <c r="B99" s="3" t="s">
        <v>199</v>
      </c>
      <c r="C99" s="2">
        <v>40583.390277777777</v>
      </c>
      <c r="D99" s="3" t="s">
        <v>7</v>
      </c>
      <c r="E99" s="3" t="s">
        <v>82</v>
      </c>
      <c r="F99" s="3">
        <v>0</v>
      </c>
      <c r="G99" s="3" t="s">
        <v>200</v>
      </c>
    </row>
    <row r="100" spans="2:7" x14ac:dyDescent="0.25">
      <c r="B100" s="3" t="s">
        <v>199</v>
      </c>
      <c r="C100" s="2">
        <v>40588.951388888891</v>
      </c>
      <c r="D100" s="3" t="s">
        <v>7</v>
      </c>
      <c r="E100" s="3" t="s">
        <v>16</v>
      </c>
      <c r="F100" s="3">
        <v>0</v>
      </c>
      <c r="G100" s="3" t="s">
        <v>200</v>
      </c>
    </row>
    <row r="101" spans="2:7" hidden="1" x14ac:dyDescent="0.25">
      <c r="B101" s="3" t="s">
        <v>199</v>
      </c>
      <c r="C101" s="2">
        <v>40694.40347222222</v>
      </c>
      <c r="D101" s="3" t="s">
        <v>7</v>
      </c>
      <c r="E101" s="3" t="s">
        <v>137</v>
      </c>
      <c r="F101" s="3">
        <v>0</v>
      </c>
      <c r="G101" s="3" t="s">
        <v>200</v>
      </c>
    </row>
    <row r="102" spans="2:7" hidden="1" x14ac:dyDescent="0.25">
      <c r="B102" s="3" t="s">
        <v>199</v>
      </c>
      <c r="C102" s="2">
        <v>40708.09652777778</v>
      </c>
      <c r="D102" s="3" t="s">
        <v>12</v>
      </c>
      <c r="E102" s="3" t="s">
        <v>13</v>
      </c>
      <c r="F102" s="3">
        <v>0</v>
      </c>
      <c r="G102" s="3" t="s">
        <v>200</v>
      </c>
    </row>
    <row r="103" spans="2:7" hidden="1" x14ac:dyDescent="0.25">
      <c r="B103" s="3" t="s">
        <v>199</v>
      </c>
      <c r="C103" s="2">
        <v>40754.500694444447</v>
      </c>
      <c r="D103" s="3" t="s">
        <v>10</v>
      </c>
      <c r="E103" s="3" t="s">
        <v>11</v>
      </c>
      <c r="F103" s="3">
        <v>0</v>
      </c>
      <c r="G103" s="3" t="s">
        <v>200</v>
      </c>
    </row>
    <row r="104" spans="2:7" x14ac:dyDescent="0.25">
      <c r="B104" s="3" t="s">
        <v>199</v>
      </c>
      <c r="C104" s="2">
        <v>40789.77847222222</v>
      </c>
      <c r="D104" s="3" t="s">
        <v>15</v>
      </c>
      <c r="E104" s="3" t="s">
        <v>15</v>
      </c>
      <c r="F104" s="3">
        <v>0</v>
      </c>
      <c r="G104" s="3" t="s">
        <v>200</v>
      </c>
    </row>
    <row r="105" spans="2:7" x14ac:dyDescent="0.25">
      <c r="B105" s="3" t="s">
        <v>199</v>
      </c>
      <c r="C105" s="2">
        <v>40813.59375</v>
      </c>
      <c r="D105" s="3" t="s">
        <v>15</v>
      </c>
      <c r="E105" s="3" t="s">
        <v>15</v>
      </c>
      <c r="F105" s="3">
        <v>0</v>
      </c>
      <c r="G105" s="3" t="s">
        <v>200</v>
      </c>
    </row>
    <row r="106" spans="2:7" x14ac:dyDescent="0.25">
      <c r="B106" s="3" t="s">
        <v>199</v>
      </c>
      <c r="C106" s="2">
        <v>40849.339583333334</v>
      </c>
      <c r="D106" s="3" t="s">
        <v>33</v>
      </c>
      <c r="E106" s="3" t="s">
        <v>37</v>
      </c>
      <c r="F106" s="3">
        <v>0</v>
      </c>
      <c r="G106" s="3" t="s">
        <v>200</v>
      </c>
    </row>
    <row r="107" spans="2:7" x14ac:dyDescent="0.25">
      <c r="B107" s="3" t="s">
        <v>199</v>
      </c>
      <c r="C107" s="2">
        <v>40856.99722222222</v>
      </c>
      <c r="D107" s="3" t="s">
        <v>33</v>
      </c>
      <c r="E107" s="3" t="s">
        <v>135</v>
      </c>
      <c r="F107" s="3">
        <v>0</v>
      </c>
      <c r="G107" s="3" t="s">
        <v>200</v>
      </c>
    </row>
    <row r="108" spans="2:7" hidden="1" x14ac:dyDescent="0.25">
      <c r="B108" s="3" t="s">
        <v>199</v>
      </c>
      <c r="C108" s="2">
        <v>40863.272916666669</v>
      </c>
      <c r="D108" s="3" t="s">
        <v>10</v>
      </c>
      <c r="E108" s="3" t="s">
        <v>11</v>
      </c>
      <c r="F108" s="3">
        <v>0</v>
      </c>
      <c r="G108" s="3" t="s">
        <v>200</v>
      </c>
    </row>
    <row r="109" spans="2:7" hidden="1" x14ac:dyDescent="0.25">
      <c r="B109" s="3" t="s">
        <v>199</v>
      </c>
      <c r="C109" s="2">
        <v>41131.186805555553</v>
      </c>
      <c r="D109" s="3" t="s">
        <v>12</v>
      </c>
      <c r="E109" s="3" t="s">
        <v>13</v>
      </c>
      <c r="F109" s="3">
        <v>0</v>
      </c>
      <c r="G109" s="3" t="s">
        <v>200</v>
      </c>
    </row>
    <row r="110" spans="2:7" x14ac:dyDescent="0.25">
      <c r="B110" s="3" t="s">
        <v>199</v>
      </c>
      <c r="C110" s="2">
        <v>41162.62777777778</v>
      </c>
      <c r="D110" s="3" t="s">
        <v>15</v>
      </c>
      <c r="E110" s="3" t="s">
        <v>15</v>
      </c>
      <c r="F110" s="3">
        <v>0</v>
      </c>
      <c r="G110" s="3" t="s">
        <v>200</v>
      </c>
    </row>
    <row r="111" spans="2:7" hidden="1" x14ac:dyDescent="0.25">
      <c r="B111" s="3" t="s">
        <v>199</v>
      </c>
      <c r="C111" s="2">
        <v>41162.637499999997</v>
      </c>
      <c r="D111" s="3" t="s">
        <v>33</v>
      </c>
      <c r="E111" s="3" t="s">
        <v>34</v>
      </c>
      <c r="F111" s="3">
        <v>0</v>
      </c>
      <c r="G111" s="3" t="s">
        <v>200</v>
      </c>
    </row>
    <row r="112" spans="2:7" hidden="1" x14ac:dyDescent="0.25">
      <c r="B112" s="3" t="s">
        <v>199</v>
      </c>
      <c r="C112" s="2">
        <v>41162.638194444444</v>
      </c>
      <c r="D112" s="3" t="s">
        <v>33</v>
      </c>
      <c r="E112" s="3" t="s">
        <v>34</v>
      </c>
      <c r="F112" s="3">
        <v>0</v>
      </c>
      <c r="G112" s="3" t="s">
        <v>200</v>
      </c>
    </row>
    <row r="113" spans="2:7" hidden="1" x14ac:dyDescent="0.25">
      <c r="B113" s="3" t="s">
        <v>199</v>
      </c>
      <c r="C113" s="2">
        <v>41244.066666666666</v>
      </c>
      <c r="D113" s="3" t="s">
        <v>7</v>
      </c>
      <c r="E113" s="3" t="s">
        <v>14</v>
      </c>
      <c r="F113" s="3">
        <v>0</v>
      </c>
      <c r="G113" s="3" t="s">
        <v>200</v>
      </c>
    </row>
    <row r="114" spans="2:7" hidden="1" x14ac:dyDescent="0.25">
      <c r="B114" s="3" t="s">
        <v>199</v>
      </c>
      <c r="C114" s="2">
        <v>41256.501388888886</v>
      </c>
      <c r="D114" s="3" t="s">
        <v>7</v>
      </c>
      <c r="E114" s="3" t="s">
        <v>62</v>
      </c>
      <c r="F114" s="3">
        <v>0</v>
      </c>
      <c r="G114" s="3" t="s">
        <v>200</v>
      </c>
    </row>
    <row r="115" spans="2:7" x14ac:dyDescent="0.25">
      <c r="B115" s="3" t="s">
        <v>199</v>
      </c>
      <c r="C115" s="2">
        <v>41270.953472222223</v>
      </c>
      <c r="D115" s="3" t="s">
        <v>15</v>
      </c>
      <c r="E115" s="3" t="s">
        <v>15</v>
      </c>
      <c r="F115" s="3">
        <v>0</v>
      </c>
      <c r="G115" s="3" t="s">
        <v>200</v>
      </c>
    </row>
    <row r="116" spans="2:7" x14ac:dyDescent="0.25">
      <c r="B116" s="3" t="s">
        <v>199</v>
      </c>
      <c r="C116" s="2">
        <v>41341.245833333334</v>
      </c>
      <c r="D116" s="3" t="s">
        <v>7</v>
      </c>
      <c r="E116" s="3" t="s">
        <v>19</v>
      </c>
      <c r="F116" s="3">
        <v>0</v>
      </c>
      <c r="G116" s="3" t="s">
        <v>200</v>
      </c>
    </row>
    <row r="117" spans="2:7" x14ac:dyDescent="0.25">
      <c r="B117" s="3" t="s">
        <v>199</v>
      </c>
      <c r="C117" s="2">
        <v>41400.240972222222</v>
      </c>
      <c r="D117" s="3" t="s">
        <v>7</v>
      </c>
      <c r="E117" s="3" t="s">
        <v>8</v>
      </c>
      <c r="F117" s="3">
        <v>0</v>
      </c>
      <c r="G117" s="3" t="s">
        <v>200</v>
      </c>
    </row>
    <row r="118" spans="2:7" hidden="1" x14ac:dyDescent="0.25">
      <c r="B118" s="3" t="s">
        <v>199</v>
      </c>
      <c r="C118" s="2">
        <v>41559.568749999999</v>
      </c>
      <c r="D118" s="3" t="s">
        <v>12</v>
      </c>
      <c r="E118" s="3" t="s">
        <v>13</v>
      </c>
      <c r="F118" s="3">
        <v>0</v>
      </c>
      <c r="G118" s="3" t="s">
        <v>200</v>
      </c>
    </row>
    <row r="119" spans="2:7" hidden="1" x14ac:dyDescent="0.25">
      <c r="B119" s="3" t="s">
        <v>199</v>
      </c>
      <c r="C119" s="2">
        <v>41660.384027777778</v>
      </c>
      <c r="D119" s="3" t="s">
        <v>7</v>
      </c>
      <c r="E119" s="3" t="s">
        <v>137</v>
      </c>
      <c r="F119" s="3">
        <v>0</v>
      </c>
      <c r="G119" s="3" t="s">
        <v>200</v>
      </c>
    </row>
    <row r="120" spans="2:7" x14ac:dyDescent="0.25">
      <c r="B120" s="3" t="s">
        <v>199</v>
      </c>
      <c r="C120" s="2">
        <v>41707.530555555553</v>
      </c>
      <c r="D120" s="3" t="s">
        <v>7</v>
      </c>
      <c r="E120" s="3" t="s">
        <v>19</v>
      </c>
      <c r="F120" s="3">
        <v>0</v>
      </c>
      <c r="G120" s="3" t="s">
        <v>200</v>
      </c>
    </row>
    <row r="121" spans="2:7" x14ac:dyDescent="0.25">
      <c r="B121" s="3" t="s">
        <v>199</v>
      </c>
      <c r="C121" s="2">
        <v>41773.43472222222</v>
      </c>
      <c r="D121" s="3" t="s">
        <v>7</v>
      </c>
      <c r="E121" s="3" t="s">
        <v>136</v>
      </c>
      <c r="F121" s="3">
        <v>0</v>
      </c>
      <c r="G121" s="3" t="s">
        <v>200</v>
      </c>
    </row>
    <row r="122" spans="2:7" x14ac:dyDescent="0.25">
      <c r="B122" s="3" t="s">
        <v>212</v>
      </c>
      <c r="C122" s="2">
        <v>39967.413194444445</v>
      </c>
      <c r="D122" s="3" t="s">
        <v>33</v>
      </c>
      <c r="E122" s="3" t="s">
        <v>135</v>
      </c>
      <c r="F122" s="3">
        <v>0</v>
      </c>
      <c r="G122" s="3" t="s">
        <v>213</v>
      </c>
    </row>
    <row r="123" spans="2:7" x14ac:dyDescent="0.25">
      <c r="B123" s="3" t="s">
        <v>212</v>
      </c>
      <c r="C123" s="2">
        <v>40014.597222222219</v>
      </c>
      <c r="D123" s="3" t="s">
        <v>7</v>
      </c>
      <c r="E123" s="3" t="s">
        <v>81</v>
      </c>
      <c r="F123" s="3">
        <v>0</v>
      </c>
      <c r="G123" s="3" t="s">
        <v>213</v>
      </c>
    </row>
    <row r="124" spans="2:7" hidden="1" x14ac:dyDescent="0.25">
      <c r="B124" s="3" t="s">
        <v>212</v>
      </c>
      <c r="C124" s="2">
        <v>40251.791666666664</v>
      </c>
      <c r="D124" s="3" t="s">
        <v>28</v>
      </c>
      <c r="E124" s="3" t="s">
        <v>160</v>
      </c>
      <c r="F124" s="3">
        <v>0</v>
      </c>
      <c r="G124" s="3" t="s">
        <v>213</v>
      </c>
    </row>
    <row r="125" spans="2:7" hidden="1" x14ac:dyDescent="0.25">
      <c r="B125" s="3" t="s">
        <v>212</v>
      </c>
      <c r="C125" s="2">
        <v>40270.375</v>
      </c>
      <c r="D125" s="3" t="s">
        <v>7</v>
      </c>
      <c r="E125" s="3" t="s">
        <v>14</v>
      </c>
      <c r="F125" s="3">
        <v>0</v>
      </c>
      <c r="G125" s="3" t="s">
        <v>213</v>
      </c>
    </row>
    <row r="126" spans="2:7" hidden="1" x14ac:dyDescent="0.25">
      <c r="B126" s="3" t="s">
        <v>212</v>
      </c>
      <c r="C126" s="2">
        <v>40373.546527777777</v>
      </c>
      <c r="D126" s="3" t="s">
        <v>7</v>
      </c>
      <c r="E126" s="3" t="s">
        <v>26</v>
      </c>
      <c r="F126" s="3">
        <v>1</v>
      </c>
      <c r="G126" s="3" t="s">
        <v>213</v>
      </c>
    </row>
    <row r="127" spans="2:7" hidden="1" x14ac:dyDescent="0.25">
      <c r="B127" s="3" t="s">
        <v>212</v>
      </c>
      <c r="C127" s="2">
        <v>40448.535416666666</v>
      </c>
      <c r="D127" s="3" t="s">
        <v>7</v>
      </c>
      <c r="E127" s="3" t="s">
        <v>138</v>
      </c>
      <c r="F127" s="3">
        <v>0</v>
      </c>
      <c r="G127" s="3" t="s">
        <v>213</v>
      </c>
    </row>
    <row r="128" spans="2:7" x14ac:dyDescent="0.25">
      <c r="B128" s="3" t="s">
        <v>212</v>
      </c>
      <c r="C128" s="2">
        <v>40594.073611111111</v>
      </c>
      <c r="D128" s="3" t="s">
        <v>33</v>
      </c>
      <c r="E128" s="3" t="s">
        <v>37</v>
      </c>
      <c r="F128" s="3">
        <v>0</v>
      </c>
      <c r="G128" s="3" t="s">
        <v>213</v>
      </c>
    </row>
    <row r="129" spans="2:7" x14ac:dyDescent="0.25">
      <c r="B129" s="3" t="s">
        <v>207</v>
      </c>
      <c r="C129" s="2">
        <v>38615.104166666664</v>
      </c>
      <c r="D129" s="3" t="s">
        <v>33</v>
      </c>
      <c r="E129" s="3" t="s">
        <v>135</v>
      </c>
      <c r="F129" s="3">
        <v>0</v>
      </c>
      <c r="G129" s="3" t="s">
        <v>204</v>
      </c>
    </row>
    <row r="130" spans="2:7" hidden="1" x14ac:dyDescent="0.25">
      <c r="B130" s="3" t="s">
        <v>207</v>
      </c>
      <c r="C130" s="2">
        <v>39941.532638888886</v>
      </c>
      <c r="D130" s="3" t="s">
        <v>12</v>
      </c>
      <c r="E130" s="3" t="s">
        <v>13</v>
      </c>
      <c r="F130" s="3">
        <v>0</v>
      </c>
      <c r="G130" s="3" t="s">
        <v>204</v>
      </c>
    </row>
    <row r="131" spans="2:7" hidden="1" x14ac:dyDescent="0.25">
      <c r="B131" s="3" t="s">
        <v>207</v>
      </c>
      <c r="C131" s="2">
        <v>40856.685416666667</v>
      </c>
      <c r="D131" s="3" t="s">
        <v>7</v>
      </c>
      <c r="E131" s="3" t="s">
        <v>138</v>
      </c>
      <c r="F131" s="3">
        <v>0</v>
      </c>
      <c r="G131" s="3" t="s">
        <v>204</v>
      </c>
    </row>
    <row r="132" spans="2:7" x14ac:dyDescent="0.25">
      <c r="B132" s="3" t="s">
        <v>207</v>
      </c>
      <c r="C132" s="2">
        <v>40859.725694444445</v>
      </c>
      <c r="D132" s="3" t="s">
        <v>15</v>
      </c>
      <c r="E132" s="3" t="s">
        <v>15</v>
      </c>
      <c r="F132" s="3">
        <v>0</v>
      </c>
      <c r="G132" s="3" t="s">
        <v>204</v>
      </c>
    </row>
    <row r="133" spans="2:7" x14ac:dyDescent="0.25">
      <c r="B133" s="3" t="s">
        <v>207</v>
      </c>
      <c r="C133" s="2">
        <v>40865.567361111112</v>
      </c>
      <c r="D133" s="3" t="s">
        <v>7</v>
      </c>
      <c r="E133" s="3" t="s">
        <v>8</v>
      </c>
      <c r="F133" s="3">
        <v>0</v>
      </c>
      <c r="G133" s="3" t="s">
        <v>204</v>
      </c>
    </row>
    <row r="134" spans="2:7" x14ac:dyDescent="0.25">
      <c r="B134" s="3" t="s">
        <v>207</v>
      </c>
      <c r="C134" s="2">
        <v>40883</v>
      </c>
      <c r="D134" s="3" t="s">
        <v>15</v>
      </c>
      <c r="E134" s="3" t="s">
        <v>15</v>
      </c>
      <c r="F134" s="3">
        <v>0</v>
      </c>
      <c r="G134" s="3" t="s">
        <v>204</v>
      </c>
    </row>
    <row r="135" spans="2:7" x14ac:dyDescent="0.25">
      <c r="B135" s="3" t="s">
        <v>207</v>
      </c>
      <c r="C135" s="2">
        <v>40883.401388888888</v>
      </c>
      <c r="D135" s="3" t="s">
        <v>33</v>
      </c>
      <c r="E135" s="3" t="s">
        <v>37</v>
      </c>
      <c r="F135" s="3">
        <v>0</v>
      </c>
      <c r="G135" s="3" t="s">
        <v>204</v>
      </c>
    </row>
    <row r="136" spans="2:7" x14ac:dyDescent="0.25">
      <c r="B136" s="3" t="s">
        <v>203</v>
      </c>
      <c r="C136" s="2">
        <v>39377.07708333333</v>
      </c>
      <c r="D136" s="3" t="s">
        <v>33</v>
      </c>
      <c r="E136" s="3" t="s">
        <v>135</v>
      </c>
      <c r="F136" s="3">
        <v>0</v>
      </c>
      <c r="G136" s="3" t="s">
        <v>204</v>
      </c>
    </row>
    <row r="137" spans="2:7" x14ac:dyDescent="0.25">
      <c r="B137" s="3" t="s">
        <v>203</v>
      </c>
      <c r="C137" s="2">
        <v>39377.093055555553</v>
      </c>
      <c r="D137" s="3" t="s">
        <v>33</v>
      </c>
      <c r="E137" s="3" t="s">
        <v>135</v>
      </c>
      <c r="F137" s="3">
        <v>0</v>
      </c>
      <c r="G137" s="3" t="s">
        <v>204</v>
      </c>
    </row>
    <row r="138" spans="2:7" x14ac:dyDescent="0.25">
      <c r="B138" s="3" t="s">
        <v>201</v>
      </c>
      <c r="C138" s="2">
        <v>38370.833333333336</v>
      </c>
      <c r="D138" s="3" t="s">
        <v>15</v>
      </c>
      <c r="E138" s="3" t="s">
        <v>15</v>
      </c>
      <c r="F138" s="3">
        <v>0</v>
      </c>
      <c r="G138" s="3" t="s">
        <v>91</v>
      </c>
    </row>
    <row r="139" spans="2:7" hidden="1" x14ac:dyDescent="0.25">
      <c r="B139" s="3" t="s">
        <v>201</v>
      </c>
      <c r="C139" s="2">
        <v>38426.345138888886</v>
      </c>
      <c r="D139" s="3" t="s">
        <v>10</v>
      </c>
      <c r="E139" s="3" t="s">
        <v>11</v>
      </c>
      <c r="F139" s="3">
        <v>0</v>
      </c>
      <c r="G139" s="3" t="s">
        <v>91</v>
      </c>
    </row>
    <row r="140" spans="2:7" x14ac:dyDescent="0.25">
      <c r="B140" s="3" t="s">
        <v>201</v>
      </c>
      <c r="C140" s="2">
        <v>38533.256249999999</v>
      </c>
      <c r="D140" s="3" t="s">
        <v>15</v>
      </c>
      <c r="E140" s="3" t="s">
        <v>15</v>
      </c>
      <c r="F140" s="3">
        <v>0</v>
      </c>
      <c r="G140" s="3" t="s">
        <v>91</v>
      </c>
    </row>
    <row r="141" spans="2:7" hidden="1" x14ac:dyDescent="0.25">
      <c r="B141" s="3" t="s">
        <v>201</v>
      </c>
      <c r="C141" s="2">
        <v>38564.256944444445</v>
      </c>
      <c r="D141" s="3" t="s">
        <v>10</v>
      </c>
      <c r="E141" s="3" t="s">
        <v>11</v>
      </c>
      <c r="F141" s="3">
        <v>0</v>
      </c>
      <c r="G141" s="3" t="s">
        <v>91</v>
      </c>
    </row>
    <row r="142" spans="2:7" hidden="1" x14ac:dyDescent="0.25">
      <c r="B142" s="3" t="s">
        <v>201</v>
      </c>
      <c r="C142" s="2">
        <v>38808.009027777778</v>
      </c>
      <c r="D142" s="3" t="s">
        <v>12</v>
      </c>
      <c r="E142" s="3" t="s">
        <v>13</v>
      </c>
      <c r="F142" s="3">
        <v>0</v>
      </c>
      <c r="G142" s="3" t="s">
        <v>91</v>
      </c>
    </row>
    <row r="143" spans="2:7" x14ac:dyDescent="0.25">
      <c r="B143" s="3" t="s">
        <v>201</v>
      </c>
      <c r="C143" s="2">
        <v>38936.311805555553</v>
      </c>
      <c r="D143" s="3" t="s">
        <v>15</v>
      </c>
      <c r="E143" s="3" t="s">
        <v>15</v>
      </c>
      <c r="F143" s="3">
        <v>0</v>
      </c>
      <c r="G143" s="3" t="s">
        <v>91</v>
      </c>
    </row>
    <row r="144" spans="2:7" x14ac:dyDescent="0.25">
      <c r="B144" s="3" t="s">
        <v>201</v>
      </c>
      <c r="C144" s="2">
        <v>38940.314583333333</v>
      </c>
      <c r="D144" s="3" t="s">
        <v>15</v>
      </c>
      <c r="E144" s="3" t="s">
        <v>15</v>
      </c>
      <c r="F144" s="3">
        <v>0</v>
      </c>
      <c r="G144" s="3" t="s">
        <v>91</v>
      </c>
    </row>
    <row r="145" spans="2:7" x14ac:dyDescent="0.25">
      <c r="B145" s="3" t="s">
        <v>201</v>
      </c>
      <c r="C145" s="2">
        <v>39061.057638888888</v>
      </c>
      <c r="D145" s="3" t="s">
        <v>7</v>
      </c>
      <c r="E145" s="3" t="s">
        <v>8</v>
      </c>
      <c r="F145" s="3">
        <v>0</v>
      </c>
      <c r="G145" s="3" t="s">
        <v>91</v>
      </c>
    </row>
    <row r="146" spans="2:7" x14ac:dyDescent="0.25">
      <c r="B146" s="3" t="s">
        <v>201</v>
      </c>
      <c r="C146" s="2">
        <v>39481.760416666664</v>
      </c>
      <c r="D146" s="3" t="s">
        <v>33</v>
      </c>
      <c r="E146" s="3" t="s">
        <v>37</v>
      </c>
      <c r="F146" s="3">
        <v>0</v>
      </c>
      <c r="G146" s="3" t="s">
        <v>91</v>
      </c>
    </row>
    <row r="147" spans="2:7" x14ac:dyDescent="0.25">
      <c r="B147" s="3" t="s">
        <v>201</v>
      </c>
      <c r="C147" s="2">
        <v>39946.418749999997</v>
      </c>
      <c r="D147" s="3" t="s">
        <v>15</v>
      </c>
      <c r="E147" s="3" t="s">
        <v>15</v>
      </c>
      <c r="F147" s="3">
        <v>0</v>
      </c>
      <c r="G147" s="3" t="s">
        <v>91</v>
      </c>
    </row>
    <row r="148" spans="2:7" x14ac:dyDescent="0.25">
      <c r="B148" s="3" t="s">
        <v>201</v>
      </c>
      <c r="C148" s="2">
        <v>40200.297222222223</v>
      </c>
      <c r="D148" s="3" t="s">
        <v>33</v>
      </c>
      <c r="E148" s="3" t="s">
        <v>135</v>
      </c>
      <c r="F148" s="3">
        <v>0</v>
      </c>
      <c r="G148" s="3" t="s">
        <v>91</v>
      </c>
    </row>
    <row r="149" spans="2:7" hidden="1" x14ac:dyDescent="0.25">
      <c r="B149" s="3" t="s">
        <v>201</v>
      </c>
      <c r="C149" s="2">
        <v>40451.73541666667</v>
      </c>
      <c r="D149" s="3" t="s">
        <v>33</v>
      </c>
      <c r="E149" s="3" t="s">
        <v>34</v>
      </c>
      <c r="F149" s="3">
        <v>0</v>
      </c>
      <c r="G149" s="3" t="s">
        <v>91</v>
      </c>
    </row>
    <row r="150" spans="2:7" x14ac:dyDescent="0.25">
      <c r="B150" s="3" t="s">
        <v>201</v>
      </c>
      <c r="C150" s="2">
        <v>40502.547222222223</v>
      </c>
      <c r="D150" s="3" t="s">
        <v>15</v>
      </c>
      <c r="E150" s="3" t="s">
        <v>15</v>
      </c>
      <c r="F150" s="3">
        <v>0</v>
      </c>
      <c r="G150" s="3" t="s">
        <v>91</v>
      </c>
    </row>
    <row r="151" spans="2:7" hidden="1" x14ac:dyDescent="0.25">
      <c r="B151" s="3" t="s">
        <v>201</v>
      </c>
      <c r="C151" s="2">
        <v>40527.586111111108</v>
      </c>
      <c r="D151" s="3" t="s">
        <v>10</v>
      </c>
      <c r="E151" s="3" t="s">
        <v>11</v>
      </c>
      <c r="F151" s="3">
        <v>0</v>
      </c>
      <c r="G151" s="3" t="s">
        <v>91</v>
      </c>
    </row>
    <row r="152" spans="2:7" x14ac:dyDescent="0.25">
      <c r="B152" s="3" t="s">
        <v>201</v>
      </c>
      <c r="C152" s="2">
        <v>40573.65</v>
      </c>
      <c r="D152" s="3" t="s">
        <v>15</v>
      </c>
      <c r="E152" s="3" t="s">
        <v>15</v>
      </c>
      <c r="F152" s="3">
        <v>0</v>
      </c>
      <c r="G152" s="3" t="s">
        <v>91</v>
      </c>
    </row>
    <row r="153" spans="2:7" x14ac:dyDescent="0.25">
      <c r="B153" s="3" t="s">
        <v>201</v>
      </c>
      <c r="C153" s="2">
        <v>40663.967361111114</v>
      </c>
      <c r="D153" s="3" t="s">
        <v>7</v>
      </c>
      <c r="E153" s="3" t="s">
        <v>136</v>
      </c>
      <c r="F153" s="3">
        <v>0</v>
      </c>
      <c r="G153" s="3" t="s">
        <v>91</v>
      </c>
    </row>
    <row r="154" spans="2:7" x14ac:dyDescent="0.25">
      <c r="B154" s="3" t="s">
        <v>201</v>
      </c>
      <c r="C154" s="2">
        <v>40954.747916666667</v>
      </c>
      <c r="D154" s="3" t="s">
        <v>10</v>
      </c>
      <c r="E154" s="3" t="s">
        <v>118</v>
      </c>
      <c r="F154" s="3">
        <v>0</v>
      </c>
      <c r="G154" s="3" t="s">
        <v>91</v>
      </c>
    </row>
    <row r="155" spans="2:7" x14ac:dyDescent="0.25">
      <c r="B155" s="3" t="s">
        <v>201</v>
      </c>
      <c r="C155" s="2">
        <v>41111.691666666666</v>
      </c>
      <c r="D155" s="3" t="s">
        <v>7</v>
      </c>
      <c r="E155" s="3" t="s">
        <v>41</v>
      </c>
      <c r="F155" s="3">
        <v>0</v>
      </c>
      <c r="G155" s="3" t="s">
        <v>91</v>
      </c>
    </row>
    <row r="156" spans="2:7" x14ac:dyDescent="0.25">
      <c r="B156" s="3" t="s">
        <v>201</v>
      </c>
      <c r="C156" s="2">
        <v>41208.277777777781</v>
      </c>
      <c r="D156" s="3" t="s">
        <v>33</v>
      </c>
      <c r="E156" s="3" t="s">
        <v>135</v>
      </c>
      <c r="F156" s="3">
        <v>0</v>
      </c>
      <c r="G156" s="3" t="s">
        <v>91</v>
      </c>
    </row>
    <row r="157" spans="2:7" hidden="1" x14ac:dyDescent="0.25">
      <c r="B157" s="3" t="s">
        <v>201</v>
      </c>
      <c r="C157" s="2">
        <v>41698.927777777775</v>
      </c>
      <c r="D157" s="3" t="s">
        <v>33</v>
      </c>
      <c r="E157" s="3" t="s">
        <v>34</v>
      </c>
      <c r="F157" s="3">
        <v>0</v>
      </c>
      <c r="G157" s="3" t="s">
        <v>91</v>
      </c>
    </row>
    <row r="158" spans="2:7" hidden="1" x14ac:dyDescent="0.25">
      <c r="B158" s="3" t="s">
        <v>201</v>
      </c>
      <c r="C158" s="2">
        <v>41755.106944444444</v>
      </c>
      <c r="D158" s="3" t="s">
        <v>10</v>
      </c>
      <c r="E158" s="3" t="s">
        <v>85</v>
      </c>
      <c r="F158" s="3">
        <v>0</v>
      </c>
      <c r="G158" s="3" t="s">
        <v>91</v>
      </c>
    </row>
    <row r="159" spans="2:7" x14ac:dyDescent="0.25">
      <c r="B159" s="3" t="s">
        <v>201</v>
      </c>
      <c r="C159" s="2">
        <v>41944.205555555556</v>
      </c>
      <c r="D159" s="3" t="s">
        <v>15</v>
      </c>
      <c r="E159" s="3" t="s">
        <v>15</v>
      </c>
      <c r="F159" s="3">
        <v>0</v>
      </c>
      <c r="G159" s="3" t="s">
        <v>91</v>
      </c>
    </row>
    <row r="160" spans="2:7" x14ac:dyDescent="0.25">
      <c r="B160" s="3" t="s">
        <v>190</v>
      </c>
      <c r="C160" s="2">
        <v>38787.303472222222</v>
      </c>
      <c r="D160" s="3" t="s">
        <v>33</v>
      </c>
      <c r="E160" s="3" t="s">
        <v>135</v>
      </c>
      <c r="F160" s="3">
        <v>0</v>
      </c>
      <c r="G160" s="3" t="s">
        <v>191</v>
      </c>
    </row>
    <row r="161" spans="2:7" x14ac:dyDescent="0.25">
      <c r="B161" s="3" t="s">
        <v>190</v>
      </c>
      <c r="C161" s="2">
        <v>38788.301388888889</v>
      </c>
      <c r="D161" s="3" t="s">
        <v>33</v>
      </c>
      <c r="E161" s="3" t="s">
        <v>37</v>
      </c>
      <c r="F161" s="3">
        <v>0</v>
      </c>
      <c r="G161" s="3" t="s">
        <v>191</v>
      </c>
    </row>
    <row r="162" spans="2:7" hidden="1" x14ac:dyDescent="0.25">
      <c r="B162" s="3" t="s">
        <v>190</v>
      </c>
      <c r="C162" s="2">
        <v>38939.56527777778</v>
      </c>
      <c r="D162" s="3" t="s">
        <v>33</v>
      </c>
      <c r="E162" s="3" t="s">
        <v>34</v>
      </c>
      <c r="F162" s="3">
        <v>0</v>
      </c>
      <c r="G162" s="3" t="s">
        <v>191</v>
      </c>
    </row>
    <row r="163" spans="2:7" x14ac:dyDescent="0.25">
      <c r="B163" s="3" t="s">
        <v>190</v>
      </c>
      <c r="C163" s="2">
        <v>39088.15625</v>
      </c>
      <c r="D163" s="3" t="s">
        <v>33</v>
      </c>
      <c r="E163" s="3" t="s">
        <v>37</v>
      </c>
      <c r="F163" s="3">
        <v>0</v>
      </c>
      <c r="G163" s="3" t="s">
        <v>191</v>
      </c>
    </row>
    <row r="164" spans="2:7" x14ac:dyDescent="0.25">
      <c r="B164" s="3" t="s">
        <v>190</v>
      </c>
      <c r="C164" s="2">
        <v>39094.11041666667</v>
      </c>
      <c r="D164" s="3" t="s">
        <v>33</v>
      </c>
      <c r="E164" s="3" t="s">
        <v>37</v>
      </c>
      <c r="F164" s="3">
        <v>0</v>
      </c>
      <c r="G164" s="3" t="s">
        <v>191</v>
      </c>
    </row>
    <row r="165" spans="2:7" x14ac:dyDescent="0.25">
      <c r="B165" s="3" t="s">
        <v>190</v>
      </c>
      <c r="C165" s="2">
        <v>39141.987500000003</v>
      </c>
      <c r="D165" s="3" t="s">
        <v>15</v>
      </c>
      <c r="E165" s="3" t="s">
        <v>15</v>
      </c>
      <c r="F165" s="3">
        <v>0</v>
      </c>
      <c r="G165" s="3" t="s">
        <v>191</v>
      </c>
    </row>
    <row r="166" spans="2:7" x14ac:dyDescent="0.25">
      <c r="B166" s="3" t="s">
        <v>190</v>
      </c>
      <c r="C166" s="2">
        <v>39377.386805555558</v>
      </c>
      <c r="D166" s="3" t="s">
        <v>33</v>
      </c>
      <c r="E166" s="3" t="s">
        <v>135</v>
      </c>
      <c r="F166" s="3">
        <v>0</v>
      </c>
      <c r="G166" s="3" t="s">
        <v>191</v>
      </c>
    </row>
    <row r="167" spans="2:7" x14ac:dyDescent="0.25">
      <c r="B167" s="3" t="s">
        <v>190</v>
      </c>
      <c r="C167" s="2">
        <v>39438.321527777778</v>
      </c>
      <c r="D167" s="3" t="s">
        <v>7</v>
      </c>
      <c r="E167" s="3" t="s">
        <v>8</v>
      </c>
      <c r="F167" s="3">
        <v>0</v>
      </c>
      <c r="G167" s="3" t="s">
        <v>191</v>
      </c>
    </row>
    <row r="168" spans="2:7" x14ac:dyDescent="0.25">
      <c r="B168" s="3" t="s">
        <v>190</v>
      </c>
      <c r="C168" s="2">
        <v>39452.320138888892</v>
      </c>
      <c r="D168" s="3" t="s">
        <v>15</v>
      </c>
      <c r="E168" s="3" t="s">
        <v>15</v>
      </c>
      <c r="F168" s="3">
        <v>0</v>
      </c>
      <c r="G168" s="3" t="s">
        <v>191</v>
      </c>
    </row>
    <row r="169" spans="2:7" x14ac:dyDescent="0.25">
      <c r="B169" s="3" t="s">
        <v>190</v>
      </c>
      <c r="C169" s="2">
        <v>39460.12222222222</v>
      </c>
      <c r="D169" s="3" t="s">
        <v>7</v>
      </c>
      <c r="E169" s="3" t="s">
        <v>41</v>
      </c>
      <c r="F169" s="3">
        <v>0</v>
      </c>
      <c r="G169" s="3" t="s">
        <v>191</v>
      </c>
    </row>
    <row r="170" spans="2:7" x14ac:dyDescent="0.25">
      <c r="B170" s="3" t="s">
        <v>190</v>
      </c>
      <c r="C170" s="2">
        <v>39523.28125</v>
      </c>
      <c r="D170" s="3" t="s">
        <v>33</v>
      </c>
      <c r="E170" s="3" t="s">
        <v>135</v>
      </c>
      <c r="F170" s="3">
        <v>0</v>
      </c>
      <c r="G170" s="3" t="s">
        <v>191</v>
      </c>
    </row>
    <row r="171" spans="2:7" hidden="1" x14ac:dyDescent="0.25">
      <c r="B171" s="3" t="s">
        <v>190</v>
      </c>
      <c r="C171" s="2">
        <v>39644.731944444444</v>
      </c>
      <c r="D171" s="3" t="s">
        <v>10</v>
      </c>
      <c r="E171" s="3" t="s">
        <v>11</v>
      </c>
      <c r="F171" s="3">
        <v>1</v>
      </c>
      <c r="G171" s="3" t="s">
        <v>191</v>
      </c>
    </row>
    <row r="172" spans="2:7" hidden="1" x14ac:dyDescent="0.25">
      <c r="B172" s="3" t="s">
        <v>190</v>
      </c>
      <c r="C172" s="2">
        <v>39646.61041666667</v>
      </c>
      <c r="D172" s="3" t="s">
        <v>10</v>
      </c>
      <c r="E172" s="3" t="s">
        <v>11</v>
      </c>
      <c r="F172" s="3">
        <v>0</v>
      </c>
      <c r="G172" s="3" t="s">
        <v>191</v>
      </c>
    </row>
    <row r="173" spans="2:7" hidden="1" x14ac:dyDescent="0.25">
      <c r="B173" s="3" t="s">
        <v>190</v>
      </c>
      <c r="C173" s="2">
        <v>39648.724999999999</v>
      </c>
      <c r="D173" s="3" t="s">
        <v>10</v>
      </c>
      <c r="E173" s="3" t="s">
        <v>11</v>
      </c>
      <c r="F173" s="3">
        <v>0</v>
      </c>
      <c r="G173" s="3" t="s">
        <v>191</v>
      </c>
    </row>
    <row r="174" spans="2:7" x14ac:dyDescent="0.25">
      <c r="B174" s="3" t="s">
        <v>190</v>
      </c>
      <c r="C174" s="2">
        <v>39799.422222222223</v>
      </c>
      <c r="D174" s="3" t="s">
        <v>33</v>
      </c>
      <c r="E174" s="3" t="s">
        <v>37</v>
      </c>
      <c r="F174" s="3">
        <v>0</v>
      </c>
      <c r="G174" s="3" t="s">
        <v>191</v>
      </c>
    </row>
    <row r="175" spans="2:7" hidden="1" x14ac:dyDescent="0.25">
      <c r="B175" s="3" t="s">
        <v>190</v>
      </c>
      <c r="C175" s="2">
        <v>39800.055555555555</v>
      </c>
      <c r="D175" s="3" t="s">
        <v>33</v>
      </c>
      <c r="E175" s="3" t="s">
        <v>139</v>
      </c>
      <c r="F175" s="3">
        <v>0</v>
      </c>
      <c r="G175" s="3" t="s">
        <v>191</v>
      </c>
    </row>
    <row r="176" spans="2:7" hidden="1" x14ac:dyDescent="0.25">
      <c r="B176" s="3" t="s">
        <v>190</v>
      </c>
      <c r="C176" s="2">
        <v>40193.378472222219</v>
      </c>
      <c r="D176" s="3" t="s">
        <v>33</v>
      </c>
      <c r="E176" s="3" t="s">
        <v>139</v>
      </c>
      <c r="F176" s="3">
        <v>0</v>
      </c>
      <c r="G176" s="3" t="s">
        <v>191</v>
      </c>
    </row>
    <row r="177" spans="2:7" hidden="1" x14ac:dyDescent="0.25">
      <c r="B177" s="3" t="s">
        <v>190</v>
      </c>
      <c r="C177" s="2">
        <v>40428.656944444447</v>
      </c>
      <c r="D177" s="3" t="s">
        <v>7</v>
      </c>
      <c r="E177" s="3" t="s">
        <v>14</v>
      </c>
      <c r="F177" s="3">
        <v>0</v>
      </c>
      <c r="G177" s="3" t="s">
        <v>191</v>
      </c>
    </row>
    <row r="178" spans="2:7" x14ac:dyDescent="0.25">
      <c r="B178" s="3" t="s">
        <v>190</v>
      </c>
      <c r="C178" s="2">
        <v>40450.631249999999</v>
      </c>
      <c r="D178" s="3" t="s">
        <v>15</v>
      </c>
      <c r="E178" s="3" t="s">
        <v>15</v>
      </c>
      <c r="F178" s="3">
        <v>0</v>
      </c>
      <c r="G178" s="3" t="s">
        <v>191</v>
      </c>
    </row>
    <row r="179" spans="2:7" hidden="1" x14ac:dyDescent="0.25">
      <c r="B179" s="3" t="s">
        <v>190</v>
      </c>
      <c r="C179" s="2">
        <v>40454.207638888889</v>
      </c>
      <c r="D179" s="3" t="s">
        <v>33</v>
      </c>
      <c r="E179" s="3" t="s">
        <v>34</v>
      </c>
      <c r="F179" s="3">
        <v>0</v>
      </c>
      <c r="G179" s="3" t="s">
        <v>191</v>
      </c>
    </row>
    <row r="180" spans="2:7" x14ac:dyDescent="0.25">
      <c r="B180" s="3" t="s">
        <v>190</v>
      </c>
      <c r="C180" s="2">
        <v>40594.068749999999</v>
      </c>
      <c r="D180" s="3" t="s">
        <v>33</v>
      </c>
      <c r="E180" s="3" t="s">
        <v>37</v>
      </c>
      <c r="F180" s="3">
        <v>0</v>
      </c>
      <c r="G180" s="3" t="s">
        <v>191</v>
      </c>
    </row>
    <row r="181" spans="2:7" x14ac:dyDescent="0.25">
      <c r="B181" s="3" t="s">
        <v>190</v>
      </c>
      <c r="C181" s="2">
        <v>40594.246527777781</v>
      </c>
      <c r="D181" s="3" t="s">
        <v>33</v>
      </c>
      <c r="E181" s="3" t="s">
        <v>37</v>
      </c>
      <c r="F181" s="3">
        <v>0</v>
      </c>
      <c r="G181" s="3" t="s">
        <v>191</v>
      </c>
    </row>
    <row r="182" spans="2:7" x14ac:dyDescent="0.25">
      <c r="B182" s="3" t="s">
        <v>190</v>
      </c>
      <c r="C182" s="2">
        <v>40729.736805555556</v>
      </c>
      <c r="D182" s="3" t="s">
        <v>15</v>
      </c>
      <c r="E182" s="3" t="s">
        <v>15</v>
      </c>
      <c r="F182" s="3">
        <v>1</v>
      </c>
      <c r="G182" s="3" t="s">
        <v>191</v>
      </c>
    </row>
    <row r="183" spans="2:7" hidden="1" x14ac:dyDescent="0.25">
      <c r="B183" s="3" t="s">
        <v>190</v>
      </c>
      <c r="C183" s="2">
        <v>40755.532638888886</v>
      </c>
      <c r="D183" s="3" t="s">
        <v>33</v>
      </c>
      <c r="E183" s="3" t="s">
        <v>34</v>
      </c>
      <c r="F183" s="3">
        <v>0</v>
      </c>
      <c r="G183" s="3" t="s">
        <v>191</v>
      </c>
    </row>
    <row r="184" spans="2:7" hidden="1" x14ac:dyDescent="0.25">
      <c r="B184" s="3" t="s">
        <v>190</v>
      </c>
      <c r="C184" s="2">
        <v>40755.546527777777</v>
      </c>
      <c r="D184" s="3" t="s">
        <v>33</v>
      </c>
      <c r="E184" s="3" t="s">
        <v>34</v>
      </c>
      <c r="F184" s="3">
        <v>0</v>
      </c>
      <c r="G184" s="3" t="s">
        <v>191</v>
      </c>
    </row>
    <row r="185" spans="2:7" x14ac:dyDescent="0.25">
      <c r="B185" s="3" t="s">
        <v>190</v>
      </c>
      <c r="C185" s="2">
        <v>40760.972222222219</v>
      </c>
      <c r="D185" s="3" t="s">
        <v>15</v>
      </c>
      <c r="E185" s="3" t="s">
        <v>15</v>
      </c>
      <c r="F185" s="3">
        <v>0</v>
      </c>
      <c r="G185" s="3" t="s">
        <v>191</v>
      </c>
    </row>
    <row r="186" spans="2:7" x14ac:dyDescent="0.25">
      <c r="B186" s="3" t="s">
        <v>190</v>
      </c>
      <c r="C186" s="2">
        <v>40858.547222222223</v>
      </c>
      <c r="D186" s="3" t="s">
        <v>15</v>
      </c>
      <c r="E186" s="3" t="s">
        <v>15</v>
      </c>
      <c r="F186" s="3">
        <v>0</v>
      </c>
      <c r="G186" s="3" t="s">
        <v>191</v>
      </c>
    </row>
    <row r="187" spans="2:7" x14ac:dyDescent="0.25">
      <c r="B187" s="3" t="s">
        <v>190</v>
      </c>
      <c r="C187" s="2">
        <v>40933.427083333336</v>
      </c>
      <c r="D187" s="3" t="s">
        <v>7</v>
      </c>
      <c r="E187" s="3" t="s">
        <v>136</v>
      </c>
      <c r="F187" s="3">
        <v>0</v>
      </c>
      <c r="G187" s="3" t="s">
        <v>191</v>
      </c>
    </row>
    <row r="188" spans="2:7" x14ac:dyDescent="0.25">
      <c r="B188" s="3" t="s">
        <v>190</v>
      </c>
      <c r="C188" s="2">
        <v>40985.886805555558</v>
      </c>
      <c r="D188" s="3" t="s">
        <v>33</v>
      </c>
      <c r="E188" s="3" t="s">
        <v>37</v>
      </c>
      <c r="F188" s="3">
        <v>0</v>
      </c>
      <c r="G188" s="3" t="s">
        <v>191</v>
      </c>
    </row>
    <row r="189" spans="2:7" x14ac:dyDescent="0.25">
      <c r="B189" s="3" t="s">
        <v>190</v>
      </c>
      <c r="C189" s="2">
        <v>40986.59652777778</v>
      </c>
      <c r="D189" s="3" t="s">
        <v>33</v>
      </c>
      <c r="E189" s="3" t="s">
        <v>37</v>
      </c>
      <c r="F189" s="3">
        <v>0</v>
      </c>
      <c r="G189" s="3" t="s">
        <v>191</v>
      </c>
    </row>
    <row r="190" spans="2:7" hidden="1" x14ac:dyDescent="0.25">
      <c r="B190" s="3" t="s">
        <v>190</v>
      </c>
      <c r="C190" s="2">
        <v>40986.679861111108</v>
      </c>
      <c r="D190" s="3" t="s">
        <v>33</v>
      </c>
      <c r="E190" s="3" t="s">
        <v>139</v>
      </c>
      <c r="F190" s="3">
        <v>0</v>
      </c>
      <c r="G190" s="3" t="s">
        <v>191</v>
      </c>
    </row>
    <row r="191" spans="2:7" x14ac:dyDescent="0.25">
      <c r="B191" s="3" t="s">
        <v>190</v>
      </c>
      <c r="C191" s="2">
        <v>40986.945138888892</v>
      </c>
      <c r="D191" s="3" t="s">
        <v>33</v>
      </c>
      <c r="E191" s="3" t="s">
        <v>37</v>
      </c>
      <c r="F191" s="3">
        <v>0</v>
      </c>
      <c r="G191" s="3" t="s">
        <v>191</v>
      </c>
    </row>
    <row r="192" spans="2:7" x14ac:dyDescent="0.25">
      <c r="B192" s="3" t="s">
        <v>190</v>
      </c>
      <c r="C192" s="2">
        <v>40992.880555555559</v>
      </c>
      <c r="D192" s="3" t="s">
        <v>33</v>
      </c>
      <c r="E192" s="3" t="s">
        <v>135</v>
      </c>
      <c r="F192" s="3">
        <v>0</v>
      </c>
      <c r="G192" s="3" t="s">
        <v>191</v>
      </c>
    </row>
    <row r="193" spans="2:7" x14ac:dyDescent="0.25">
      <c r="B193" s="3" t="s">
        <v>190</v>
      </c>
      <c r="C193" s="2">
        <v>41013.174305555556</v>
      </c>
      <c r="D193" s="3" t="s">
        <v>33</v>
      </c>
      <c r="E193" s="3" t="s">
        <v>37</v>
      </c>
      <c r="F193" s="3">
        <v>0</v>
      </c>
      <c r="G193" s="3" t="s">
        <v>191</v>
      </c>
    </row>
    <row r="194" spans="2:7" x14ac:dyDescent="0.25">
      <c r="B194" s="3" t="s">
        <v>190</v>
      </c>
      <c r="C194" s="2">
        <v>41122.405555555553</v>
      </c>
      <c r="D194" s="3" t="s">
        <v>15</v>
      </c>
      <c r="E194" s="3" t="s">
        <v>15</v>
      </c>
      <c r="F194" s="3">
        <v>0</v>
      </c>
      <c r="G194" s="3" t="s">
        <v>191</v>
      </c>
    </row>
    <row r="195" spans="2:7" x14ac:dyDescent="0.25">
      <c r="B195" s="3" t="s">
        <v>190</v>
      </c>
      <c r="C195" s="2">
        <v>41221.393055555556</v>
      </c>
      <c r="D195" s="3" t="s">
        <v>7</v>
      </c>
      <c r="E195" s="3" t="s">
        <v>8</v>
      </c>
      <c r="F195" s="3">
        <v>0</v>
      </c>
      <c r="G195" s="3" t="s">
        <v>191</v>
      </c>
    </row>
    <row r="196" spans="2:7" hidden="1" x14ac:dyDescent="0.25">
      <c r="B196" s="3" t="s">
        <v>190</v>
      </c>
      <c r="C196" s="2">
        <v>41522.537499999999</v>
      </c>
      <c r="D196" s="3" t="s">
        <v>33</v>
      </c>
      <c r="E196" s="3" t="s">
        <v>34</v>
      </c>
      <c r="F196" s="3">
        <v>0</v>
      </c>
      <c r="G196" s="3" t="s">
        <v>191</v>
      </c>
    </row>
    <row r="197" spans="2:7" x14ac:dyDescent="0.25">
      <c r="B197" s="3" t="s">
        <v>190</v>
      </c>
      <c r="C197" s="2">
        <v>41522.645833333336</v>
      </c>
      <c r="D197" s="3" t="s">
        <v>33</v>
      </c>
      <c r="E197" s="3" t="s">
        <v>135</v>
      </c>
      <c r="F197" s="3">
        <v>0</v>
      </c>
      <c r="G197" s="3" t="s">
        <v>191</v>
      </c>
    </row>
    <row r="198" spans="2:7" hidden="1" x14ac:dyDescent="0.25">
      <c r="B198" s="3" t="s">
        <v>190</v>
      </c>
      <c r="C198" s="2">
        <v>41602.71597222222</v>
      </c>
      <c r="D198" s="3" t="s">
        <v>10</v>
      </c>
      <c r="E198" s="3" t="s">
        <v>11</v>
      </c>
      <c r="F198" s="3">
        <v>0</v>
      </c>
      <c r="G198" s="3" t="s">
        <v>191</v>
      </c>
    </row>
    <row r="199" spans="2:7" x14ac:dyDescent="0.25">
      <c r="B199" s="3" t="s">
        <v>190</v>
      </c>
      <c r="C199" s="2">
        <v>41605.82708333333</v>
      </c>
      <c r="D199" s="3" t="s">
        <v>15</v>
      </c>
      <c r="E199" s="3" t="s">
        <v>15</v>
      </c>
      <c r="F199" s="3">
        <v>0</v>
      </c>
      <c r="G199" s="3" t="s">
        <v>191</v>
      </c>
    </row>
    <row r="200" spans="2:7" x14ac:dyDescent="0.25">
      <c r="B200" s="3" t="s">
        <v>190</v>
      </c>
      <c r="C200" s="2">
        <v>41615.334722222222</v>
      </c>
      <c r="D200" s="3" t="s">
        <v>33</v>
      </c>
      <c r="E200" s="3" t="s">
        <v>37</v>
      </c>
      <c r="F200" s="3">
        <v>0</v>
      </c>
      <c r="G200" s="3" t="s">
        <v>191</v>
      </c>
    </row>
    <row r="201" spans="2:7" x14ac:dyDescent="0.25">
      <c r="B201" s="3" t="s">
        <v>190</v>
      </c>
      <c r="C201" s="2">
        <v>41759.322916666664</v>
      </c>
      <c r="D201" s="3" t="s">
        <v>33</v>
      </c>
      <c r="E201" s="3" t="s">
        <v>37</v>
      </c>
      <c r="F201" s="3">
        <v>0</v>
      </c>
      <c r="G201" s="3" t="s">
        <v>191</v>
      </c>
    </row>
    <row r="202" spans="2:7" x14ac:dyDescent="0.25">
      <c r="B202" s="3" t="s">
        <v>190</v>
      </c>
      <c r="C202" s="2">
        <v>41760.288194444445</v>
      </c>
      <c r="D202" s="3" t="s">
        <v>7</v>
      </c>
      <c r="E202" s="3" t="s">
        <v>82</v>
      </c>
      <c r="F202" s="3">
        <v>0</v>
      </c>
      <c r="G202" s="3" t="s">
        <v>191</v>
      </c>
    </row>
    <row r="203" spans="2:7" x14ac:dyDescent="0.25">
      <c r="B203" s="3" t="s">
        <v>190</v>
      </c>
      <c r="C203" s="2">
        <v>41961.279166666667</v>
      </c>
      <c r="D203" s="3" t="s">
        <v>15</v>
      </c>
      <c r="E203" s="3" t="s">
        <v>15</v>
      </c>
      <c r="F203" s="3">
        <v>0</v>
      </c>
      <c r="G203" s="3" t="s">
        <v>191</v>
      </c>
    </row>
    <row r="204" spans="2:7" x14ac:dyDescent="0.25">
      <c r="B204" s="3" t="s">
        <v>190</v>
      </c>
      <c r="C204" s="2">
        <v>42040.242361111108</v>
      </c>
      <c r="D204" s="3" t="s">
        <v>7</v>
      </c>
      <c r="E204" s="3" t="s">
        <v>16</v>
      </c>
      <c r="F204" s="3">
        <v>0</v>
      </c>
      <c r="G204" s="3" t="s">
        <v>191</v>
      </c>
    </row>
    <row r="205" spans="2:7" hidden="1" x14ac:dyDescent="0.25">
      <c r="B205" s="3" t="s">
        <v>205</v>
      </c>
      <c r="C205" s="2">
        <v>38407.791666666664</v>
      </c>
      <c r="D205" s="3" t="s">
        <v>33</v>
      </c>
      <c r="E205" s="3" t="s">
        <v>34</v>
      </c>
      <c r="F205" s="3">
        <v>0</v>
      </c>
      <c r="G205" s="3" t="s">
        <v>206</v>
      </c>
    </row>
    <row r="206" spans="2:7" hidden="1" x14ac:dyDescent="0.25">
      <c r="B206" s="3" t="s">
        <v>205</v>
      </c>
      <c r="C206" s="2">
        <v>38407.819444444445</v>
      </c>
      <c r="D206" s="3" t="s">
        <v>33</v>
      </c>
      <c r="E206" s="3" t="s">
        <v>34</v>
      </c>
      <c r="F206" s="3">
        <v>0</v>
      </c>
      <c r="G206" s="3" t="s">
        <v>206</v>
      </c>
    </row>
    <row r="207" spans="2:7" hidden="1" x14ac:dyDescent="0.25">
      <c r="B207" s="3" t="s">
        <v>205</v>
      </c>
      <c r="C207" s="2">
        <v>38409.029861111114</v>
      </c>
      <c r="D207" s="3" t="s">
        <v>7</v>
      </c>
      <c r="E207" s="3" t="s">
        <v>26</v>
      </c>
      <c r="F207" s="3">
        <v>0</v>
      </c>
      <c r="G207" s="3" t="s">
        <v>206</v>
      </c>
    </row>
    <row r="208" spans="2:7" hidden="1" x14ac:dyDescent="0.25">
      <c r="B208" s="3" t="s">
        <v>205</v>
      </c>
      <c r="C208" s="2">
        <v>38460.342361111114</v>
      </c>
      <c r="D208" s="3" t="s">
        <v>10</v>
      </c>
      <c r="E208" s="3" t="s">
        <v>11</v>
      </c>
      <c r="F208" s="3">
        <v>0</v>
      </c>
      <c r="G208" s="3" t="s">
        <v>206</v>
      </c>
    </row>
    <row r="209" spans="2:7" hidden="1" x14ac:dyDescent="0.25">
      <c r="B209" s="3" t="s">
        <v>205</v>
      </c>
      <c r="C209" s="2">
        <v>38615.099305555559</v>
      </c>
      <c r="D209" s="3" t="s">
        <v>33</v>
      </c>
      <c r="E209" s="3" t="s">
        <v>34</v>
      </c>
      <c r="F209" s="3">
        <v>0</v>
      </c>
      <c r="G209" s="3" t="s">
        <v>206</v>
      </c>
    </row>
    <row r="210" spans="2:7" hidden="1" x14ac:dyDescent="0.25">
      <c r="B210" s="3" t="s">
        <v>205</v>
      </c>
      <c r="C210" s="2">
        <v>38615.486111111109</v>
      </c>
      <c r="D210" s="3" t="s">
        <v>33</v>
      </c>
      <c r="E210" s="3" t="s">
        <v>34</v>
      </c>
      <c r="F210" s="3">
        <v>0</v>
      </c>
      <c r="G210" s="3" t="s">
        <v>206</v>
      </c>
    </row>
    <row r="211" spans="2:7" hidden="1" x14ac:dyDescent="0.25">
      <c r="B211" s="3" t="s">
        <v>205</v>
      </c>
      <c r="C211" s="2">
        <v>38616.11041666667</v>
      </c>
      <c r="D211" s="3" t="s">
        <v>33</v>
      </c>
      <c r="E211" s="3" t="s">
        <v>34</v>
      </c>
      <c r="F211" s="3">
        <v>0</v>
      </c>
      <c r="G211" s="3" t="s">
        <v>206</v>
      </c>
    </row>
    <row r="212" spans="2:7" hidden="1" x14ac:dyDescent="0.25">
      <c r="B212" s="3" t="s">
        <v>205</v>
      </c>
      <c r="C212" s="2">
        <v>39512.980555555558</v>
      </c>
      <c r="D212" s="3" t="s">
        <v>10</v>
      </c>
      <c r="E212" s="3" t="s">
        <v>85</v>
      </c>
      <c r="F212" s="3">
        <v>0</v>
      </c>
      <c r="G212" s="3" t="s">
        <v>206</v>
      </c>
    </row>
    <row r="213" spans="2:7" hidden="1" x14ac:dyDescent="0.25">
      <c r="B213" s="3" t="s">
        <v>205</v>
      </c>
      <c r="C213" s="2">
        <v>39621.38958333333</v>
      </c>
      <c r="D213" s="3" t="s">
        <v>10</v>
      </c>
      <c r="E213" s="3" t="s">
        <v>85</v>
      </c>
      <c r="F213" s="3">
        <v>0</v>
      </c>
      <c r="G213" s="3" t="s">
        <v>206</v>
      </c>
    </row>
    <row r="214" spans="2:7" x14ac:dyDescent="0.25">
      <c r="B214" s="3" t="s">
        <v>205</v>
      </c>
      <c r="C214" s="2">
        <v>39916.715277777781</v>
      </c>
      <c r="D214" s="3" t="s">
        <v>7</v>
      </c>
      <c r="E214" s="3" t="s">
        <v>8</v>
      </c>
      <c r="F214" s="3">
        <v>0</v>
      </c>
      <c r="G214" s="3" t="s">
        <v>206</v>
      </c>
    </row>
    <row r="215" spans="2:7" hidden="1" x14ac:dyDescent="0.25">
      <c r="B215" s="3" t="s">
        <v>205</v>
      </c>
      <c r="C215" s="2">
        <v>39974.305555555555</v>
      </c>
      <c r="D215" s="3" t="s">
        <v>10</v>
      </c>
      <c r="E215" s="3" t="s">
        <v>11</v>
      </c>
      <c r="F215" s="3">
        <v>0</v>
      </c>
      <c r="G215" s="3" t="s">
        <v>206</v>
      </c>
    </row>
    <row r="216" spans="2:7" hidden="1" x14ac:dyDescent="0.25">
      <c r="B216" s="3" t="s">
        <v>205</v>
      </c>
      <c r="C216" s="2">
        <v>40085.34375</v>
      </c>
      <c r="D216" s="3" t="s">
        <v>10</v>
      </c>
      <c r="E216" s="3" t="s">
        <v>85</v>
      </c>
      <c r="F216" s="3">
        <v>0</v>
      </c>
      <c r="G216" s="3" t="s">
        <v>206</v>
      </c>
    </row>
    <row r="217" spans="2:7" hidden="1" x14ac:dyDescent="0.25">
      <c r="B217" s="3" t="s">
        <v>205</v>
      </c>
      <c r="C217" s="2">
        <v>40112.476388888892</v>
      </c>
      <c r="D217" s="3" t="s">
        <v>7</v>
      </c>
      <c r="E217" s="3" t="s">
        <v>14</v>
      </c>
      <c r="F217" s="3">
        <v>0</v>
      </c>
      <c r="G217" s="3" t="s">
        <v>206</v>
      </c>
    </row>
    <row r="218" spans="2:7" x14ac:dyDescent="0.25">
      <c r="B218" s="3" t="s">
        <v>205</v>
      </c>
      <c r="C218" s="2">
        <v>40199.544444444444</v>
      </c>
      <c r="D218" s="3" t="s">
        <v>33</v>
      </c>
      <c r="E218" s="3" t="s">
        <v>135</v>
      </c>
      <c r="F218" s="3">
        <v>0</v>
      </c>
      <c r="G218" s="3" t="s">
        <v>206</v>
      </c>
    </row>
    <row r="219" spans="2:7" hidden="1" x14ac:dyDescent="0.25">
      <c r="B219" s="3" t="s">
        <v>205</v>
      </c>
      <c r="C219" s="2">
        <v>40471.659722222219</v>
      </c>
      <c r="D219" s="3" t="s">
        <v>7</v>
      </c>
      <c r="E219" s="3" t="s">
        <v>62</v>
      </c>
      <c r="F219" s="3">
        <v>0</v>
      </c>
      <c r="G219" s="3" t="s">
        <v>206</v>
      </c>
    </row>
    <row r="220" spans="2:7" hidden="1" x14ac:dyDescent="0.25">
      <c r="B220" s="3" t="s">
        <v>205</v>
      </c>
      <c r="C220" s="2">
        <v>40848.542361111111</v>
      </c>
      <c r="D220" s="3" t="s">
        <v>12</v>
      </c>
      <c r="E220" s="3" t="s">
        <v>13</v>
      </c>
      <c r="F220" s="3">
        <v>0</v>
      </c>
      <c r="G220" s="3" t="s">
        <v>206</v>
      </c>
    </row>
    <row r="221" spans="2:7" x14ac:dyDescent="0.25">
      <c r="B221" s="3" t="s">
        <v>205</v>
      </c>
      <c r="C221" s="2">
        <v>41304.708333333336</v>
      </c>
      <c r="D221" s="3" t="s">
        <v>15</v>
      </c>
      <c r="E221" s="3" t="s">
        <v>15</v>
      </c>
      <c r="F221" s="3">
        <v>0</v>
      </c>
      <c r="G221" s="3" t="s">
        <v>206</v>
      </c>
    </row>
    <row r="222" spans="2:7" x14ac:dyDescent="0.25">
      <c r="B222" s="3" t="s">
        <v>205</v>
      </c>
      <c r="C222" s="2">
        <v>41442.460416666669</v>
      </c>
      <c r="D222" s="3" t="s">
        <v>7</v>
      </c>
      <c r="E222" s="3" t="s">
        <v>8</v>
      </c>
      <c r="F222" s="3">
        <v>0</v>
      </c>
      <c r="G222" s="3" t="s">
        <v>206</v>
      </c>
    </row>
    <row r="223" spans="2:7" x14ac:dyDescent="0.25">
      <c r="B223" s="3" t="s">
        <v>205</v>
      </c>
      <c r="C223" s="2">
        <v>41556.972222222219</v>
      </c>
      <c r="D223" s="3" t="s">
        <v>15</v>
      </c>
      <c r="E223" s="3" t="s">
        <v>15</v>
      </c>
      <c r="F223" s="3">
        <v>0</v>
      </c>
      <c r="G223" s="3" t="s">
        <v>206</v>
      </c>
    </row>
    <row r="224" spans="2:7" hidden="1" x14ac:dyDescent="0.25">
      <c r="B224" s="3" t="s">
        <v>205</v>
      </c>
      <c r="C224" s="2">
        <v>41575.102083333331</v>
      </c>
      <c r="D224" s="3" t="s">
        <v>7</v>
      </c>
      <c r="E224" s="3" t="s">
        <v>14</v>
      </c>
      <c r="F224" s="3">
        <v>0</v>
      </c>
      <c r="G224" s="3" t="s">
        <v>206</v>
      </c>
    </row>
    <row r="225" spans="2:7" hidden="1" x14ac:dyDescent="0.25">
      <c r="B225" s="3" t="s">
        <v>205</v>
      </c>
      <c r="C225" s="2">
        <v>41575.875694444447</v>
      </c>
      <c r="D225" s="3" t="s">
        <v>7</v>
      </c>
      <c r="E225" s="3" t="s">
        <v>14</v>
      </c>
      <c r="F225" s="3">
        <v>0</v>
      </c>
      <c r="G225" s="3" t="s">
        <v>206</v>
      </c>
    </row>
    <row r="226" spans="2:7" hidden="1" x14ac:dyDescent="0.25">
      <c r="B226" s="3" t="s">
        <v>205</v>
      </c>
      <c r="C226" s="2">
        <v>41698.61041666667</v>
      </c>
      <c r="D226" s="3" t="s">
        <v>33</v>
      </c>
      <c r="E226" s="3" t="s">
        <v>34</v>
      </c>
      <c r="F226" s="3">
        <v>0</v>
      </c>
      <c r="G226" s="3" t="s">
        <v>206</v>
      </c>
    </row>
    <row r="227" spans="2:7" x14ac:dyDescent="0.25">
      <c r="B227" s="3" t="s">
        <v>205</v>
      </c>
      <c r="C227" s="2">
        <v>41698.658333333333</v>
      </c>
      <c r="D227" s="3" t="s">
        <v>33</v>
      </c>
      <c r="E227" s="3" t="s">
        <v>135</v>
      </c>
      <c r="F227" s="3">
        <v>0</v>
      </c>
      <c r="G227" s="3" t="s">
        <v>206</v>
      </c>
    </row>
    <row r="228" spans="2:7" x14ac:dyDescent="0.25">
      <c r="B228" s="3" t="s">
        <v>205</v>
      </c>
      <c r="C228" s="2">
        <v>41700.488194444442</v>
      </c>
      <c r="D228" s="3" t="s">
        <v>15</v>
      </c>
      <c r="E228" s="3" t="s">
        <v>15</v>
      </c>
      <c r="F228" s="3">
        <v>0</v>
      </c>
      <c r="G228" s="3" t="s">
        <v>206</v>
      </c>
    </row>
    <row r="229" spans="2:7" hidden="1" x14ac:dyDescent="0.25">
      <c r="B229" s="3" t="s">
        <v>205</v>
      </c>
      <c r="C229" s="2">
        <v>41880.452777777777</v>
      </c>
      <c r="D229" s="3" t="s">
        <v>12</v>
      </c>
      <c r="E229" s="3" t="s">
        <v>13</v>
      </c>
      <c r="F229" s="3">
        <v>0</v>
      </c>
      <c r="G229" s="3" t="s">
        <v>206</v>
      </c>
    </row>
    <row r="230" spans="2:7" hidden="1" x14ac:dyDescent="0.25">
      <c r="B230" s="3" t="s">
        <v>205</v>
      </c>
      <c r="C230" s="2">
        <v>41898.65625</v>
      </c>
      <c r="D230" s="3" t="s">
        <v>33</v>
      </c>
      <c r="E230" s="3" t="s">
        <v>34</v>
      </c>
      <c r="F230" s="3">
        <v>0</v>
      </c>
      <c r="G230" s="3" t="s">
        <v>206</v>
      </c>
    </row>
    <row r="231" spans="2:7" x14ac:dyDescent="0.25">
      <c r="B231" s="3" t="s">
        <v>205</v>
      </c>
      <c r="C231" s="2">
        <v>41991.804166666669</v>
      </c>
      <c r="D231" s="3" t="s">
        <v>7</v>
      </c>
      <c r="E231" s="3" t="s">
        <v>8</v>
      </c>
      <c r="F231" s="3">
        <v>0</v>
      </c>
      <c r="G231" s="3" t="s">
        <v>206</v>
      </c>
    </row>
    <row r="232" spans="2:7" hidden="1" x14ac:dyDescent="0.25">
      <c r="B232" s="3" t="s">
        <v>215</v>
      </c>
      <c r="C232" s="2">
        <v>40849.461111111108</v>
      </c>
      <c r="D232" s="3" t="s">
        <v>12</v>
      </c>
      <c r="E232" s="3" t="s">
        <v>80</v>
      </c>
      <c r="F232" s="3">
        <v>0</v>
      </c>
      <c r="G232" s="3" t="s">
        <v>70</v>
      </c>
    </row>
    <row r="233" spans="2:7" hidden="1" x14ac:dyDescent="0.25">
      <c r="B233" s="3" t="s">
        <v>215</v>
      </c>
      <c r="C233" s="2">
        <v>41052.474305555559</v>
      </c>
      <c r="D233" s="3" t="s">
        <v>12</v>
      </c>
      <c r="E233" s="3" t="s">
        <v>80</v>
      </c>
      <c r="F233" s="3">
        <v>0</v>
      </c>
      <c r="G233" s="3" t="s">
        <v>70</v>
      </c>
    </row>
    <row r="234" spans="2:7" x14ac:dyDescent="0.25">
      <c r="B234" s="3" t="s">
        <v>215</v>
      </c>
      <c r="C234" s="2">
        <v>41273.578472222223</v>
      </c>
      <c r="D234" s="3" t="s">
        <v>33</v>
      </c>
      <c r="E234" s="3" t="s">
        <v>135</v>
      </c>
      <c r="F234" s="3">
        <v>0</v>
      </c>
      <c r="G234" s="3" t="s">
        <v>70</v>
      </c>
    </row>
    <row r="235" spans="2:7" x14ac:dyDescent="0.25">
      <c r="B235" s="3" t="s">
        <v>215</v>
      </c>
      <c r="C235" s="2">
        <v>41396.551388888889</v>
      </c>
      <c r="D235" s="3" t="s">
        <v>33</v>
      </c>
      <c r="E235" s="3" t="s">
        <v>37</v>
      </c>
      <c r="F235" s="3">
        <v>0</v>
      </c>
      <c r="G235" s="3" t="s">
        <v>70</v>
      </c>
    </row>
    <row r="236" spans="2:7" x14ac:dyDescent="0.25">
      <c r="B236" s="3" t="s">
        <v>215</v>
      </c>
      <c r="C236" s="2">
        <v>41579.481249999997</v>
      </c>
      <c r="D236" s="3" t="s">
        <v>15</v>
      </c>
      <c r="E236" s="3" t="s">
        <v>15</v>
      </c>
      <c r="F236" s="3">
        <v>0</v>
      </c>
      <c r="G236" s="3" t="s">
        <v>70</v>
      </c>
    </row>
    <row r="237" spans="2:7" x14ac:dyDescent="0.25">
      <c r="B237" s="3" t="s">
        <v>215</v>
      </c>
      <c r="C237" s="2">
        <v>41708.343055555553</v>
      </c>
      <c r="D237" s="3" t="s">
        <v>15</v>
      </c>
      <c r="E237" s="3" t="s">
        <v>15</v>
      </c>
      <c r="F237" s="3">
        <v>0</v>
      </c>
      <c r="G237" s="3" t="s">
        <v>70</v>
      </c>
    </row>
    <row r="238" spans="2:7" hidden="1" x14ac:dyDescent="0.25">
      <c r="B238" s="3" t="s">
        <v>215</v>
      </c>
      <c r="C238" s="2">
        <v>41944.395833333336</v>
      </c>
      <c r="D238" s="3" t="s">
        <v>7</v>
      </c>
      <c r="E238" s="3" t="s">
        <v>62</v>
      </c>
      <c r="F238" s="3">
        <v>0</v>
      </c>
      <c r="G238" s="3" t="s">
        <v>70</v>
      </c>
    </row>
    <row r="239" spans="2:7" x14ac:dyDescent="0.25">
      <c r="B239" s="3" t="s">
        <v>215</v>
      </c>
      <c r="C239" s="2">
        <v>42024.71875</v>
      </c>
      <c r="D239" s="3" t="s">
        <v>7</v>
      </c>
      <c r="E239" s="3" t="s">
        <v>81</v>
      </c>
      <c r="F239" s="3">
        <v>0</v>
      </c>
      <c r="G239" s="3" t="s">
        <v>70</v>
      </c>
    </row>
    <row r="240" spans="2:7" x14ac:dyDescent="0.25">
      <c r="B240" s="3" t="s">
        <v>198</v>
      </c>
      <c r="C240" s="2">
        <v>38372.459722222222</v>
      </c>
      <c r="D240" s="3" t="s">
        <v>15</v>
      </c>
      <c r="E240" s="3" t="s">
        <v>15</v>
      </c>
      <c r="F240" s="3">
        <v>0</v>
      </c>
      <c r="G240" s="3" t="s">
        <v>93</v>
      </c>
    </row>
    <row r="241" spans="2:7" x14ac:dyDescent="0.25">
      <c r="B241" s="3" t="s">
        <v>198</v>
      </c>
      <c r="C241" s="2">
        <v>38372.466666666667</v>
      </c>
      <c r="D241" s="3" t="s">
        <v>7</v>
      </c>
      <c r="E241" s="3" t="s">
        <v>16</v>
      </c>
      <c r="F241" s="3">
        <v>0</v>
      </c>
      <c r="G241" s="3" t="s">
        <v>93</v>
      </c>
    </row>
    <row r="242" spans="2:7" x14ac:dyDescent="0.25">
      <c r="B242" s="3" t="s">
        <v>198</v>
      </c>
      <c r="C242" s="2">
        <v>38473.313194444447</v>
      </c>
      <c r="D242" s="3" t="s">
        <v>15</v>
      </c>
      <c r="E242" s="3" t="s">
        <v>15</v>
      </c>
      <c r="F242" s="3">
        <v>0</v>
      </c>
      <c r="G242" s="3" t="s">
        <v>93</v>
      </c>
    </row>
    <row r="243" spans="2:7" x14ac:dyDescent="0.25">
      <c r="B243" s="3" t="s">
        <v>198</v>
      </c>
      <c r="C243" s="2">
        <v>38601.698611111111</v>
      </c>
      <c r="D243" s="3" t="s">
        <v>7</v>
      </c>
      <c r="E243" s="3" t="s">
        <v>8</v>
      </c>
      <c r="F243" s="3">
        <v>0</v>
      </c>
      <c r="G243" s="3" t="s">
        <v>93</v>
      </c>
    </row>
    <row r="244" spans="2:7" x14ac:dyDescent="0.25">
      <c r="B244" s="3" t="s">
        <v>198</v>
      </c>
      <c r="C244" s="2">
        <v>38817.0625</v>
      </c>
      <c r="D244" s="3" t="s">
        <v>15</v>
      </c>
      <c r="E244" s="3" t="s">
        <v>15</v>
      </c>
      <c r="F244" s="3">
        <v>0</v>
      </c>
      <c r="G244" s="3" t="s">
        <v>93</v>
      </c>
    </row>
    <row r="245" spans="2:7" hidden="1" x14ac:dyDescent="0.25">
      <c r="B245" s="3" t="s">
        <v>198</v>
      </c>
      <c r="C245" s="2">
        <v>39320.313888888886</v>
      </c>
      <c r="D245" s="3" t="s">
        <v>33</v>
      </c>
      <c r="E245" s="3" t="s">
        <v>34</v>
      </c>
      <c r="F245" s="3">
        <v>0</v>
      </c>
      <c r="G245" s="3" t="s">
        <v>93</v>
      </c>
    </row>
    <row r="246" spans="2:7" hidden="1" x14ac:dyDescent="0.25">
      <c r="B246" s="3" t="s">
        <v>198</v>
      </c>
      <c r="C246" s="2">
        <v>39443.354166666664</v>
      </c>
      <c r="D246" s="3" t="s">
        <v>12</v>
      </c>
      <c r="E246" s="3" t="s">
        <v>80</v>
      </c>
      <c r="F246" s="3">
        <v>0</v>
      </c>
      <c r="G246" s="3" t="s">
        <v>93</v>
      </c>
    </row>
    <row r="247" spans="2:7" x14ac:dyDescent="0.25">
      <c r="B247" s="3" t="s">
        <v>198</v>
      </c>
      <c r="C247" s="2">
        <v>39534.472916666666</v>
      </c>
      <c r="D247" s="3" t="s">
        <v>15</v>
      </c>
      <c r="E247" s="3" t="s">
        <v>15</v>
      </c>
      <c r="F247" s="3">
        <v>0</v>
      </c>
      <c r="G247" s="3" t="s">
        <v>93</v>
      </c>
    </row>
    <row r="248" spans="2:7" x14ac:dyDescent="0.25">
      <c r="B248" s="3" t="s">
        <v>198</v>
      </c>
      <c r="C248" s="2">
        <v>39534.771527777775</v>
      </c>
      <c r="D248" s="3" t="s">
        <v>15</v>
      </c>
      <c r="E248" s="3" t="s">
        <v>15</v>
      </c>
      <c r="F248" s="3">
        <v>0</v>
      </c>
      <c r="G248" s="3" t="s">
        <v>93</v>
      </c>
    </row>
    <row r="249" spans="2:7" hidden="1" x14ac:dyDescent="0.25">
      <c r="B249" s="3" t="s">
        <v>198</v>
      </c>
      <c r="C249" s="2">
        <v>39596.120138888888</v>
      </c>
      <c r="D249" s="3" t="s">
        <v>10</v>
      </c>
      <c r="E249" s="3" t="s">
        <v>85</v>
      </c>
      <c r="F249" s="3">
        <v>0</v>
      </c>
      <c r="G249" s="3" t="s">
        <v>93</v>
      </c>
    </row>
    <row r="250" spans="2:7" x14ac:dyDescent="0.25">
      <c r="B250" s="3" t="s">
        <v>198</v>
      </c>
      <c r="C250" s="2">
        <v>39705.49722222222</v>
      </c>
      <c r="D250" s="3" t="s">
        <v>7</v>
      </c>
      <c r="E250" s="3" t="s">
        <v>8</v>
      </c>
      <c r="F250" s="3">
        <v>0</v>
      </c>
      <c r="G250" s="3" t="s">
        <v>93</v>
      </c>
    </row>
    <row r="251" spans="2:7" hidden="1" x14ac:dyDescent="0.25">
      <c r="B251" s="3" t="s">
        <v>198</v>
      </c>
      <c r="C251" s="2">
        <v>39709.665972222225</v>
      </c>
      <c r="D251" s="3" t="s">
        <v>10</v>
      </c>
      <c r="E251" s="3" t="s">
        <v>85</v>
      </c>
      <c r="F251" s="3">
        <v>0</v>
      </c>
      <c r="G251" s="3" t="s">
        <v>93</v>
      </c>
    </row>
    <row r="252" spans="2:7" x14ac:dyDescent="0.25">
      <c r="B252" s="3" t="s">
        <v>198</v>
      </c>
      <c r="C252" s="2">
        <v>39967.388888888891</v>
      </c>
      <c r="D252" s="3" t="s">
        <v>33</v>
      </c>
      <c r="E252" s="3" t="s">
        <v>135</v>
      </c>
      <c r="F252" s="3">
        <v>0</v>
      </c>
      <c r="G252" s="3" t="s">
        <v>93</v>
      </c>
    </row>
    <row r="253" spans="2:7" x14ac:dyDescent="0.25">
      <c r="B253" s="3" t="s">
        <v>198</v>
      </c>
      <c r="C253" s="2">
        <v>40199.966666666667</v>
      </c>
      <c r="D253" s="3" t="s">
        <v>33</v>
      </c>
      <c r="E253" s="3" t="s">
        <v>135</v>
      </c>
      <c r="F253" s="3">
        <v>0</v>
      </c>
      <c r="G253" s="3" t="s">
        <v>93</v>
      </c>
    </row>
    <row r="254" spans="2:7" hidden="1" x14ac:dyDescent="0.25">
      <c r="B254" s="3" t="s">
        <v>198</v>
      </c>
      <c r="C254" s="2">
        <v>40630.659722222219</v>
      </c>
      <c r="D254" s="3" t="s">
        <v>7</v>
      </c>
      <c r="E254" s="3" t="s">
        <v>137</v>
      </c>
      <c r="F254" s="3">
        <v>0</v>
      </c>
      <c r="G254" s="3" t="s">
        <v>93</v>
      </c>
    </row>
    <row r="255" spans="2:7" hidden="1" x14ac:dyDescent="0.25">
      <c r="B255" s="3" t="s">
        <v>198</v>
      </c>
      <c r="C255" s="2">
        <v>40856.114583333336</v>
      </c>
      <c r="D255" s="3" t="s">
        <v>10</v>
      </c>
      <c r="E255" s="3" t="s">
        <v>11</v>
      </c>
      <c r="F255" s="3">
        <v>0</v>
      </c>
      <c r="G255" s="3" t="s">
        <v>93</v>
      </c>
    </row>
    <row r="256" spans="2:7" x14ac:dyDescent="0.25">
      <c r="B256" s="3" t="s">
        <v>198</v>
      </c>
      <c r="C256" s="2">
        <v>41128.412499999999</v>
      </c>
      <c r="D256" s="3" t="s">
        <v>7</v>
      </c>
      <c r="E256" s="3" t="s">
        <v>41</v>
      </c>
      <c r="F256" s="3">
        <v>0</v>
      </c>
      <c r="G256" s="3" t="s">
        <v>93</v>
      </c>
    </row>
    <row r="257" spans="2:7" x14ac:dyDescent="0.25">
      <c r="B257" s="3" t="s">
        <v>198</v>
      </c>
      <c r="C257" s="2">
        <v>41274.755555555559</v>
      </c>
      <c r="D257" s="3" t="s">
        <v>15</v>
      </c>
      <c r="E257" s="3" t="s">
        <v>15</v>
      </c>
      <c r="F257" s="3">
        <v>0</v>
      </c>
      <c r="G257" s="3" t="s">
        <v>93</v>
      </c>
    </row>
    <row r="258" spans="2:7" x14ac:dyDescent="0.25">
      <c r="B258" s="3" t="s">
        <v>198</v>
      </c>
      <c r="C258" s="2">
        <v>41425.695138888892</v>
      </c>
      <c r="D258" s="3" t="s">
        <v>15</v>
      </c>
      <c r="E258" s="3" t="s">
        <v>15</v>
      </c>
      <c r="F258" s="3">
        <v>0</v>
      </c>
      <c r="G258" s="3" t="s">
        <v>93</v>
      </c>
    </row>
    <row r="259" spans="2:7" hidden="1" x14ac:dyDescent="0.25">
      <c r="B259" s="3" t="s">
        <v>198</v>
      </c>
      <c r="C259" s="2">
        <v>41837.262499999997</v>
      </c>
      <c r="D259" s="3" t="s">
        <v>12</v>
      </c>
      <c r="E259" s="3" t="s">
        <v>13</v>
      </c>
      <c r="F259" s="3">
        <v>0</v>
      </c>
      <c r="G259" s="3" t="s">
        <v>93</v>
      </c>
    </row>
    <row r="260" spans="2:7" hidden="1" x14ac:dyDescent="0.25">
      <c r="B260" s="3" t="s">
        <v>209</v>
      </c>
      <c r="C260" s="2">
        <v>38556.404166666667</v>
      </c>
      <c r="D260" s="3" t="s">
        <v>33</v>
      </c>
      <c r="E260" s="3" t="s">
        <v>34</v>
      </c>
      <c r="F260" s="3">
        <v>0</v>
      </c>
      <c r="G260" s="3" t="s">
        <v>105</v>
      </c>
    </row>
    <row r="261" spans="2:7" hidden="1" x14ac:dyDescent="0.25">
      <c r="B261" s="3" t="s">
        <v>209</v>
      </c>
      <c r="C261" s="2">
        <v>38592.675694444442</v>
      </c>
      <c r="D261" s="3" t="s">
        <v>7</v>
      </c>
      <c r="E261" s="3" t="s">
        <v>26</v>
      </c>
      <c r="F261" s="3">
        <v>0</v>
      </c>
      <c r="G261" s="3" t="s">
        <v>105</v>
      </c>
    </row>
    <row r="262" spans="2:7" hidden="1" x14ac:dyDescent="0.25">
      <c r="B262" s="3" t="s">
        <v>209</v>
      </c>
      <c r="C262" s="2">
        <v>38615.424305555556</v>
      </c>
      <c r="D262" s="3" t="s">
        <v>33</v>
      </c>
      <c r="E262" s="3" t="s">
        <v>34</v>
      </c>
      <c r="F262" s="3">
        <v>0</v>
      </c>
      <c r="G262" s="3" t="s">
        <v>105</v>
      </c>
    </row>
    <row r="263" spans="2:7" hidden="1" x14ac:dyDescent="0.25">
      <c r="B263" s="3" t="s">
        <v>209</v>
      </c>
      <c r="C263" s="2">
        <v>38913.607638888891</v>
      </c>
      <c r="D263" s="3" t="s">
        <v>33</v>
      </c>
      <c r="E263" s="3" t="s">
        <v>34</v>
      </c>
      <c r="F263" s="3">
        <v>1</v>
      </c>
      <c r="G263" s="3" t="s">
        <v>105</v>
      </c>
    </row>
    <row r="264" spans="2:7" x14ac:dyDescent="0.25">
      <c r="B264" s="3" t="s">
        <v>209</v>
      </c>
      <c r="C264" s="2">
        <v>38919.774305555555</v>
      </c>
      <c r="D264" s="3" t="s">
        <v>15</v>
      </c>
      <c r="E264" s="3" t="s">
        <v>15</v>
      </c>
      <c r="F264" s="3">
        <v>0</v>
      </c>
      <c r="G264" s="3" t="s">
        <v>105</v>
      </c>
    </row>
    <row r="265" spans="2:7" hidden="1" x14ac:dyDescent="0.25">
      <c r="B265" s="3" t="s">
        <v>209</v>
      </c>
      <c r="C265" s="2">
        <v>38920.543055555558</v>
      </c>
      <c r="D265" s="3" t="s">
        <v>7</v>
      </c>
      <c r="E265" s="3" t="s">
        <v>26</v>
      </c>
      <c r="F265" s="3">
        <v>0</v>
      </c>
      <c r="G265" s="3" t="s">
        <v>105</v>
      </c>
    </row>
    <row r="266" spans="2:7" x14ac:dyDescent="0.25">
      <c r="B266" s="3" t="s">
        <v>209</v>
      </c>
      <c r="C266" s="2">
        <v>39162.048611111109</v>
      </c>
      <c r="D266" s="3" t="s">
        <v>15</v>
      </c>
      <c r="E266" s="3" t="s">
        <v>15</v>
      </c>
      <c r="F266" s="3">
        <v>0</v>
      </c>
      <c r="G266" s="3" t="s">
        <v>105</v>
      </c>
    </row>
    <row r="267" spans="2:7" hidden="1" x14ac:dyDescent="0.25">
      <c r="B267" s="3" t="s">
        <v>209</v>
      </c>
      <c r="C267" s="2">
        <v>39162.400694444441</v>
      </c>
      <c r="D267" s="3" t="s">
        <v>12</v>
      </c>
      <c r="E267" s="3" t="s">
        <v>13</v>
      </c>
      <c r="F267" s="3">
        <v>0</v>
      </c>
      <c r="G267" s="3" t="s">
        <v>105</v>
      </c>
    </row>
    <row r="268" spans="2:7" hidden="1" x14ac:dyDescent="0.25">
      <c r="B268" s="3" t="s">
        <v>209</v>
      </c>
      <c r="C268" s="2">
        <v>39337.462500000001</v>
      </c>
      <c r="D268" s="3" t="s">
        <v>28</v>
      </c>
      <c r="E268" s="3" t="s">
        <v>211</v>
      </c>
      <c r="F268" s="3">
        <v>0</v>
      </c>
      <c r="G268" s="3" t="s">
        <v>105</v>
      </c>
    </row>
    <row r="269" spans="2:7" x14ac:dyDescent="0.25">
      <c r="B269" s="3" t="s">
        <v>209</v>
      </c>
      <c r="C269" s="2">
        <v>39377.48333333333</v>
      </c>
      <c r="D269" s="3" t="s">
        <v>33</v>
      </c>
      <c r="E269" s="3" t="s">
        <v>135</v>
      </c>
      <c r="F269" s="3">
        <v>0</v>
      </c>
      <c r="G269" s="3" t="s">
        <v>105</v>
      </c>
    </row>
    <row r="270" spans="2:7" x14ac:dyDescent="0.25">
      <c r="B270" s="3" t="s">
        <v>209</v>
      </c>
      <c r="C270" s="2">
        <v>39378.356944444444</v>
      </c>
      <c r="D270" s="3" t="s">
        <v>33</v>
      </c>
      <c r="E270" s="3" t="s">
        <v>135</v>
      </c>
      <c r="F270" s="3">
        <v>0</v>
      </c>
      <c r="G270" s="3" t="s">
        <v>105</v>
      </c>
    </row>
    <row r="271" spans="2:7" x14ac:dyDescent="0.25">
      <c r="B271" s="3" t="s">
        <v>209</v>
      </c>
      <c r="C271" s="2">
        <v>39492.584027777775</v>
      </c>
      <c r="D271" s="3" t="s">
        <v>33</v>
      </c>
      <c r="E271" s="3" t="s">
        <v>135</v>
      </c>
      <c r="F271" s="3">
        <v>0</v>
      </c>
      <c r="G271" s="3" t="s">
        <v>105</v>
      </c>
    </row>
    <row r="272" spans="2:7" x14ac:dyDescent="0.25">
      <c r="B272" s="3" t="s">
        <v>209</v>
      </c>
      <c r="C272" s="2">
        <v>39824.121527777781</v>
      </c>
      <c r="D272" s="3" t="s">
        <v>33</v>
      </c>
      <c r="E272" s="3" t="s">
        <v>135</v>
      </c>
      <c r="F272" s="3">
        <v>0</v>
      </c>
      <c r="G272" s="3" t="s">
        <v>105</v>
      </c>
    </row>
    <row r="273" spans="2:7" x14ac:dyDescent="0.25">
      <c r="B273" s="3" t="s">
        <v>209</v>
      </c>
      <c r="C273" s="2">
        <v>40145.754861111112</v>
      </c>
      <c r="D273" s="3" t="s">
        <v>33</v>
      </c>
      <c r="E273" s="3" t="s">
        <v>135</v>
      </c>
      <c r="F273" s="3">
        <v>0</v>
      </c>
      <c r="G273" s="3" t="s">
        <v>105</v>
      </c>
    </row>
    <row r="274" spans="2:7" x14ac:dyDescent="0.25">
      <c r="B274" s="3" t="s">
        <v>209</v>
      </c>
      <c r="C274" s="2">
        <v>40451.736805555556</v>
      </c>
      <c r="D274" s="3" t="s">
        <v>33</v>
      </c>
      <c r="E274" s="3" t="s">
        <v>135</v>
      </c>
      <c r="F274" s="3">
        <v>0</v>
      </c>
      <c r="G274" s="3" t="s">
        <v>105</v>
      </c>
    </row>
    <row r="275" spans="2:7" x14ac:dyDescent="0.25">
      <c r="B275" s="3" t="s">
        <v>209</v>
      </c>
      <c r="C275" s="2">
        <v>40671.980555555558</v>
      </c>
      <c r="D275" s="3" t="s">
        <v>15</v>
      </c>
      <c r="E275" s="3" t="s">
        <v>15</v>
      </c>
      <c r="F275" s="3">
        <v>0</v>
      </c>
      <c r="G275" s="3" t="s">
        <v>105</v>
      </c>
    </row>
    <row r="276" spans="2:7" x14ac:dyDescent="0.25">
      <c r="B276" s="3" t="s">
        <v>209</v>
      </c>
      <c r="C276" s="2">
        <v>40863.247916666667</v>
      </c>
      <c r="D276" s="3" t="s">
        <v>7</v>
      </c>
      <c r="E276" s="3" t="s">
        <v>81</v>
      </c>
      <c r="F276" s="3">
        <v>0</v>
      </c>
      <c r="G276" s="3" t="s">
        <v>105</v>
      </c>
    </row>
    <row r="277" spans="2:7" hidden="1" x14ac:dyDescent="0.25">
      <c r="B277" s="3" t="s">
        <v>209</v>
      </c>
      <c r="C277" s="2">
        <v>41053.252083333333</v>
      </c>
      <c r="D277" s="3" t="s">
        <v>7</v>
      </c>
      <c r="E277" s="3" t="s">
        <v>87</v>
      </c>
      <c r="F277" s="3">
        <v>0</v>
      </c>
      <c r="G277" s="3" t="s">
        <v>105</v>
      </c>
    </row>
    <row r="278" spans="2:7" hidden="1" x14ac:dyDescent="0.25">
      <c r="B278" s="3" t="s">
        <v>209</v>
      </c>
      <c r="C278" s="2">
        <v>41055.388194444444</v>
      </c>
      <c r="D278" s="3" t="s">
        <v>10</v>
      </c>
      <c r="E278" s="3" t="s">
        <v>11</v>
      </c>
      <c r="F278" s="3">
        <v>0</v>
      </c>
      <c r="G278" s="3" t="s">
        <v>105</v>
      </c>
    </row>
    <row r="279" spans="2:7" x14ac:dyDescent="0.25">
      <c r="B279" s="3" t="s">
        <v>209</v>
      </c>
      <c r="C279" s="2">
        <v>41062.677777777775</v>
      </c>
      <c r="D279" s="3" t="s">
        <v>15</v>
      </c>
      <c r="E279" s="3" t="s">
        <v>15</v>
      </c>
      <c r="F279" s="3">
        <v>0</v>
      </c>
      <c r="G279" s="3" t="s">
        <v>105</v>
      </c>
    </row>
    <row r="280" spans="2:7" x14ac:dyDescent="0.25">
      <c r="B280" s="3" t="s">
        <v>209</v>
      </c>
      <c r="C280" s="2">
        <v>41321.390972222223</v>
      </c>
      <c r="D280" s="3" t="s">
        <v>15</v>
      </c>
      <c r="E280" s="3" t="s">
        <v>15</v>
      </c>
      <c r="F280" s="3">
        <v>0</v>
      </c>
      <c r="G280" s="3" t="s">
        <v>105</v>
      </c>
    </row>
    <row r="281" spans="2:7" hidden="1" x14ac:dyDescent="0.25">
      <c r="B281" s="3" t="s">
        <v>209</v>
      </c>
      <c r="C281" s="2">
        <v>41475.850694444445</v>
      </c>
      <c r="D281" s="3" t="s">
        <v>12</v>
      </c>
      <c r="E281" s="3" t="s">
        <v>13</v>
      </c>
      <c r="F281" s="3">
        <v>0</v>
      </c>
      <c r="G281" s="3" t="s">
        <v>105</v>
      </c>
    </row>
    <row r="282" spans="2:7" hidden="1" x14ac:dyDescent="0.25">
      <c r="B282" s="3" t="s">
        <v>209</v>
      </c>
      <c r="C282" s="2">
        <v>41490.677777777775</v>
      </c>
      <c r="D282" s="3" t="s">
        <v>7</v>
      </c>
      <c r="E282" s="3" t="s">
        <v>137</v>
      </c>
      <c r="F282" s="3">
        <v>0</v>
      </c>
      <c r="G282" s="3" t="s">
        <v>105</v>
      </c>
    </row>
    <row r="283" spans="2:7" hidden="1" x14ac:dyDescent="0.25">
      <c r="B283" s="3" t="s">
        <v>209</v>
      </c>
      <c r="C283" s="2">
        <v>41533.565972222219</v>
      </c>
      <c r="D283" s="3" t="s">
        <v>10</v>
      </c>
      <c r="E283" s="3" t="s">
        <v>11</v>
      </c>
      <c r="F283" s="3">
        <v>0</v>
      </c>
      <c r="G283" s="3" t="s">
        <v>105</v>
      </c>
    </row>
    <row r="284" spans="2:7" hidden="1" x14ac:dyDescent="0.25">
      <c r="B284" s="3" t="s">
        <v>209</v>
      </c>
      <c r="C284" s="2">
        <v>41767.951388888891</v>
      </c>
      <c r="D284" s="3" t="s">
        <v>12</v>
      </c>
      <c r="E284" s="3" t="s">
        <v>13</v>
      </c>
      <c r="F284" s="3">
        <v>0</v>
      </c>
      <c r="G284" s="3" t="s">
        <v>105</v>
      </c>
    </row>
    <row r="285" spans="2:7" x14ac:dyDescent="0.25">
      <c r="B285" s="3" t="s">
        <v>25</v>
      </c>
      <c r="C285" s="2">
        <v>38442.556250000001</v>
      </c>
      <c r="D285" s="3" t="s">
        <v>33</v>
      </c>
      <c r="E285" s="3" t="s">
        <v>142</v>
      </c>
      <c r="F285" s="3">
        <v>0</v>
      </c>
      <c r="G285" s="3" t="s">
        <v>27</v>
      </c>
    </row>
    <row r="286" spans="2:7" x14ac:dyDescent="0.25">
      <c r="B286" s="3" t="s">
        <v>25</v>
      </c>
      <c r="C286" s="2">
        <v>38539.327777777777</v>
      </c>
      <c r="D286" s="3" t="s">
        <v>15</v>
      </c>
      <c r="E286" s="3" t="s">
        <v>15</v>
      </c>
      <c r="F286" s="3">
        <v>1</v>
      </c>
      <c r="G286" s="3" t="s">
        <v>27</v>
      </c>
    </row>
    <row r="287" spans="2:7" hidden="1" x14ac:dyDescent="0.25">
      <c r="B287" s="3" t="s">
        <v>25</v>
      </c>
      <c r="C287" s="2">
        <v>38556.550000000003</v>
      </c>
      <c r="D287" s="3" t="s">
        <v>33</v>
      </c>
      <c r="E287" s="3" t="s">
        <v>34</v>
      </c>
      <c r="F287" s="3">
        <v>0</v>
      </c>
      <c r="G287" s="3" t="s">
        <v>27</v>
      </c>
    </row>
    <row r="288" spans="2:7" hidden="1" x14ac:dyDescent="0.25">
      <c r="B288" s="3" t="s">
        <v>25</v>
      </c>
      <c r="C288" s="2">
        <v>38572.345833333333</v>
      </c>
      <c r="D288" s="3" t="s">
        <v>10</v>
      </c>
      <c r="E288" s="3" t="s">
        <v>11</v>
      </c>
      <c r="F288" s="3">
        <v>0</v>
      </c>
      <c r="G288" s="3" t="s">
        <v>27</v>
      </c>
    </row>
    <row r="289" spans="2:7" x14ac:dyDescent="0.25">
      <c r="B289" s="3" t="s">
        <v>25</v>
      </c>
      <c r="C289" s="2">
        <v>38670.665277777778</v>
      </c>
      <c r="D289" s="3" t="s">
        <v>15</v>
      </c>
      <c r="E289" s="3" t="s">
        <v>15</v>
      </c>
      <c r="F289" s="3">
        <v>0</v>
      </c>
      <c r="G289" s="3" t="s">
        <v>27</v>
      </c>
    </row>
    <row r="290" spans="2:7" hidden="1" x14ac:dyDescent="0.25">
      <c r="B290" s="3" t="s">
        <v>25</v>
      </c>
      <c r="C290" s="2">
        <v>38672.731249999997</v>
      </c>
      <c r="D290" s="3" t="s">
        <v>12</v>
      </c>
      <c r="E290" s="3" t="s">
        <v>80</v>
      </c>
      <c r="F290" s="3">
        <v>0</v>
      </c>
      <c r="G290" s="3" t="s">
        <v>27</v>
      </c>
    </row>
    <row r="291" spans="2:7" hidden="1" x14ac:dyDescent="0.25">
      <c r="B291" s="3" t="s">
        <v>25</v>
      </c>
      <c r="C291" s="2">
        <v>38706.938194444447</v>
      </c>
      <c r="D291" s="3" t="s">
        <v>12</v>
      </c>
      <c r="E291" s="3" t="s">
        <v>13</v>
      </c>
      <c r="F291" s="3">
        <v>0</v>
      </c>
      <c r="G291" s="3" t="s">
        <v>27</v>
      </c>
    </row>
    <row r="292" spans="2:7" x14ac:dyDescent="0.25">
      <c r="B292" s="3" t="s">
        <v>25</v>
      </c>
      <c r="C292" s="2">
        <v>38709.294444444444</v>
      </c>
      <c r="D292" s="3" t="s">
        <v>7</v>
      </c>
      <c r="E292" s="3" t="s">
        <v>81</v>
      </c>
      <c r="F292" s="3">
        <v>0</v>
      </c>
      <c r="G292" s="3" t="s">
        <v>27</v>
      </c>
    </row>
    <row r="293" spans="2:7" hidden="1" x14ac:dyDescent="0.25">
      <c r="B293" s="3" t="s">
        <v>25</v>
      </c>
      <c r="C293" s="2">
        <v>38722.759027777778</v>
      </c>
      <c r="D293" s="3" t="s">
        <v>10</v>
      </c>
      <c r="E293" s="3" t="s">
        <v>72</v>
      </c>
      <c r="F293" s="3">
        <v>0</v>
      </c>
      <c r="G293" s="3" t="s">
        <v>27</v>
      </c>
    </row>
    <row r="294" spans="2:7" x14ac:dyDescent="0.25">
      <c r="B294" s="3" t="s">
        <v>25</v>
      </c>
      <c r="C294" s="2">
        <v>38774.461111111108</v>
      </c>
      <c r="D294" s="3" t="s">
        <v>15</v>
      </c>
      <c r="E294" s="3" t="s">
        <v>15</v>
      </c>
      <c r="F294" s="3">
        <v>0</v>
      </c>
      <c r="G294" s="3" t="s">
        <v>27</v>
      </c>
    </row>
    <row r="295" spans="2:7" hidden="1" x14ac:dyDescent="0.25">
      <c r="B295" s="3" t="s">
        <v>25</v>
      </c>
      <c r="C295" s="2">
        <v>38785.680555555555</v>
      </c>
      <c r="D295" s="3" t="s">
        <v>10</v>
      </c>
      <c r="E295" s="3" t="s">
        <v>85</v>
      </c>
      <c r="F295" s="3">
        <v>0</v>
      </c>
      <c r="G295" s="3" t="s">
        <v>27</v>
      </c>
    </row>
    <row r="296" spans="2:7" hidden="1" x14ac:dyDescent="0.25">
      <c r="B296" s="3" t="s">
        <v>25</v>
      </c>
      <c r="C296" s="2">
        <v>38859.161805555559</v>
      </c>
      <c r="D296" s="3" t="s">
        <v>33</v>
      </c>
      <c r="E296" s="3" t="s">
        <v>34</v>
      </c>
      <c r="F296" s="3">
        <v>0</v>
      </c>
      <c r="G296" s="3" t="s">
        <v>27</v>
      </c>
    </row>
    <row r="297" spans="2:7" x14ac:dyDescent="0.25">
      <c r="B297" s="3" t="s">
        <v>25</v>
      </c>
      <c r="C297" s="2">
        <v>38917.488888888889</v>
      </c>
      <c r="D297" s="3" t="s">
        <v>15</v>
      </c>
      <c r="E297" s="3" t="s">
        <v>15</v>
      </c>
      <c r="F297" s="3">
        <v>0</v>
      </c>
      <c r="G297" s="3" t="s">
        <v>27</v>
      </c>
    </row>
    <row r="298" spans="2:7" x14ac:dyDescent="0.25">
      <c r="B298" s="3" t="s">
        <v>25</v>
      </c>
      <c r="C298" s="2">
        <v>38952.350694444445</v>
      </c>
      <c r="D298" s="3" t="s">
        <v>7</v>
      </c>
      <c r="E298" s="3" t="s">
        <v>8</v>
      </c>
      <c r="F298" s="3">
        <v>0</v>
      </c>
      <c r="G298" s="3" t="s">
        <v>27</v>
      </c>
    </row>
    <row r="299" spans="2:7" hidden="1" x14ac:dyDescent="0.25">
      <c r="B299" s="3" t="s">
        <v>25</v>
      </c>
      <c r="C299" s="2">
        <v>38963.477083333331</v>
      </c>
      <c r="D299" s="3" t="s">
        <v>10</v>
      </c>
      <c r="E299" s="3" t="s">
        <v>11</v>
      </c>
      <c r="F299" s="3">
        <v>0</v>
      </c>
      <c r="G299" s="3" t="s">
        <v>27</v>
      </c>
    </row>
    <row r="300" spans="2:7" x14ac:dyDescent="0.25">
      <c r="B300" s="3" t="s">
        <v>25</v>
      </c>
      <c r="C300" s="2">
        <v>38963.536805555559</v>
      </c>
      <c r="D300" s="3" t="s">
        <v>33</v>
      </c>
      <c r="E300" s="3" t="s">
        <v>37</v>
      </c>
      <c r="F300" s="3">
        <v>0</v>
      </c>
      <c r="G300" s="3" t="s">
        <v>27</v>
      </c>
    </row>
    <row r="301" spans="2:7" x14ac:dyDescent="0.25">
      <c r="B301" s="3" t="s">
        <v>25</v>
      </c>
      <c r="C301" s="2">
        <v>39003.208333333336</v>
      </c>
      <c r="D301" s="3" t="s">
        <v>15</v>
      </c>
      <c r="E301" s="3" t="s">
        <v>15</v>
      </c>
      <c r="F301" s="3">
        <v>0</v>
      </c>
      <c r="G301" s="3" t="s">
        <v>27</v>
      </c>
    </row>
    <row r="302" spans="2:7" hidden="1" x14ac:dyDescent="0.25">
      <c r="B302" s="3" t="s">
        <v>25</v>
      </c>
      <c r="C302" s="2">
        <v>39004.102083333331</v>
      </c>
      <c r="D302" s="3" t="s">
        <v>33</v>
      </c>
      <c r="E302" s="3" t="s">
        <v>34</v>
      </c>
      <c r="F302" s="3">
        <v>0</v>
      </c>
      <c r="G302" s="3" t="s">
        <v>27</v>
      </c>
    </row>
    <row r="303" spans="2:7" hidden="1" x14ac:dyDescent="0.25">
      <c r="B303" s="3" t="s">
        <v>25</v>
      </c>
      <c r="C303" s="2">
        <v>39004.300000000003</v>
      </c>
      <c r="D303" s="3" t="s">
        <v>10</v>
      </c>
      <c r="E303" s="3" t="s">
        <v>11</v>
      </c>
      <c r="F303" s="3">
        <v>0</v>
      </c>
      <c r="G303" s="3" t="s">
        <v>27</v>
      </c>
    </row>
    <row r="304" spans="2:7" hidden="1" x14ac:dyDescent="0.25">
      <c r="B304" s="3" t="s">
        <v>25</v>
      </c>
      <c r="C304" s="2">
        <v>39017.455555555556</v>
      </c>
      <c r="D304" s="3" t="s">
        <v>10</v>
      </c>
      <c r="E304" s="3" t="s">
        <v>11</v>
      </c>
      <c r="F304" s="3">
        <v>0</v>
      </c>
      <c r="G304" s="3" t="s">
        <v>27</v>
      </c>
    </row>
    <row r="305" spans="2:7" hidden="1" x14ac:dyDescent="0.25">
      <c r="B305" s="3" t="s">
        <v>25</v>
      </c>
      <c r="C305" s="2">
        <v>39067.488194444442</v>
      </c>
      <c r="D305" s="3" t="s">
        <v>10</v>
      </c>
      <c r="E305" s="3" t="s">
        <v>36</v>
      </c>
      <c r="F305" s="3">
        <v>0</v>
      </c>
      <c r="G305" s="3" t="s">
        <v>27</v>
      </c>
    </row>
    <row r="306" spans="2:7" hidden="1" x14ac:dyDescent="0.25">
      <c r="B306" s="3" t="s">
        <v>25</v>
      </c>
      <c r="C306" s="2">
        <v>39078.635416666664</v>
      </c>
      <c r="D306" s="3" t="s">
        <v>33</v>
      </c>
      <c r="E306" s="3" t="s">
        <v>178</v>
      </c>
      <c r="F306" s="3">
        <v>0</v>
      </c>
      <c r="G306" s="3" t="s">
        <v>27</v>
      </c>
    </row>
    <row r="307" spans="2:7" hidden="1" x14ac:dyDescent="0.25">
      <c r="B307" s="3" t="s">
        <v>25</v>
      </c>
      <c r="C307" s="2">
        <v>39126.636805555558</v>
      </c>
      <c r="D307" s="3" t="s">
        <v>12</v>
      </c>
      <c r="E307" s="3" t="s">
        <v>13</v>
      </c>
      <c r="F307" s="3">
        <v>0</v>
      </c>
      <c r="G307" s="3" t="s">
        <v>27</v>
      </c>
    </row>
    <row r="308" spans="2:7" x14ac:dyDescent="0.25">
      <c r="B308" s="3" t="s">
        <v>25</v>
      </c>
      <c r="C308" s="2">
        <v>39144.388888888891</v>
      </c>
      <c r="D308" s="3" t="s">
        <v>33</v>
      </c>
      <c r="E308" s="3" t="s">
        <v>135</v>
      </c>
      <c r="F308" s="3">
        <v>0</v>
      </c>
      <c r="G308" s="3" t="s">
        <v>27</v>
      </c>
    </row>
    <row r="309" spans="2:7" hidden="1" x14ac:dyDescent="0.25">
      <c r="B309" s="3" t="s">
        <v>25</v>
      </c>
      <c r="C309" s="2">
        <v>39170.597222222219</v>
      </c>
      <c r="D309" s="3" t="s">
        <v>7</v>
      </c>
      <c r="E309" s="3" t="s">
        <v>14</v>
      </c>
      <c r="F309" s="3">
        <v>0</v>
      </c>
      <c r="G309" s="3" t="s">
        <v>27</v>
      </c>
    </row>
    <row r="310" spans="2:7" x14ac:dyDescent="0.25">
      <c r="B310" s="3" t="s">
        <v>25</v>
      </c>
      <c r="C310" s="2">
        <v>39273.588194444441</v>
      </c>
      <c r="D310" s="3" t="s">
        <v>7</v>
      </c>
      <c r="E310" s="3" t="s">
        <v>16</v>
      </c>
      <c r="F310" s="3">
        <v>1</v>
      </c>
      <c r="G310" s="3" t="s">
        <v>27</v>
      </c>
    </row>
    <row r="311" spans="2:7" x14ac:dyDescent="0.25">
      <c r="B311" s="3" t="s">
        <v>25</v>
      </c>
      <c r="C311" s="2">
        <v>39376.406944444447</v>
      </c>
      <c r="D311" s="3" t="s">
        <v>33</v>
      </c>
      <c r="E311" s="3" t="s">
        <v>135</v>
      </c>
      <c r="F311" s="3">
        <v>0</v>
      </c>
      <c r="G311" s="3" t="s">
        <v>27</v>
      </c>
    </row>
    <row r="312" spans="2:7" hidden="1" x14ac:dyDescent="0.25">
      <c r="B312" s="3" t="s">
        <v>25</v>
      </c>
      <c r="C312" s="2">
        <v>39422.661805555559</v>
      </c>
      <c r="D312" s="3" t="s">
        <v>12</v>
      </c>
      <c r="E312" s="3" t="s">
        <v>13</v>
      </c>
      <c r="F312" s="3">
        <v>0</v>
      </c>
      <c r="G312" s="3" t="s">
        <v>27</v>
      </c>
    </row>
    <row r="313" spans="2:7" x14ac:dyDescent="0.25">
      <c r="B313" s="3" t="s">
        <v>25</v>
      </c>
      <c r="C313" s="2">
        <v>39474.180555555555</v>
      </c>
      <c r="D313" s="3" t="s">
        <v>15</v>
      </c>
      <c r="E313" s="3" t="s">
        <v>15</v>
      </c>
      <c r="F313" s="3">
        <v>0</v>
      </c>
      <c r="G313" s="3" t="s">
        <v>27</v>
      </c>
    </row>
    <row r="314" spans="2:7" hidden="1" x14ac:dyDescent="0.25">
      <c r="B314" s="3" t="s">
        <v>25</v>
      </c>
      <c r="C314" s="2">
        <v>39474.459722222222</v>
      </c>
      <c r="D314" s="3" t="s">
        <v>10</v>
      </c>
      <c r="E314" s="3" t="s">
        <v>11</v>
      </c>
      <c r="F314" s="3">
        <v>0</v>
      </c>
      <c r="G314" s="3" t="s">
        <v>27</v>
      </c>
    </row>
    <row r="315" spans="2:7" x14ac:dyDescent="0.25">
      <c r="B315" s="3" t="s">
        <v>25</v>
      </c>
      <c r="C315" s="2">
        <v>39492.813194444447</v>
      </c>
      <c r="D315" s="3" t="s">
        <v>33</v>
      </c>
      <c r="E315" s="3" t="s">
        <v>135</v>
      </c>
      <c r="F315" s="3">
        <v>0</v>
      </c>
      <c r="G315" s="3" t="s">
        <v>27</v>
      </c>
    </row>
    <row r="316" spans="2:7" x14ac:dyDescent="0.25">
      <c r="B316" s="3" t="s">
        <v>25</v>
      </c>
      <c r="C316" s="2">
        <v>39537.347916666666</v>
      </c>
      <c r="D316" s="3" t="s">
        <v>15</v>
      </c>
      <c r="E316" s="3" t="s">
        <v>15</v>
      </c>
      <c r="F316" s="3">
        <v>0</v>
      </c>
      <c r="G316" s="3" t="s">
        <v>27</v>
      </c>
    </row>
    <row r="317" spans="2:7" x14ac:dyDescent="0.25">
      <c r="B317" s="3" t="s">
        <v>25</v>
      </c>
      <c r="C317" s="2">
        <v>39546.183333333334</v>
      </c>
      <c r="D317" s="3" t="s">
        <v>7</v>
      </c>
      <c r="E317" s="3" t="s">
        <v>41</v>
      </c>
      <c r="F317" s="3">
        <v>0</v>
      </c>
      <c r="G317" s="3" t="s">
        <v>27</v>
      </c>
    </row>
    <row r="318" spans="2:7" hidden="1" x14ac:dyDescent="0.25">
      <c r="B318" s="3" t="s">
        <v>25</v>
      </c>
      <c r="C318" s="2">
        <v>39562.287499999999</v>
      </c>
      <c r="D318" s="3" t="s">
        <v>10</v>
      </c>
      <c r="E318" s="3" t="s">
        <v>11</v>
      </c>
      <c r="F318" s="3">
        <v>0</v>
      </c>
      <c r="G318" s="3" t="s">
        <v>27</v>
      </c>
    </row>
    <row r="319" spans="2:7" x14ac:dyDescent="0.25">
      <c r="B319" s="3" t="s">
        <v>25</v>
      </c>
      <c r="C319" s="2">
        <v>39574.238888888889</v>
      </c>
      <c r="D319" s="3" t="s">
        <v>7</v>
      </c>
      <c r="E319" s="3" t="s">
        <v>19</v>
      </c>
      <c r="F319" s="3">
        <v>0</v>
      </c>
      <c r="G319" s="3" t="s">
        <v>27</v>
      </c>
    </row>
    <row r="320" spans="2:7" hidden="1" x14ac:dyDescent="0.25">
      <c r="B320" s="3" t="s">
        <v>25</v>
      </c>
      <c r="C320" s="2">
        <v>39712.239583333336</v>
      </c>
      <c r="D320" s="3" t="s">
        <v>10</v>
      </c>
      <c r="E320" s="3" t="s">
        <v>11</v>
      </c>
      <c r="F320" s="3">
        <v>0</v>
      </c>
      <c r="G320" s="3" t="s">
        <v>27</v>
      </c>
    </row>
    <row r="321" spans="2:7" hidden="1" x14ac:dyDescent="0.25">
      <c r="B321" s="3" t="s">
        <v>25</v>
      </c>
      <c r="C321" s="2">
        <v>39742.72152777778</v>
      </c>
      <c r="D321" s="3" t="s">
        <v>7</v>
      </c>
      <c r="E321" s="3" t="s">
        <v>62</v>
      </c>
      <c r="F321" s="3">
        <v>0</v>
      </c>
      <c r="G321" s="3" t="s">
        <v>27</v>
      </c>
    </row>
    <row r="322" spans="2:7" x14ac:dyDescent="0.25">
      <c r="B322" s="3" t="s">
        <v>25</v>
      </c>
      <c r="C322" s="2">
        <v>39760.454861111109</v>
      </c>
      <c r="D322" s="3" t="s">
        <v>15</v>
      </c>
      <c r="E322" s="3" t="s">
        <v>15</v>
      </c>
      <c r="F322" s="3">
        <v>0</v>
      </c>
      <c r="G322" s="3" t="s">
        <v>27</v>
      </c>
    </row>
    <row r="323" spans="2:7" hidden="1" x14ac:dyDescent="0.25">
      <c r="B323" s="3" t="s">
        <v>25</v>
      </c>
      <c r="C323" s="2">
        <v>39777.457638888889</v>
      </c>
      <c r="D323" s="3" t="s">
        <v>10</v>
      </c>
      <c r="E323" s="3" t="s">
        <v>11</v>
      </c>
      <c r="F323" s="3">
        <v>0</v>
      </c>
      <c r="G323" s="3" t="s">
        <v>27</v>
      </c>
    </row>
    <row r="324" spans="2:7" hidden="1" x14ac:dyDescent="0.25">
      <c r="B324" s="3" t="s">
        <v>25</v>
      </c>
      <c r="C324" s="2">
        <v>39966.578472222223</v>
      </c>
      <c r="D324" s="3" t="s">
        <v>10</v>
      </c>
      <c r="E324" s="3" t="s">
        <v>11</v>
      </c>
      <c r="F324" s="3">
        <v>0</v>
      </c>
      <c r="G324" s="3" t="s">
        <v>27</v>
      </c>
    </row>
    <row r="325" spans="2:7" hidden="1" x14ac:dyDescent="0.25">
      <c r="B325" s="3" t="s">
        <v>25</v>
      </c>
      <c r="C325" s="2">
        <v>40054.359027777777</v>
      </c>
      <c r="D325" s="3" t="s">
        <v>10</v>
      </c>
      <c r="E325" s="3" t="s">
        <v>11</v>
      </c>
      <c r="F325" s="3">
        <v>0</v>
      </c>
      <c r="G325" s="3" t="s">
        <v>27</v>
      </c>
    </row>
    <row r="326" spans="2:7" hidden="1" x14ac:dyDescent="0.25">
      <c r="B326" s="3" t="s">
        <v>25</v>
      </c>
      <c r="C326" s="2">
        <v>40057.527777777781</v>
      </c>
      <c r="D326" s="3" t="s">
        <v>7</v>
      </c>
      <c r="E326" s="3" t="s">
        <v>155</v>
      </c>
      <c r="F326" s="3">
        <v>0</v>
      </c>
      <c r="G326" s="3" t="s">
        <v>27</v>
      </c>
    </row>
    <row r="327" spans="2:7" hidden="1" x14ac:dyDescent="0.25">
      <c r="B327" s="3" t="s">
        <v>25</v>
      </c>
      <c r="C327" s="2">
        <v>40057.622916666667</v>
      </c>
      <c r="D327" s="3" t="s">
        <v>33</v>
      </c>
      <c r="E327" s="3" t="s">
        <v>34</v>
      </c>
      <c r="F327" s="3">
        <v>0</v>
      </c>
      <c r="G327" s="3" t="s">
        <v>27</v>
      </c>
    </row>
    <row r="328" spans="2:7" hidden="1" x14ac:dyDescent="0.25">
      <c r="B328" s="3" t="s">
        <v>25</v>
      </c>
      <c r="C328" s="2">
        <v>40057.643750000003</v>
      </c>
      <c r="D328" s="3" t="s">
        <v>33</v>
      </c>
      <c r="E328" s="3" t="s">
        <v>34</v>
      </c>
      <c r="F328" s="3">
        <v>0</v>
      </c>
      <c r="G328" s="3" t="s">
        <v>27</v>
      </c>
    </row>
    <row r="329" spans="2:7" x14ac:dyDescent="0.25">
      <c r="B329" s="3" t="s">
        <v>25</v>
      </c>
      <c r="C329" s="2">
        <v>40080.974305555559</v>
      </c>
      <c r="D329" s="3" t="s">
        <v>15</v>
      </c>
      <c r="E329" s="3" t="s">
        <v>15</v>
      </c>
      <c r="F329" s="3">
        <v>0</v>
      </c>
      <c r="G329" s="3" t="s">
        <v>27</v>
      </c>
    </row>
    <row r="330" spans="2:7" x14ac:dyDescent="0.25">
      <c r="B330" s="3" t="s">
        <v>25</v>
      </c>
      <c r="C330" s="2">
        <v>40104.59652777778</v>
      </c>
      <c r="D330" s="3" t="s">
        <v>15</v>
      </c>
      <c r="E330" s="3" t="s">
        <v>15</v>
      </c>
      <c r="F330" s="3">
        <v>0</v>
      </c>
      <c r="G330" s="3" t="s">
        <v>27</v>
      </c>
    </row>
    <row r="331" spans="2:7" hidden="1" x14ac:dyDescent="0.25">
      <c r="B331" s="3" t="s">
        <v>25</v>
      </c>
      <c r="C331" s="2">
        <v>40115.966666666667</v>
      </c>
      <c r="D331" s="3" t="s">
        <v>12</v>
      </c>
      <c r="E331" s="3" t="s">
        <v>13</v>
      </c>
      <c r="F331" s="3">
        <v>0</v>
      </c>
      <c r="G331" s="3" t="s">
        <v>27</v>
      </c>
    </row>
    <row r="332" spans="2:7" x14ac:dyDescent="0.25">
      <c r="B332" s="3" t="s">
        <v>25</v>
      </c>
      <c r="C332" s="2">
        <v>40130.285416666666</v>
      </c>
      <c r="D332" s="3" t="s">
        <v>7</v>
      </c>
      <c r="E332" s="3" t="s">
        <v>136</v>
      </c>
      <c r="F332" s="3">
        <v>0</v>
      </c>
      <c r="G332" s="3" t="s">
        <v>27</v>
      </c>
    </row>
    <row r="333" spans="2:7" x14ac:dyDescent="0.25">
      <c r="B333" s="3" t="s">
        <v>25</v>
      </c>
      <c r="C333" s="2">
        <v>40148.621527777781</v>
      </c>
      <c r="D333" s="3" t="s">
        <v>15</v>
      </c>
      <c r="E333" s="3" t="s">
        <v>15</v>
      </c>
      <c r="F333" s="3">
        <v>0</v>
      </c>
      <c r="G333" s="3" t="s">
        <v>27</v>
      </c>
    </row>
    <row r="334" spans="2:7" x14ac:dyDescent="0.25">
      <c r="B334" s="3" t="s">
        <v>25</v>
      </c>
      <c r="C334" s="2">
        <v>40154.684027777781</v>
      </c>
      <c r="D334" s="3" t="s">
        <v>33</v>
      </c>
      <c r="E334" s="3" t="s">
        <v>37</v>
      </c>
      <c r="F334" s="3">
        <v>0</v>
      </c>
      <c r="G334" s="3" t="s">
        <v>27</v>
      </c>
    </row>
    <row r="335" spans="2:7" x14ac:dyDescent="0.25">
      <c r="B335" s="3" t="s">
        <v>25</v>
      </c>
      <c r="C335" s="2">
        <v>40154.736111111109</v>
      </c>
      <c r="D335" s="3" t="s">
        <v>33</v>
      </c>
      <c r="E335" s="3" t="s">
        <v>135</v>
      </c>
      <c r="F335" s="3">
        <v>0</v>
      </c>
      <c r="G335" s="3" t="s">
        <v>27</v>
      </c>
    </row>
    <row r="336" spans="2:7" x14ac:dyDescent="0.25">
      <c r="B336" s="3" t="s">
        <v>25</v>
      </c>
      <c r="C336" s="2">
        <v>40170.155555555553</v>
      </c>
      <c r="D336" s="3" t="s">
        <v>33</v>
      </c>
      <c r="E336" s="3" t="s">
        <v>37</v>
      </c>
      <c r="F336" s="3">
        <v>0</v>
      </c>
      <c r="G336" s="3" t="s">
        <v>27</v>
      </c>
    </row>
    <row r="337" spans="2:7" hidden="1" x14ac:dyDescent="0.25">
      <c r="B337" s="3" t="s">
        <v>25</v>
      </c>
      <c r="C337" s="2">
        <v>40236.717361111114</v>
      </c>
      <c r="D337" s="3" t="s">
        <v>10</v>
      </c>
      <c r="E337" s="3" t="s">
        <v>11</v>
      </c>
      <c r="F337" s="3">
        <v>0</v>
      </c>
      <c r="G337" s="3" t="s">
        <v>27</v>
      </c>
    </row>
    <row r="338" spans="2:7" hidden="1" x14ac:dyDescent="0.25">
      <c r="B338" s="3" t="s">
        <v>25</v>
      </c>
      <c r="C338" s="2">
        <v>40321.911111111112</v>
      </c>
      <c r="D338" s="3" t="s">
        <v>10</v>
      </c>
      <c r="E338" s="3" t="s">
        <v>11</v>
      </c>
      <c r="F338" s="3">
        <v>0</v>
      </c>
      <c r="G338" s="3" t="s">
        <v>27</v>
      </c>
    </row>
    <row r="339" spans="2:7" hidden="1" x14ac:dyDescent="0.25">
      <c r="B339" s="3" t="s">
        <v>25</v>
      </c>
      <c r="C339" s="2">
        <v>40329.433333333334</v>
      </c>
      <c r="D339" s="3" t="s">
        <v>10</v>
      </c>
      <c r="E339" s="3" t="s">
        <v>85</v>
      </c>
      <c r="F339" s="3">
        <v>0</v>
      </c>
      <c r="G339" s="3" t="s">
        <v>27</v>
      </c>
    </row>
    <row r="340" spans="2:7" hidden="1" x14ac:dyDescent="0.25">
      <c r="B340" s="3" t="s">
        <v>25</v>
      </c>
      <c r="C340" s="2">
        <v>40331.62222222222</v>
      </c>
      <c r="D340" s="3" t="s">
        <v>7</v>
      </c>
      <c r="E340" s="3" t="s">
        <v>62</v>
      </c>
      <c r="F340" s="3">
        <v>0</v>
      </c>
      <c r="G340" s="3" t="s">
        <v>27</v>
      </c>
    </row>
    <row r="341" spans="2:7" x14ac:dyDescent="0.25">
      <c r="B341" s="3" t="s">
        <v>25</v>
      </c>
      <c r="C341" s="2">
        <v>40362.484722222223</v>
      </c>
      <c r="D341" s="3" t="s">
        <v>15</v>
      </c>
      <c r="E341" s="3" t="s">
        <v>15</v>
      </c>
      <c r="F341" s="3">
        <v>1</v>
      </c>
      <c r="G341" s="3" t="s">
        <v>27</v>
      </c>
    </row>
    <row r="342" spans="2:7" hidden="1" x14ac:dyDescent="0.25">
      <c r="B342" s="3" t="s">
        <v>25</v>
      </c>
      <c r="C342" s="2">
        <v>40392.512499999997</v>
      </c>
      <c r="D342" s="3" t="s">
        <v>28</v>
      </c>
      <c r="E342" s="3" t="s">
        <v>160</v>
      </c>
      <c r="F342" s="3">
        <v>0</v>
      </c>
      <c r="G342" s="3" t="s">
        <v>27</v>
      </c>
    </row>
    <row r="343" spans="2:7" hidden="1" x14ac:dyDescent="0.25">
      <c r="B343" s="3" t="s">
        <v>25</v>
      </c>
      <c r="C343" s="2">
        <v>40392.904166666667</v>
      </c>
      <c r="D343" s="3" t="s">
        <v>28</v>
      </c>
      <c r="E343" s="3" t="s">
        <v>160</v>
      </c>
      <c r="F343" s="3">
        <v>0</v>
      </c>
      <c r="G343" s="3" t="s">
        <v>27</v>
      </c>
    </row>
    <row r="344" spans="2:7" hidden="1" x14ac:dyDescent="0.25">
      <c r="B344" s="3" t="s">
        <v>25</v>
      </c>
      <c r="C344" s="2">
        <v>40397.631944444445</v>
      </c>
      <c r="D344" s="3" t="s">
        <v>7</v>
      </c>
      <c r="E344" s="3" t="s">
        <v>137</v>
      </c>
      <c r="F344" s="3">
        <v>0</v>
      </c>
      <c r="G344" s="3" t="s">
        <v>27</v>
      </c>
    </row>
    <row r="345" spans="2:7" x14ac:dyDescent="0.25">
      <c r="B345" s="3" t="s">
        <v>25</v>
      </c>
      <c r="C345" s="2">
        <v>40412.236805555556</v>
      </c>
      <c r="D345" s="3" t="s">
        <v>7</v>
      </c>
      <c r="E345" s="3" t="s">
        <v>16</v>
      </c>
      <c r="F345" s="3">
        <v>0</v>
      </c>
      <c r="G345" s="3" t="s">
        <v>27</v>
      </c>
    </row>
    <row r="346" spans="2:7" x14ac:dyDescent="0.25">
      <c r="B346" s="3" t="s">
        <v>25</v>
      </c>
      <c r="C346" s="2">
        <v>40451.584027777775</v>
      </c>
      <c r="D346" s="3" t="s">
        <v>33</v>
      </c>
      <c r="E346" s="3" t="s">
        <v>135</v>
      </c>
      <c r="F346" s="3">
        <v>0</v>
      </c>
      <c r="G346" s="3" t="s">
        <v>27</v>
      </c>
    </row>
    <row r="347" spans="2:7" x14ac:dyDescent="0.25">
      <c r="B347" s="3" t="s">
        <v>25</v>
      </c>
      <c r="C347" s="2">
        <v>40471.047222222223</v>
      </c>
      <c r="D347" s="3" t="s">
        <v>15</v>
      </c>
      <c r="E347" s="3" t="s">
        <v>15</v>
      </c>
      <c r="F347" s="3">
        <v>0</v>
      </c>
      <c r="G347" s="3" t="s">
        <v>27</v>
      </c>
    </row>
    <row r="348" spans="2:7" hidden="1" x14ac:dyDescent="0.25">
      <c r="B348" s="3" t="s">
        <v>25</v>
      </c>
      <c r="C348" s="2">
        <v>40485.447222222225</v>
      </c>
      <c r="D348" s="3" t="s">
        <v>33</v>
      </c>
      <c r="E348" s="3" t="s">
        <v>178</v>
      </c>
      <c r="F348" s="3">
        <v>0</v>
      </c>
      <c r="G348" s="3" t="s">
        <v>27</v>
      </c>
    </row>
    <row r="349" spans="2:7" hidden="1" x14ac:dyDescent="0.25">
      <c r="B349" s="3" t="s">
        <v>25</v>
      </c>
      <c r="C349" s="2">
        <v>40579.576388888891</v>
      </c>
      <c r="D349" s="3" t="s">
        <v>12</v>
      </c>
      <c r="E349" s="3" t="s">
        <v>13</v>
      </c>
      <c r="F349" s="3">
        <v>0</v>
      </c>
      <c r="G349" s="3" t="s">
        <v>27</v>
      </c>
    </row>
    <row r="350" spans="2:7" hidden="1" x14ac:dyDescent="0.25">
      <c r="B350" s="3" t="s">
        <v>25</v>
      </c>
      <c r="C350" s="2">
        <v>40639.445833333331</v>
      </c>
      <c r="D350" s="3" t="s">
        <v>10</v>
      </c>
      <c r="E350" s="3" t="s">
        <v>11</v>
      </c>
      <c r="F350" s="3">
        <v>0</v>
      </c>
      <c r="G350" s="3" t="s">
        <v>27</v>
      </c>
    </row>
    <row r="351" spans="2:7" x14ac:dyDescent="0.25">
      <c r="B351" s="3" t="s">
        <v>25</v>
      </c>
      <c r="C351" s="2">
        <v>40671.949999999997</v>
      </c>
      <c r="D351" s="3" t="s">
        <v>15</v>
      </c>
      <c r="E351" s="3" t="s">
        <v>15</v>
      </c>
      <c r="F351" s="3">
        <v>0</v>
      </c>
      <c r="G351" s="3" t="s">
        <v>27</v>
      </c>
    </row>
    <row r="352" spans="2:7" x14ac:dyDescent="0.25">
      <c r="B352" s="3" t="s">
        <v>25</v>
      </c>
      <c r="C352" s="2">
        <v>40678.501388888886</v>
      </c>
      <c r="D352" s="3" t="s">
        <v>15</v>
      </c>
      <c r="E352" s="3" t="s">
        <v>15</v>
      </c>
      <c r="F352" s="3">
        <v>0</v>
      </c>
      <c r="G352" s="3" t="s">
        <v>27</v>
      </c>
    </row>
    <row r="353" spans="2:7" x14ac:dyDescent="0.25">
      <c r="B353" s="3" t="s">
        <v>25</v>
      </c>
      <c r="C353" s="2">
        <v>40679.40347222222</v>
      </c>
      <c r="D353" s="3" t="s">
        <v>7</v>
      </c>
      <c r="E353" s="3" t="s">
        <v>16</v>
      </c>
      <c r="F353" s="3">
        <v>0</v>
      </c>
      <c r="G353" s="3" t="s">
        <v>27</v>
      </c>
    </row>
    <row r="354" spans="2:7" x14ac:dyDescent="0.25">
      <c r="B354" s="3" t="s">
        <v>25</v>
      </c>
      <c r="C354" s="2">
        <v>40711.409722222219</v>
      </c>
      <c r="D354" s="3" t="s">
        <v>15</v>
      </c>
      <c r="E354" s="3" t="s">
        <v>15</v>
      </c>
      <c r="F354" s="3">
        <v>0</v>
      </c>
      <c r="G354" s="3" t="s">
        <v>27</v>
      </c>
    </row>
    <row r="355" spans="2:7" hidden="1" x14ac:dyDescent="0.25">
      <c r="B355" s="3" t="s">
        <v>25</v>
      </c>
      <c r="C355" s="2">
        <v>40725.892361111109</v>
      </c>
      <c r="D355" s="3" t="s">
        <v>7</v>
      </c>
      <c r="E355" s="3" t="s">
        <v>62</v>
      </c>
      <c r="F355" s="3">
        <v>0</v>
      </c>
      <c r="G355" s="3" t="s">
        <v>27</v>
      </c>
    </row>
    <row r="356" spans="2:7" hidden="1" x14ac:dyDescent="0.25">
      <c r="B356" s="3" t="s">
        <v>25</v>
      </c>
      <c r="C356" s="2">
        <v>40783.211111111108</v>
      </c>
      <c r="D356" s="3" t="s">
        <v>33</v>
      </c>
      <c r="E356" s="3" t="s">
        <v>34</v>
      </c>
      <c r="F356" s="3">
        <v>0</v>
      </c>
      <c r="G356" s="3" t="s">
        <v>27</v>
      </c>
    </row>
    <row r="357" spans="2:7" hidden="1" x14ac:dyDescent="0.25">
      <c r="B357" s="3" t="s">
        <v>25</v>
      </c>
      <c r="C357" s="2">
        <v>40809.686805555553</v>
      </c>
      <c r="D357" s="3" t="s">
        <v>33</v>
      </c>
      <c r="E357" s="3" t="s">
        <v>34</v>
      </c>
      <c r="F357" s="3">
        <v>0</v>
      </c>
      <c r="G357" s="3" t="s">
        <v>27</v>
      </c>
    </row>
    <row r="358" spans="2:7" hidden="1" x14ac:dyDescent="0.25">
      <c r="B358" s="3" t="s">
        <v>25</v>
      </c>
      <c r="C358" s="2">
        <v>40857.404166666667</v>
      </c>
      <c r="D358" s="3" t="s">
        <v>7</v>
      </c>
      <c r="E358" s="3" t="s">
        <v>148</v>
      </c>
      <c r="F358" s="3">
        <v>0</v>
      </c>
      <c r="G358" s="3" t="s">
        <v>27</v>
      </c>
    </row>
    <row r="359" spans="2:7" x14ac:dyDescent="0.25">
      <c r="B359" s="3" t="s">
        <v>25</v>
      </c>
      <c r="C359" s="2">
        <v>40860.395833333336</v>
      </c>
      <c r="D359" s="3" t="s">
        <v>15</v>
      </c>
      <c r="E359" s="3" t="s">
        <v>15</v>
      </c>
      <c r="F359" s="3">
        <v>0</v>
      </c>
      <c r="G359" s="3" t="s">
        <v>27</v>
      </c>
    </row>
    <row r="360" spans="2:7" hidden="1" x14ac:dyDescent="0.25">
      <c r="B360" s="3" t="s">
        <v>25</v>
      </c>
      <c r="C360" s="2">
        <v>40889.879166666666</v>
      </c>
      <c r="D360" s="3" t="s">
        <v>12</v>
      </c>
      <c r="E360" s="3" t="s">
        <v>13</v>
      </c>
      <c r="F360" s="3">
        <v>0</v>
      </c>
      <c r="G360" s="3" t="s">
        <v>27</v>
      </c>
    </row>
    <row r="361" spans="2:7" hidden="1" x14ac:dyDescent="0.25">
      <c r="B361" s="3" t="s">
        <v>25</v>
      </c>
      <c r="C361" s="2">
        <v>40954.959027777775</v>
      </c>
      <c r="D361" s="3" t="s">
        <v>12</v>
      </c>
      <c r="E361" s="3" t="s">
        <v>13</v>
      </c>
      <c r="F361" s="3">
        <v>0</v>
      </c>
      <c r="G361" s="3" t="s">
        <v>27</v>
      </c>
    </row>
    <row r="362" spans="2:7" hidden="1" x14ac:dyDescent="0.25">
      <c r="B362" s="3" t="s">
        <v>25</v>
      </c>
      <c r="C362" s="2">
        <v>40955.486805555556</v>
      </c>
      <c r="D362" s="3" t="s">
        <v>10</v>
      </c>
      <c r="E362" s="3" t="s">
        <v>11</v>
      </c>
      <c r="F362" s="3">
        <v>0</v>
      </c>
      <c r="G362" s="3" t="s">
        <v>27</v>
      </c>
    </row>
    <row r="363" spans="2:7" hidden="1" x14ac:dyDescent="0.25">
      <c r="B363" s="3" t="s">
        <v>25</v>
      </c>
      <c r="C363" s="2">
        <v>40955.749305555553</v>
      </c>
      <c r="D363" s="3" t="s">
        <v>10</v>
      </c>
      <c r="E363" s="3" t="s">
        <v>11</v>
      </c>
      <c r="F363" s="3">
        <v>0</v>
      </c>
      <c r="G363" s="3" t="s">
        <v>27</v>
      </c>
    </row>
    <row r="364" spans="2:7" hidden="1" x14ac:dyDescent="0.25">
      <c r="B364" s="3" t="s">
        <v>25</v>
      </c>
      <c r="C364" s="2">
        <v>40959.563888888886</v>
      </c>
      <c r="D364" s="3" t="s">
        <v>10</v>
      </c>
      <c r="E364" s="3" t="s">
        <v>11</v>
      </c>
      <c r="F364" s="3">
        <v>0</v>
      </c>
      <c r="G364" s="3" t="s">
        <v>27</v>
      </c>
    </row>
    <row r="365" spans="2:7" x14ac:dyDescent="0.25">
      <c r="B365" s="3" t="s">
        <v>25</v>
      </c>
      <c r="C365" s="2">
        <v>41041.37777777778</v>
      </c>
      <c r="D365" s="3" t="s">
        <v>15</v>
      </c>
      <c r="E365" s="3" t="s">
        <v>15</v>
      </c>
      <c r="F365" s="3">
        <v>0</v>
      </c>
      <c r="G365" s="3" t="s">
        <v>27</v>
      </c>
    </row>
    <row r="366" spans="2:7" x14ac:dyDescent="0.25">
      <c r="B366" s="3" t="s">
        <v>25</v>
      </c>
      <c r="C366" s="2">
        <v>41045.960416666669</v>
      </c>
      <c r="D366" s="3" t="s">
        <v>15</v>
      </c>
      <c r="E366" s="3" t="s">
        <v>15</v>
      </c>
      <c r="F366" s="3">
        <v>0</v>
      </c>
      <c r="G366" s="3" t="s">
        <v>27</v>
      </c>
    </row>
    <row r="367" spans="2:7" x14ac:dyDescent="0.25">
      <c r="B367" s="3" t="s">
        <v>25</v>
      </c>
      <c r="C367" s="2">
        <v>41059.614583333336</v>
      </c>
      <c r="D367" s="3" t="s">
        <v>15</v>
      </c>
      <c r="E367" s="3" t="s">
        <v>15</v>
      </c>
      <c r="F367" s="3">
        <v>0</v>
      </c>
      <c r="G367" s="3" t="s">
        <v>27</v>
      </c>
    </row>
    <row r="368" spans="2:7" hidden="1" x14ac:dyDescent="0.25">
      <c r="B368" s="3" t="s">
        <v>25</v>
      </c>
      <c r="C368" s="2">
        <v>41063.813888888886</v>
      </c>
      <c r="D368" s="3" t="s">
        <v>10</v>
      </c>
      <c r="E368" s="3" t="s">
        <v>11</v>
      </c>
      <c r="F368" s="3">
        <v>0</v>
      </c>
      <c r="G368" s="3" t="s">
        <v>27</v>
      </c>
    </row>
    <row r="369" spans="2:7" x14ac:dyDescent="0.25">
      <c r="B369" s="3" t="s">
        <v>25</v>
      </c>
      <c r="C369" s="2">
        <v>41099.765277777777</v>
      </c>
      <c r="D369" s="3" t="s">
        <v>15</v>
      </c>
      <c r="E369" s="3" t="s">
        <v>15</v>
      </c>
      <c r="F369" s="3">
        <v>1</v>
      </c>
      <c r="G369" s="3" t="s">
        <v>27</v>
      </c>
    </row>
    <row r="370" spans="2:7" hidden="1" x14ac:dyDescent="0.25">
      <c r="B370" s="3" t="s">
        <v>25</v>
      </c>
      <c r="C370" s="2">
        <v>41122.627083333333</v>
      </c>
      <c r="D370" s="3" t="s">
        <v>10</v>
      </c>
      <c r="E370" s="3" t="s">
        <v>11</v>
      </c>
      <c r="F370" s="3">
        <v>0</v>
      </c>
      <c r="G370" s="3" t="s">
        <v>27</v>
      </c>
    </row>
    <row r="371" spans="2:7" hidden="1" x14ac:dyDescent="0.25">
      <c r="B371" s="3" t="s">
        <v>25</v>
      </c>
      <c r="C371" s="2">
        <v>41137.567361111112</v>
      </c>
      <c r="D371" s="3" t="s">
        <v>33</v>
      </c>
      <c r="E371" s="3" t="s">
        <v>34</v>
      </c>
      <c r="F371" s="3">
        <v>0</v>
      </c>
      <c r="G371" s="3" t="s">
        <v>27</v>
      </c>
    </row>
    <row r="372" spans="2:7" hidden="1" x14ac:dyDescent="0.25">
      <c r="B372" s="3" t="s">
        <v>25</v>
      </c>
      <c r="C372" s="2">
        <v>41151.572222222225</v>
      </c>
      <c r="D372" s="3" t="s">
        <v>12</v>
      </c>
      <c r="E372" s="3" t="s">
        <v>13</v>
      </c>
      <c r="F372" s="3">
        <v>0</v>
      </c>
      <c r="G372" s="3" t="s">
        <v>27</v>
      </c>
    </row>
    <row r="373" spans="2:7" hidden="1" x14ac:dyDescent="0.25">
      <c r="B373" s="3" t="s">
        <v>25</v>
      </c>
      <c r="C373" s="2">
        <v>41162.665972222225</v>
      </c>
      <c r="D373" s="3" t="s">
        <v>33</v>
      </c>
      <c r="E373" s="3" t="s">
        <v>34</v>
      </c>
      <c r="F373" s="3">
        <v>0</v>
      </c>
      <c r="G373" s="3" t="s">
        <v>27</v>
      </c>
    </row>
    <row r="374" spans="2:7" hidden="1" x14ac:dyDescent="0.25">
      <c r="B374" s="3" t="s">
        <v>25</v>
      </c>
      <c r="C374" s="2">
        <v>41194.296527777777</v>
      </c>
      <c r="D374" s="3" t="s">
        <v>7</v>
      </c>
      <c r="E374" s="3" t="s">
        <v>14</v>
      </c>
      <c r="F374" s="3">
        <v>0</v>
      </c>
      <c r="G374" s="3" t="s">
        <v>27</v>
      </c>
    </row>
    <row r="375" spans="2:7" hidden="1" x14ac:dyDescent="0.25">
      <c r="B375" s="3" t="s">
        <v>25</v>
      </c>
      <c r="C375" s="2">
        <v>41273.567361111112</v>
      </c>
      <c r="D375" s="3" t="s">
        <v>33</v>
      </c>
      <c r="E375" s="3" t="s">
        <v>34</v>
      </c>
      <c r="F375" s="3">
        <v>0</v>
      </c>
      <c r="G375" s="3" t="s">
        <v>27</v>
      </c>
    </row>
    <row r="376" spans="2:7" x14ac:dyDescent="0.25">
      <c r="B376" s="3" t="s">
        <v>25</v>
      </c>
      <c r="C376" s="2">
        <v>41544.267361111109</v>
      </c>
      <c r="D376" s="3" t="s">
        <v>15</v>
      </c>
      <c r="E376" s="3" t="s">
        <v>15</v>
      </c>
      <c r="F376" s="3">
        <v>0</v>
      </c>
      <c r="G376" s="3" t="s">
        <v>27</v>
      </c>
    </row>
    <row r="377" spans="2:7" hidden="1" x14ac:dyDescent="0.25">
      <c r="B377" s="3" t="s">
        <v>25</v>
      </c>
      <c r="C377" s="2">
        <v>41664.425694444442</v>
      </c>
      <c r="D377" s="3" t="s">
        <v>7</v>
      </c>
      <c r="E377" s="3" t="s">
        <v>14</v>
      </c>
      <c r="F377" s="3">
        <v>0</v>
      </c>
      <c r="G377" s="3" t="s">
        <v>27</v>
      </c>
    </row>
    <row r="378" spans="2:7" x14ac:dyDescent="0.25">
      <c r="B378" s="3" t="s">
        <v>25</v>
      </c>
      <c r="C378" s="2">
        <v>41759.254861111112</v>
      </c>
      <c r="D378" s="3" t="s">
        <v>33</v>
      </c>
      <c r="E378" s="3" t="s">
        <v>135</v>
      </c>
      <c r="F378" s="3">
        <v>0</v>
      </c>
      <c r="G378" s="3" t="s">
        <v>27</v>
      </c>
    </row>
    <row r="379" spans="2:7" x14ac:dyDescent="0.25">
      <c r="B379" s="3" t="s">
        <v>25</v>
      </c>
      <c r="C379" s="2">
        <v>41772.324305555558</v>
      </c>
      <c r="D379" s="3" t="s">
        <v>33</v>
      </c>
      <c r="E379" s="3" t="s">
        <v>135</v>
      </c>
      <c r="F379" s="3">
        <v>0</v>
      </c>
      <c r="G379" s="3" t="s">
        <v>27</v>
      </c>
    </row>
    <row r="380" spans="2:7" x14ac:dyDescent="0.25">
      <c r="B380" s="3" t="s">
        <v>25</v>
      </c>
      <c r="C380" s="2">
        <v>41772.393750000003</v>
      </c>
      <c r="D380" s="3" t="s">
        <v>33</v>
      </c>
      <c r="E380" s="3" t="s">
        <v>37</v>
      </c>
      <c r="F380" s="3">
        <v>0</v>
      </c>
      <c r="G380" s="3" t="s">
        <v>27</v>
      </c>
    </row>
    <row r="381" spans="2:7" hidden="1" x14ac:dyDescent="0.25">
      <c r="B381" s="3" t="s">
        <v>25</v>
      </c>
      <c r="C381" s="2">
        <v>41805.413888888892</v>
      </c>
      <c r="D381" s="3" t="s">
        <v>12</v>
      </c>
      <c r="E381" s="3" t="s">
        <v>80</v>
      </c>
      <c r="F381" s="3">
        <v>0</v>
      </c>
      <c r="G381" s="3" t="s">
        <v>27</v>
      </c>
    </row>
    <row r="382" spans="2:7" hidden="1" x14ac:dyDescent="0.25">
      <c r="B382" s="3" t="s">
        <v>25</v>
      </c>
      <c r="C382" s="2">
        <v>41854.550694444442</v>
      </c>
      <c r="D382" s="3" t="s">
        <v>33</v>
      </c>
      <c r="E382" s="3" t="s">
        <v>34</v>
      </c>
      <c r="F382" s="3">
        <v>0</v>
      </c>
      <c r="G382" s="3" t="s">
        <v>27</v>
      </c>
    </row>
    <row r="383" spans="2:7" hidden="1" x14ac:dyDescent="0.25">
      <c r="B383" s="3" t="s">
        <v>25</v>
      </c>
      <c r="C383" s="2">
        <v>41854.550694444442</v>
      </c>
      <c r="D383" s="3" t="s">
        <v>33</v>
      </c>
      <c r="E383" s="3" t="s">
        <v>34</v>
      </c>
      <c r="F383" s="3">
        <v>0</v>
      </c>
      <c r="G383" s="3" t="s">
        <v>27</v>
      </c>
    </row>
    <row r="384" spans="2:7" hidden="1" x14ac:dyDescent="0.25">
      <c r="B384" s="3" t="s">
        <v>25</v>
      </c>
      <c r="C384" s="2">
        <v>42013.670138888891</v>
      </c>
      <c r="D384" s="3" t="s">
        <v>7</v>
      </c>
      <c r="E384" s="3" t="s">
        <v>26</v>
      </c>
      <c r="F384" s="3">
        <v>0</v>
      </c>
      <c r="G384" s="3" t="s">
        <v>27</v>
      </c>
    </row>
    <row r="385" spans="2:7" hidden="1" x14ac:dyDescent="0.25">
      <c r="B385" s="3" t="s">
        <v>25</v>
      </c>
      <c r="C385" s="2">
        <v>42053.991666666669</v>
      </c>
      <c r="D385" s="3" t="s">
        <v>12</v>
      </c>
      <c r="E385" s="3" t="s">
        <v>13</v>
      </c>
      <c r="F385" s="3">
        <v>0</v>
      </c>
      <c r="G385" s="3" t="s">
        <v>27</v>
      </c>
    </row>
    <row r="386" spans="2:7" x14ac:dyDescent="0.25">
      <c r="B386" s="3" t="s">
        <v>30</v>
      </c>
      <c r="C386" s="2">
        <v>38363.602777777778</v>
      </c>
      <c r="D386" s="3" t="s">
        <v>33</v>
      </c>
      <c r="E386" s="3" t="s">
        <v>135</v>
      </c>
      <c r="F386" s="3">
        <v>0</v>
      </c>
      <c r="G386" s="3" t="s">
        <v>31</v>
      </c>
    </row>
    <row r="387" spans="2:7" x14ac:dyDescent="0.25">
      <c r="B387" s="3" t="s">
        <v>30</v>
      </c>
      <c r="C387" s="2">
        <v>38451.064583333333</v>
      </c>
      <c r="D387" s="3" t="s">
        <v>33</v>
      </c>
      <c r="E387" s="3" t="s">
        <v>37</v>
      </c>
      <c r="F387" s="3">
        <v>0</v>
      </c>
      <c r="G387" s="3" t="s">
        <v>31</v>
      </c>
    </row>
    <row r="388" spans="2:7" x14ac:dyDescent="0.25">
      <c r="B388" s="3" t="s">
        <v>30</v>
      </c>
      <c r="C388" s="2">
        <v>38452.302777777775</v>
      </c>
      <c r="D388" s="3" t="s">
        <v>7</v>
      </c>
      <c r="E388" s="3" t="s">
        <v>16</v>
      </c>
      <c r="F388" s="3">
        <v>0</v>
      </c>
      <c r="G388" s="3" t="s">
        <v>31</v>
      </c>
    </row>
    <row r="389" spans="2:7" hidden="1" x14ac:dyDescent="0.25">
      <c r="B389" s="3" t="s">
        <v>30</v>
      </c>
      <c r="C389" s="2">
        <v>38572.211805555555</v>
      </c>
      <c r="D389" s="3" t="s">
        <v>33</v>
      </c>
      <c r="E389" s="3" t="s">
        <v>34</v>
      </c>
      <c r="F389" s="3">
        <v>0</v>
      </c>
      <c r="G389" s="3" t="s">
        <v>31</v>
      </c>
    </row>
    <row r="390" spans="2:7" hidden="1" x14ac:dyDescent="0.25">
      <c r="B390" s="3" t="s">
        <v>30</v>
      </c>
      <c r="C390" s="2">
        <v>38588.379861111112</v>
      </c>
      <c r="D390" s="3" t="s">
        <v>33</v>
      </c>
      <c r="E390" s="3" t="s">
        <v>34</v>
      </c>
      <c r="F390" s="3">
        <v>0</v>
      </c>
      <c r="G390" s="3" t="s">
        <v>31</v>
      </c>
    </row>
    <row r="391" spans="2:7" hidden="1" x14ac:dyDescent="0.25">
      <c r="B391" s="3" t="s">
        <v>30</v>
      </c>
      <c r="C391" s="2">
        <v>38610.54791666667</v>
      </c>
      <c r="D391" s="3" t="s">
        <v>10</v>
      </c>
      <c r="E391" s="3" t="s">
        <v>85</v>
      </c>
      <c r="F391" s="3">
        <v>0</v>
      </c>
      <c r="G391" s="3" t="s">
        <v>31</v>
      </c>
    </row>
    <row r="392" spans="2:7" hidden="1" x14ac:dyDescent="0.25">
      <c r="B392" s="3" t="s">
        <v>30</v>
      </c>
      <c r="C392" s="2">
        <v>38641.8125</v>
      </c>
      <c r="D392" s="3" t="s">
        <v>33</v>
      </c>
      <c r="E392" s="3" t="s">
        <v>34</v>
      </c>
      <c r="F392" s="3">
        <v>0</v>
      </c>
      <c r="G392" s="3" t="s">
        <v>31</v>
      </c>
    </row>
    <row r="393" spans="2:7" x14ac:dyDescent="0.25">
      <c r="B393" s="3" t="s">
        <v>30</v>
      </c>
      <c r="C393" s="2">
        <v>38689.554166666669</v>
      </c>
      <c r="D393" s="3" t="s">
        <v>7</v>
      </c>
      <c r="E393" s="3" t="s">
        <v>81</v>
      </c>
      <c r="F393" s="3">
        <v>0</v>
      </c>
      <c r="G393" s="3" t="s">
        <v>31</v>
      </c>
    </row>
    <row r="394" spans="2:7" hidden="1" x14ac:dyDescent="0.25">
      <c r="B394" s="3" t="s">
        <v>30</v>
      </c>
      <c r="C394" s="2">
        <v>38733.456250000003</v>
      </c>
      <c r="D394" s="3" t="s">
        <v>12</v>
      </c>
      <c r="E394" s="3" t="s">
        <v>13</v>
      </c>
      <c r="F394" s="3">
        <v>0</v>
      </c>
      <c r="G394" s="3" t="s">
        <v>31</v>
      </c>
    </row>
    <row r="395" spans="2:7" hidden="1" x14ac:dyDescent="0.25">
      <c r="B395" s="3" t="s">
        <v>30</v>
      </c>
      <c r="C395" s="2">
        <v>38785.604166666664</v>
      </c>
      <c r="D395" s="3" t="s">
        <v>10</v>
      </c>
      <c r="E395" s="3" t="s">
        <v>85</v>
      </c>
      <c r="F395" s="3">
        <v>0</v>
      </c>
      <c r="G395" s="3" t="s">
        <v>31</v>
      </c>
    </row>
    <row r="396" spans="2:7" x14ac:dyDescent="0.25">
      <c r="B396" s="3" t="s">
        <v>30</v>
      </c>
      <c r="C396" s="2">
        <v>38813.275694444441</v>
      </c>
      <c r="D396" s="3" t="s">
        <v>33</v>
      </c>
      <c r="E396" s="3" t="s">
        <v>135</v>
      </c>
      <c r="F396" s="3">
        <v>0</v>
      </c>
      <c r="G396" s="3" t="s">
        <v>31</v>
      </c>
    </row>
    <row r="397" spans="2:7" hidden="1" x14ac:dyDescent="0.25">
      <c r="B397" s="3" t="s">
        <v>30</v>
      </c>
      <c r="C397" s="2">
        <v>38816.491666666669</v>
      </c>
      <c r="D397" s="3" t="s">
        <v>10</v>
      </c>
      <c r="E397" s="3" t="s">
        <v>11</v>
      </c>
      <c r="F397" s="3">
        <v>0</v>
      </c>
      <c r="G397" s="3" t="s">
        <v>31</v>
      </c>
    </row>
    <row r="398" spans="2:7" x14ac:dyDescent="0.25">
      <c r="B398" s="3" t="s">
        <v>30</v>
      </c>
      <c r="C398" s="2">
        <v>38851.237500000003</v>
      </c>
      <c r="D398" s="3" t="s">
        <v>15</v>
      </c>
      <c r="E398" s="3" t="s">
        <v>15</v>
      </c>
      <c r="F398" s="3">
        <v>0</v>
      </c>
      <c r="G398" s="3" t="s">
        <v>31</v>
      </c>
    </row>
    <row r="399" spans="2:7" hidden="1" x14ac:dyDescent="0.25">
      <c r="B399" s="3" t="s">
        <v>30</v>
      </c>
      <c r="C399" s="2">
        <v>38866.585416666669</v>
      </c>
      <c r="D399" s="3" t="s">
        <v>10</v>
      </c>
      <c r="E399" s="3" t="s">
        <v>73</v>
      </c>
      <c r="F399" s="3">
        <v>0</v>
      </c>
      <c r="G399" s="3" t="s">
        <v>31</v>
      </c>
    </row>
    <row r="400" spans="2:7" hidden="1" x14ac:dyDescent="0.25">
      <c r="B400" s="3" t="s">
        <v>30</v>
      </c>
      <c r="C400" s="2">
        <v>39075.481944444444</v>
      </c>
      <c r="D400" s="3" t="s">
        <v>7</v>
      </c>
      <c r="E400" s="3" t="s">
        <v>137</v>
      </c>
      <c r="F400" s="3">
        <v>0</v>
      </c>
      <c r="G400" s="3" t="s">
        <v>31</v>
      </c>
    </row>
    <row r="401" spans="2:7" x14ac:dyDescent="0.25">
      <c r="B401" s="3" t="s">
        <v>30</v>
      </c>
      <c r="C401" s="2">
        <v>39087.488194444442</v>
      </c>
      <c r="D401" s="3" t="s">
        <v>7</v>
      </c>
      <c r="E401" s="3" t="s">
        <v>16</v>
      </c>
      <c r="F401" s="3">
        <v>0</v>
      </c>
      <c r="G401" s="3" t="s">
        <v>31</v>
      </c>
    </row>
    <row r="402" spans="2:7" x14ac:dyDescent="0.25">
      <c r="B402" s="3" t="s">
        <v>30</v>
      </c>
      <c r="C402" s="2">
        <v>39109.482638888891</v>
      </c>
      <c r="D402" s="3" t="s">
        <v>15</v>
      </c>
      <c r="E402" s="3" t="s">
        <v>15</v>
      </c>
      <c r="F402" s="3">
        <v>0</v>
      </c>
      <c r="G402" s="3" t="s">
        <v>31</v>
      </c>
    </row>
    <row r="403" spans="2:7" x14ac:dyDescent="0.25">
      <c r="B403" s="3" t="s">
        <v>30</v>
      </c>
      <c r="C403" s="2">
        <v>39151.467361111114</v>
      </c>
      <c r="D403" s="3" t="s">
        <v>33</v>
      </c>
      <c r="E403" s="3" t="s">
        <v>135</v>
      </c>
      <c r="F403" s="3">
        <v>0</v>
      </c>
      <c r="G403" s="3" t="s">
        <v>31</v>
      </c>
    </row>
    <row r="404" spans="2:7" hidden="1" x14ac:dyDescent="0.25">
      <c r="B404" s="3" t="s">
        <v>30</v>
      </c>
      <c r="C404" s="2">
        <v>39243.453472222223</v>
      </c>
      <c r="D404" s="3" t="s">
        <v>7</v>
      </c>
      <c r="E404" s="3" t="s">
        <v>26</v>
      </c>
      <c r="F404" s="3">
        <v>0</v>
      </c>
      <c r="G404" s="3" t="s">
        <v>31</v>
      </c>
    </row>
    <row r="405" spans="2:7" hidden="1" x14ac:dyDescent="0.25">
      <c r="B405" s="3" t="s">
        <v>30</v>
      </c>
      <c r="C405" s="2">
        <v>39320.569444444445</v>
      </c>
      <c r="D405" s="3" t="s">
        <v>33</v>
      </c>
      <c r="E405" s="3" t="s">
        <v>34</v>
      </c>
      <c r="F405" s="3">
        <v>0</v>
      </c>
      <c r="G405" s="3" t="s">
        <v>31</v>
      </c>
    </row>
    <row r="406" spans="2:7" x14ac:dyDescent="0.25">
      <c r="B406" s="3" t="s">
        <v>30</v>
      </c>
      <c r="C406" s="2">
        <v>39418.094444444447</v>
      </c>
      <c r="D406" s="3" t="s">
        <v>7</v>
      </c>
      <c r="E406" s="3" t="s">
        <v>16</v>
      </c>
      <c r="F406" s="3">
        <v>0</v>
      </c>
      <c r="G406" s="3" t="s">
        <v>31</v>
      </c>
    </row>
    <row r="407" spans="2:7" x14ac:dyDescent="0.25">
      <c r="B407" s="3" t="s">
        <v>30</v>
      </c>
      <c r="C407" s="2">
        <v>39432.148611111108</v>
      </c>
      <c r="D407" s="3" t="s">
        <v>7</v>
      </c>
      <c r="E407" s="3" t="s">
        <v>16</v>
      </c>
      <c r="F407" s="3">
        <v>0</v>
      </c>
      <c r="G407" s="3" t="s">
        <v>31</v>
      </c>
    </row>
    <row r="408" spans="2:7" x14ac:dyDescent="0.25">
      <c r="B408" s="3" t="s">
        <v>30</v>
      </c>
      <c r="C408" s="2">
        <v>39475.535416666666</v>
      </c>
      <c r="D408" s="3" t="s">
        <v>7</v>
      </c>
      <c r="E408" s="3" t="s">
        <v>81</v>
      </c>
      <c r="F408" s="3">
        <v>0</v>
      </c>
      <c r="G408" s="3" t="s">
        <v>31</v>
      </c>
    </row>
    <row r="409" spans="2:7" x14ac:dyDescent="0.25">
      <c r="B409" s="3" t="s">
        <v>30</v>
      </c>
      <c r="C409" s="2">
        <v>39480.606249999997</v>
      </c>
      <c r="D409" s="3" t="s">
        <v>7</v>
      </c>
      <c r="E409" s="3" t="s">
        <v>16</v>
      </c>
      <c r="F409" s="3">
        <v>0</v>
      </c>
      <c r="G409" s="3" t="s">
        <v>31</v>
      </c>
    </row>
    <row r="410" spans="2:7" hidden="1" x14ac:dyDescent="0.25">
      <c r="B410" s="3" t="s">
        <v>30</v>
      </c>
      <c r="C410" s="2">
        <v>39481.570138888892</v>
      </c>
      <c r="D410" s="3" t="s">
        <v>33</v>
      </c>
      <c r="E410" s="3" t="s">
        <v>178</v>
      </c>
      <c r="F410" s="3">
        <v>0</v>
      </c>
      <c r="G410" s="3" t="s">
        <v>31</v>
      </c>
    </row>
    <row r="411" spans="2:7" x14ac:dyDescent="0.25">
      <c r="B411" s="3" t="s">
        <v>30</v>
      </c>
      <c r="C411" s="2">
        <v>39592.395833333336</v>
      </c>
      <c r="D411" s="3" t="s">
        <v>15</v>
      </c>
      <c r="E411" s="3" t="s">
        <v>15</v>
      </c>
      <c r="F411" s="3">
        <v>0</v>
      </c>
      <c r="G411" s="3" t="s">
        <v>31</v>
      </c>
    </row>
    <row r="412" spans="2:7" x14ac:dyDescent="0.25">
      <c r="B412" s="3" t="s">
        <v>30</v>
      </c>
      <c r="C412" s="2">
        <v>39725.800694444442</v>
      </c>
      <c r="D412" s="3" t="s">
        <v>33</v>
      </c>
      <c r="E412" s="3" t="s">
        <v>135</v>
      </c>
      <c r="F412" s="3">
        <v>0</v>
      </c>
      <c r="G412" s="3" t="s">
        <v>31</v>
      </c>
    </row>
    <row r="413" spans="2:7" x14ac:dyDescent="0.25">
      <c r="B413" s="3" t="s">
        <v>30</v>
      </c>
      <c r="C413" s="2">
        <v>39780.504166666666</v>
      </c>
      <c r="D413" s="3" t="s">
        <v>15</v>
      </c>
      <c r="E413" s="3" t="s">
        <v>15</v>
      </c>
      <c r="F413" s="3">
        <v>0</v>
      </c>
      <c r="G413" s="3" t="s">
        <v>31</v>
      </c>
    </row>
    <row r="414" spans="2:7" x14ac:dyDescent="0.25">
      <c r="B414" s="3" t="s">
        <v>30</v>
      </c>
      <c r="C414" s="2">
        <v>39800.488888888889</v>
      </c>
      <c r="D414" s="3" t="s">
        <v>15</v>
      </c>
      <c r="E414" s="3" t="s">
        <v>15</v>
      </c>
      <c r="F414" s="3">
        <v>0</v>
      </c>
      <c r="G414" s="3" t="s">
        <v>31</v>
      </c>
    </row>
    <row r="415" spans="2:7" x14ac:dyDescent="0.25">
      <c r="B415" s="3" t="s">
        <v>30</v>
      </c>
      <c r="C415" s="2">
        <v>39802.509722222225</v>
      </c>
      <c r="D415" s="3" t="s">
        <v>15</v>
      </c>
      <c r="E415" s="3" t="s">
        <v>15</v>
      </c>
      <c r="F415" s="3">
        <v>0</v>
      </c>
      <c r="G415" s="3" t="s">
        <v>31</v>
      </c>
    </row>
    <row r="416" spans="2:7" x14ac:dyDescent="0.25">
      <c r="B416" s="3" t="s">
        <v>30</v>
      </c>
      <c r="C416" s="2">
        <v>39804.624305555553</v>
      </c>
      <c r="D416" s="3" t="s">
        <v>15</v>
      </c>
      <c r="E416" s="3" t="s">
        <v>15</v>
      </c>
      <c r="F416" s="3">
        <v>0</v>
      </c>
      <c r="G416" s="3" t="s">
        <v>31</v>
      </c>
    </row>
    <row r="417" spans="2:7" x14ac:dyDescent="0.25">
      <c r="B417" s="3" t="s">
        <v>30</v>
      </c>
      <c r="C417" s="2">
        <v>39894.426388888889</v>
      </c>
      <c r="D417" s="3" t="s">
        <v>33</v>
      </c>
      <c r="E417" s="3" t="s">
        <v>135</v>
      </c>
      <c r="F417" s="3">
        <v>0</v>
      </c>
      <c r="G417" s="3" t="s">
        <v>31</v>
      </c>
    </row>
    <row r="418" spans="2:7" x14ac:dyDescent="0.25">
      <c r="B418" s="3" t="s">
        <v>30</v>
      </c>
      <c r="C418" s="2">
        <v>39897.779166666667</v>
      </c>
      <c r="D418" s="3" t="s">
        <v>15</v>
      </c>
      <c r="E418" s="3" t="s">
        <v>15</v>
      </c>
      <c r="F418" s="3">
        <v>0</v>
      </c>
      <c r="G418" s="3" t="s">
        <v>31</v>
      </c>
    </row>
    <row r="419" spans="2:7" hidden="1" x14ac:dyDescent="0.25">
      <c r="B419" s="3" t="s">
        <v>30</v>
      </c>
      <c r="C419" s="2">
        <v>39911.384722222225</v>
      </c>
      <c r="D419" s="3" t="s">
        <v>12</v>
      </c>
      <c r="E419" s="3" t="s">
        <v>13</v>
      </c>
      <c r="F419" s="3">
        <v>0</v>
      </c>
      <c r="G419" s="3" t="s">
        <v>31</v>
      </c>
    </row>
    <row r="420" spans="2:7" x14ac:dyDescent="0.25">
      <c r="B420" s="3" t="s">
        <v>30</v>
      </c>
      <c r="C420" s="2">
        <v>39936.699999999997</v>
      </c>
      <c r="D420" s="3" t="s">
        <v>15</v>
      </c>
      <c r="E420" s="3" t="s">
        <v>15</v>
      </c>
      <c r="F420" s="3">
        <v>0</v>
      </c>
      <c r="G420" s="3" t="s">
        <v>31</v>
      </c>
    </row>
    <row r="421" spans="2:7" x14ac:dyDescent="0.25">
      <c r="B421" s="3" t="s">
        <v>30</v>
      </c>
      <c r="C421" s="2">
        <v>40122.34097222222</v>
      </c>
      <c r="D421" s="3" t="s">
        <v>7</v>
      </c>
      <c r="E421" s="3" t="s">
        <v>136</v>
      </c>
      <c r="F421" s="3">
        <v>0</v>
      </c>
      <c r="G421" s="3" t="s">
        <v>31</v>
      </c>
    </row>
    <row r="422" spans="2:7" x14ac:dyDescent="0.25">
      <c r="B422" s="3" t="s">
        <v>30</v>
      </c>
      <c r="C422" s="2">
        <v>40154.613888888889</v>
      </c>
      <c r="D422" s="3" t="s">
        <v>33</v>
      </c>
      <c r="E422" s="3" t="s">
        <v>37</v>
      </c>
      <c r="F422" s="3">
        <v>0</v>
      </c>
      <c r="G422" s="3" t="s">
        <v>31</v>
      </c>
    </row>
    <row r="423" spans="2:7" x14ac:dyDescent="0.25">
      <c r="B423" s="3" t="s">
        <v>30</v>
      </c>
      <c r="C423" s="2">
        <v>40200.321527777778</v>
      </c>
      <c r="D423" s="3" t="s">
        <v>33</v>
      </c>
      <c r="E423" s="3" t="s">
        <v>135</v>
      </c>
      <c r="F423" s="3">
        <v>0</v>
      </c>
      <c r="G423" s="3" t="s">
        <v>31</v>
      </c>
    </row>
    <row r="424" spans="2:7" hidden="1" x14ac:dyDescent="0.25">
      <c r="B424" s="3" t="s">
        <v>30</v>
      </c>
      <c r="C424" s="2">
        <v>40272.654166666667</v>
      </c>
      <c r="D424" s="3" t="s">
        <v>33</v>
      </c>
      <c r="E424" s="3" t="s">
        <v>164</v>
      </c>
      <c r="F424" s="3">
        <v>0</v>
      </c>
      <c r="G424" s="3" t="s">
        <v>31</v>
      </c>
    </row>
    <row r="425" spans="2:7" hidden="1" x14ac:dyDescent="0.25">
      <c r="B425" s="3" t="s">
        <v>30</v>
      </c>
      <c r="C425" s="2">
        <v>40316.384027777778</v>
      </c>
      <c r="D425" s="3" t="s">
        <v>12</v>
      </c>
      <c r="E425" s="3" t="s">
        <v>13</v>
      </c>
      <c r="F425" s="3">
        <v>0</v>
      </c>
      <c r="G425" s="3" t="s">
        <v>31</v>
      </c>
    </row>
    <row r="426" spans="2:7" hidden="1" x14ac:dyDescent="0.25">
      <c r="B426" s="3" t="s">
        <v>30</v>
      </c>
      <c r="C426" s="2">
        <v>40374.696527777778</v>
      </c>
      <c r="D426" s="3" t="s">
        <v>33</v>
      </c>
      <c r="E426" s="3" t="s">
        <v>34</v>
      </c>
      <c r="F426" s="3">
        <v>1</v>
      </c>
      <c r="G426" s="3" t="s">
        <v>31</v>
      </c>
    </row>
    <row r="427" spans="2:7" x14ac:dyDescent="0.25">
      <c r="B427" s="3" t="s">
        <v>30</v>
      </c>
      <c r="C427" s="2">
        <v>40375.540972222225</v>
      </c>
      <c r="D427" s="3" t="s">
        <v>15</v>
      </c>
      <c r="E427" s="3" t="s">
        <v>15</v>
      </c>
      <c r="F427" s="3">
        <v>0</v>
      </c>
      <c r="G427" s="3" t="s">
        <v>31</v>
      </c>
    </row>
    <row r="428" spans="2:7" x14ac:dyDescent="0.25">
      <c r="B428" s="3" t="s">
        <v>30</v>
      </c>
      <c r="C428" s="2">
        <v>40375.671527777777</v>
      </c>
      <c r="D428" s="3" t="s">
        <v>15</v>
      </c>
      <c r="E428" s="3" t="s">
        <v>15</v>
      </c>
      <c r="F428" s="3">
        <v>0</v>
      </c>
      <c r="G428" s="3" t="s">
        <v>31</v>
      </c>
    </row>
    <row r="429" spans="2:7" hidden="1" x14ac:dyDescent="0.25">
      <c r="B429" s="3" t="s">
        <v>30</v>
      </c>
      <c r="C429" s="2">
        <v>40454.620138888888</v>
      </c>
      <c r="D429" s="3" t="s">
        <v>33</v>
      </c>
      <c r="E429" s="3" t="s">
        <v>34</v>
      </c>
      <c r="F429" s="3">
        <v>0</v>
      </c>
      <c r="G429" s="3" t="s">
        <v>31</v>
      </c>
    </row>
    <row r="430" spans="2:7" hidden="1" x14ac:dyDescent="0.25">
      <c r="B430" s="3" t="s">
        <v>30</v>
      </c>
      <c r="C430" s="2">
        <v>40731.63958333333</v>
      </c>
      <c r="D430" s="3" t="s">
        <v>33</v>
      </c>
      <c r="E430" s="3" t="s">
        <v>34</v>
      </c>
      <c r="F430" s="3">
        <v>1</v>
      </c>
      <c r="G430" s="3" t="s">
        <v>31</v>
      </c>
    </row>
    <row r="431" spans="2:7" hidden="1" x14ac:dyDescent="0.25">
      <c r="B431" s="3" t="s">
        <v>30</v>
      </c>
      <c r="C431" s="2">
        <v>40731.65902777778</v>
      </c>
      <c r="D431" s="3" t="s">
        <v>33</v>
      </c>
      <c r="E431" s="3" t="s">
        <v>34</v>
      </c>
      <c r="F431" s="3">
        <v>1</v>
      </c>
      <c r="G431" s="3" t="s">
        <v>31</v>
      </c>
    </row>
    <row r="432" spans="2:7" hidden="1" x14ac:dyDescent="0.25">
      <c r="B432" s="3" t="s">
        <v>30</v>
      </c>
      <c r="C432" s="2">
        <v>40732.085416666669</v>
      </c>
      <c r="D432" s="3" t="s">
        <v>33</v>
      </c>
      <c r="E432" s="3" t="s">
        <v>34</v>
      </c>
      <c r="F432" s="3">
        <v>1</v>
      </c>
      <c r="G432" s="3" t="s">
        <v>31</v>
      </c>
    </row>
    <row r="433" spans="2:7" x14ac:dyDescent="0.25">
      <c r="B433" s="3" t="s">
        <v>30</v>
      </c>
      <c r="C433" s="2">
        <v>40791.581944444442</v>
      </c>
      <c r="D433" s="3" t="s">
        <v>15</v>
      </c>
      <c r="E433" s="3" t="s">
        <v>15</v>
      </c>
      <c r="F433" s="3">
        <v>0</v>
      </c>
      <c r="G433" s="3" t="s">
        <v>31</v>
      </c>
    </row>
    <row r="434" spans="2:7" x14ac:dyDescent="0.25">
      <c r="B434" s="3" t="s">
        <v>30</v>
      </c>
      <c r="C434" s="2">
        <v>40791.942361111112</v>
      </c>
      <c r="D434" s="3" t="s">
        <v>15</v>
      </c>
      <c r="E434" s="3" t="s">
        <v>15</v>
      </c>
      <c r="F434" s="3">
        <v>0</v>
      </c>
      <c r="G434" s="3" t="s">
        <v>31</v>
      </c>
    </row>
    <row r="435" spans="2:7" x14ac:dyDescent="0.25">
      <c r="B435" s="3" t="s">
        <v>30</v>
      </c>
      <c r="C435" s="2">
        <v>40929.602083333331</v>
      </c>
      <c r="D435" s="3" t="s">
        <v>33</v>
      </c>
      <c r="E435" s="3" t="s">
        <v>37</v>
      </c>
      <c r="F435" s="3">
        <v>0</v>
      </c>
      <c r="G435" s="3" t="s">
        <v>31</v>
      </c>
    </row>
    <row r="436" spans="2:7" hidden="1" x14ac:dyDescent="0.25">
      <c r="B436" s="3" t="s">
        <v>30</v>
      </c>
      <c r="C436" s="2">
        <v>40931.328472222223</v>
      </c>
      <c r="D436" s="3" t="s">
        <v>28</v>
      </c>
      <c r="E436" s="3" t="s">
        <v>160</v>
      </c>
      <c r="F436" s="3">
        <v>0</v>
      </c>
      <c r="G436" s="3" t="s">
        <v>31</v>
      </c>
    </row>
    <row r="437" spans="2:7" x14ac:dyDescent="0.25">
      <c r="B437" s="3" t="s">
        <v>30</v>
      </c>
      <c r="C437" s="2">
        <v>41258.852777777778</v>
      </c>
      <c r="D437" s="3" t="s">
        <v>7</v>
      </c>
      <c r="E437" s="3" t="s">
        <v>81</v>
      </c>
      <c r="F437" s="3">
        <v>0</v>
      </c>
      <c r="G437" s="3" t="s">
        <v>31</v>
      </c>
    </row>
    <row r="438" spans="2:7" hidden="1" x14ac:dyDescent="0.25">
      <c r="B438" s="3" t="s">
        <v>30</v>
      </c>
      <c r="C438" s="2">
        <v>41318.34652777778</v>
      </c>
      <c r="D438" s="3" t="s">
        <v>7</v>
      </c>
      <c r="E438" s="3" t="s">
        <v>87</v>
      </c>
      <c r="F438" s="3">
        <v>0</v>
      </c>
      <c r="G438" s="3" t="s">
        <v>31</v>
      </c>
    </row>
    <row r="439" spans="2:7" x14ac:dyDescent="0.25">
      <c r="B439" s="3" t="s">
        <v>30</v>
      </c>
      <c r="C439" s="2">
        <v>41699.083333333336</v>
      </c>
      <c r="D439" s="3" t="s">
        <v>15</v>
      </c>
      <c r="E439" s="3" t="s">
        <v>15</v>
      </c>
      <c r="F439" s="3">
        <v>0</v>
      </c>
      <c r="G439" s="3" t="s">
        <v>31</v>
      </c>
    </row>
    <row r="440" spans="2:7" x14ac:dyDescent="0.25">
      <c r="B440" s="3" t="s">
        <v>30</v>
      </c>
      <c r="C440" s="2">
        <v>42005.895833333336</v>
      </c>
      <c r="D440" s="3" t="s">
        <v>7</v>
      </c>
      <c r="E440" s="3" t="s">
        <v>16</v>
      </c>
      <c r="F440" s="3">
        <v>0</v>
      </c>
      <c r="G440" s="3" t="s">
        <v>31</v>
      </c>
    </row>
    <row r="441" spans="2:7" hidden="1" x14ac:dyDescent="0.25">
      <c r="B441" s="3" t="s">
        <v>35</v>
      </c>
      <c r="C441" s="2">
        <v>38556.125694444447</v>
      </c>
      <c r="D441" s="3" t="s">
        <v>33</v>
      </c>
      <c r="E441" s="3" t="s">
        <v>34</v>
      </c>
      <c r="F441" s="3">
        <v>0</v>
      </c>
      <c r="G441" s="3" t="s">
        <v>31</v>
      </c>
    </row>
    <row r="442" spans="2:7" hidden="1" x14ac:dyDescent="0.25">
      <c r="B442" s="3" t="s">
        <v>35</v>
      </c>
      <c r="C442" s="2">
        <v>38573.790972222225</v>
      </c>
      <c r="D442" s="3" t="s">
        <v>33</v>
      </c>
      <c r="E442" s="3" t="s">
        <v>34</v>
      </c>
      <c r="F442" s="3">
        <v>0</v>
      </c>
      <c r="G442" s="3" t="s">
        <v>31</v>
      </c>
    </row>
    <row r="443" spans="2:7" hidden="1" x14ac:dyDescent="0.25">
      <c r="B443" s="3" t="s">
        <v>35</v>
      </c>
      <c r="C443" s="2">
        <v>38642.274305555555</v>
      </c>
      <c r="D443" s="3" t="s">
        <v>33</v>
      </c>
      <c r="E443" s="3" t="s">
        <v>34</v>
      </c>
      <c r="F443" s="3">
        <v>0</v>
      </c>
      <c r="G443" s="3" t="s">
        <v>31</v>
      </c>
    </row>
    <row r="444" spans="2:7" x14ac:dyDescent="0.25">
      <c r="B444" s="3" t="s">
        <v>35</v>
      </c>
      <c r="C444" s="2">
        <v>38847.966666666667</v>
      </c>
      <c r="D444" s="3" t="s">
        <v>15</v>
      </c>
      <c r="E444" s="3" t="s">
        <v>15</v>
      </c>
      <c r="F444" s="3">
        <v>0</v>
      </c>
      <c r="G444" s="3" t="s">
        <v>31</v>
      </c>
    </row>
    <row r="445" spans="2:7" x14ac:dyDescent="0.25">
      <c r="B445" s="3" t="s">
        <v>35</v>
      </c>
      <c r="C445" s="2">
        <v>38860.071527777778</v>
      </c>
      <c r="D445" s="3" t="s">
        <v>15</v>
      </c>
      <c r="E445" s="3" t="s">
        <v>15</v>
      </c>
      <c r="F445" s="3">
        <v>0</v>
      </c>
      <c r="G445" s="3" t="s">
        <v>31</v>
      </c>
    </row>
    <row r="446" spans="2:7" x14ac:dyDescent="0.25">
      <c r="B446" s="3" t="s">
        <v>35</v>
      </c>
      <c r="C446" s="2">
        <v>38896.07916666667</v>
      </c>
      <c r="D446" s="3" t="s">
        <v>15</v>
      </c>
      <c r="E446" s="3" t="s">
        <v>15</v>
      </c>
      <c r="F446" s="3">
        <v>0</v>
      </c>
      <c r="G446" s="3" t="s">
        <v>31</v>
      </c>
    </row>
    <row r="447" spans="2:7" x14ac:dyDescent="0.25">
      <c r="B447" s="3" t="s">
        <v>35</v>
      </c>
      <c r="C447" s="2">
        <v>39232.229166666664</v>
      </c>
      <c r="D447" s="3" t="s">
        <v>15</v>
      </c>
      <c r="E447" s="3" t="s">
        <v>15</v>
      </c>
      <c r="F447" s="3">
        <v>0</v>
      </c>
      <c r="G447" s="3" t="s">
        <v>31</v>
      </c>
    </row>
    <row r="448" spans="2:7" hidden="1" x14ac:dyDescent="0.25">
      <c r="B448" s="3" t="s">
        <v>35</v>
      </c>
      <c r="C448" s="2">
        <v>39320.638194444444</v>
      </c>
      <c r="D448" s="3" t="s">
        <v>33</v>
      </c>
      <c r="E448" s="3" t="s">
        <v>34</v>
      </c>
      <c r="F448" s="3">
        <v>0</v>
      </c>
      <c r="G448" s="3" t="s">
        <v>31</v>
      </c>
    </row>
    <row r="449" spans="2:7" hidden="1" x14ac:dyDescent="0.25">
      <c r="B449" s="3" t="s">
        <v>35</v>
      </c>
      <c r="C449" s="2">
        <v>39470.427083333336</v>
      </c>
      <c r="D449" s="3" t="s">
        <v>10</v>
      </c>
      <c r="E449" s="3" t="s">
        <v>11</v>
      </c>
      <c r="F449" s="3">
        <v>0</v>
      </c>
      <c r="G449" s="3" t="s">
        <v>31</v>
      </c>
    </row>
    <row r="450" spans="2:7" x14ac:dyDescent="0.25">
      <c r="B450" s="3" t="s">
        <v>35</v>
      </c>
      <c r="C450" s="2">
        <v>39481.526388888888</v>
      </c>
      <c r="D450" s="3" t="s">
        <v>33</v>
      </c>
      <c r="E450" s="3" t="s">
        <v>135</v>
      </c>
      <c r="F450" s="3">
        <v>0</v>
      </c>
      <c r="G450" s="3" t="s">
        <v>31</v>
      </c>
    </row>
    <row r="451" spans="2:7" x14ac:dyDescent="0.25">
      <c r="B451" s="3" t="s">
        <v>35</v>
      </c>
      <c r="C451" s="2">
        <v>39481.729861111111</v>
      </c>
      <c r="D451" s="3" t="s">
        <v>33</v>
      </c>
      <c r="E451" s="3" t="s">
        <v>135</v>
      </c>
      <c r="F451" s="3">
        <v>0</v>
      </c>
      <c r="G451" s="3" t="s">
        <v>31</v>
      </c>
    </row>
    <row r="452" spans="2:7" x14ac:dyDescent="0.25">
      <c r="B452" s="3" t="s">
        <v>35</v>
      </c>
      <c r="C452" s="2">
        <v>39589.425694444442</v>
      </c>
      <c r="D452" s="3" t="s">
        <v>15</v>
      </c>
      <c r="E452" s="3" t="s">
        <v>15</v>
      </c>
      <c r="F452" s="3">
        <v>0</v>
      </c>
      <c r="G452" s="3" t="s">
        <v>31</v>
      </c>
    </row>
    <row r="453" spans="2:7" hidden="1" x14ac:dyDescent="0.25">
      <c r="B453" s="3" t="s">
        <v>35</v>
      </c>
      <c r="C453" s="2">
        <v>39603.594444444447</v>
      </c>
      <c r="D453" s="3" t="s">
        <v>33</v>
      </c>
      <c r="E453" s="3" t="s">
        <v>178</v>
      </c>
      <c r="F453" s="3">
        <v>0</v>
      </c>
      <c r="G453" s="3" t="s">
        <v>31</v>
      </c>
    </row>
    <row r="454" spans="2:7" x14ac:dyDescent="0.25">
      <c r="B454" s="3" t="s">
        <v>35</v>
      </c>
      <c r="C454" s="2">
        <v>39779.27847222222</v>
      </c>
      <c r="D454" s="3" t="s">
        <v>7</v>
      </c>
      <c r="E454" s="3" t="s">
        <v>8</v>
      </c>
      <c r="F454" s="3">
        <v>0</v>
      </c>
      <c r="G454" s="3" t="s">
        <v>31</v>
      </c>
    </row>
    <row r="455" spans="2:7" x14ac:dyDescent="0.25">
      <c r="B455" s="3" t="s">
        <v>35</v>
      </c>
      <c r="C455" s="2">
        <v>39787.684027777781</v>
      </c>
      <c r="D455" s="3" t="s">
        <v>15</v>
      </c>
      <c r="E455" s="3" t="s">
        <v>15</v>
      </c>
      <c r="F455" s="3">
        <v>0</v>
      </c>
      <c r="G455" s="3" t="s">
        <v>31</v>
      </c>
    </row>
    <row r="456" spans="2:7" x14ac:dyDescent="0.25">
      <c r="B456" s="3" t="s">
        <v>35</v>
      </c>
      <c r="C456" s="2">
        <v>39894.480555555558</v>
      </c>
      <c r="D456" s="3" t="s">
        <v>33</v>
      </c>
      <c r="E456" s="3" t="s">
        <v>135</v>
      </c>
      <c r="F456" s="3">
        <v>0</v>
      </c>
      <c r="G456" s="3" t="s">
        <v>31</v>
      </c>
    </row>
    <row r="457" spans="2:7" x14ac:dyDescent="0.25">
      <c r="B457" s="3" t="s">
        <v>35</v>
      </c>
      <c r="C457" s="2">
        <v>39894.68472222222</v>
      </c>
      <c r="D457" s="3" t="s">
        <v>15</v>
      </c>
      <c r="E457" s="3" t="s">
        <v>15</v>
      </c>
      <c r="F457" s="3">
        <v>0</v>
      </c>
      <c r="G457" s="3" t="s">
        <v>31</v>
      </c>
    </row>
    <row r="458" spans="2:7" x14ac:dyDescent="0.25">
      <c r="B458" s="3" t="s">
        <v>35</v>
      </c>
      <c r="C458" s="2">
        <v>39917.9</v>
      </c>
      <c r="D458" s="3" t="s">
        <v>33</v>
      </c>
      <c r="E458" s="3" t="s">
        <v>135</v>
      </c>
      <c r="F458" s="3">
        <v>0</v>
      </c>
      <c r="G458" s="3" t="s">
        <v>31</v>
      </c>
    </row>
    <row r="459" spans="2:7" hidden="1" x14ac:dyDescent="0.25">
      <c r="B459" s="3" t="s">
        <v>35</v>
      </c>
      <c r="C459" s="2">
        <v>39954.966666666667</v>
      </c>
      <c r="D459" s="3" t="s">
        <v>10</v>
      </c>
      <c r="E459" s="3" t="s">
        <v>11</v>
      </c>
      <c r="F459" s="3">
        <v>0</v>
      </c>
      <c r="G459" s="3" t="s">
        <v>31</v>
      </c>
    </row>
    <row r="460" spans="2:7" x14ac:dyDescent="0.25">
      <c r="B460" s="3" t="s">
        <v>35</v>
      </c>
      <c r="C460" s="2">
        <v>40154.927083333336</v>
      </c>
      <c r="D460" s="3" t="s">
        <v>33</v>
      </c>
      <c r="E460" s="3" t="s">
        <v>135</v>
      </c>
      <c r="F460" s="3">
        <v>0</v>
      </c>
      <c r="G460" s="3" t="s">
        <v>31</v>
      </c>
    </row>
    <row r="461" spans="2:7" x14ac:dyDescent="0.25">
      <c r="B461" s="3" t="s">
        <v>35</v>
      </c>
      <c r="C461" s="2">
        <v>40155.23333333333</v>
      </c>
      <c r="D461" s="3" t="s">
        <v>33</v>
      </c>
      <c r="E461" s="3" t="s">
        <v>135</v>
      </c>
      <c r="F461" s="3">
        <v>0</v>
      </c>
      <c r="G461" s="3" t="s">
        <v>31</v>
      </c>
    </row>
    <row r="462" spans="2:7" x14ac:dyDescent="0.25">
      <c r="B462" s="3" t="s">
        <v>35</v>
      </c>
      <c r="C462" s="2">
        <v>40279.906944444447</v>
      </c>
      <c r="D462" s="3" t="s">
        <v>7</v>
      </c>
      <c r="E462" s="3" t="s">
        <v>41</v>
      </c>
      <c r="F462" s="3">
        <v>0</v>
      </c>
      <c r="G462" s="3" t="s">
        <v>31</v>
      </c>
    </row>
    <row r="463" spans="2:7" x14ac:dyDescent="0.25">
      <c r="B463" s="3" t="s">
        <v>35</v>
      </c>
      <c r="C463" s="2">
        <v>40296.894444444442</v>
      </c>
      <c r="D463" s="3" t="s">
        <v>33</v>
      </c>
      <c r="E463" s="3" t="s">
        <v>135</v>
      </c>
      <c r="F463" s="3">
        <v>0</v>
      </c>
      <c r="G463" s="3" t="s">
        <v>31</v>
      </c>
    </row>
    <row r="464" spans="2:7" hidden="1" x14ac:dyDescent="0.25">
      <c r="B464" s="3" t="s">
        <v>35</v>
      </c>
      <c r="C464" s="2">
        <v>40375.463888888888</v>
      </c>
      <c r="D464" s="3" t="s">
        <v>33</v>
      </c>
      <c r="E464" s="3" t="s">
        <v>34</v>
      </c>
      <c r="F464" s="3">
        <v>0</v>
      </c>
      <c r="G464" s="3" t="s">
        <v>31</v>
      </c>
    </row>
    <row r="465" spans="2:7" x14ac:dyDescent="0.25">
      <c r="B465" s="3" t="s">
        <v>35</v>
      </c>
      <c r="C465" s="2">
        <v>40427.245138888888</v>
      </c>
      <c r="D465" s="3" t="s">
        <v>15</v>
      </c>
      <c r="E465" s="3" t="s">
        <v>15</v>
      </c>
      <c r="F465" s="3">
        <v>0</v>
      </c>
      <c r="G465" s="3" t="s">
        <v>31</v>
      </c>
    </row>
    <row r="466" spans="2:7" x14ac:dyDescent="0.25">
      <c r="B466" s="3" t="s">
        <v>35</v>
      </c>
      <c r="C466" s="2">
        <v>40451.355555555558</v>
      </c>
      <c r="D466" s="3" t="s">
        <v>33</v>
      </c>
      <c r="E466" s="3" t="s">
        <v>135</v>
      </c>
      <c r="F466" s="3">
        <v>0</v>
      </c>
      <c r="G466" s="3" t="s">
        <v>31</v>
      </c>
    </row>
    <row r="467" spans="2:7" hidden="1" x14ac:dyDescent="0.25">
      <c r="B467" s="3" t="s">
        <v>35</v>
      </c>
      <c r="C467" s="2">
        <v>40452.588194444441</v>
      </c>
      <c r="D467" s="3" t="s">
        <v>33</v>
      </c>
      <c r="E467" s="3" t="s">
        <v>34</v>
      </c>
      <c r="F467" s="3">
        <v>0</v>
      </c>
      <c r="G467" s="3" t="s">
        <v>31</v>
      </c>
    </row>
    <row r="468" spans="2:7" hidden="1" x14ac:dyDescent="0.25">
      <c r="B468" s="3" t="s">
        <v>35</v>
      </c>
      <c r="C468" s="2">
        <v>40468.245138888888</v>
      </c>
      <c r="D468" s="3" t="s">
        <v>10</v>
      </c>
      <c r="E468" s="3" t="s">
        <v>86</v>
      </c>
      <c r="F468" s="3">
        <v>0</v>
      </c>
      <c r="G468" s="3" t="s">
        <v>31</v>
      </c>
    </row>
    <row r="469" spans="2:7" x14ac:dyDescent="0.25">
      <c r="B469" s="3" t="s">
        <v>35</v>
      </c>
      <c r="C469" s="2">
        <v>40471.198611111111</v>
      </c>
      <c r="D469" s="3" t="s">
        <v>33</v>
      </c>
      <c r="E469" s="3" t="s">
        <v>135</v>
      </c>
      <c r="F469" s="3">
        <v>0</v>
      </c>
      <c r="G469" s="3" t="s">
        <v>31</v>
      </c>
    </row>
    <row r="470" spans="2:7" x14ac:dyDescent="0.25">
      <c r="B470" s="3" t="s">
        <v>35</v>
      </c>
      <c r="C470" s="2">
        <v>40609.352083333331</v>
      </c>
      <c r="D470" s="3" t="s">
        <v>33</v>
      </c>
      <c r="E470" s="3" t="s">
        <v>135</v>
      </c>
      <c r="F470" s="3">
        <v>0</v>
      </c>
      <c r="G470" s="3" t="s">
        <v>31</v>
      </c>
    </row>
    <row r="471" spans="2:7" x14ac:dyDescent="0.25">
      <c r="B471" s="3" t="s">
        <v>35</v>
      </c>
      <c r="C471" s="2">
        <v>40686.497916666667</v>
      </c>
      <c r="D471" s="3" t="s">
        <v>15</v>
      </c>
      <c r="E471" s="3" t="s">
        <v>15</v>
      </c>
      <c r="F471" s="3">
        <v>0</v>
      </c>
      <c r="G471" s="3" t="s">
        <v>31</v>
      </c>
    </row>
    <row r="472" spans="2:7" x14ac:dyDescent="0.25">
      <c r="B472" s="3" t="s">
        <v>35</v>
      </c>
      <c r="C472" s="2">
        <v>40727.669444444444</v>
      </c>
      <c r="D472" s="3" t="s">
        <v>15</v>
      </c>
      <c r="E472" s="3" t="s">
        <v>15</v>
      </c>
      <c r="F472" s="3">
        <v>1</v>
      </c>
      <c r="G472" s="3" t="s">
        <v>31</v>
      </c>
    </row>
    <row r="473" spans="2:7" hidden="1" x14ac:dyDescent="0.25">
      <c r="B473" s="3" t="s">
        <v>35</v>
      </c>
      <c r="C473" s="2">
        <v>40731.620833333334</v>
      </c>
      <c r="D473" s="3" t="s">
        <v>33</v>
      </c>
      <c r="E473" s="3" t="s">
        <v>34</v>
      </c>
      <c r="F473" s="3">
        <v>1</v>
      </c>
      <c r="G473" s="3" t="s">
        <v>31</v>
      </c>
    </row>
    <row r="474" spans="2:7" hidden="1" x14ac:dyDescent="0.25">
      <c r="B474" s="3" t="s">
        <v>35</v>
      </c>
      <c r="C474" s="2">
        <v>40803.300000000003</v>
      </c>
      <c r="D474" s="3" t="s">
        <v>10</v>
      </c>
      <c r="E474" s="3" t="s">
        <v>11</v>
      </c>
      <c r="F474" s="3">
        <v>0</v>
      </c>
      <c r="G474" s="3" t="s">
        <v>31</v>
      </c>
    </row>
    <row r="475" spans="2:7" hidden="1" x14ac:dyDescent="0.25">
      <c r="B475" s="3" t="s">
        <v>35</v>
      </c>
      <c r="C475" s="2">
        <v>40803.761805555558</v>
      </c>
      <c r="D475" s="3" t="s">
        <v>10</v>
      </c>
      <c r="E475" s="3" t="s">
        <v>11</v>
      </c>
      <c r="F475" s="3">
        <v>0</v>
      </c>
      <c r="G475" s="3" t="s">
        <v>31</v>
      </c>
    </row>
    <row r="476" spans="2:7" hidden="1" x14ac:dyDescent="0.25">
      <c r="B476" s="3" t="s">
        <v>35</v>
      </c>
      <c r="C476" s="2">
        <v>40889.449305555558</v>
      </c>
      <c r="D476" s="3" t="s">
        <v>33</v>
      </c>
      <c r="E476" s="3" t="s">
        <v>34</v>
      </c>
      <c r="F476" s="3">
        <v>0</v>
      </c>
      <c r="G476" s="3" t="s">
        <v>31</v>
      </c>
    </row>
    <row r="477" spans="2:7" x14ac:dyDescent="0.25">
      <c r="B477" s="3" t="s">
        <v>35</v>
      </c>
      <c r="C477" s="2">
        <v>40890.5625</v>
      </c>
      <c r="D477" s="3" t="s">
        <v>15</v>
      </c>
      <c r="E477" s="3" t="s">
        <v>15</v>
      </c>
      <c r="F477" s="3">
        <v>0</v>
      </c>
      <c r="G477" s="3" t="s">
        <v>31</v>
      </c>
    </row>
    <row r="478" spans="2:7" x14ac:dyDescent="0.25">
      <c r="B478" s="3" t="s">
        <v>35</v>
      </c>
      <c r="C478" s="2">
        <v>40929.539583333331</v>
      </c>
      <c r="D478" s="3" t="s">
        <v>33</v>
      </c>
      <c r="E478" s="3" t="s">
        <v>135</v>
      </c>
      <c r="F478" s="3">
        <v>0</v>
      </c>
      <c r="G478" s="3" t="s">
        <v>31</v>
      </c>
    </row>
    <row r="479" spans="2:7" x14ac:dyDescent="0.25">
      <c r="B479" s="3" t="s">
        <v>35</v>
      </c>
      <c r="C479" s="2">
        <v>40929.557638888888</v>
      </c>
      <c r="D479" s="3" t="s">
        <v>33</v>
      </c>
      <c r="E479" s="3" t="s">
        <v>135</v>
      </c>
      <c r="F479" s="3">
        <v>0</v>
      </c>
      <c r="G479" s="3" t="s">
        <v>31</v>
      </c>
    </row>
    <row r="480" spans="2:7" x14ac:dyDescent="0.25">
      <c r="B480" s="3" t="s">
        <v>35</v>
      </c>
      <c r="C480" s="2">
        <v>40929.586805555555</v>
      </c>
      <c r="D480" s="3" t="s">
        <v>33</v>
      </c>
      <c r="E480" s="3" t="s">
        <v>135</v>
      </c>
      <c r="F480" s="3">
        <v>0</v>
      </c>
      <c r="G480" s="3" t="s">
        <v>31</v>
      </c>
    </row>
    <row r="481" spans="2:7" x14ac:dyDescent="0.25">
      <c r="B481" s="3" t="s">
        <v>35</v>
      </c>
      <c r="C481" s="2">
        <v>40929.593055555553</v>
      </c>
      <c r="D481" s="3" t="s">
        <v>33</v>
      </c>
      <c r="E481" s="3" t="s">
        <v>135</v>
      </c>
      <c r="F481" s="3">
        <v>0</v>
      </c>
      <c r="G481" s="3" t="s">
        <v>31</v>
      </c>
    </row>
    <row r="482" spans="2:7" x14ac:dyDescent="0.25">
      <c r="B482" s="3" t="s">
        <v>35</v>
      </c>
      <c r="C482" s="2">
        <v>40929.597222222219</v>
      </c>
      <c r="D482" s="3" t="s">
        <v>33</v>
      </c>
      <c r="E482" s="3" t="s">
        <v>135</v>
      </c>
      <c r="F482" s="3">
        <v>0</v>
      </c>
      <c r="G482" s="3" t="s">
        <v>31</v>
      </c>
    </row>
    <row r="483" spans="2:7" x14ac:dyDescent="0.25">
      <c r="B483" s="3" t="s">
        <v>35</v>
      </c>
      <c r="C483" s="2">
        <v>40929.597916666666</v>
      </c>
      <c r="D483" s="3" t="s">
        <v>33</v>
      </c>
      <c r="E483" s="3" t="s">
        <v>37</v>
      </c>
      <c r="F483" s="3">
        <v>0</v>
      </c>
      <c r="G483" s="3" t="s">
        <v>31</v>
      </c>
    </row>
    <row r="484" spans="2:7" x14ac:dyDescent="0.25">
      <c r="B484" s="3" t="s">
        <v>35</v>
      </c>
      <c r="C484" s="2">
        <v>40974.866666666669</v>
      </c>
      <c r="D484" s="3" t="s">
        <v>15</v>
      </c>
      <c r="E484" s="3" t="s">
        <v>15</v>
      </c>
      <c r="F484" s="3">
        <v>0</v>
      </c>
      <c r="G484" s="3" t="s">
        <v>31</v>
      </c>
    </row>
    <row r="485" spans="2:7" x14ac:dyDescent="0.25">
      <c r="B485" s="3" t="s">
        <v>35</v>
      </c>
      <c r="C485" s="2">
        <v>41161.853472222225</v>
      </c>
      <c r="D485" s="3" t="s">
        <v>33</v>
      </c>
      <c r="E485" s="3" t="s">
        <v>37</v>
      </c>
      <c r="F485" s="3">
        <v>0</v>
      </c>
      <c r="G485" s="3" t="s">
        <v>31</v>
      </c>
    </row>
    <row r="486" spans="2:7" x14ac:dyDescent="0.25">
      <c r="B486" s="3" t="s">
        <v>35</v>
      </c>
      <c r="C486" s="2">
        <v>41326.649305555555</v>
      </c>
      <c r="D486" s="3" t="s">
        <v>15</v>
      </c>
      <c r="E486" s="3" t="s">
        <v>15</v>
      </c>
      <c r="F486" s="3">
        <v>0</v>
      </c>
      <c r="G486" s="3" t="s">
        <v>31</v>
      </c>
    </row>
    <row r="487" spans="2:7" x14ac:dyDescent="0.25">
      <c r="B487" s="3" t="s">
        <v>35</v>
      </c>
      <c r="C487" s="2">
        <v>41372.343055555553</v>
      </c>
      <c r="D487" s="3" t="s">
        <v>33</v>
      </c>
      <c r="E487" s="3" t="s">
        <v>37</v>
      </c>
      <c r="F487" s="3">
        <v>0</v>
      </c>
      <c r="G487" s="3" t="s">
        <v>31</v>
      </c>
    </row>
    <row r="488" spans="2:7" x14ac:dyDescent="0.25">
      <c r="B488" s="3" t="s">
        <v>35</v>
      </c>
      <c r="C488" s="2">
        <v>41372.375</v>
      </c>
      <c r="D488" s="3" t="s">
        <v>33</v>
      </c>
      <c r="E488" s="3" t="s">
        <v>37</v>
      </c>
      <c r="F488" s="3">
        <v>0</v>
      </c>
      <c r="G488" s="3" t="s">
        <v>31</v>
      </c>
    </row>
    <row r="489" spans="2:7" x14ac:dyDescent="0.25">
      <c r="B489" s="3" t="s">
        <v>35</v>
      </c>
      <c r="C489" s="2">
        <v>41372.378472222219</v>
      </c>
      <c r="D489" s="3" t="s">
        <v>33</v>
      </c>
      <c r="E489" s="3" t="s">
        <v>37</v>
      </c>
      <c r="F489" s="3">
        <v>0</v>
      </c>
      <c r="G489" s="3" t="s">
        <v>31</v>
      </c>
    </row>
    <row r="490" spans="2:7" hidden="1" x14ac:dyDescent="0.25">
      <c r="B490" s="3" t="s">
        <v>35</v>
      </c>
      <c r="C490" s="2">
        <v>41524.654166666667</v>
      </c>
      <c r="D490" s="3" t="s">
        <v>33</v>
      </c>
      <c r="E490" s="3" t="s">
        <v>34</v>
      </c>
      <c r="F490" s="3">
        <v>0</v>
      </c>
      <c r="G490" s="3" t="s">
        <v>31</v>
      </c>
    </row>
    <row r="491" spans="2:7" x14ac:dyDescent="0.25">
      <c r="B491" s="3" t="s">
        <v>35</v>
      </c>
      <c r="C491" s="2">
        <v>41615.984722222223</v>
      </c>
      <c r="D491" s="3" t="s">
        <v>7</v>
      </c>
      <c r="E491" s="3" t="s">
        <v>8</v>
      </c>
      <c r="F491" s="3">
        <v>0</v>
      </c>
      <c r="G491" s="3" t="s">
        <v>31</v>
      </c>
    </row>
    <row r="492" spans="2:7" x14ac:dyDescent="0.25">
      <c r="B492" s="3" t="s">
        <v>35</v>
      </c>
      <c r="C492" s="2">
        <v>41728.745833333334</v>
      </c>
      <c r="D492" s="3" t="s">
        <v>7</v>
      </c>
      <c r="E492" s="3" t="s">
        <v>8</v>
      </c>
      <c r="F492" s="3">
        <v>0</v>
      </c>
      <c r="G492" s="3" t="s">
        <v>31</v>
      </c>
    </row>
    <row r="493" spans="2:7" x14ac:dyDescent="0.25">
      <c r="B493" s="3" t="s">
        <v>35</v>
      </c>
      <c r="C493" s="2">
        <v>41728.814583333333</v>
      </c>
      <c r="D493" s="3" t="s">
        <v>15</v>
      </c>
      <c r="E493" s="3" t="s">
        <v>15</v>
      </c>
      <c r="F493" s="3">
        <v>0</v>
      </c>
      <c r="G493" s="3" t="s">
        <v>31</v>
      </c>
    </row>
    <row r="494" spans="2:7" hidden="1" x14ac:dyDescent="0.25">
      <c r="B494" s="3" t="s">
        <v>35</v>
      </c>
      <c r="C494" s="2">
        <v>41872.563194444447</v>
      </c>
      <c r="D494" s="3" t="s">
        <v>33</v>
      </c>
      <c r="E494" s="3" t="s">
        <v>34</v>
      </c>
      <c r="F494" s="3">
        <v>0</v>
      </c>
      <c r="G494" s="3" t="s">
        <v>31</v>
      </c>
    </row>
    <row r="495" spans="2:7" x14ac:dyDescent="0.25">
      <c r="B495" s="3" t="s">
        <v>38</v>
      </c>
      <c r="C495" s="2">
        <v>38356.541666666664</v>
      </c>
      <c r="D495" s="3" t="s">
        <v>33</v>
      </c>
      <c r="E495" s="3" t="s">
        <v>37</v>
      </c>
      <c r="F495" s="3">
        <v>0</v>
      </c>
      <c r="G495" s="3" t="s">
        <v>39</v>
      </c>
    </row>
    <row r="496" spans="2:7" hidden="1" x14ac:dyDescent="0.25">
      <c r="B496" s="3" t="s">
        <v>38</v>
      </c>
      <c r="C496" s="2">
        <v>38423.820833333331</v>
      </c>
      <c r="D496" s="3" t="s">
        <v>10</v>
      </c>
      <c r="E496" s="3" t="s">
        <v>85</v>
      </c>
      <c r="F496" s="3">
        <v>0</v>
      </c>
      <c r="G496" s="3" t="s">
        <v>39</v>
      </c>
    </row>
    <row r="497" spans="2:7" x14ac:dyDescent="0.25">
      <c r="B497" s="3" t="s">
        <v>38</v>
      </c>
      <c r="C497" s="2">
        <v>38430.61041666667</v>
      </c>
      <c r="D497" s="3" t="s">
        <v>33</v>
      </c>
      <c r="E497" s="3" t="s">
        <v>135</v>
      </c>
      <c r="F497" s="3">
        <v>0</v>
      </c>
      <c r="G497" s="3" t="s">
        <v>39</v>
      </c>
    </row>
    <row r="498" spans="2:7" hidden="1" x14ac:dyDescent="0.25">
      <c r="B498" s="3" t="s">
        <v>38</v>
      </c>
      <c r="C498" s="2">
        <v>38491.833333333336</v>
      </c>
      <c r="D498" s="3" t="s">
        <v>7</v>
      </c>
      <c r="E498" s="3" t="s">
        <v>62</v>
      </c>
      <c r="F498" s="3">
        <v>0</v>
      </c>
      <c r="G498" s="3" t="s">
        <v>39</v>
      </c>
    </row>
    <row r="499" spans="2:7" x14ac:dyDescent="0.25">
      <c r="B499" s="3" t="s">
        <v>38</v>
      </c>
      <c r="C499" s="2">
        <v>38609.425694444442</v>
      </c>
      <c r="D499" s="3" t="s">
        <v>7</v>
      </c>
      <c r="E499" s="3" t="s">
        <v>8</v>
      </c>
      <c r="F499" s="3">
        <v>0</v>
      </c>
      <c r="G499" s="3" t="s">
        <v>39</v>
      </c>
    </row>
    <row r="500" spans="2:7" x14ac:dyDescent="0.25">
      <c r="B500" s="3" t="s">
        <v>38</v>
      </c>
      <c r="C500" s="2">
        <v>38609.765972222223</v>
      </c>
      <c r="D500" s="3" t="s">
        <v>7</v>
      </c>
      <c r="E500" s="3" t="s">
        <v>8</v>
      </c>
      <c r="F500" s="3">
        <v>0</v>
      </c>
      <c r="G500" s="3" t="s">
        <v>39</v>
      </c>
    </row>
    <row r="501" spans="2:7" hidden="1" x14ac:dyDescent="0.25">
      <c r="B501" s="3" t="s">
        <v>38</v>
      </c>
      <c r="C501" s="2">
        <v>38632.111111111109</v>
      </c>
      <c r="D501" s="3" t="s">
        <v>12</v>
      </c>
      <c r="E501" s="3" t="s">
        <v>13</v>
      </c>
      <c r="F501" s="3">
        <v>0</v>
      </c>
      <c r="G501" s="3" t="s">
        <v>39</v>
      </c>
    </row>
    <row r="502" spans="2:7" hidden="1" x14ac:dyDescent="0.25">
      <c r="B502" s="3" t="s">
        <v>38</v>
      </c>
      <c r="C502" s="2">
        <v>38654.029166666667</v>
      </c>
      <c r="D502" s="3" t="s">
        <v>12</v>
      </c>
      <c r="E502" s="3" t="s">
        <v>13</v>
      </c>
      <c r="F502" s="3">
        <v>0</v>
      </c>
      <c r="G502" s="3" t="s">
        <v>39</v>
      </c>
    </row>
    <row r="503" spans="2:7" hidden="1" x14ac:dyDescent="0.25">
      <c r="B503" s="3" t="s">
        <v>38</v>
      </c>
      <c r="C503" s="2">
        <v>38842.477777777778</v>
      </c>
      <c r="D503" s="3" t="s">
        <v>10</v>
      </c>
      <c r="E503" s="3" t="s">
        <v>11</v>
      </c>
      <c r="F503" s="3">
        <v>0</v>
      </c>
      <c r="G503" s="3" t="s">
        <v>39</v>
      </c>
    </row>
    <row r="504" spans="2:7" hidden="1" x14ac:dyDescent="0.25">
      <c r="B504" s="3" t="s">
        <v>38</v>
      </c>
      <c r="C504" s="2">
        <v>39144.481944444444</v>
      </c>
      <c r="D504" s="3" t="s">
        <v>33</v>
      </c>
      <c r="E504" s="3" t="s">
        <v>151</v>
      </c>
      <c r="F504" s="3">
        <v>0</v>
      </c>
      <c r="G504" s="3" t="s">
        <v>39</v>
      </c>
    </row>
    <row r="505" spans="2:7" hidden="1" x14ac:dyDescent="0.25">
      <c r="B505" s="3" t="s">
        <v>38</v>
      </c>
      <c r="C505" s="2">
        <v>39163.759722222225</v>
      </c>
      <c r="D505" s="3" t="s">
        <v>33</v>
      </c>
      <c r="E505" s="3" t="s">
        <v>34</v>
      </c>
      <c r="F505" s="3">
        <v>0</v>
      </c>
      <c r="G505" s="3" t="s">
        <v>39</v>
      </c>
    </row>
    <row r="506" spans="2:7" hidden="1" x14ac:dyDescent="0.25">
      <c r="B506" s="3" t="s">
        <v>38</v>
      </c>
      <c r="C506" s="2">
        <v>39327.613888888889</v>
      </c>
      <c r="D506" s="3" t="s">
        <v>33</v>
      </c>
      <c r="E506" s="3" t="s">
        <v>34</v>
      </c>
      <c r="F506" s="3">
        <v>0</v>
      </c>
      <c r="G506" s="3" t="s">
        <v>39</v>
      </c>
    </row>
    <row r="507" spans="2:7" hidden="1" x14ac:dyDescent="0.25">
      <c r="B507" s="3" t="s">
        <v>38</v>
      </c>
      <c r="C507" s="2">
        <v>39391.588194444441</v>
      </c>
      <c r="D507" s="3" t="s">
        <v>12</v>
      </c>
      <c r="E507" s="3" t="s">
        <v>80</v>
      </c>
      <c r="F507" s="3">
        <v>0</v>
      </c>
      <c r="G507" s="3" t="s">
        <v>39</v>
      </c>
    </row>
    <row r="508" spans="2:7" x14ac:dyDescent="0.25">
      <c r="B508" s="3" t="s">
        <v>38</v>
      </c>
      <c r="C508" s="2">
        <v>39412.4375</v>
      </c>
      <c r="D508" s="3" t="s">
        <v>7</v>
      </c>
      <c r="E508" s="3" t="s">
        <v>82</v>
      </c>
      <c r="F508" s="3">
        <v>0</v>
      </c>
      <c r="G508" s="3" t="s">
        <v>39</v>
      </c>
    </row>
    <row r="509" spans="2:7" x14ac:dyDescent="0.25">
      <c r="B509" s="3" t="s">
        <v>38</v>
      </c>
      <c r="C509" s="2">
        <v>39414.334722222222</v>
      </c>
      <c r="D509" s="3" t="s">
        <v>7</v>
      </c>
      <c r="E509" s="3" t="s">
        <v>82</v>
      </c>
      <c r="F509" s="3">
        <v>0</v>
      </c>
      <c r="G509" s="3" t="s">
        <v>39</v>
      </c>
    </row>
    <row r="510" spans="2:7" x14ac:dyDescent="0.25">
      <c r="B510" s="3" t="s">
        <v>38</v>
      </c>
      <c r="C510" s="2">
        <v>39414.365277777775</v>
      </c>
      <c r="D510" s="3" t="s">
        <v>33</v>
      </c>
      <c r="E510" s="3" t="s">
        <v>135</v>
      </c>
      <c r="F510" s="3">
        <v>0</v>
      </c>
      <c r="G510" s="3" t="s">
        <v>39</v>
      </c>
    </row>
    <row r="511" spans="2:7" hidden="1" x14ac:dyDescent="0.25">
      <c r="B511" s="3" t="s">
        <v>38</v>
      </c>
      <c r="C511" s="2">
        <v>39414.489583333336</v>
      </c>
      <c r="D511" s="3" t="s">
        <v>10</v>
      </c>
      <c r="E511" s="3" t="s">
        <v>11</v>
      </c>
      <c r="F511" s="3">
        <v>0</v>
      </c>
      <c r="G511" s="3" t="s">
        <v>39</v>
      </c>
    </row>
    <row r="512" spans="2:7" x14ac:dyDescent="0.25">
      <c r="B512" s="3" t="s">
        <v>38</v>
      </c>
      <c r="C512" s="2">
        <v>39441.380555555559</v>
      </c>
      <c r="D512" s="3" t="s">
        <v>7</v>
      </c>
      <c r="E512" s="3" t="s">
        <v>82</v>
      </c>
      <c r="F512" s="3">
        <v>0</v>
      </c>
      <c r="G512" s="3" t="s">
        <v>39</v>
      </c>
    </row>
    <row r="513" spans="2:7" x14ac:dyDescent="0.25">
      <c r="B513" s="3" t="s">
        <v>38</v>
      </c>
      <c r="C513" s="2">
        <v>39447.652083333334</v>
      </c>
      <c r="D513" s="3" t="s">
        <v>33</v>
      </c>
      <c r="E513" s="3" t="s">
        <v>37</v>
      </c>
      <c r="F513" s="3">
        <v>0</v>
      </c>
      <c r="G513" s="3" t="s">
        <v>39</v>
      </c>
    </row>
    <row r="514" spans="2:7" x14ac:dyDescent="0.25">
      <c r="B514" s="3" t="s">
        <v>38</v>
      </c>
      <c r="C514" s="2">
        <v>39447.893055555556</v>
      </c>
      <c r="D514" s="3" t="s">
        <v>33</v>
      </c>
      <c r="E514" s="3" t="s">
        <v>37</v>
      </c>
      <c r="F514" s="3">
        <v>0</v>
      </c>
      <c r="G514" s="3" t="s">
        <v>39</v>
      </c>
    </row>
    <row r="515" spans="2:7" x14ac:dyDescent="0.25">
      <c r="B515" s="3" t="s">
        <v>38</v>
      </c>
      <c r="C515" s="2">
        <v>39448.29583333333</v>
      </c>
      <c r="D515" s="3" t="s">
        <v>33</v>
      </c>
      <c r="E515" s="3" t="s">
        <v>135</v>
      </c>
      <c r="F515" s="3">
        <v>0</v>
      </c>
      <c r="G515" s="3" t="s">
        <v>39</v>
      </c>
    </row>
    <row r="516" spans="2:7" x14ac:dyDescent="0.25">
      <c r="B516" s="3" t="s">
        <v>38</v>
      </c>
      <c r="C516" s="2">
        <v>39450.479166666664</v>
      </c>
      <c r="D516" s="3" t="s">
        <v>7</v>
      </c>
      <c r="E516" s="3" t="s">
        <v>82</v>
      </c>
      <c r="F516" s="3">
        <v>0</v>
      </c>
      <c r="G516" s="3" t="s">
        <v>39</v>
      </c>
    </row>
    <row r="517" spans="2:7" x14ac:dyDescent="0.25">
      <c r="B517" s="3" t="s">
        <v>38</v>
      </c>
      <c r="C517" s="2">
        <v>39584.368750000001</v>
      </c>
      <c r="D517" s="3" t="s">
        <v>15</v>
      </c>
      <c r="E517" s="3" t="s">
        <v>15</v>
      </c>
      <c r="F517" s="3">
        <v>0</v>
      </c>
      <c r="G517" s="3" t="s">
        <v>39</v>
      </c>
    </row>
    <row r="518" spans="2:7" x14ac:dyDescent="0.25">
      <c r="B518" s="3" t="s">
        <v>38</v>
      </c>
      <c r="C518" s="2">
        <v>39597.861805555556</v>
      </c>
      <c r="D518" s="3" t="s">
        <v>15</v>
      </c>
      <c r="E518" s="3" t="s">
        <v>15</v>
      </c>
      <c r="F518" s="3">
        <v>0</v>
      </c>
      <c r="G518" s="3" t="s">
        <v>39</v>
      </c>
    </row>
    <row r="519" spans="2:7" hidden="1" x14ac:dyDescent="0.25">
      <c r="B519" s="3" t="s">
        <v>38</v>
      </c>
      <c r="C519" s="2">
        <v>39720.320138888892</v>
      </c>
      <c r="D519" s="3" t="s">
        <v>33</v>
      </c>
      <c r="E519" s="3" t="s">
        <v>34</v>
      </c>
      <c r="F519" s="3">
        <v>0</v>
      </c>
      <c r="G519" s="3" t="s">
        <v>39</v>
      </c>
    </row>
    <row r="520" spans="2:7" x14ac:dyDescent="0.25">
      <c r="B520" s="3" t="s">
        <v>38</v>
      </c>
      <c r="C520" s="2">
        <v>39767.458333333336</v>
      </c>
      <c r="D520" s="3" t="s">
        <v>33</v>
      </c>
      <c r="E520" s="3" t="s">
        <v>135</v>
      </c>
      <c r="F520" s="3">
        <v>0</v>
      </c>
      <c r="G520" s="3" t="s">
        <v>39</v>
      </c>
    </row>
    <row r="521" spans="2:7" x14ac:dyDescent="0.25">
      <c r="B521" s="3" t="s">
        <v>38</v>
      </c>
      <c r="C521" s="2">
        <v>39799.410416666666</v>
      </c>
      <c r="D521" s="3" t="s">
        <v>33</v>
      </c>
      <c r="E521" s="3" t="s">
        <v>37</v>
      </c>
      <c r="F521" s="3">
        <v>0</v>
      </c>
      <c r="G521" s="3" t="s">
        <v>39</v>
      </c>
    </row>
    <row r="522" spans="2:7" x14ac:dyDescent="0.25">
      <c r="B522" s="3" t="s">
        <v>38</v>
      </c>
      <c r="C522" s="2">
        <v>39799.465277777781</v>
      </c>
      <c r="D522" s="3" t="s">
        <v>33</v>
      </c>
      <c r="E522" s="3" t="s">
        <v>37</v>
      </c>
      <c r="F522" s="3">
        <v>0</v>
      </c>
      <c r="G522" s="3" t="s">
        <v>39</v>
      </c>
    </row>
    <row r="523" spans="2:7" x14ac:dyDescent="0.25">
      <c r="B523" s="3" t="s">
        <v>38</v>
      </c>
      <c r="C523" s="2">
        <v>39799.46875</v>
      </c>
      <c r="D523" s="3" t="s">
        <v>33</v>
      </c>
      <c r="E523" s="3" t="s">
        <v>37</v>
      </c>
      <c r="F523" s="3">
        <v>0</v>
      </c>
      <c r="G523" s="3" t="s">
        <v>39</v>
      </c>
    </row>
    <row r="524" spans="2:7" x14ac:dyDescent="0.25">
      <c r="B524" s="3" t="s">
        <v>38</v>
      </c>
      <c r="C524" s="2">
        <v>39799.472222222219</v>
      </c>
      <c r="D524" s="3" t="s">
        <v>33</v>
      </c>
      <c r="E524" s="3" t="s">
        <v>37</v>
      </c>
      <c r="F524" s="3">
        <v>0</v>
      </c>
      <c r="G524" s="3" t="s">
        <v>39</v>
      </c>
    </row>
    <row r="525" spans="2:7" x14ac:dyDescent="0.25">
      <c r="B525" s="3" t="s">
        <v>38</v>
      </c>
      <c r="C525" s="2">
        <v>39799.475694444445</v>
      </c>
      <c r="D525" s="3" t="s">
        <v>33</v>
      </c>
      <c r="E525" s="3" t="s">
        <v>37</v>
      </c>
      <c r="F525" s="3">
        <v>0</v>
      </c>
      <c r="G525" s="3" t="s">
        <v>39</v>
      </c>
    </row>
    <row r="526" spans="2:7" x14ac:dyDescent="0.25">
      <c r="B526" s="3" t="s">
        <v>38</v>
      </c>
      <c r="C526" s="2">
        <v>39799.479166666664</v>
      </c>
      <c r="D526" s="3" t="s">
        <v>33</v>
      </c>
      <c r="E526" s="3" t="s">
        <v>37</v>
      </c>
      <c r="F526" s="3">
        <v>0</v>
      </c>
      <c r="G526" s="3" t="s">
        <v>39</v>
      </c>
    </row>
    <row r="527" spans="2:7" x14ac:dyDescent="0.25">
      <c r="B527" s="3" t="s">
        <v>38</v>
      </c>
      <c r="C527" s="2">
        <v>39799.484027777777</v>
      </c>
      <c r="D527" s="3" t="s">
        <v>33</v>
      </c>
      <c r="E527" s="3" t="s">
        <v>37</v>
      </c>
      <c r="F527" s="3">
        <v>0</v>
      </c>
      <c r="G527" s="3" t="s">
        <v>39</v>
      </c>
    </row>
    <row r="528" spans="2:7" hidden="1" x14ac:dyDescent="0.25">
      <c r="B528" s="3" t="s">
        <v>38</v>
      </c>
      <c r="C528" s="2">
        <v>39846.870138888888</v>
      </c>
      <c r="D528" s="3" t="s">
        <v>12</v>
      </c>
      <c r="E528" s="3" t="s">
        <v>13</v>
      </c>
      <c r="F528" s="3">
        <v>0</v>
      </c>
      <c r="G528" s="3" t="s">
        <v>39</v>
      </c>
    </row>
    <row r="529" spans="2:7" x14ac:dyDescent="0.25">
      <c r="B529" s="3" t="s">
        <v>38</v>
      </c>
      <c r="C529" s="2">
        <v>40197.604861111111</v>
      </c>
      <c r="D529" s="3" t="s">
        <v>33</v>
      </c>
      <c r="E529" s="3" t="s">
        <v>37</v>
      </c>
      <c r="F529" s="3">
        <v>0</v>
      </c>
      <c r="G529" s="3" t="s">
        <v>39</v>
      </c>
    </row>
    <row r="530" spans="2:7" x14ac:dyDescent="0.25">
      <c r="B530" s="3" t="s">
        <v>38</v>
      </c>
      <c r="C530" s="2">
        <v>40197.769444444442</v>
      </c>
      <c r="D530" s="3" t="s">
        <v>33</v>
      </c>
      <c r="E530" s="3" t="s">
        <v>135</v>
      </c>
      <c r="F530" s="3">
        <v>0</v>
      </c>
      <c r="G530" s="3" t="s">
        <v>39</v>
      </c>
    </row>
    <row r="531" spans="2:7" x14ac:dyDescent="0.25">
      <c r="B531" s="3" t="s">
        <v>38</v>
      </c>
      <c r="C531" s="2">
        <v>40239.240972222222</v>
      </c>
      <c r="D531" s="3" t="s">
        <v>15</v>
      </c>
      <c r="E531" s="3" t="s">
        <v>15</v>
      </c>
      <c r="F531" s="3">
        <v>0</v>
      </c>
      <c r="G531" s="3" t="s">
        <v>39</v>
      </c>
    </row>
    <row r="532" spans="2:7" hidden="1" x14ac:dyDescent="0.25">
      <c r="B532" s="3" t="s">
        <v>38</v>
      </c>
      <c r="C532" s="2">
        <v>40239.552777777775</v>
      </c>
      <c r="D532" s="3" t="s">
        <v>28</v>
      </c>
      <c r="E532" s="3" t="s">
        <v>160</v>
      </c>
      <c r="F532" s="3">
        <v>0</v>
      </c>
      <c r="G532" s="3" t="s">
        <v>39</v>
      </c>
    </row>
    <row r="533" spans="2:7" x14ac:dyDescent="0.25">
      <c r="B533" s="3" t="s">
        <v>38</v>
      </c>
      <c r="C533" s="2">
        <v>40262.499305555553</v>
      </c>
      <c r="D533" s="3" t="s">
        <v>15</v>
      </c>
      <c r="E533" s="3" t="s">
        <v>15</v>
      </c>
      <c r="F533" s="3">
        <v>0</v>
      </c>
      <c r="G533" s="3" t="s">
        <v>39</v>
      </c>
    </row>
    <row r="534" spans="2:7" x14ac:dyDescent="0.25">
      <c r="B534" s="3" t="s">
        <v>38</v>
      </c>
      <c r="C534" s="2">
        <v>40422.438888888886</v>
      </c>
      <c r="D534" s="3" t="s">
        <v>15</v>
      </c>
      <c r="E534" s="3" t="s">
        <v>15</v>
      </c>
      <c r="F534" s="3">
        <v>0</v>
      </c>
      <c r="G534" s="3" t="s">
        <v>39</v>
      </c>
    </row>
    <row r="535" spans="2:7" x14ac:dyDescent="0.25">
      <c r="B535" s="3" t="s">
        <v>38</v>
      </c>
      <c r="C535" s="2">
        <v>40451.568055555559</v>
      </c>
      <c r="D535" s="3" t="s">
        <v>33</v>
      </c>
      <c r="E535" s="3" t="s">
        <v>135</v>
      </c>
      <c r="F535" s="3">
        <v>0</v>
      </c>
      <c r="G535" s="3" t="s">
        <v>39</v>
      </c>
    </row>
    <row r="536" spans="2:7" x14ac:dyDescent="0.25">
      <c r="B536" s="3" t="s">
        <v>38</v>
      </c>
      <c r="C536" s="2">
        <v>40451.736111111109</v>
      </c>
      <c r="D536" s="3" t="s">
        <v>33</v>
      </c>
      <c r="E536" s="3" t="s">
        <v>135</v>
      </c>
      <c r="F536" s="3">
        <v>0</v>
      </c>
      <c r="G536" s="3" t="s">
        <v>39</v>
      </c>
    </row>
    <row r="537" spans="2:7" hidden="1" x14ac:dyDescent="0.25">
      <c r="B537" s="3" t="s">
        <v>38</v>
      </c>
      <c r="C537" s="2">
        <v>40452.080555555556</v>
      </c>
      <c r="D537" s="3" t="s">
        <v>33</v>
      </c>
      <c r="E537" s="3" t="s">
        <v>34</v>
      </c>
      <c r="F537" s="3">
        <v>0</v>
      </c>
      <c r="G537" s="3" t="s">
        <v>39</v>
      </c>
    </row>
    <row r="538" spans="2:7" x14ac:dyDescent="0.25">
      <c r="B538" s="3" t="s">
        <v>38</v>
      </c>
      <c r="C538" s="2">
        <v>40580.269444444442</v>
      </c>
      <c r="D538" s="3" t="s">
        <v>15</v>
      </c>
      <c r="E538" s="3" t="s">
        <v>15</v>
      </c>
      <c r="F538" s="3">
        <v>0</v>
      </c>
      <c r="G538" s="3" t="s">
        <v>39</v>
      </c>
    </row>
    <row r="539" spans="2:7" hidden="1" x14ac:dyDescent="0.25">
      <c r="B539" s="3" t="s">
        <v>38</v>
      </c>
      <c r="C539" s="2">
        <v>40645.741666666669</v>
      </c>
      <c r="D539" s="3" t="s">
        <v>7</v>
      </c>
      <c r="E539" s="3" t="s">
        <v>62</v>
      </c>
      <c r="F539" s="3">
        <v>0</v>
      </c>
      <c r="G539" s="3" t="s">
        <v>39</v>
      </c>
    </row>
    <row r="540" spans="2:7" hidden="1" x14ac:dyDescent="0.25">
      <c r="B540" s="3" t="s">
        <v>38</v>
      </c>
      <c r="C540" s="2">
        <v>40730.709722222222</v>
      </c>
      <c r="D540" s="3" t="s">
        <v>33</v>
      </c>
      <c r="E540" s="3" t="s">
        <v>34</v>
      </c>
      <c r="F540" s="3">
        <v>1</v>
      </c>
      <c r="G540" s="3" t="s">
        <v>39</v>
      </c>
    </row>
    <row r="541" spans="2:7" hidden="1" x14ac:dyDescent="0.25">
      <c r="B541" s="3" t="s">
        <v>38</v>
      </c>
      <c r="C541" s="2">
        <v>40838.73333333333</v>
      </c>
      <c r="D541" s="3" t="s">
        <v>10</v>
      </c>
      <c r="E541" s="3" t="s">
        <v>11</v>
      </c>
      <c r="F541" s="3">
        <v>0</v>
      </c>
      <c r="G541" s="3" t="s">
        <v>39</v>
      </c>
    </row>
    <row r="542" spans="2:7" hidden="1" x14ac:dyDescent="0.25">
      <c r="B542" s="3" t="s">
        <v>38</v>
      </c>
      <c r="C542" s="2">
        <v>40850.634722222225</v>
      </c>
      <c r="D542" s="3" t="s">
        <v>7</v>
      </c>
      <c r="E542" s="3" t="s">
        <v>62</v>
      </c>
      <c r="F542" s="3">
        <v>0</v>
      </c>
      <c r="G542" s="3" t="s">
        <v>39</v>
      </c>
    </row>
    <row r="543" spans="2:7" x14ac:dyDescent="0.25">
      <c r="B543" s="3" t="s">
        <v>38</v>
      </c>
      <c r="C543" s="2">
        <v>40919.285416666666</v>
      </c>
      <c r="D543" s="3" t="s">
        <v>15</v>
      </c>
      <c r="E543" s="3" t="s">
        <v>15</v>
      </c>
      <c r="F543" s="3">
        <v>0</v>
      </c>
      <c r="G543" s="3" t="s">
        <v>39</v>
      </c>
    </row>
    <row r="544" spans="2:7" hidden="1" x14ac:dyDescent="0.25">
      <c r="B544" s="3" t="s">
        <v>38</v>
      </c>
      <c r="C544" s="2">
        <v>40955.661805555559</v>
      </c>
      <c r="D544" s="3" t="s">
        <v>7</v>
      </c>
      <c r="E544" s="3" t="s">
        <v>138</v>
      </c>
      <c r="F544" s="3">
        <v>0</v>
      </c>
      <c r="G544" s="3" t="s">
        <v>39</v>
      </c>
    </row>
    <row r="545" spans="2:7" x14ac:dyDescent="0.25">
      <c r="B545" s="3" t="s">
        <v>38</v>
      </c>
      <c r="C545" s="2">
        <v>41032.622916666667</v>
      </c>
      <c r="D545" s="3" t="s">
        <v>15</v>
      </c>
      <c r="E545" s="3" t="s">
        <v>15</v>
      </c>
      <c r="F545" s="3">
        <v>0</v>
      </c>
      <c r="G545" s="3" t="s">
        <v>39</v>
      </c>
    </row>
    <row r="546" spans="2:7" x14ac:dyDescent="0.25">
      <c r="B546" s="3" t="s">
        <v>38</v>
      </c>
      <c r="C546" s="2">
        <v>41058.405555555553</v>
      </c>
      <c r="D546" s="3" t="s">
        <v>7</v>
      </c>
      <c r="E546" s="3" t="s">
        <v>8</v>
      </c>
      <c r="F546" s="3">
        <v>0</v>
      </c>
      <c r="G546" s="3" t="s">
        <v>39</v>
      </c>
    </row>
    <row r="547" spans="2:7" hidden="1" x14ac:dyDescent="0.25">
      <c r="B547" s="3" t="s">
        <v>38</v>
      </c>
      <c r="C547" s="2">
        <v>41081.382638888892</v>
      </c>
      <c r="D547" s="3" t="s">
        <v>10</v>
      </c>
      <c r="E547" s="3" t="s">
        <v>11</v>
      </c>
      <c r="F547" s="3">
        <v>0</v>
      </c>
      <c r="G547" s="3" t="s">
        <v>39</v>
      </c>
    </row>
    <row r="548" spans="2:7" hidden="1" x14ac:dyDescent="0.25">
      <c r="B548" s="3" t="s">
        <v>38</v>
      </c>
      <c r="C548" s="2">
        <v>41097.552083333336</v>
      </c>
      <c r="D548" s="3" t="s">
        <v>10</v>
      </c>
      <c r="E548" s="3" t="s">
        <v>85</v>
      </c>
      <c r="F548" s="3">
        <v>1</v>
      </c>
      <c r="G548" s="3" t="s">
        <v>39</v>
      </c>
    </row>
    <row r="549" spans="2:7" x14ac:dyDescent="0.25">
      <c r="B549" s="3" t="s">
        <v>38</v>
      </c>
      <c r="C549" s="2">
        <v>41106.518055555556</v>
      </c>
      <c r="D549" s="3" t="s">
        <v>15</v>
      </c>
      <c r="E549" s="3" t="s">
        <v>15</v>
      </c>
      <c r="F549" s="3">
        <v>0</v>
      </c>
      <c r="G549" s="3" t="s">
        <v>39</v>
      </c>
    </row>
    <row r="550" spans="2:7" x14ac:dyDescent="0.25">
      <c r="B550" s="3" t="s">
        <v>38</v>
      </c>
      <c r="C550" s="2">
        <v>41286.683333333334</v>
      </c>
      <c r="D550" s="3" t="s">
        <v>15</v>
      </c>
      <c r="E550" s="3" t="s">
        <v>15</v>
      </c>
      <c r="F550" s="3">
        <v>0</v>
      </c>
      <c r="G550" s="3" t="s">
        <v>39</v>
      </c>
    </row>
    <row r="551" spans="2:7" hidden="1" x14ac:dyDescent="0.25">
      <c r="B551" s="3" t="s">
        <v>38</v>
      </c>
      <c r="C551" s="2">
        <v>41385.505555555559</v>
      </c>
      <c r="D551" s="3" t="s">
        <v>7</v>
      </c>
      <c r="E551" s="3" t="s">
        <v>138</v>
      </c>
      <c r="F551" s="3">
        <v>0</v>
      </c>
      <c r="G551" s="3" t="s">
        <v>39</v>
      </c>
    </row>
    <row r="552" spans="2:7" hidden="1" x14ac:dyDescent="0.25">
      <c r="B552" s="3" t="s">
        <v>38</v>
      </c>
      <c r="C552" s="2">
        <v>41385.561111111114</v>
      </c>
      <c r="D552" s="3" t="s">
        <v>7</v>
      </c>
      <c r="E552" s="3" t="s">
        <v>138</v>
      </c>
      <c r="F552" s="3">
        <v>0</v>
      </c>
      <c r="G552" s="3" t="s">
        <v>39</v>
      </c>
    </row>
    <row r="553" spans="2:7" x14ac:dyDescent="0.25">
      <c r="B553" s="3" t="s">
        <v>38</v>
      </c>
      <c r="C553" s="2">
        <v>41397.238194444442</v>
      </c>
      <c r="D553" s="3" t="s">
        <v>15</v>
      </c>
      <c r="E553" s="3" t="s">
        <v>15</v>
      </c>
      <c r="F553" s="3">
        <v>0</v>
      </c>
      <c r="G553" s="3" t="s">
        <v>39</v>
      </c>
    </row>
    <row r="554" spans="2:7" hidden="1" x14ac:dyDescent="0.25">
      <c r="B554" s="3" t="s">
        <v>38</v>
      </c>
      <c r="C554" s="2">
        <v>41447.675000000003</v>
      </c>
      <c r="D554" s="3" t="s">
        <v>10</v>
      </c>
      <c r="E554" s="3" t="s">
        <v>11</v>
      </c>
      <c r="F554" s="3">
        <v>0</v>
      </c>
      <c r="G554" s="3" t="s">
        <v>39</v>
      </c>
    </row>
    <row r="555" spans="2:7" x14ac:dyDescent="0.25">
      <c r="B555" s="3" t="s">
        <v>38</v>
      </c>
      <c r="C555" s="2">
        <v>41735.337500000001</v>
      </c>
      <c r="D555" s="3" t="s">
        <v>15</v>
      </c>
      <c r="E555" s="3" t="s">
        <v>15</v>
      </c>
      <c r="F555" s="3">
        <v>0</v>
      </c>
      <c r="G555" s="3" t="s">
        <v>39</v>
      </c>
    </row>
    <row r="556" spans="2:7" hidden="1" x14ac:dyDescent="0.25">
      <c r="B556" s="3" t="s">
        <v>38</v>
      </c>
      <c r="C556" s="2">
        <v>41928.887499999997</v>
      </c>
      <c r="D556" s="3" t="s">
        <v>10</v>
      </c>
      <c r="E556" s="3" t="s">
        <v>85</v>
      </c>
      <c r="F556" s="3">
        <v>0</v>
      </c>
      <c r="G556" s="3" t="s">
        <v>39</v>
      </c>
    </row>
    <row r="557" spans="2:7" x14ac:dyDescent="0.25">
      <c r="B557" s="3" t="s">
        <v>38</v>
      </c>
      <c r="C557" s="2">
        <v>41972.22152777778</v>
      </c>
      <c r="D557" s="3" t="s">
        <v>15</v>
      </c>
      <c r="E557" s="3" t="s">
        <v>15</v>
      </c>
      <c r="F557" s="3">
        <v>0</v>
      </c>
      <c r="G557" s="3" t="s">
        <v>39</v>
      </c>
    </row>
    <row r="558" spans="2:7" x14ac:dyDescent="0.25">
      <c r="B558" s="3" t="s">
        <v>38</v>
      </c>
      <c r="C558" s="2">
        <v>41972.967361111114</v>
      </c>
      <c r="D558" s="3" t="s">
        <v>15</v>
      </c>
      <c r="E558" s="3" t="s">
        <v>15</v>
      </c>
      <c r="F558" s="3">
        <v>0</v>
      </c>
      <c r="G558" s="3" t="s">
        <v>39</v>
      </c>
    </row>
    <row r="559" spans="2:7" x14ac:dyDescent="0.25">
      <c r="B559" s="3" t="s">
        <v>38</v>
      </c>
      <c r="C559" s="2">
        <v>41985.334027777775</v>
      </c>
      <c r="D559" s="3" t="s">
        <v>33</v>
      </c>
      <c r="E559" s="3" t="s">
        <v>135</v>
      </c>
      <c r="F559" s="3">
        <v>0</v>
      </c>
      <c r="G559" s="3" t="s">
        <v>39</v>
      </c>
    </row>
    <row r="560" spans="2:7" x14ac:dyDescent="0.25">
      <c r="B560" s="3" t="s">
        <v>38</v>
      </c>
      <c r="C560" s="2">
        <v>41999.218055555553</v>
      </c>
      <c r="D560" s="3" t="s">
        <v>7</v>
      </c>
      <c r="E560" s="3" t="s">
        <v>8</v>
      </c>
      <c r="F560" s="3">
        <v>0</v>
      </c>
      <c r="G560" s="3" t="s">
        <v>39</v>
      </c>
    </row>
    <row r="561" spans="2:7" hidden="1" x14ac:dyDescent="0.25">
      <c r="B561" s="3" t="s">
        <v>38</v>
      </c>
      <c r="C561" s="2">
        <v>42003.731944444444</v>
      </c>
      <c r="D561" s="3" t="s">
        <v>28</v>
      </c>
      <c r="E561" s="3" t="s">
        <v>160</v>
      </c>
      <c r="F561" s="3">
        <v>0</v>
      </c>
      <c r="G561" s="3" t="s">
        <v>39</v>
      </c>
    </row>
    <row r="562" spans="2:7" hidden="1" x14ac:dyDescent="0.25">
      <c r="B562" s="3" t="s">
        <v>38</v>
      </c>
      <c r="C562" s="2">
        <v>42065.447916666664</v>
      </c>
      <c r="D562" s="3" t="s">
        <v>33</v>
      </c>
      <c r="E562" s="3" t="s">
        <v>34</v>
      </c>
      <c r="F562" s="3">
        <v>0</v>
      </c>
      <c r="G562" s="3" t="s">
        <v>39</v>
      </c>
    </row>
    <row r="563" spans="2:7" hidden="1" x14ac:dyDescent="0.25">
      <c r="B563" s="3" t="s">
        <v>38</v>
      </c>
      <c r="C563" s="2">
        <v>42082.991666666669</v>
      </c>
      <c r="D563" s="3" t="s">
        <v>12</v>
      </c>
      <c r="E563" s="3" t="s">
        <v>13</v>
      </c>
      <c r="F563" s="3">
        <v>0</v>
      </c>
      <c r="G563" s="3" t="s">
        <v>39</v>
      </c>
    </row>
    <row r="564" spans="2:7" x14ac:dyDescent="0.25">
      <c r="B564" s="3" t="s">
        <v>42</v>
      </c>
      <c r="C564" s="2">
        <v>38356.558333333334</v>
      </c>
      <c r="D564" s="3" t="s">
        <v>33</v>
      </c>
      <c r="E564" s="3" t="s">
        <v>37</v>
      </c>
      <c r="F564" s="3">
        <v>0</v>
      </c>
      <c r="G564" s="3" t="s">
        <v>39</v>
      </c>
    </row>
    <row r="565" spans="2:7" x14ac:dyDescent="0.25">
      <c r="B565" s="3" t="s">
        <v>42</v>
      </c>
      <c r="C565" s="2">
        <v>38356.885416666664</v>
      </c>
      <c r="D565" s="3" t="s">
        <v>33</v>
      </c>
      <c r="E565" s="3" t="s">
        <v>37</v>
      </c>
      <c r="F565" s="3">
        <v>0</v>
      </c>
      <c r="G565" s="3" t="s">
        <v>39</v>
      </c>
    </row>
    <row r="566" spans="2:7" x14ac:dyDescent="0.25">
      <c r="B566" s="3" t="s">
        <v>42</v>
      </c>
      <c r="C566" s="2">
        <v>38359.694444444445</v>
      </c>
      <c r="D566" s="3" t="s">
        <v>33</v>
      </c>
      <c r="E566" s="3" t="s">
        <v>135</v>
      </c>
      <c r="F566" s="3">
        <v>0</v>
      </c>
      <c r="G566" s="3" t="s">
        <v>39</v>
      </c>
    </row>
    <row r="567" spans="2:7" x14ac:dyDescent="0.25">
      <c r="B567" s="3" t="s">
        <v>42</v>
      </c>
      <c r="C567" s="2">
        <v>38359.763888888891</v>
      </c>
      <c r="D567" s="3" t="s">
        <v>33</v>
      </c>
      <c r="E567" s="3" t="s">
        <v>135</v>
      </c>
      <c r="F567" s="3">
        <v>0</v>
      </c>
      <c r="G567" s="3" t="s">
        <v>39</v>
      </c>
    </row>
    <row r="568" spans="2:7" x14ac:dyDescent="0.25">
      <c r="B568" s="3" t="s">
        <v>42</v>
      </c>
      <c r="C568" s="2">
        <v>38359.993750000001</v>
      </c>
      <c r="D568" s="3" t="s">
        <v>33</v>
      </c>
      <c r="E568" s="3" t="s">
        <v>37</v>
      </c>
      <c r="F568" s="3">
        <v>0</v>
      </c>
      <c r="G568" s="3" t="s">
        <v>39</v>
      </c>
    </row>
    <row r="569" spans="2:7" x14ac:dyDescent="0.25">
      <c r="B569" s="3" t="s">
        <v>42</v>
      </c>
      <c r="C569" s="2">
        <v>38362.45208333333</v>
      </c>
      <c r="D569" s="3" t="s">
        <v>7</v>
      </c>
      <c r="E569" s="3" t="s">
        <v>8</v>
      </c>
      <c r="F569" s="3">
        <v>0</v>
      </c>
      <c r="G569" s="3" t="s">
        <v>39</v>
      </c>
    </row>
    <row r="570" spans="2:7" x14ac:dyDescent="0.25">
      <c r="B570" s="3" t="s">
        <v>42</v>
      </c>
      <c r="C570" s="2">
        <v>38589.627083333333</v>
      </c>
      <c r="D570" s="3" t="s">
        <v>7</v>
      </c>
      <c r="E570" s="3" t="s">
        <v>41</v>
      </c>
      <c r="F570" s="3">
        <v>0</v>
      </c>
      <c r="G570" s="3" t="s">
        <v>39</v>
      </c>
    </row>
    <row r="571" spans="2:7" x14ac:dyDescent="0.25">
      <c r="B571" s="3" t="s">
        <v>42</v>
      </c>
      <c r="C571" s="2">
        <v>38615.453472222223</v>
      </c>
      <c r="D571" s="3" t="s">
        <v>33</v>
      </c>
      <c r="E571" s="3" t="s">
        <v>37</v>
      </c>
      <c r="F571" s="3">
        <v>0</v>
      </c>
      <c r="G571" s="3" t="s">
        <v>39</v>
      </c>
    </row>
    <row r="572" spans="2:7" x14ac:dyDescent="0.25">
      <c r="B572" s="3" t="s">
        <v>42</v>
      </c>
      <c r="C572" s="2">
        <v>38692.115972222222</v>
      </c>
      <c r="D572" s="3" t="s">
        <v>15</v>
      </c>
      <c r="E572" s="3" t="s">
        <v>15</v>
      </c>
      <c r="F572" s="3">
        <v>0</v>
      </c>
      <c r="G572" s="3" t="s">
        <v>39</v>
      </c>
    </row>
    <row r="573" spans="2:7" hidden="1" x14ac:dyDescent="0.25">
      <c r="B573" s="3" t="s">
        <v>42</v>
      </c>
      <c r="C573" s="2">
        <v>38749.540972222225</v>
      </c>
      <c r="D573" s="3" t="s">
        <v>10</v>
      </c>
      <c r="E573" s="3" t="s">
        <v>11</v>
      </c>
      <c r="F573" s="3">
        <v>0</v>
      </c>
      <c r="G573" s="3" t="s">
        <v>39</v>
      </c>
    </row>
    <row r="574" spans="2:7" hidden="1" x14ac:dyDescent="0.25">
      <c r="B574" s="3" t="s">
        <v>42</v>
      </c>
      <c r="C574" s="2">
        <v>38805.365277777775</v>
      </c>
      <c r="D574" s="3" t="s">
        <v>7</v>
      </c>
      <c r="E574" s="3" t="s">
        <v>32</v>
      </c>
      <c r="F574" s="3">
        <v>0</v>
      </c>
      <c r="G574" s="3" t="s">
        <v>39</v>
      </c>
    </row>
    <row r="575" spans="2:7" x14ac:dyDescent="0.25">
      <c r="B575" s="3" t="s">
        <v>42</v>
      </c>
      <c r="C575" s="2">
        <v>38913.677777777775</v>
      </c>
      <c r="D575" s="3" t="s">
        <v>33</v>
      </c>
      <c r="E575" s="3" t="s">
        <v>135</v>
      </c>
      <c r="F575" s="3">
        <v>1</v>
      </c>
      <c r="G575" s="3" t="s">
        <v>39</v>
      </c>
    </row>
    <row r="576" spans="2:7" hidden="1" x14ac:dyDescent="0.25">
      <c r="B576" s="3" t="s">
        <v>42</v>
      </c>
      <c r="C576" s="2">
        <v>38920.554861111108</v>
      </c>
      <c r="D576" s="3" t="s">
        <v>7</v>
      </c>
      <c r="E576" s="3" t="s">
        <v>26</v>
      </c>
      <c r="F576" s="3">
        <v>0</v>
      </c>
      <c r="G576" s="3" t="s">
        <v>39</v>
      </c>
    </row>
    <row r="577" spans="2:7" x14ac:dyDescent="0.25">
      <c r="B577" s="3" t="s">
        <v>42</v>
      </c>
      <c r="C577" s="2">
        <v>38928.193749999999</v>
      </c>
      <c r="D577" s="3" t="s">
        <v>15</v>
      </c>
      <c r="E577" s="3" t="s">
        <v>15</v>
      </c>
      <c r="F577" s="3">
        <v>0</v>
      </c>
      <c r="G577" s="3" t="s">
        <v>39</v>
      </c>
    </row>
    <row r="578" spans="2:7" x14ac:dyDescent="0.25">
      <c r="B578" s="3" t="s">
        <v>42</v>
      </c>
      <c r="C578" s="2">
        <v>38964.731249999997</v>
      </c>
      <c r="D578" s="3" t="s">
        <v>15</v>
      </c>
      <c r="E578" s="3" t="s">
        <v>15</v>
      </c>
      <c r="F578" s="3">
        <v>0</v>
      </c>
      <c r="G578" s="3" t="s">
        <v>39</v>
      </c>
    </row>
    <row r="579" spans="2:7" hidden="1" x14ac:dyDescent="0.25">
      <c r="B579" s="3" t="s">
        <v>42</v>
      </c>
      <c r="C579" s="2">
        <v>39107.177777777775</v>
      </c>
      <c r="D579" s="3" t="s">
        <v>7</v>
      </c>
      <c r="E579" s="3" t="s">
        <v>137</v>
      </c>
      <c r="F579" s="3">
        <v>0</v>
      </c>
      <c r="G579" s="3" t="s">
        <v>39</v>
      </c>
    </row>
    <row r="580" spans="2:7" hidden="1" x14ac:dyDescent="0.25">
      <c r="B580" s="3" t="s">
        <v>42</v>
      </c>
      <c r="C580" s="2">
        <v>39265.625</v>
      </c>
      <c r="D580" s="3" t="s">
        <v>7</v>
      </c>
      <c r="E580" s="3" t="s">
        <v>62</v>
      </c>
      <c r="F580" s="3">
        <v>1</v>
      </c>
      <c r="G580" s="3" t="s">
        <v>39</v>
      </c>
    </row>
    <row r="581" spans="2:7" x14ac:dyDescent="0.25">
      <c r="B581" s="3" t="s">
        <v>42</v>
      </c>
      <c r="C581" s="2">
        <v>39297.722222222219</v>
      </c>
      <c r="D581" s="3" t="s">
        <v>7</v>
      </c>
      <c r="E581" s="3" t="s">
        <v>136</v>
      </c>
      <c r="F581" s="3">
        <v>0</v>
      </c>
      <c r="G581" s="3" t="s">
        <v>39</v>
      </c>
    </row>
    <row r="582" spans="2:7" hidden="1" x14ac:dyDescent="0.25">
      <c r="B582" s="3" t="s">
        <v>42</v>
      </c>
      <c r="C582" s="2">
        <v>39307.661805555559</v>
      </c>
      <c r="D582" s="3" t="s">
        <v>28</v>
      </c>
      <c r="E582" s="3" t="s">
        <v>160</v>
      </c>
      <c r="F582" s="3">
        <v>0</v>
      </c>
      <c r="G582" s="3" t="s">
        <v>39</v>
      </c>
    </row>
    <row r="583" spans="2:7" hidden="1" x14ac:dyDescent="0.25">
      <c r="B583" s="3" t="s">
        <v>42</v>
      </c>
      <c r="C583" s="2">
        <v>39326.547222222223</v>
      </c>
      <c r="D583" s="3" t="s">
        <v>7</v>
      </c>
      <c r="E583" s="3" t="s">
        <v>26</v>
      </c>
      <c r="F583" s="3">
        <v>0</v>
      </c>
      <c r="G583" s="3" t="s">
        <v>39</v>
      </c>
    </row>
    <row r="584" spans="2:7" hidden="1" x14ac:dyDescent="0.25">
      <c r="B584" s="3" t="s">
        <v>42</v>
      </c>
      <c r="C584" s="2">
        <v>39326.732638888891</v>
      </c>
      <c r="D584" s="3" t="s">
        <v>7</v>
      </c>
      <c r="E584" s="3" t="s">
        <v>26</v>
      </c>
      <c r="F584" s="3">
        <v>0</v>
      </c>
      <c r="G584" s="3" t="s">
        <v>39</v>
      </c>
    </row>
    <row r="585" spans="2:7" x14ac:dyDescent="0.25">
      <c r="B585" s="3" t="s">
        <v>42</v>
      </c>
      <c r="C585" s="2">
        <v>39379.981249999997</v>
      </c>
      <c r="D585" s="3" t="s">
        <v>33</v>
      </c>
      <c r="E585" s="3" t="s">
        <v>135</v>
      </c>
      <c r="F585" s="3">
        <v>0</v>
      </c>
      <c r="G585" s="3" t="s">
        <v>39</v>
      </c>
    </row>
    <row r="586" spans="2:7" x14ac:dyDescent="0.25">
      <c r="B586" s="3" t="s">
        <v>42</v>
      </c>
      <c r="C586" s="2">
        <v>39380.563888888886</v>
      </c>
      <c r="D586" s="3" t="s">
        <v>33</v>
      </c>
      <c r="E586" s="3" t="s">
        <v>135</v>
      </c>
      <c r="F586" s="3">
        <v>0</v>
      </c>
      <c r="G586" s="3" t="s">
        <v>39</v>
      </c>
    </row>
    <row r="587" spans="2:7" hidden="1" x14ac:dyDescent="0.25">
      <c r="B587" s="3" t="s">
        <v>42</v>
      </c>
      <c r="C587" s="2">
        <v>39390.770833333336</v>
      </c>
      <c r="D587" s="3" t="s">
        <v>7</v>
      </c>
      <c r="E587" s="3" t="s">
        <v>137</v>
      </c>
      <c r="F587" s="3">
        <v>0</v>
      </c>
      <c r="G587" s="3" t="s">
        <v>39</v>
      </c>
    </row>
    <row r="588" spans="2:7" x14ac:dyDescent="0.25">
      <c r="B588" s="3" t="s">
        <v>42</v>
      </c>
      <c r="C588" s="2">
        <v>39416.768055555556</v>
      </c>
      <c r="D588" s="3" t="s">
        <v>7</v>
      </c>
      <c r="E588" s="3" t="s">
        <v>16</v>
      </c>
      <c r="F588" s="3">
        <v>0</v>
      </c>
      <c r="G588" s="3" t="s">
        <v>39</v>
      </c>
    </row>
    <row r="589" spans="2:7" x14ac:dyDescent="0.25">
      <c r="B589" s="3" t="s">
        <v>42</v>
      </c>
      <c r="C589" s="2">
        <v>39418.462500000001</v>
      </c>
      <c r="D589" s="3" t="s">
        <v>7</v>
      </c>
      <c r="E589" s="3" t="s">
        <v>16</v>
      </c>
      <c r="F589" s="3">
        <v>0</v>
      </c>
      <c r="G589" s="3" t="s">
        <v>39</v>
      </c>
    </row>
    <row r="590" spans="2:7" x14ac:dyDescent="0.25">
      <c r="B590" s="3" t="s">
        <v>42</v>
      </c>
      <c r="C590" s="2">
        <v>39433.689583333333</v>
      </c>
      <c r="D590" s="3" t="s">
        <v>15</v>
      </c>
      <c r="E590" s="3" t="s">
        <v>15</v>
      </c>
      <c r="F590" s="3">
        <v>0</v>
      </c>
      <c r="G590" s="3" t="s">
        <v>39</v>
      </c>
    </row>
    <row r="591" spans="2:7" hidden="1" x14ac:dyDescent="0.25">
      <c r="B591" s="3" t="s">
        <v>42</v>
      </c>
      <c r="C591" s="2">
        <v>39439.611805555556</v>
      </c>
      <c r="D591" s="3" t="s">
        <v>7</v>
      </c>
      <c r="E591" s="3" t="s">
        <v>137</v>
      </c>
      <c r="F591" s="3">
        <v>0</v>
      </c>
      <c r="G591" s="3" t="s">
        <v>39</v>
      </c>
    </row>
    <row r="592" spans="2:7" x14ac:dyDescent="0.25">
      <c r="B592" s="3" t="s">
        <v>42</v>
      </c>
      <c r="C592" s="2">
        <v>39454.192361111112</v>
      </c>
      <c r="D592" s="3" t="s">
        <v>33</v>
      </c>
      <c r="E592" s="3" t="s">
        <v>135</v>
      </c>
      <c r="F592" s="3">
        <v>0</v>
      </c>
      <c r="G592" s="3" t="s">
        <v>39</v>
      </c>
    </row>
    <row r="593" spans="2:7" x14ac:dyDescent="0.25">
      <c r="B593" s="3" t="s">
        <v>42</v>
      </c>
      <c r="C593" s="2">
        <v>39532.375</v>
      </c>
      <c r="D593" s="3" t="s">
        <v>15</v>
      </c>
      <c r="E593" s="3" t="s">
        <v>15</v>
      </c>
      <c r="F593" s="3">
        <v>0</v>
      </c>
      <c r="G593" s="3" t="s">
        <v>39</v>
      </c>
    </row>
    <row r="594" spans="2:7" x14ac:dyDescent="0.25">
      <c r="B594" s="3" t="s">
        <v>42</v>
      </c>
      <c r="C594" s="2">
        <v>39737.527777777781</v>
      </c>
      <c r="D594" s="3" t="s">
        <v>15</v>
      </c>
      <c r="E594" s="3" t="s">
        <v>15</v>
      </c>
      <c r="F594" s="3">
        <v>0</v>
      </c>
      <c r="G594" s="3" t="s">
        <v>39</v>
      </c>
    </row>
    <row r="595" spans="2:7" x14ac:dyDescent="0.25">
      <c r="B595" s="3" t="s">
        <v>42</v>
      </c>
      <c r="C595" s="2">
        <v>39903.375</v>
      </c>
      <c r="D595" s="3" t="s">
        <v>7</v>
      </c>
      <c r="E595" s="3" t="s">
        <v>81</v>
      </c>
      <c r="F595" s="3">
        <v>0</v>
      </c>
      <c r="G595" s="3" t="s">
        <v>39</v>
      </c>
    </row>
    <row r="596" spans="2:7" hidden="1" x14ac:dyDescent="0.25">
      <c r="B596" s="3" t="s">
        <v>42</v>
      </c>
      <c r="C596" s="2">
        <v>40034.493055555555</v>
      </c>
      <c r="D596" s="3" t="s">
        <v>7</v>
      </c>
      <c r="E596" s="3" t="s">
        <v>137</v>
      </c>
      <c r="F596" s="3">
        <v>0</v>
      </c>
      <c r="G596" s="3" t="s">
        <v>39</v>
      </c>
    </row>
    <row r="597" spans="2:7" x14ac:dyDescent="0.25">
      <c r="B597" s="3" t="s">
        <v>42</v>
      </c>
      <c r="C597" s="2">
        <v>40197.601388888892</v>
      </c>
      <c r="D597" s="3" t="s">
        <v>33</v>
      </c>
      <c r="E597" s="3" t="s">
        <v>37</v>
      </c>
      <c r="F597" s="3">
        <v>0</v>
      </c>
      <c r="G597" s="3" t="s">
        <v>39</v>
      </c>
    </row>
    <row r="598" spans="2:7" x14ac:dyDescent="0.25">
      <c r="B598" s="3" t="s">
        <v>42</v>
      </c>
      <c r="C598" s="2">
        <v>40198.128472222219</v>
      </c>
      <c r="D598" s="3" t="s">
        <v>33</v>
      </c>
      <c r="E598" s="3" t="s">
        <v>135</v>
      </c>
      <c r="F598" s="3">
        <v>0</v>
      </c>
      <c r="G598" s="3" t="s">
        <v>39</v>
      </c>
    </row>
    <row r="599" spans="2:7" x14ac:dyDescent="0.25">
      <c r="B599" s="3" t="s">
        <v>42</v>
      </c>
      <c r="C599" s="2">
        <v>40217.199305555558</v>
      </c>
      <c r="D599" s="3" t="s">
        <v>15</v>
      </c>
      <c r="E599" s="3" t="s">
        <v>15</v>
      </c>
      <c r="F599" s="3">
        <v>0</v>
      </c>
      <c r="G599" s="3" t="s">
        <v>39</v>
      </c>
    </row>
    <row r="600" spans="2:7" hidden="1" x14ac:dyDescent="0.25">
      <c r="B600" s="3" t="s">
        <v>42</v>
      </c>
      <c r="C600" s="2">
        <v>40217.326388888891</v>
      </c>
      <c r="D600" s="3" t="s">
        <v>33</v>
      </c>
      <c r="E600" s="3" t="s">
        <v>34</v>
      </c>
      <c r="F600" s="3">
        <v>0</v>
      </c>
      <c r="G600" s="3" t="s">
        <v>39</v>
      </c>
    </row>
    <row r="601" spans="2:7" x14ac:dyDescent="0.25">
      <c r="B601" s="3" t="s">
        <v>42</v>
      </c>
      <c r="C601" s="2">
        <v>40451.55972222222</v>
      </c>
      <c r="D601" s="3" t="s">
        <v>33</v>
      </c>
      <c r="E601" s="3" t="s">
        <v>135</v>
      </c>
      <c r="F601" s="3">
        <v>0</v>
      </c>
      <c r="G601" s="3" t="s">
        <v>39</v>
      </c>
    </row>
    <row r="602" spans="2:7" x14ac:dyDescent="0.25">
      <c r="B602" s="3" t="s">
        <v>42</v>
      </c>
      <c r="C602" s="2">
        <v>40451.55972222222</v>
      </c>
      <c r="D602" s="3" t="s">
        <v>33</v>
      </c>
      <c r="E602" s="3" t="s">
        <v>135</v>
      </c>
      <c r="F602" s="3">
        <v>0</v>
      </c>
      <c r="G602" s="3" t="s">
        <v>39</v>
      </c>
    </row>
    <row r="603" spans="2:7" x14ac:dyDescent="0.25">
      <c r="B603" s="3" t="s">
        <v>42</v>
      </c>
      <c r="C603" s="2">
        <v>40451.563194444447</v>
      </c>
      <c r="D603" s="3" t="s">
        <v>33</v>
      </c>
      <c r="E603" s="3" t="s">
        <v>135</v>
      </c>
      <c r="F603" s="3">
        <v>0</v>
      </c>
      <c r="G603" s="3" t="s">
        <v>39</v>
      </c>
    </row>
    <row r="604" spans="2:7" hidden="1" x14ac:dyDescent="0.25">
      <c r="B604" s="3" t="s">
        <v>42</v>
      </c>
      <c r="C604" s="2">
        <v>40607.815972222219</v>
      </c>
      <c r="D604" s="3" t="s">
        <v>7</v>
      </c>
      <c r="E604" s="3" t="s">
        <v>14</v>
      </c>
      <c r="F604" s="3">
        <v>0</v>
      </c>
      <c r="G604" s="3" t="s">
        <v>39</v>
      </c>
    </row>
    <row r="605" spans="2:7" x14ac:dyDescent="0.25">
      <c r="B605" s="3" t="s">
        <v>42</v>
      </c>
      <c r="C605" s="2">
        <v>40776.36041666667</v>
      </c>
      <c r="D605" s="3" t="s">
        <v>15</v>
      </c>
      <c r="E605" s="3" t="s">
        <v>15</v>
      </c>
      <c r="F605" s="3">
        <v>0</v>
      </c>
      <c r="G605" s="3" t="s">
        <v>39</v>
      </c>
    </row>
    <row r="606" spans="2:7" x14ac:dyDescent="0.25">
      <c r="B606" s="3" t="s">
        <v>42</v>
      </c>
      <c r="C606" s="2">
        <v>40898.395833333336</v>
      </c>
      <c r="D606" s="3" t="s">
        <v>7</v>
      </c>
      <c r="E606" s="3" t="s">
        <v>136</v>
      </c>
      <c r="F606" s="3">
        <v>0</v>
      </c>
      <c r="G606" s="3" t="s">
        <v>39</v>
      </c>
    </row>
    <row r="607" spans="2:7" hidden="1" x14ac:dyDescent="0.25">
      <c r="B607" s="3" t="s">
        <v>42</v>
      </c>
      <c r="C607" s="2">
        <v>41046.135416666664</v>
      </c>
      <c r="D607" s="3" t="s">
        <v>12</v>
      </c>
      <c r="E607" s="3" t="s">
        <v>13</v>
      </c>
      <c r="F607" s="3">
        <v>0</v>
      </c>
      <c r="G607" s="3" t="s">
        <v>39</v>
      </c>
    </row>
    <row r="608" spans="2:7" x14ac:dyDescent="0.25">
      <c r="B608" s="3" t="s">
        <v>42</v>
      </c>
      <c r="C608" s="2">
        <v>41143.459722222222</v>
      </c>
      <c r="D608" s="3" t="s">
        <v>7</v>
      </c>
      <c r="E608" s="3" t="s">
        <v>41</v>
      </c>
      <c r="F608" s="3">
        <v>0</v>
      </c>
      <c r="G608" s="3" t="s">
        <v>39</v>
      </c>
    </row>
    <row r="609" spans="2:7" hidden="1" x14ac:dyDescent="0.25">
      <c r="B609" s="3" t="s">
        <v>42</v>
      </c>
      <c r="C609" s="2">
        <v>41492.853472222225</v>
      </c>
      <c r="D609" s="3" t="s">
        <v>12</v>
      </c>
      <c r="E609" s="3" t="s">
        <v>13</v>
      </c>
      <c r="F609" s="3">
        <v>0</v>
      </c>
      <c r="G609" s="3" t="s">
        <v>39</v>
      </c>
    </row>
    <row r="610" spans="2:7" x14ac:dyDescent="0.25">
      <c r="B610" s="3" t="s">
        <v>42</v>
      </c>
      <c r="C610" s="2">
        <v>41558.501388888886</v>
      </c>
      <c r="D610" s="3" t="s">
        <v>15</v>
      </c>
      <c r="E610" s="3" t="s">
        <v>15</v>
      </c>
      <c r="F610" s="3">
        <v>0</v>
      </c>
      <c r="G610" s="3" t="s">
        <v>39</v>
      </c>
    </row>
    <row r="611" spans="2:7" x14ac:dyDescent="0.25">
      <c r="B611" s="3" t="s">
        <v>42</v>
      </c>
      <c r="C611" s="2">
        <v>41689.746527777781</v>
      </c>
      <c r="D611" s="3" t="s">
        <v>15</v>
      </c>
      <c r="E611" s="3" t="s">
        <v>15</v>
      </c>
      <c r="F611" s="3">
        <v>0</v>
      </c>
      <c r="G611" s="3" t="s">
        <v>39</v>
      </c>
    </row>
    <row r="612" spans="2:7" hidden="1" x14ac:dyDescent="0.25">
      <c r="B612" s="3" t="s">
        <v>42</v>
      </c>
      <c r="C612" s="2">
        <v>41698.552777777775</v>
      </c>
      <c r="D612" s="3" t="s">
        <v>33</v>
      </c>
      <c r="E612" s="3" t="s">
        <v>34</v>
      </c>
      <c r="F612" s="3">
        <v>0</v>
      </c>
      <c r="G612" s="3" t="s">
        <v>39</v>
      </c>
    </row>
    <row r="613" spans="2:7" x14ac:dyDescent="0.25">
      <c r="B613" s="3" t="s">
        <v>42</v>
      </c>
      <c r="C613" s="2">
        <v>41986.135416666664</v>
      </c>
      <c r="D613" s="3" t="s">
        <v>7</v>
      </c>
      <c r="E613" s="3" t="s">
        <v>16</v>
      </c>
      <c r="F613" s="3">
        <v>0</v>
      </c>
      <c r="G613" s="3" t="s">
        <v>39</v>
      </c>
    </row>
    <row r="614" spans="2:7" x14ac:dyDescent="0.25">
      <c r="B614" s="3" t="s">
        <v>44</v>
      </c>
      <c r="C614" s="2">
        <v>38356.331944444442</v>
      </c>
      <c r="D614" s="3" t="s">
        <v>33</v>
      </c>
      <c r="E614" s="3" t="s">
        <v>135</v>
      </c>
      <c r="F614" s="3">
        <v>0</v>
      </c>
      <c r="G614" s="3" t="s">
        <v>45</v>
      </c>
    </row>
    <row r="615" spans="2:7" x14ac:dyDescent="0.25">
      <c r="B615" s="3" t="s">
        <v>44</v>
      </c>
      <c r="C615" s="2">
        <v>39230.313194444447</v>
      </c>
      <c r="D615" s="3" t="s">
        <v>15</v>
      </c>
      <c r="E615" s="3" t="s">
        <v>15</v>
      </c>
      <c r="F615" s="3">
        <v>0</v>
      </c>
      <c r="G615" s="3" t="s">
        <v>45</v>
      </c>
    </row>
    <row r="616" spans="2:7" hidden="1" x14ac:dyDescent="0.25">
      <c r="B616" s="3" t="s">
        <v>44</v>
      </c>
      <c r="C616" s="2">
        <v>40392.663888888892</v>
      </c>
      <c r="D616" s="3" t="s">
        <v>12</v>
      </c>
      <c r="E616" s="3" t="s">
        <v>13</v>
      </c>
      <c r="F616" s="3">
        <v>0</v>
      </c>
      <c r="G616" s="3" t="s">
        <v>45</v>
      </c>
    </row>
    <row r="617" spans="2:7" x14ac:dyDescent="0.25">
      <c r="B617" s="3" t="s">
        <v>44</v>
      </c>
      <c r="C617" s="2">
        <v>40816.974999999999</v>
      </c>
      <c r="D617" s="3" t="s">
        <v>15</v>
      </c>
      <c r="E617" s="3" t="s">
        <v>15</v>
      </c>
      <c r="F617" s="3">
        <v>0</v>
      </c>
      <c r="G617" s="3" t="s">
        <v>45</v>
      </c>
    </row>
    <row r="618" spans="2:7" x14ac:dyDescent="0.25">
      <c r="B618" s="3" t="s">
        <v>46</v>
      </c>
      <c r="C618" s="2">
        <v>38363.155555555553</v>
      </c>
      <c r="D618" s="3" t="s">
        <v>33</v>
      </c>
      <c r="E618" s="3" t="s">
        <v>135</v>
      </c>
      <c r="F618" s="3">
        <v>0</v>
      </c>
      <c r="G618" s="3" t="s">
        <v>47</v>
      </c>
    </row>
    <row r="619" spans="2:7" hidden="1" x14ac:dyDescent="0.25">
      <c r="B619" s="3" t="s">
        <v>46</v>
      </c>
      <c r="C619" s="2">
        <v>38363.510416666664</v>
      </c>
      <c r="D619" s="3" t="s">
        <v>33</v>
      </c>
      <c r="E619" s="3" t="s">
        <v>153</v>
      </c>
      <c r="F619" s="3">
        <v>0</v>
      </c>
      <c r="G619" s="3" t="s">
        <v>47</v>
      </c>
    </row>
    <row r="620" spans="2:7" hidden="1" x14ac:dyDescent="0.25">
      <c r="B620" s="3" t="s">
        <v>46</v>
      </c>
      <c r="C620" s="2">
        <v>38392.581250000003</v>
      </c>
      <c r="D620" s="3" t="s">
        <v>10</v>
      </c>
      <c r="E620" s="3" t="s">
        <v>11</v>
      </c>
      <c r="F620" s="3">
        <v>0</v>
      </c>
      <c r="G620" s="3" t="s">
        <v>47</v>
      </c>
    </row>
    <row r="621" spans="2:7" hidden="1" x14ac:dyDescent="0.25">
      <c r="B621" s="3" t="s">
        <v>46</v>
      </c>
      <c r="C621" s="2">
        <v>38413.976388888892</v>
      </c>
      <c r="D621" s="3" t="s">
        <v>12</v>
      </c>
      <c r="E621" s="3" t="s">
        <v>13</v>
      </c>
      <c r="F621" s="3">
        <v>0</v>
      </c>
      <c r="G621" s="3" t="s">
        <v>47</v>
      </c>
    </row>
    <row r="622" spans="2:7" x14ac:dyDescent="0.25">
      <c r="B622" s="3" t="s">
        <v>46</v>
      </c>
      <c r="C622" s="2">
        <v>38484.34375</v>
      </c>
      <c r="D622" s="3" t="s">
        <v>15</v>
      </c>
      <c r="E622" s="3" t="s">
        <v>15</v>
      </c>
      <c r="F622" s="3">
        <v>0</v>
      </c>
      <c r="G622" s="3" t="s">
        <v>47</v>
      </c>
    </row>
    <row r="623" spans="2:7" x14ac:dyDescent="0.25">
      <c r="B623" s="3" t="s">
        <v>46</v>
      </c>
      <c r="C623" s="2">
        <v>38516.577777777777</v>
      </c>
      <c r="D623" s="3" t="s">
        <v>15</v>
      </c>
      <c r="E623" s="3" t="s">
        <v>15</v>
      </c>
      <c r="F623" s="3">
        <v>0</v>
      </c>
      <c r="G623" s="3" t="s">
        <v>47</v>
      </c>
    </row>
    <row r="624" spans="2:7" x14ac:dyDescent="0.25">
      <c r="B624" s="3" t="s">
        <v>46</v>
      </c>
      <c r="C624" s="2">
        <v>38527.82916666667</v>
      </c>
      <c r="D624" s="3" t="s">
        <v>15</v>
      </c>
      <c r="E624" s="3" t="s">
        <v>15</v>
      </c>
      <c r="F624" s="3">
        <v>0</v>
      </c>
      <c r="G624" s="3" t="s">
        <v>47</v>
      </c>
    </row>
    <row r="625" spans="2:7" hidden="1" x14ac:dyDescent="0.25">
      <c r="B625" s="3" t="s">
        <v>46</v>
      </c>
      <c r="C625" s="2">
        <v>38623.967361111114</v>
      </c>
      <c r="D625" s="3" t="s">
        <v>7</v>
      </c>
      <c r="E625" s="3" t="s">
        <v>14</v>
      </c>
      <c r="F625" s="3">
        <v>0</v>
      </c>
      <c r="G625" s="3" t="s">
        <v>47</v>
      </c>
    </row>
    <row r="626" spans="2:7" x14ac:dyDescent="0.25">
      <c r="B626" s="3" t="s">
        <v>46</v>
      </c>
      <c r="C626" s="2">
        <v>38669.352083333331</v>
      </c>
      <c r="D626" s="3" t="s">
        <v>15</v>
      </c>
      <c r="E626" s="3" t="s">
        <v>15</v>
      </c>
      <c r="F626" s="3">
        <v>0</v>
      </c>
      <c r="G626" s="3" t="s">
        <v>47</v>
      </c>
    </row>
    <row r="627" spans="2:7" x14ac:dyDescent="0.25">
      <c r="B627" s="3" t="s">
        <v>46</v>
      </c>
      <c r="C627" s="2">
        <v>38670.370833333334</v>
      </c>
      <c r="D627" s="3" t="s">
        <v>15</v>
      </c>
      <c r="E627" s="3" t="s">
        <v>15</v>
      </c>
      <c r="F627" s="3">
        <v>0</v>
      </c>
      <c r="G627" s="3" t="s">
        <v>47</v>
      </c>
    </row>
    <row r="628" spans="2:7" x14ac:dyDescent="0.25">
      <c r="B628" s="3" t="s">
        <v>46</v>
      </c>
      <c r="C628" s="2">
        <v>38688.949305555558</v>
      </c>
      <c r="D628" s="3" t="s">
        <v>15</v>
      </c>
      <c r="E628" s="3" t="s">
        <v>15</v>
      </c>
      <c r="F628" s="3">
        <v>0</v>
      </c>
      <c r="G628" s="3" t="s">
        <v>47</v>
      </c>
    </row>
    <row r="629" spans="2:7" hidden="1" x14ac:dyDescent="0.25">
      <c r="B629" s="3" t="s">
        <v>46</v>
      </c>
      <c r="C629" s="2">
        <v>38689.275694444441</v>
      </c>
      <c r="D629" s="3" t="s">
        <v>28</v>
      </c>
      <c r="E629" s="3" t="s">
        <v>160</v>
      </c>
      <c r="F629" s="3">
        <v>0</v>
      </c>
      <c r="G629" s="3" t="s">
        <v>47</v>
      </c>
    </row>
    <row r="630" spans="2:7" x14ac:dyDescent="0.25">
      <c r="B630" s="3" t="s">
        <v>46</v>
      </c>
      <c r="C630" s="2">
        <v>38690.371527777781</v>
      </c>
      <c r="D630" s="3" t="s">
        <v>15</v>
      </c>
      <c r="E630" s="3" t="s">
        <v>15</v>
      </c>
      <c r="F630" s="3">
        <v>0</v>
      </c>
      <c r="G630" s="3" t="s">
        <v>47</v>
      </c>
    </row>
    <row r="631" spans="2:7" x14ac:dyDescent="0.25">
      <c r="B631" s="3" t="s">
        <v>46</v>
      </c>
      <c r="C631" s="2">
        <v>38727.616666666669</v>
      </c>
      <c r="D631" s="3" t="s">
        <v>15</v>
      </c>
      <c r="E631" s="3" t="s">
        <v>15</v>
      </c>
      <c r="F631" s="3">
        <v>0</v>
      </c>
      <c r="G631" s="3" t="s">
        <v>47</v>
      </c>
    </row>
    <row r="632" spans="2:7" x14ac:dyDescent="0.25">
      <c r="B632" s="3" t="s">
        <v>46</v>
      </c>
      <c r="C632" s="2">
        <v>38925.450694444444</v>
      </c>
      <c r="D632" s="3" t="s">
        <v>15</v>
      </c>
      <c r="E632" s="3" t="s">
        <v>15</v>
      </c>
      <c r="F632" s="3">
        <v>0</v>
      </c>
      <c r="G632" s="3" t="s">
        <v>47</v>
      </c>
    </row>
    <row r="633" spans="2:7" hidden="1" x14ac:dyDescent="0.25">
      <c r="B633" s="3" t="s">
        <v>46</v>
      </c>
      <c r="C633" s="2">
        <v>38932.527777777781</v>
      </c>
      <c r="D633" s="3" t="s">
        <v>7</v>
      </c>
      <c r="E633" s="3" t="s">
        <v>156</v>
      </c>
      <c r="F633" s="3">
        <v>0</v>
      </c>
      <c r="G633" s="3" t="s">
        <v>47</v>
      </c>
    </row>
    <row r="634" spans="2:7" hidden="1" x14ac:dyDescent="0.25">
      <c r="B634" s="3" t="s">
        <v>46</v>
      </c>
      <c r="C634" s="2">
        <v>39087.515972222223</v>
      </c>
      <c r="D634" s="3" t="s">
        <v>12</v>
      </c>
      <c r="E634" s="3" t="s">
        <v>13</v>
      </c>
      <c r="F634" s="3">
        <v>0</v>
      </c>
      <c r="G634" s="3" t="s">
        <v>47</v>
      </c>
    </row>
    <row r="635" spans="2:7" x14ac:dyDescent="0.25">
      <c r="B635" s="3" t="s">
        <v>46</v>
      </c>
      <c r="C635" s="2">
        <v>39113.481249999997</v>
      </c>
      <c r="D635" s="3" t="s">
        <v>15</v>
      </c>
      <c r="E635" s="3" t="s">
        <v>15</v>
      </c>
      <c r="F635" s="3">
        <v>0</v>
      </c>
      <c r="G635" s="3" t="s">
        <v>47</v>
      </c>
    </row>
    <row r="636" spans="2:7" x14ac:dyDescent="0.25">
      <c r="B636" s="3" t="s">
        <v>46</v>
      </c>
      <c r="C636" s="2">
        <v>39195.388888888891</v>
      </c>
      <c r="D636" s="3" t="s">
        <v>7</v>
      </c>
      <c r="E636" s="3" t="s">
        <v>81</v>
      </c>
      <c r="F636" s="3">
        <v>0</v>
      </c>
      <c r="G636" s="3" t="s">
        <v>47</v>
      </c>
    </row>
    <row r="637" spans="2:7" hidden="1" x14ac:dyDescent="0.25">
      <c r="B637" s="3" t="s">
        <v>46</v>
      </c>
      <c r="C637" s="2">
        <v>39320.426388888889</v>
      </c>
      <c r="D637" s="3" t="s">
        <v>33</v>
      </c>
      <c r="E637" s="3" t="s">
        <v>34</v>
      </c>
      <c r="F637" s="3">
        <v>0</v>
      </c>
      <c r="G637" s="3" t="s">
        <v>47</v>
      </c>
    </row>
    <row r="638" spans="2:7" hidden="1" x14ac:dyDescent="0.25">
      <c r="B638" s="3" t="s">
        <v>46</v>
      </c>
      <c r="C638" s="2">
        <v>39677.480555555558</v>
      </c>
      <c r="D638" s="3" t="s">
        <v>10</v>
      </c>
      <c r="E638" s="3" t="s">
        <v>72</v>
      </c>
      <c r="F638" s="3">
        <v>0</v>
      </c>
      <c r="G638" s="3" t="s">
        <v>47</v>
      </c>
    </row>
    <row r="639" spans="2:7" hidden="1" x14ac:dyDescent="0.25">
      <c r="B639" s="3" t="s">
        <v>46</v>
      </c>
      <c r="C639" s="2">
        <v>39944.357638888891</v>
      </c>
      <c r="D639" s="3" t="s">
        <v>10</v>
      </c>
      <c r="E639" s="3" t="s">
        <v>85</v>
      </c>
      <c r="F639" s="3">
        <v>0</v>
      </c>
      <c r="G639" s="3" t="s">
        <v>47</v>
      </c>
    </row>
    <row r="640" spans="2:7" x14ac:dyDescent="0.25">
      <c r="B640" s="3" t="s">
        <v>46</v>
      </c>
      <c r="C640" s="2">
        <v>39967.350694444445</v>
      </c>
      <c r="D640" s="3" t="s">
        <v>33</v>
      </c>
      <c r="E640" s="3" t="s">
        <v>135</v>
      </c>
      <c r="F640" s="3">
        <v>0</v>
      </c>
      <c r="G640" s="3" t="s">
        <v>47</v>
      </c>
    </row>
    <row r="641" spans="2:7" hidden="1" x14ac:dyDescent="0.25">
      <c r="B641" s="3" t="s">
        <v>46</v>
      </c>
      <c r="C641" s="2">
        <v>39967.375694444447</v>
      </c>
      <c r="D641" s="3" t="s">
        <v>33</v>
      </c>
      <c r="E641" s="3" t="s">
        <v>34</v>
      </c>
      <c r="F641" s="3">
        <v>0</v>
      </c>
      <c r="G641" s="3" t="s">
        <v>47</v>
      </c>
    </row>
    <row r="642" spans="2:7" x14ac:dyDescent="0.25">
      <c r="B642" s="3" t="s">
        <v>46</v>
      </c>
      <c r="C642" s="2">
        <v>40065.443055555559</v>
      </c>
      <c r="D642" s="3" t="s">
        <v>15</v>
      </c>
      <c r="E642" s="3" t="s">
        <v>15</v>
      </c>
      <c r="F642" s="3">
        <v>0</v>
      </c>
      <c r="G642" s="3" t="s">
        <v>47</v>
      </c>
    </row>
    <row r="643" spans="2:7" x14ac:dyDescent="0.25">
      <c r="B643" s="3" t="s">
        <v>46</v>
      </c>
      <c r="C643" s="2">
        <v>40412.008333333331</v>
      </c>
      <c r="D643" s="3" t="s">
        <v>7</v>
      </c>
      <c r="E643" s="3" t="s">
        <v>8</v>
      </c>
      <c r="F643" s="3">
        <v>0</v>
      </c>
      <c r="G643" s="3" t="s">
        <v>47</v>
      </c>
    </row>
    <row r="644" spans="2:7" hidden="1" x14ac:dyDescent="0.25">
      <c r="B644" s="3" t="s">
        <v>46</v>
      </c>
      <c r="C644" s="2">
        <v>40460.538194444445</v>
      </c>
      <c r="D644" s="3" t="s">
        <v>10</v>
      </c>
      <c r="E644" s="3" t="s">
        <v>11</v>
      </c>
      <c r="F644" s="3">
        <v>0</v>
      </c>
      <c r="G644" s="3" t="s">
        <v>47</v>
      </c>
    </row>
    <row r="645" spans="2:7" x14ac:dyDescent="0.25">
      <c r="B645" s="3" t="s">
        <v>46</v>
      </c>
      <c r="C645" s="2">
        <v>40470.511805555558</v>
      </c>
      <c r="D645" s="3" t="s">
        <v>33</v>
      </c>
      <c r="E645" s="3" t="s">
        <v>135</v>
      </c>
      <c r="F645" s="3">
        <v>0</v>
      </c>
      <c r="G645" s="3" t="s">
        <v>47</v>
      </c>
    </row>
    <row r="646" spans="2:7" hidden="1" x14ac:dyDescent="0.25">
      <c r="B646" s="3" t="s">
        <v>46</v>
      </c>
      <c r="C646" s="2">
        <v>41494.831944444442</v>
      </c>
      <c r="D646" s="3" t="s">
        <v>10</v>
      </c>
      <c r="E646" s="3" t="s">
        <v>36</v>
      </c>
      <c r="F646" s="3">
        <v>0</v>
      </c>
      <c r="G646" s="3" t="s">
        <v>47</v>
      </c>
    </row>
    <row r="647" spans="2:7" x14ac:dyDescent="0.25">
      <c r="B647" s="3" t="s">
        <v>46</v>
      </c>
      <c r="C647" s="2">
        <v>41571.247916666667</v>
      </c>
      <c r="D647" s="3" t="s">
        <v>15</v>
      </c>
      <c r="E647" s="3" t="s">
        <v>15</v>
      </c>
      <c r="F647" s="3">
        <v>0</v>
      </c>
      <c r="G647" s="3" t="s">
        <v>47</v>
      </c>
    </row>
    <row r="648" spans="2:7" hidden="1" x14ac:dyDescent="0.25">
      <c r="B648" s="3" t="s">
        <v>48</v>
      </c>
      <c r="C648" s="2">
        <v>38359.500694444447</v>
      </c>
      <c r="D648" s="3" t="s">
        <v>33</v>
      </c>
      <c r="E648" s="3" t="s">
        <v>178</v>
      </c>
      <c r="F648" s="3">
        <v>0</v>
      </c>
      <c r="G648" s="3" t="s">
        <v>49</v>
      </c>
    </row>
    <row r="649" spans="2:7" x14ac:dyDescent="0.25">
      <c r="B649" s="3" t="s">
        <v>48</v>
      </c>
      <c r="C649" s="2">
        <v>38363.151388888888</v>
      </c>
      <c r="D649" s="3" t="s">
        <v>33</v>
      </c>
      <c r="E649" s="3" t="s">
        <v>135</v>
      </c>
      <c r="F649" s="3">
        <v>0</v>
      </c>
      <c r="G649" s="3" t="s">
        <v>49</v>
      </c>
    </row>
    <row r="650" spans="2:7" hidden="1" x14ac:dyDescent="0.25">
      <c r="B650" s="3" t="s">
        <v>48</v>
      </c>
      <c r="C650" s="2">
        <v>38363.154861111114</v>
      </c>
      <c r="D650" s="3" t="s">
        <v>33</v>
      </c>
      <c r="E650" s="3" t="s">
        <v>178</v>
      </c>
      <c r="F650" s="3">
        <v>0</v>
      </c>
      <c r="G650" s="3" t="s">
        <v>49</v>
      </c>
    </row>
    <row r="651" spans="2:7" hidden="1" x14ac:dyDescent="0.25">
      <c r="B651" s="3" t="s">
        <v>48</v>
      </c>
      <c r="C651" s="2">
        <v>38426.640972222223</v>
      </c>
      <c r="D651" s="3" t="s">
        <v>12</v>
      </c>
      <c r="E651" s="3" t="s">
        <v>13</v>
      </c>
      <c r="F651" s="3">
        <v>0</v>
      </c>
      <c r="G651" s="3" t="s">
        <v>49</v>
      </c>
    </row>
    <row r="652" spans="2:7" x14ac:dyDescent="0.25">
      <c r="B652" s="3" t="s">
        <v>48</v>
      </c>
      <c r="C652" s="2">
        <v>38439.361111111109</v>
      </c>
      <c r="D652" s="3" t="s">
        <v>7</v>
      </c>
      <c r="E652" s="3" t="s">
        <v>41</v>
      </c>
      <c r="F652" s="3">
        <v>0</v>
      </c>
      <c r="G652" s="3" t="s">
        <v>49</v>
      </c>
    </row>
    <row r="653" spans="2:7" hidden="1" x14ac:dyDescent="0.25">
      <c r="B653" s="3" t="s">
        <v>48</v>
      </c>
      <c r="C653" s="2">
        <v>38486.031944444447</v>
      </c>
      <c r="D653" s="3" t="s">
        <v>12</v>
      </c>
      <c r="E653" s="3" t="s">
        <v>13</v>
      </c>
      <c r="F653" s="3">
        <v>0</v>
      </c>
      <c r="G653" s="3" t="s">
        <v>49</v>
      </c>
    </row>
    <row r="654" spans="2:7" hidden="1" x14ac:dyDescent="0.25">
      <c r="B654" s="3" t="s">
        <v>48</v>
      </c>
      <c r="C654" s="2">
        <v>38703.109027777777</v>
      </c>
      <c r="D654" s="3" t="s">
        <v>12</v>
      </c>
      <c r="E654" s="3" t="s">
        <v>13</v>
      </c>
      <c r="F654" s="3">
        <v>0</v>
      </c>
      <c r="G654" s="3" t="s">
        <v>49</v>
      </c>
    </row>
    <row r="655" spans="2:7" x14ac:dyDescent="0.25">
      <c r="B655" s="3" t="s">
        <v>48</v>
      </c>
      <c r="C655" s="2">
        <v>38719.018750000003</v>
      </c>
      <c r="D655" s="3" t="s">
        <v>33</v>
      </c>
      <c r="E655" s="3" t="s">
        <v>135</v>
      </c>
      <c r="F655" s="3">
        <v>0</v>
      </c>
      <c r="G655" s="3" t="s">
        <v>49</v>
      </c>
    </row>
    <row r="656" spans="2:7" x14ac:dyDescent="0.25">
      <c r="B656" s="3" t="s">
        <v>48</v>
      </c>
      <c r="C656" s="2">
        <v>38719.454861111109</v>
      </c>
      <c r="D656" s="3" t="s">
        <v>33</v>
      </c>
      <c r="E656" s="3" t="s">
        <v>135</v>
      </c>
      <c r="F656" s="3">
        <v>0</v>
      </c>
      <c r="G656" s="3" t="s">
        <v>49</v>
      </c>
    </row>
    <row r="657" spans="2:7" x14ac:dyDescent="0.25">
      <c r="B657" s="3" t="s">
        <v>48</v>
      </c>
      <c r="C657" s="2">
        <v>38719.520138888889</v>
      </c>
      <c r="D657" s="3" t="s">
        <v>33</v>
      </c>
      <c r="E657" s="3" t="s">
        <v>135</v>
      </c>
      <c r="F657" s="3">
        <v>0</v>
      </c>
      <c r="G657" s="3" t="s">
        <v>49</v>
      </c>
    </row>
    <row r="658" spans="2:7" hidden="1" x14ac:dyDescent="0.25">
      <c r="B658" s="3" t="s">
        <v>48</v>
      </c>
      <c r="C658" s="2">
        <v>38719.527777777781</v>
      </c>
      <c r="D658" s="3" t="s">
        <v>33</v>
      </c>
      <c r="E658" s="3" t="s">
        <v>179</v>
      </c>
      <c r="F658" s="3">
        <v>0</v>
      </c>
      <c r="G658" s="3" t="s">
        <v>49</v>
      </c>
    </row>
    <row r="659" spans="2:7" x14ac:dyDescent="0.25">
      <c r="B659" s="3" t="s">
        <v>48</v>
      </c>
      <c r="C659" s="2">
        <v>38719.583333333336</v>
      </c>
      <c r="D659" s="3" t="s">
        <v>33</v>
      </c>
      <c r="E659" s="3" t="s">
        <v>37</v>
      </c>
      <c r="F659" s="3">
        <v>0</v>
      </c>
      <c r="G659" s="3" t="s">
        <v>49</v>
      </c>
    </row>
    <row r="660" spans="2:7" hidden="1" x14ac:dyDescent="0.25">
      <c r="B660" s="3" t="s">
        <v>48</v>
      </c>
      <c r="C660" s="2">
        <v>38739.823611111111</v>
      </c>
      <c r="D660" s="3" t="s">
        <v>12</v>
      </c>
      <c r="E660" s="3" t="s">
        <v>13</v>
      </c>
      <c r="F660" s="3">
        <v>0</v>
      </c>
      <c r="G660" s="3" t="s">
        <v>49</v>
      </c>
    </row>
    <row r="661" spans="2:7" x14ac:dyDescent="0.25">
      <c r="B661" s="3" t="s">
        <v>48</v>
      </c>
      <c r="C661" s="2">
        <v>38953.743750000001</v>
      </c>
      <c r="D661" s="3" t="s">
        <v>15</v>
      </c>
      <c r="E661" s="3" t="s">
        <v>15</v>
      </c>
      <c r="F661" s="3">
        <v>0</v>
      </c>
      <c r="G661" s="3" t="s">
        <v>49</v>
      </c>
    </row>
    <row r="662" spans="2:7" hidden="1" x14ac:dyDescent="0.25">
      <c r="B662" s="3" t="s">
        <v>48</v>
      </c>
      <c r="C662" s="2">
        <v>39161.585416666669</v>
      </c>
      <c r="D662" s="3" t="s">
        <v>7</v>
      </c>
      <c r="E662" s="3" t="s">
        <v>62</v>
      </c>
      <c r="F662" s="3">
        <v>0</v>
      </c>
      <c r="G662" s="3" t="s">
        <v>49</v>
      </c>
    </row>
    <row r="663" spans="2:7" x14ac:dyDescent="0.25">
      <c r="B663" s="3" t="s">
        <v>48</v>
      </c>
      <c r="C663" s="2">
        <v>39289.585416666669</v>
      </c>
      <c r="D663" s="3" t="s">
        <v>7</v>
      </c>
      <c r="E663" s="3" t="s">
        <v>81</v>
      </c>
      <c r="F663" s="3">
        <v>0</v>
      </c>
      <c r="G663" s="3" t="s">
        <v>49</v>
      </c>
    </row>
    <row r="664" spans="2:7" x14ac:dyDescent="0.25">
      <c r="B664" s="3" t="s">
        <v>48</v>
      </c>
      <c r="C664" s="2">
        <v>39377.176388888889</v>
      </c>
      <c r="D664" s="3" t="s">
        <v>33</v>
      </c>
      <c r="E664" s="3" t="s">
        <v>135</v>
      </c>
      <c r="F664" s="3">
        <v>0</v>
      </c>
      <c r="G664" s="3" t="s">
        <v>49</v>
      </c>
    </row>
    <row r="665" spans="2:7" hidden="1" x14ac:dyDescent="0.25">
      <c r="B665" s="3" t="s">
        <v>48</v>
      </c>
      <c r="C665" s="2">
        <v>39492.751388888886</v>
      </c>
      <c r="D665" s="3" t="s">
        <v>28</v>
      </c>
      <c r="E665" s="3" t="s">
        <v>160</v>
      </c>
      <c r="F665" s="3">
        <v>0</v>
      </c>
      <c r="G665" s="3" t="s">
        <v>49</v>
      </c>
    </row>
    <row r="666" spans="2:7" x14ac:dyDescent="0.25">
      <c r="B666" s="3" t="s">
        <v>48</v>
      </c>
      <c r="C666" s="2">
        <v>39592.736805555556</v>
      </c>
      <c r="D666" s="3" t="s">
        <v>15</v>
      </c>
      <c r="E666" s="3" t="s">
        <v>15</v>
      </c>
      <c r="F666" s="3">
        <v>0</v>
      </c>
      <c r="G666" s="3" t="s">
        <v>49</v>
      </c>
    </row>
    <row r="667" spans="2:7" hidden="1" x14ac:dyDescent="0.25">
      <c r="B667" s="3" t="s">
        <v>48</v>
      </c>
      <c r="C667" s="2">
        <v>39720.319444444445</v>
      </c>
      <c r="D667" s="3" t="s">
        <v>33</v>
      </c>
      <c r="E667" s="3" t="s">
        <v>34</v>
      </c>
      <c r="F667" s="3">
        <v>0</v>
      </c>
      <c r="G667" s="3" t="s">
        <v>49</v>
      </c>
    </row>
    <row r="668" spans="2:7" x14ac:dyDescent="0.25">
      <c r="B668" s="3" t="s">
        <v>48</v>
      </c>
      <c r="C668" s="2">
        <v>39791.611111111109</v>
      </c>
      <c r="D668" s="3" t="s">
        <v>7</v>
      </c>
      <c r="E668" s="3" t="s">
        <v>16</v>
      </c>
      <c r="F668" s="3">
        <v>0</v>
      </c>
      <c r="G668" s="3" t="s">
        <v>49</v>
      </c>
    </row>
    <row r="669" spans="2:7" x14ac:dyDescent="0.25">
      <c r="B669" s="3" t="s">
        <v>48</v>
      </c>
      <c r="C669" s="2">
        <v>40139.919444444444</v>
      </c>
      <c r="D669" s="3" t="s">
        <v>7</v>
      </c>
      <c r="E669" s="3" t="s">
        <v>81</v>
      </c>
      <c r="F669" s="3">
        <v>0</v>
      </c>
      <c r="G669" s="3" t="s">
        <v>49</v>
      </c>
    </row>
    <row r="670" spans="2:7" x14ac:dyDescent="0.25">
      <c r="B670" s="3" t="s">
        <v>48</v>
      </c>
      <c r="C670" s="2">
        <v>40154.716666666667</v>
      </c>
      <c r="D670" s="3" t="s">
        <v>33</v>
      </c>
      <c r="E670" s="3" t="s">
        <v>135</v>
      </c>
      <c r="F670" s="3">
        <v>0</v>
      </c>
      <c r="G670" s="3" t="s">
        <v>49</v>
      </c>
    </row>
    <row r="671" spans="2:7" hidden="1" x14ac:dyDescent="0.25">
      <c r="B671" s="3" t="s">
        <v>48</v>
      </c>
      <c r="C671" s="2">
        <v>40198.747916666667</v>
      </c>
      <c r="D671" s="3" t="s">
        <v>28</v>
      </c>
      <c r="E671" s="3" t="s">
        <v>160</v>
      </c>
      <c r="F671" s="3">
        <v>0</v>
      </c>
      <c r="G671" s="3" t="s">
        <v>49</v>
      </c>
    </row>
    <row r="672" spans="2:7" hidden="1" x14ac:dyDescent="0.25">
      <c r="B672" s="3" t="s">
        <v>48</v>
      </c>
      <c r="C672" s="2">
        <v>40200.820833333331</v>
      </c>
      <c r="D672" s="3" t="s">
        <v>33</v>
      </c>
      <c r="E672" s="3" t="s">
        <v>178</v>
      </c>
      <c r="F672" s="3">
        <v>0</v>
      </c>
      <c r="G672" s="3" t="s">
        <v>49</v>
      </c>
    </row>
    <row r="673" spans="2:7" x14ac:dyDescent="0.25">
      <c r="B673" s="3" t="s">
        <v>48</v>
      </c>
      <c r="C673" s="2">
        <v>40201.504166666666</v>
      </c>
      <c r="D673" s="3" t="s">
        <v>33</v>
      </c>
      <c r="E673" s="3" t="s">
        <v>135</v>
      </c>
      <c r="F673" s="3">
        <v>0</v>
      </c>
      <c r="G673" s="3" t="s">
        <v>49</v>
      </c>
    </row>
    <row r="674" spans="2:7" hidden="1" x14ac:dyDescent="0.25">
      <c r="B674" s="3" t="s">
        <v>48</v>
      </c>
      <c r="C674" s="2">
        <v>40255.6875</v>
      </c>
      <c r="D674" s="3" t="s">
        <v>12</v>
      </c>
      <c r="E674" s="3" t="s">
        <v>13</v>
      </c>
      <c r="F674" s="3">
        <v>0</v>
      </c>
      <c r="G674" s="3" t="s">
        <v>49</v>
      </c>
    </row>
    <row r="675" spans="2:7" hidden="1" x14ac:dyDescent="0.25">
      <c r="B675" s="3" t="s">
        <v>48</v>
      </c>
      <c r="C675" s="2">
        <v>40349.426388888889</v>
      </c>
      <c r="D675" s="3" t="s">
        <v>7</v>
      </c>
      <c r="E675" s="3" t="s">
        <v>14</v>
      </c>
      <c r="F675" s="3">
        <v>0</v>
      </c>
      <c r="G675" s="3" t="s">
        <v>49</v>
      </c>
    </row>
    <row r="676" spans="2:7" hidden="1" x14ac:dyDescent="0.25">
      <c r="B676" s="3" t="s">
        <v>48</v>
      </c>
      <c r="C676" s="2">
        <v>40349.633333333331</v>
      </c>
      <c r="D676" s="3" t="s">
        <v>7</v>
      </c>
      <c r="E676" s="3" t="s">
        <v>14</v>
      </c>
      <c r="F676" s="3">
        <v>0</v>
      </c>
      <c r="G676" s="3" t="s">
        <v>49</v>
      </c>
    </row>
    <row r="677" spans="2:7" hidden="1" x14ac:dyDescent="0.25">
      <c r="B677" s="3" t="s">
        <v>48</v>
      </c>
      <c r="C677" s="2">
        <v>40422.112500000003</v>
      </c>
      <c r="D677" s="3" t="s">
        <v>12</v>
      </c>
      <c r="E677" s="3" t="s">
        <v>13</v>
      </c>
      <c r="F677" s="3">
        <v>0</v>
      </c>
      <c r="G677" s="3" t="s">
        <v>49</v>
      </c>
    </row>
    <row r="678" spans="2:7" x14ac:dyDescent="0.25">
      <c r="B678" s="3" t="s">
        <v>48</v>
      </c>
      <c r="C678" s="2">
        <v>40505.13958333333</v>
      </c>
      <c r="D678" s="3" t="s">
        <v>15</v>
      </c>
      <c r="E678" s="3" t="s">
        <v>15</v>
      </c>
      <c r="F678" s="3">
        <v>0</v>
      </c>
      <c r="G678" s="3" t="s">
        <v>49</v>
      </c>
    </row>
    <row r="679" spans="2:7" x14ac:dyDescent="0.25">
      <c r="B679" s="3" t="s">
        <v>48</v>
      </c>
      <c r="C679" s="2">
        <v>40506.254861111112</v>
      </c>
      <c r="D679" s="3" t="s">
        <v>15</v>
      </c>
      <c r="E679" s="3" t="s">
        <v>15</v>
      </c>
      <c r="F679" s="3">
        <v>0</v>
      </c>
      <c r="G679" s="3" t="s">
        <v>49</v>
      </c>
    </row>
    <row r="680" spans="2:7" hidden="1" x14ac:dyDescent="0.25">
      <c r="B680" s="3" t="s">
        <v>48</v>
      </c>
      <c r="C680" s="2">
        <v>40532.769444444442</v>
      </c>
      <c r="D680" s="3" t="s">
        <v>33</v>
      </c>
      <c r="E680" s="3" t="s">
        <v>178</v>
      </c>
      <c r="F680" s="3">
        <v>0</v>
      </c>
      <c r="G680" s="3" t="s">
        <v>49</v>
      </c>
    </row>
    <row r="681" spans="2:7" hidden="1" x14ac:dyDescent="0.25">
      <c r="B681" s="3" t="s">
        <v>48</v>
      </c>
      <c r="C681" s="2">
        <v>40542.111805555556</v>
      </c>
      <c r="D681" s="3" t="s">
        <v>33</v>
      </c>
      <c r="E681" s="3" t="s">
        <v>178</v>
      </c>
      <c r="F681" s="3">
        <v>0</v>
      </c>
      <c r="G681" s="3" t="s">
        <v>49</v>
      </c>
    </row>
    <row r="682" spans="2:7" x14ac:dyDescent="0.25">
      <c r="B682" s="3" t="s">
        <v>48</v>
      </c>
      <c r="C682" s="2">
        <v>40716.542361111111</v>
      </c>
      <c r="D682" s="3" t="s">
        <v>15</v>
      </c>
      <c r="E682" s="3" t="s">
        <v>15</v>
      </c>
      <c r="F682" s="3">
        <v>0</v>
      </c>
      <c r="G682" s="3" t="s">
        <v>49</v>
      </c>
    </row>
    <row r="683" spans="2:7" x14ac:dyDescent="0.25">
      <c r="B683" s="3" t="s">
        <v>48</v>
      </c>
      <c r="C683" s="2">
        <v>40840.536111111112</v>
      </c>
      <c r="D683" s="3" t="s">
        <v>15</v>
      </c>
      <c r="E683" s="3" t="s">
        <v>15</v>
      </c>
      <c r="F683" s="3">
        <v>0</v>
      </c>
      <c r="G683" s="3" t="s">
        <v>49</v>
      </c>
    </row>
    <row r="684" spans="2:7" hidden="1" x14ac:dyDescent="0.25">
      <c r="B684" s="3" t="s">
        <v>48</v>
      </c>
      <c r="C684" s="2">
        <v>40944.320138888892</v>
      </c>
      <c r="D684" s="3" t="s">
        <v>10</v>
      </c>
      <c r="E684" s="3" t="s">
        <v>11</v>
      </c>
      <c r="F684" s="3">
        <v>0</v>
      </c>
      <c r="G684" s="3" t="s">
        <v>49</v>
      </c>
    </row>
    <row r="685" spans="2:7" hidden="1" x14ac:dyDescent="0.25">
      <c r="B685" s="3" t="s">
        <v>48</v>
      </c>
      <c r="C685" s="2">
        <v>40986.718055555553</v>
      </c>
      <c r="D685" s="3" t="s">
        <v>10</v>
      </c>
      <c r="E685" s="3" t="s">
        <v>85</v>
      </c>
      <c r="F685" s="3">
        <v>0</v>
      </c>
      <c r="G685" s="3" t="s">
        <v>49</v>
      </c>
    </row>
    <row r="686" spans="2:7" hidden="1" x14ac:dyDescent="0.25">
      <c r="B686" s="3" t="s">
        <v>48</v>
      </c>
      <c r="C686" s="2">
        <v>41094.744444444441</v>
      </c>
      <c r="D686" s="3" t="s">
        <v>10</v>
      </c>
      <c r="E686" s="3" t="s">
        <v>85</v>
      </c>
      <c r="F686" s="3">
        <v>1</v>
      </c>
      <c r="G686" s="3" t="s">
        <v>49</v>
      </c>
    </row>
    <row r="687" spans="2:7" x14ac:dyDescent="0.25">
      <c r="B687" s="3" t="s">
        <v>48</v>
      </c>
      <c r="C687" s="2">
        <v>41215.697916666664</v>
      </c>
      <c r="D687" s="3" t="s">
        <v>15</v>
      </c>
      <c r="E687" s="3" t="s">
        <v>15</v>
      </c>
      <c r="F687" s="3">
        <v>0</v>
      </c>
      <c r="G687" s="3" t="s">
        <v>49</v>
      </c>
    </row>
    <row r="688" spans="2:7" x14ac:dyDescent="0.25">
      <c r="B688" s="3" t="s">
        <v>48</v>
      </c>
      <c r="C688" s="2">
        <v>41268.427777777775</v>
      </c>
      <c r="D688" s="3" t="s">
        <v>15</v>
      </c>
      <c r="E688" s="3" t="s">
        <v>15</v>
      </c>
      <c r="F688" s="3">
        <v>0</v>
      </c>
      <c r="G688" s="3" t="s">
        <v>49</v>
      </c>
    </row>
    <row r="689" spans="2:7" x14ac:dyDescent="0.25">
      <c r="B689" s="3" t="s">
        <v>48</v>
      </c>
      <c r="C689" s="2">
        <v>41268.46597222222</v>
      </c>
      <c r="D689" s="3" t="s">
        <v>7</v>
      </c>
      <c r="E689" s="3" t="s">
        <v>16</v>
      </c>
      <c r="F689" s="3">
        <v>0</v>
      </c>
      <c r="G689" s="3" t="s">
        <v>49</v>
      </c>
    </row>
    <row r="690" spans="2:7" hidden="1" x14ac:dyDescent="0.25">
      <c r="B690" s="3" t="s">
        <v>48</v>
      </c>
      <c r="C690" s="2">
        <v>41431.36041666667</v>
      </c>
      <c r="D690" s="3" t="s">
        <v>10</v>
      </c>
      <c r="E690" s="3" t="s">
        <v>85</v>
      </c>
      <c r="F690" s="3">
        <v>0</v>
      </c>
      <c r="G690" s="3" t="s">
        <v>49</v>
      </c>
    </row>
    <row r="691" spans="2:7" x14ac:dyDescent="0.25">
      <c r="B691" s="3" t="s">
        <v>48</v>
      </c>
      <c r="C691" s="2">
        <v>41558.420138888891</v>
      </c>
      <c r="D691" s="3" t="s">
        <v>15</v>
      </c>
      <c r="E691" s="3" t="s">
        <v>15</v>
      </c>
      <c r="F691" s="3">
        <v>0</v>
      </c>
      <c r="G691" s="3" t="s">
        <v>49</v>
      </c>
    </row>
    <row r="692" spans="2:7" hidden="1" x14ac:dyDescent="0.25">
      <c r="B692" s="3" t="s">
        <v>48</v>
      </c>
      <c r="C692" s="2">
        <v>41859.536805555559</v>
      </c>
      <c r="D692" s="3" t="s">
        <v>10</v>
      </c>
      <c r="E692" s="3" t="s">
        <v>85</v>
      </c>
      <c r="F692" s="3">
        <v>0</v>
      </c>
      <c r="G692" s="3" t="s">
        <v>49</v>
      </c>
    </row>
    <row r="693" spans="2:7" x14ac:dyDescent="0.25">
      <c r="B693" s="3" t="s">
        <v>50</v>
      </c>
      <c r="C693" s="2">
        <v>38484.577777777777</v>
      </c>
      <c r="D693" s="3" t="s">
        <v>15</v>
      </c>
      <c r="E693" s="3" t="s">
        <v>15</v>
      </c>
      <c r="F693" s="3">
        <v>0</v>
      </c>
      <c r="G693" s="3" t="s">
        <v>51</v>
      </c>
    </row>
    <row r="694" spans="2:7" hidden="1" x14ac:dyDescent="0.25">
      <c r="B694" s="3" t="s">
        <v>50</v>
      </c>
      <c r="C694" s="2">
        <v>38564.71875</v>
      </c>
      <c r="D694" s="3" t="s">
        <v>33</v>
      </c>
      <c r="E694" s="3" t="s">
        <v>34</v>
      </c>
      <c r="F694" s="3">
        <v>0</v>
      </c>
      <c r="G694" s="3" t="s">
        <v>51</v>
      </c>
    </row>
    <row r="695" spans="2:7" x14ac:dyDescent="0.25">
      <c r="B695" s="3" t="s">
        <v>50</v>
      </c>
      <c r="C695" s="2">
        <v>38571.504861111112</v>
      </c>
      <c r="D695" s="3" t="s">
        <v>33</v>
      </c>
      <c r="E695" s="3" t="s">
        <v>135</v>
      </c>
      <c r="F695" s="3">
        <v>0</v>
      </c>
      <c r="G695" s="3" t="s">
        <v>51</v>
      </c>
    </row>
    <row r="696" spans="2:7" hidden="1" x14ac:dyDescent="0.25">
      <c r="B696" s="3" t="s">
        <v>50</v>
      </c>
      <c r="C696" s="2">
        <v>38572.661111111112</v>
      </c>
      <c r="D696" s="3" t="s">
        <v>33</v>
      </c>
      <c r="E696" s="3" t="s">
        <v>34</v>
      </c>
      <c r="F696" s="3">
        <v>0</v>
      </c>
      <c r="G696" s="3" t="s">
        <v>51</v>
      </c>
    </row>
    <row r="697" spans="2:7" hidden="1" x14ac:dyDescent="0.25">
      <c r="B697" s="3" t="s">
        <v>50</v>
      </c>
      <c r="C697" s="2">
        <v>38572.761111111111</v>
      </c>
      <c r="D697" s="3" t="s">
        <v>33</v>
      </c>
      <c r="E697" s="3" t="s">
        <v>34</v>
      </c>
      <c r="F697" s="3">
        <v>0</v>
      </c>
      <c r="G697" s="3" t="s">
        <v>51</v>
      </c>
    </row>
    <row r="698" spans="2:7" x14ac:dyDescent="0.25">
      <c r="B698" s="3" t="s">
        <v>50</v>
      </c>
      <c r="C698" s="2">
        <v>38573.335416666669</v>
      </c>
      <c r="D698" s="3" t="s">
        <v>33</v>
      </c>
      <c r="E698" s="3" t="s">
        <v>37</v>
      </c>
      <c r="F698" s="3">
        <v>0</v>
      </c>
      <c r="G698" s="3" t="s">
        <v>51</v>
      </c>
    </row>
    <row r="699" spans="2:7" x14ac:dyDescent="0.25">
      <c r="B699" s="3" t="s">
        <v>50</v>
      </c>
      <c r="C699" s="2">
        <v>38614.979861111111</v>
      </c>
      <c r="D699" s="3" t="s">
        <v>33</v>
      </c>
      <c r="E699" s="3" t="s">
        <v>135</v>
      </c>
      <c r="F699" s="3">
        <v>0</v>
      </c>
      <c r="G699" s="3" t="s">
        <v>51</v>
      </c>
    </row>
    <row r="700" spans="2:7" hidden="1" x14ac:dyDescent="0.25">
      <c r="B700" s="3" t="s">
        <v>50</v>
      </c>
      <c r="C700" s="2">
        <v>38615.229166666664</v>
      </c>
      <c r="D700" s="3" t="s">
        <v>33</v>
      </c>
      <c r="E700" s="3" t="s">
        <v>34</v>
      </c>
      <c r="F700" s="3">
        <v>0</v>
      </c>
      <c r="G700" s="3" t="s">
        <v>51</v>
      </c>
    </row>
    <row r="701" spans="2:7" hidden="1" x14ac:dyDescent="0.25">
      <c r="B701" s="3" t="s">
        <v>50</v>
      </c>
      <c r="C701" s="2">
        <v>38641.85833333333</v>
      </c>
      <c r="D701" s="3" t="s">
        <v>33</v>
      </c>
      <c r="E701" s="3" t="s">
        <v>34</v>
      </c>
      <c r="F701" s="3">
        <v>0</v>
      </c>
      <c r="G701" s="3" t="s">
        <v>51</v>
      </c>
    </row>
    <row r="702" spans="2:7" x14ac:dyDescent="0.25">
      <c r="B702" s="3" t="s">
        <v>50</v>
      </c>
      <c r="C702" s="2">
        <v>38773.313194444447</v>
      </c>
      <c r="D702" s="3" t="s">
        <v>15</v>
      </c>
      <c r="E702" s="3" t="s">
        <v>15</v>
      </c>
      <c r="F702" s="3">
        <v>0</v>
      </c>
      <c r="G702" s="3" t="s">
        <v>51</v>
      </c>
    </row>
    <row r="703" spans="2:7" hidden="1" x14ac:dyDescent="0.25">
      <c r="B703" s="3" t="s">
        <v>50</v>
      </c>
      <c r="C703" s="2">
        <v>38895.393750000003</v>
      </c>
      <c r="D703" s="3" t="s">
        <v>10</v>
      </c>
      <c r="E703" s="3" t="s">
        <v>72</v>
      </c>
      <c r="F703" s="3">
        <v>0</v>
      </c>
      <c r="G703" s="3" t="s">
        <v>51</v>
      </c>
    </row>
    <row r="704" spans="2:7" hidden="1" x14ac:dyDescent="0.25">
      <c r="B704" s="3" t="s">
        <v>50</v>
      </c>
      <c r="C704" s="2">
        <v>38920.88958333333</v>
      </c>
      <c r="D704" s="3" t="s">
        <v>33</v>
      </c>
      <c r="E704" s="3" t="s">
        <v>151</v>
      </c>
      <c r="F704" s="3">
        <v>0</v>
      </c>
      <c r="G704" s="3" t="s">
        <v>51</v>
      </c>
    </row>
    <row r="705" spans="2:7" x14ac:dyDescent="0.25">
      <c r="B705" s="3" t="s">
        <v>50</v>
      </c>
      <c r="C705" s="2">
        <v>39256.26666666667</v>
      </c>
      <c r="D705" s="3" t="s">
        <v>15</v>
      </c>
      <c r="E705" s="3" t="s">
        <v>15</v>
      </c>
      <c r="F705" s="3">
        <v>0</v>
      </c>
      <c r="G705" s="3" t="s">
        <v>51</v>
      </c>
    </row>
    <row r="706" spans="2:7" x14ac:dyDescent="0.25">
      <c r="B706" s="3" t="s">
        <v>50</v>
      </c>
      <c r="C706" s="2">
        <v>39283.306250000001</v>
      </c>
      <c r="D706" s="3" t="s">
        <v>7</v>
      </c>
      <c r="E706" s="3" t="s">
        <v>81</v>
      </c>
      <c r="F706" s="3">
        <v>0</v>
      </c>
      <c r="G706" s="3" t="s">
        <v>51</v>
      </c>
    </row>
    <row r="707" spans="2:7" x14ac:dyDescent="0.25">
      <c r="B707" s="3" t="s">
        <v>50</v>
      </c>
      <c r="C707" s="2">
        <v>39379.740972222222</v>
      </c>
      <c r="D707" s="3" t="s">
        <v>15</v>
      </c>
      <c r="E707" s="3" t="s">
        <v>15</v>
      </c>
      <c r="F707" s="3">
        <v>0</v>
      </c>
      <c r="G707" s="3" t="s">
        <v>51</v>
      </c>
    </row>
    <row r="708" spans="2:7" hidden="1" x14ac:dyDescent="0.25">
      <c r="B708" s="3" t="s">
        <v>50</v>
      </c>
      <c r="C708" s="2">
        <v>39685.613888888889</v>
      </c>
      <c r="D708" s="3" t="s">
        <v>33</v>
      </c>
      <c r="E708" s="3" t="s">
        <v>34</v>
      </c>
      <c r="F708" s="3">
        <v>0</v>
      </c>
      <c r="G708" s="3" t="s">
        <v>51</v>
      </c>
    </row>
    <row r="709" spans="2:7" x14ac:dyDescent="0.25">
      <c r="B709" s="3" t="s">
        <v>50</v>
      </c>
      <c r="C709" s="2">
        <v>39756.454861111109</v>
      </c>
      <c r="D709" s="3" t="s">
        <v>7</v>
      </c>
      <c r="E709" s="3" t="s">
        <v>81</v>
      </c>
      <c r="F709" s="3">
        <v>0</v>
      </c>
      <c r="G709" s="3" t="s">
        <v>51</v>
      </c>
    </row>
    <row r="710" spans="2:7" hidden="1" x14ac:dyDescent="0.25">
      <c r="B710" s="3" t="s">
        <v>50</v>
      </c>
      <c r="C710" s="2">
        <v>39780.525694444441</v>
      </c>
      <c r="D710" s="3" t="s">
        <v>7</v>
      </c>
      <c r="E710" s="3" t="s">
        <v>14</v>
      </c>
      <c r="F710" s="3">
        <v>0</v>
      </c>
      <c r="G710" s="3" t="s">
        <v>51</v>
      </c>
    </row>
    <row r="711" spans="2:7" x14ac:dyDescent="0.25">
      <c r="B711" s="3" t="s">
        <v>50</v>
      </c>
      <c r="C711" s="2">
        <v>39823.423611111109</v>
      </c>
      <c r="D711" s="3" t="s">
        <v>15</v>
      </c>
      <c r="E711" s="3" t="s">
        <v>15</v>
      </c>
      <c r="F711" s="3">
        <v>0</v>
      </c>
      <c r="G711" s="3" t="s">
        <v>51</v>
      </c>
    </row>
    <row r="712" spans="2:7" x14ac:dyDescent="0.25">
      <c r="B712" s="3" t="s">
        <v>50</v>
      </c>
      <c r="C712" s="2">
        <v>40356.5625</v>
      </c>
      <c r="D712" s="3" t="s">
        <v>15</v>
      </c>
      <c r="E712" s="3" t="s">
        <v>15</v>
      </c>
      <c r="F712" s="3">
        <v>0</v>
      </c>
      <c r="G712" s="3" t="s">
        <v>51</v>
      </c>
    </row>
    <row r="713" spans="2:7" x14ac:dyDescent="0.25">
      <c r="B713" s="3" t="s">
        <v>50</v>
      </c>
      <c r="C713" s="2">
        <v>40416.570833333331</v>
      </c>
      <c r="D713" s="3" t="s">
        <v>33</v>
      </c>
      <c r="E713" s="3" t="s">
        <v>135</v>
      </c>
      <c r="F713" s="3">
        <v>0</v>
      </c>
      <c r="G713" s="3" t="s">
        <v>51</v>
      </c>
    </row>
    <row r="714" spans="2:7" x14ac:dyDescent="0.25">
      <c r="B714" s="3" t="s">
        <v>50</v>
      </c>
      <c r="C714" s="2">
        <v>40451.304166666669</v>
      </c>
      <c r="D714" s="3" t="s">
        <v>33</v>
      </c>
      <c r="E714" s="3" t="s">
        <v>135</v>
      </c>
      <c r="F714" s="3">
        <v>0</v>
      </c>
      <c r="G714" s="3" t="s">
        <v>51</v>
      </c>
    </row>
    <row r="715" spans="2:7" x14ac:dyDescent="0.25">
      <c r="B715" s="3" t="s">
        <v>50</v>
      </c>
      <c r="C715" s="2">
        <v>40470.795138888891</v>
      </c>
      <c r="D715" s="3" t="s">
        <v>33</v>
      </c>
      <c r="E715" s="3" t="s">
        <v>135</v>
      </c>
      <c r="F715" s="3">
        <v>0</v>
      </c>
      <c r="G715" s="3" t="s">
        <v>51</v>
      </c>
    </row>
    <row r="716" spans="2:7" x14ac:dyDescent="0.25">
      <c r="B716" s="3" t="s">
        <v>50</v>
      </c>
      <c r="C716" s="2">
        <v>40509.345138888886</v>
      </c>
      <c r="D716" s="3" t="s">
        <v>15</v>
      </c>
      <c r="E716" s="3" t="s">
        <v>15</v>
      </c>
      <c r="F716" s="3">
        <v>0</v>
      </c>
      <c r="G716" s="3" t="s">
        <v>51</v>
      </c>
    </row>
    <row r="717" spans="2:7" x14ac:dyDescent="0.25">
      <c r="B717" s="3" t="s">
        <v>50</v>
      </c>
      <c r="C717" s="2">
        <v>40646.6875</v>
      </c>
      <c r="D717" s="3" t="s">
        <v>15</v>
      </c>
      <c r="E717" s="3" t="s">
        <v>15</v>
      </c>
      <c r="F717" s="3">
        <v>0</v>
      </c>
      <c r="G717" s="3" t="s">
        <v>51</v>
      </c>
    </row>
    <row r="718" spans="2:7" x14ac:dyDescent="0.25">
      <c r="B718" s="3" t="s">
        <v>50</v>
      </c>
      <c r="C718" s="2">
        <v>40708.388888888891</v>
      </c>
      <c r="D718" s="3" t="s">
        <v>7</v>
      </c>
      <c r="E718" s="3" t="s">
        <v>16</v>
      </c>
      <c r="F718" s="3">
        <v>0</v>
      </c>
      <c r="G718" s="3" t="s">
        <v>51</v>
      </c>
    </row>
    <row r="719" spans="2:7" hidden="1" x14ac:dyDescent="0.25">
      <c r="B719" s="3" t="s">
        <v>50</v>
      </c>
      <c r="C719" s="2">
        <v>40754.644444444442</v>
      </c>
      <c r="D719" s="3" t="s">
        <v>33</v>
      </c>
      <c r="E719" s="3" t="s">
        <v>178</v>
      </c>
      <c r="F719" s="3">
        <v>0</v>
      </c>
      <c r="G719" s="3" t="s">
        <v>51</v>
      </c>
    </row>
    <row r="720" spans="2:7" hidden="1" x14ac:dyDescent="0.25">
      <c r="B720" s="3" t="s">
        <v>50</v>
      </c>
      <c r="C720" s="2">
        <v>40755.589583333334</v>
      </c>
      <c r="D720" s="3" t="s">
        <v>33</v>
      </c>
      <c r="E720" s="3" t="s">
        <v>34</v>
      </c>
      <c r="F720" s="3">
        <v>0</v>
      </c>
      <c r="G720" s="3" t="s">
        <v>51</v>
      </c>
    </row>
    <row r="721" spans="2:7" x14ac:dyDescent="0.25">
      <c r="B721" s="3" t="s">
        <v>50</v>
      </c>
      <c r="C721" s="2">
        <v>40759.261805555558</v>
      </c>
      <c r="D721" s="3" t="s">
        <v>7</v>
      </c>
      <c r="E721" s="3" t="s">
        <v>16</v>
      </c>
      <c r="F721" s="3">
        <v>0</v>
      </c>
      <c r="G721" s="3" t="s">
        <v>51</v>
      </c>
    </row>
    <row r="722" spans="2:7" hidden="1" x14ac:dyDescent="0.25">
      <c r="B722" s="3" t="s">
        <v>50</v>
      </c>
      <c r="C722" s="2">
        <v>40783.579861111109</v>
      </c>
      <c r="D722" s="3" t="s">
        <v>33</v>
      </c>
      <c r="E722" s="3" t="s">
        <v>34</v>
      </c>
      <c r="F722" s="3">
        <v>0</v>
      </c>
      <c r="G722" s="3" t="s">
        <v>51</v>
      </c>
    </row>
    <row r="723" spans="2:7" x14ac:dyDescent="0.25">
      <c r="B723" s="3" t="s">
        <v>50</v>
      </c>
      <c r="C723" s="2">
        <v>41070.819444444445</v>
      </c>
      <c r="D723" s="3" t="s">
        <v>7</v>
      </c>
      <c r="E723" s="3" t="s">
        <v>41</v>
      </c>
      <c r="F723" s="3">
        <v>0</v>
      </c>
      <c r="G723" s="3" t="s">
        <v>51</v>
      </c>
    </row>
    <row r="724" spans="2:7" hidden="1" x14ac:dyDescent="0.25">
      <c r="B724" s="3" t="s">
        <v>50</v>
      </c>
      <c r="C724" s="2">
        <v>41132.691666666666</v>
      </c>
      <c r="D724" s="3" t="s">
        <v>33</v>
      </c>
      <c r="E724" s="3" t="s">
        <v>34</v>
      </c>
      <c r="F724" s="3">
        <v>0</v>
      </c>
      <c r="G724" s="3" t="s">
        <v>51</v>
      </c>
    </row>
    <row r="725" spans="2:7" hidden="1" x14ac:dyDescent="0.25">
      <c r="B725" s="3" t="s">
        <v>50</v>
      </c>
      <c r="C725" s="2">
        <v>41134.555555555555</v>
      </c>
      <c r="D725" s="3" t="s">
        <v>33</v>
      </c>
      <c r="E725" s="3" t="s">
        <v>34</v>
      </c>
      <c r="F725" s="3">
        <v>0</v>
      </c>
      <c r="G725" s="3" t="s">
        <v>51</v>
      </c>
    </row>
    <row r="726" spans="2:7" hidden="1" x14ac:dyDescent="0.25">
      <c r="B726" s="3" t="s">
        <v>50</v>
      </c>
      <c r="C726" s="2">
        <v>41175.386111111111</v>
      </c>
      <c r="D726" s="3" t="s">
        <v>10</v>
      </c>
      <c r="E726" s="3" t="s">
        <v>11</v>
      </c>
      <c r="F726" s="3">
        <v>0</v>
      </c>
      <c r="G726" s="3" t="s">
        <v>51</v>
      </c>
    </row>
    <row r="727" spans="2:7" x14ac:dyDescent="0.25">
      <c r="B727" s="3" t="s">
        <v>50</v>
      </c>
      <c r="C727" s="2">
        <v>41261.662499999999</v>
      </c>
      <c r="D727" s="3" t="s">
        <v>33</v>
      </c>
      <c r="E727" s="3" t="s">
        <v>135</v>
      </c>
      <c r="F727" s="3">
        <v>0</v>
      </c>
      <c r="G727" s="3" t="s">
        <v>51</v>
      </c>
    </row>
    <row r="728" spans="2:7" x14ac:dyDescent="0.25">
      <c r="B728" s="3" t="s">
        <v>50</v>
      </c>
      <c r="C728" s="2">
        <v>41316.880555555559</v>
      </c>
      <c r="D728" s="3" t="s">
        <v>15</v>
      </c>
      <c r="E728" s="3" t="s">
        <v>15</v>
      </c>
      <c r="F728" s="3">
        <v>0</v>
      </c>
      <c r="G728" s="3" t="s">
        <v>51</v>
      </c>
    </row>
    <row r="729" spans="2:7" x14ac:dyDescent="0.25">
      <c r="B729" s="3" t="s">
        <v>50</v>
      </c>
      <c r="C729" s="2">
        <v>41519.611805555556</v>
      </c>
      <c r="D729" s="3" t="s">
        <v>15</v>
      </c>
      <c r="E729" s="3" t="s">
        <v>15</v>
      </c>
      <c r="F729" s="3">
        <v>0</v>
      </c>
      <c r="G729" s="3" t="s">
        <v>51</v>
      </c>
    </row>
    <row r="730" spans="2:7" hidden="1" x14ac:dyDescent="0.25">
      <c r="B730" s="3" t="s">
        <v>50</v>
      </c>
      <c r="C730" s="2">
        <v>41523.550694444442</v>
      </c>
      <c r="D730" s="3" t="s">
        <v>33</v>
      </c>
      <c r="E730" s="3" t="s">
        <v>34</v>
      </c>
      <c r="F730" s="3">
        <v>0</v>
      </c>
      <c r="G730" s="3" t="s">
        <v>51</v>
      </c>
    </row>
    <row r="731" spans="2:7" x14ac:dyDescent="0.25">
      <c r="B731" s="3" t="s">
        <v>50</v>
      </c>
      <c r="C731" s="2">
        <v>41635.000694444447</v>
      </c>
      <c r="D731" s="3" t="s">
        <v>15</v>
      </c>
      <c r="E731" s="3" t="s">
        <v>15</v>
      </c>
      <c r="F731" s="3">
        <v>0</v>
      </c>
      <c r="G731" s="3" t="s">
        <v>51</v>
      </c>
    </row>
    <row r="732" spans="2:7" hidden="1" x14ac:dyDescent="0.25">
      <c r="B732" s="3" t="s">
        <v>52</v>
      </c>
      <c r="C732" s="2">
        <v>38420.287499999999</v>
      </c>
      <c r="D732" s="3" t="s">
        <v>10</v>
      </c>
      <c r="E732" s="3" t="s">
        <v>11</v>
      </c>
      <c r="F732" s="3">
        <v>0</v>
      </c>
      <c r="G732" s="3" t="s">
        <v>53</v>
      </c>
    </row>
    <row r="733" spans="2:7" hidden="1" x14ac:dyDescent="0.25">
      <c r="B733" s="3" t="s">
        <v>52</v>
      </c>
      <c r="C733" s="2">
        <v>38430.594444444447</v>
      </c>
      <c r="D733" s="3" t="s">
        <v>10</v>
      </c>
      <c r="E733" s="3" t="s">
        <v>11</v>
      </c>
      <c r="F733" s="3">
        <v>0</v>
      </c>
      <c r="G733" s="3" t="s">
        <v>53</v>
      </c>
    </row>
    <row r="734" spans="2:7" x14ac:dyDescent="0.25">
      <c r="B734" s="3" t="s">
        <v>52</v>
      </c>
      <c r="C734" s="2">
        <v>38464.512499999997</v>
      </c>
      <c r="D734" s="3" t="s">
        <v>15</v>
      </c>
      <c r="E734" s="3" t="s">
        <v>15</v>
      </c>
      <c r="F734" s="3">
        <v>0</v>
      </c>
      <c r="G734" s="3" t="s">
        <v>53</v>
      </c>
    </row>
    <row r="735" spans="2:7" x14ac:dyDescent="0.25">
      <c r="B735" s="3" t="s">
        <v>52</v>
      </c>
      <c r="C735" s="2">
        <v>38495.477083333331</v>
      </c>
      <c r="D735" s="3" t="s">
        <v>15</v>
      </c>
      <c r="E735" s="3" t="s">
        <v>15</v>
      </c>
      <c r="F735" s="3">
        <v>0</v>
      </c>
      <c r="G735" s="3" t="s">
        <v>53</v>
      </c>
    </row>
    <row r="736" spans="2:7" x14ac:dyDescent="0.25">
      <c r="B736" s="3" t="s">
        <v>52</v>
      </c>
      <c r="C736" s="2">
        <v>38563.666666666664</v>
      </c>
      <c r="D736" s="3" t="s">
        <v>15</v>
      </c>
      <c r="E736" s="3" t="s">
        <v>15</v>
      </c>
      <c r="F736" s="3">
        <v>0</v>
      </c>
      <c r="G736" s="3" t="s">
        <v>53</v>
      </c>
    </row>
    <row r="737" spans="2:7" hidden="1" x14ac:dyDescent="0.25">
      <c r="B737" s="3" t="s">
        <v>52</v>
      </c>
      <c r="C737" s="2">
        <v>38564.692361111112</v>
      </c>
      <c r="D737" s="3" t="s">
        <v>33</v>
      </c>
      <c r="E737" s="3" t="s">
        <v>34</v>
      </c>
      <c r="F737" s="3">
        <v>0</v>
      </c>
      <c r="G737" s="3" t="s">
        <v>53</v>
      </c>
    </row>
    <row r="738" spans="2:7" hidden="1" x14ac:dyDescent="0.25">
      <c r="B738" s="3" t="s">
        <v>52</v>
      </c>
      <c r="C738" s="2">
        <v>38572.933333333334</v>
      </c>
      <c r="D738" s="3" t="s">
        <v>33</v>
      </c>
      <c r="E738" s="3" t="s">
        <v>34</v>
      </c>
      <c r="F738" s="3">
        <v>0</v>
      </c>
      <c r="G738" s="3" t="s">
        <v>53</v>
      </c>
    </row>
    <row r="739" spans="2:7" hidden="1" x14ac:dyDescent="0.25">
      <c r="B739" s="3" t="s">
        <v>52</v>
      </c>
      <c r="C739" s="2">
        <v>38589.445138888892</v>
      </c>
      <c r="D739" s="3" t="s">
        <v>10</v>
      </c>
      <c r="E739" s="3" t="s">
        <v>11</v>
      </c>
      <c r="F739" s="3">
        <v>0</v>
      </c>
      <c r="G739" s="3" t="s">
        <v>53</v>
      </c>
    </row>
    <row r="740" spans="2:7" x14ac:dyDescent="0.25">
      <c r="B740" s="3" t="s">
        <v>52</v>
      </c>
      <c r="C740" s="2">
        <v>38653.800694444442</v>
      </c>
      <c r="D740" s="3" t="s">
        <v>15</v>
      </c>
      <c r="E740" s="3" t="s">
        <v>15</v>
      </c>
      <c r="F740" s="3">
        <v>0</v>
      </c>
      <c r="G740" s="3" t="s">
        <v>53</v>
      </c>
    </row>
    <row r="741" spans="2:7" x14ac:dyDescent="0.25">
      <c r="B741" s="3" t="s">
        <v>52</v>
      </c>
      <c r="C741" s="2">
        <v>38674.753472222219</v>
      </c>
      <c r="D741" s="3" t="s">
        <v>15</v>
      </c>
      <c r="E741" s="3" t="s">
        <v>15</v>
      </c>
      <c r="F741" s="3">
        <v>0</v>
      </c>
      <c r="G741" s="3" t="s">
        <v>53</v>
      </c>
    </row>
    <row r="742" spans="2:7" x14ac:dyDescent="0.25">
      <c r="B742" s="3" t="s">
        <v>52</v>
      </c>
      <c r="C742" s="2">
        <v>38682.712500000001</v>
      </c>
      <c r="D742" s="3" t="s">
        <v>15</v>
      </c>
      <c r="E742" s="3" t="s">
        <v>15</v>
      </c>
      <c r="F742" s="3">
        <v>0</v>
      </c>
      <c r="G742" s="3" t="s">
        <v>53</v>
      </c>
    </row>
    <row r="743" spans="2:7" x14ac:dyDescent="0.25">
      <c r="B743" s="3" t="s">
        <v>52</v>
      </c>
      <c r="C743" s="2">
        <v>38717.282638888886</v>
      </c>
      <c r="D743" s="3" t="s">
        <v>15</v>
      </c>
      <c r="E743" s="3" t="s">
        <v>15</v>
      </c>
      <c r="F743" s="3">
        <v>0</v>
      </c>
      <c r="G743" s="3" t="s">
        <v>53</v>
      </c>
    </row>
    <row r="744" spans="2:7" hidden="1" x14ac:dyDescent="0.25">
      <c r="B744" s="3" t="s">
        <v>52</v>
      </c>
      <c r="C744" s="2">
        <v>38748.275000000001</v>
      </c>
      <c r="D744" s="3" t="s">
        <v>10</v>
      </c>
      <c r="E744" s="3" t="s">
        <v>11</v>
      </c>
      <c r="F744" s="3">
        <v>0</v>
      </c>
      <c r="G744" s="3" t="s">
        <v>53</v>
      </c>
    </row>
    <row r="745" spans="2:7" hidden="1" x14ac:dyDescent="0.25">
      <c r="B745" s="3" t="s">
        <v>52</v>
      </c>
      <c r="C745" s="2">
        <v>38749.268750000003</v>
      </c>
      <c r="D745" s="3" t="s">
        <v>10</v>
      </c>
      <c r="E745" s="3" t="s">
        <v>11</v>
      </c>
      <c r="F745" s="3">
        <v>0</v>
      </c>
      <c r="G745" s="3" t="s">
        <v>53</v>
      </c>
    </row>
    <row r="746" spans="2:7" hidden="1" x14ac:dyDescent="0.25">
      <c r="B746" s="3" t="s">
        <v>52</v>
      </c>
      <c r="C746" s="2">
        <v>38772.661111111112</v>
      </c>
      <c r="D746" s="3" t="s">
        <v>12</v>
      </c>
      <c r="E746" s="3" t="s">
        <v>13</v>
      </c>
      <c r="F746" s="3">
        <v>0</v>
      </c>
      <c r="G746" s="3" t="s">
        <v>53</v>
      </c>
    </row>
    <row r="747" spans="2:7" hidden="1" x14ac:dyDescent="0.25">
      <c r="B747" s="3" t="s">
        <v>52</v>
      </c>
      <c r="C747" s="2">
        <v>38787.329861111109</v>
      </c>
      <c r="D747" s="3" t="s">
        <v>33</v>
      </c>
      <c r="E747" s="3" t="s">
        <v>34</v>
      </c>
      <c r="F747" s="3">
        <v>0</v>
      </c>
      <c r="G747" s="3" t="s">
        <v>53</v>
      </c>
    </row>
    <row r="748" spans="2:7" x14ac:dyDescent="0.25">
      <c r="B748" s="3" t="s">
        <v>52</v>
      </c>
      <c r="C748" s="2">
        <v>38888.670138888891</v>
      </c>
      <c r="D748" s="3" t="s">
        <v>15</v>
      </c>
      <c r="E748" s="3" t="s">
        <v>15</v>
      </c>
      <c r="F748" s="3">
        <v>0</v>
      </c>
      <c r="G748" s="3" t="s">
        <v>53</v>
      </c>
    </row>
    <row r="749" spans="2:7" x14ac:dyDescent="0.25">
      <c r="B749" s="3" t="s">
        <v>52</v>
      </c>
      <c r="C749" s="2">
        <v>38913.710416666669</v>
      </c>
      <c r="D749" s="3" t="s">
        <v>33</v>
      </c>
      <c r="E749" s="3" t="s">
        <v>135</v>
      </c>
      <c r="F749" s="3">
        <v>1</v>
      </c>
      <c r="G749" s="3" t="s">
        <v>53</v>
      </c>
    </row>
    <row r="750" spans="2:7" hidden="1" x14ac:dyDescent="0.25">
      <c r="B750" s="3" t="s">
        <v>52</v>
      </c>
      <c r="C750" s="2">
        <v>38962.662499999999</v>
      </c>
      <c r="D750" s="3" t="s">
        <v>33</v>
      </c>
      <c r="E750" s="3" t="s">
        <v>34</v>
      </c>
      <c r="F750" s="3">
        <v>0</v>
      </c>
      <c r="G750" s="3" t="s">
        <v>53</v>
      </c>
    </row>
    <row r="751" spans="2:7" x14ac:dyDescent="0.25">
      <c r="B751" s="3" t="s">
        <v>52</v>
      </c>
      <c r="C751" s="2">
        <v>38994.629166666666</v>
      </c>
      <c r="D751" s="3" t="s">
        <v>7</v>
      </c>
      <c r="E751" s="3" t="s">
        <v>41</v>
      </c>
      <c r="F751" s="3">
        <v>0</v>
      </c>
      <c r="G751" s="3" t="s">
        <v>53</v>
      </c>
    </row>
    <row r="752" spans="2:7" x14ac:dyDescent="0.25">
      <c r="B752" s="3" t="s">
        <v>52</v>
      </c>
      <c r="C752" s="2">
        <v>39079.356249999997</v>
      </c>
      <c r="D752" s="3" t="s">
        <v>15</v>
      </c>
      <c r="E752" s="3" t="s">
        <v>15</v>
      </c>
      <c r="F752" s="3">
        <v>0</v>
      </c>
      <c r="G752" s="3" t="s">
        <v>53</v>
      </c>
    </row>
    <row r="753" spans="2:7" x14ac:dyDescent="0.25">
      <c r="B753" s="3" t="s">
        <v>52</v>
      </c>
      <c r="C753" s="2">
        <v>39094.34375</v>
      </c>
      <c r="D753" s="3" t="s">
        <v>15</v>
      </c>
      <c r="E753" s="3" t="s">
        <v>15</v>
      </c>
      <c r="F753" s="3">
        <v>0</v>
      </c>
      <c r="G753" s="3" t="s">
        <v>53</v>
      </c>
    </row>
    <row r="754" spans="2:7" hidden="1" x14ac:dyDescent="0.25">
      <c r="B754" s="3" t="s">
        <v>52</v>
      </c>
      <c r="C754" s="2">
        <v>39112.290277777778</v>
      </c>
      <c r="D754" s="3" t="s">
        <v>10</v>
      </c>
      <c r="E754" s="3" t="s">
        <v>72</v>
      </c>
      <c r="F754" s="3">
        <v>0</v>
      </c>
      <c r="G754" s="3" t="s">
        <v>53</v>
      </c>
    </row>
    <row r="755" spans="2:7" x14ac:dyDescent="0.25">
      <c r="B755" s="3" t="s">
        <v>52</v>
      </c>
      <c r="C755" s="2">
        <v>39193.250694444447</v>
      </c>
      <c r="D755" s="3" t="s">
        <v>33</v>
      </c>
      <c r="E755" s="3" t="s">
        <v>135</v>
      </c>
      <c r="F755" s="3">
        <v>0</v>
      </c>
      <c r="G755" s="3" t="s">
        <v>53</v>
      </c>
    </row>
    <row r="756" spans="2:7" x14ac:dyDescent="0.25">
      <c r="B756" s="3" t="s">
        <v>52</v>
      </c>
      <c r="C756" s="2">
        <v>39241.368750000001</v>
      </c>
      <c r="D756" s="3" t="s">
        <v>15</v>
      </c>
      <c r="E756" s="3" t="s">
        <v>15</v>
      </c>
      <c r="F756" s="3">
        <v>0</v>
      </c>
      <c r="G756" s="3" t="s">
        <v>53</v>
      </c>
    </row>
    <row r="757" spans="2:7" hidden="1" x14ac:dyDescent="0.25">
      <c r="B757" s="3" t="s">
        <v>52</v>
      </c>
      <c r="C757" s="2">
        <v>39440.363888888889</v>
      </c>
      <c r="D757" s="3" t="s">
        <v>10</v>
      </c>
      <c r="E757" s="3" t="s">
        <v>11</v>
      </c>
      <c r="F757" s="3">
        <v>0</v>
      </c>
      <c r="G757" s="3" t="s">
        <v>53</v>
      </c>
    </row>
    <row r="758" spans="2:7" hidden="1" x14ac:dyDescent="0.25">
      <c r="B758" s="3" t="s">
        <v>52</v>
      </c>
      <c r="C758" s="2">
        <v>39455.296527777777</v>
      </c>
      <c r="D758" s="3" t="s">
        <v>10</v>
      </c>
      <c r="E758" s="3" t="s">
        <v>11</v>
      </c>
      <c r="F758" s="3">
        <v>0</v>
      </c>
      <c r="G758" s="3" t="s">
        <v>53</v>
      </c>
    </row>
    <row r="759" spans="2:7" hidden="1" x14ac:dyDescent="0.25">
      <c r="B759" s="3" t="s">
        <v>52</v>
      </c>
      <c r="C759" s="2">
        <v>39460.291666666664</v>
      </c>
      <c r="D759" s="3" t="s">
        <v>10</v>
      </c>
      <c r="E759" s="3" t="s">
        <v>11</v>
      </c>
      <c r="F759" s="3">
        <v>0</v>
      </c>
      <c r="G759" s="3" t="s">
        <v>53</v>
      </c>
    </row>
    <row r="760" spans="2:7" hidden="1" x14ac:dyDescent="0.25">
      <c r="B760" s="3" t="s">
        <v>52</v>
      </c>
      <c r="C760" s="2">
        <v>39470.27847222222</v>
      </c>
      <c r="D760" s="3" t="s">
        <v>10</v>
      </c>
      <c r="E760" s="3" t="s">
        <v>11</v>
      </c>
      <c r="F760" s="3">
        <v>0</v>
      </c>
      <c r="G760" s="3" t="s">
        <v>53</v>
      </c>
    </row>
    <row r="761" spans="2:7" hidden="1" x14ac:dyDescent="0.25">
      <c r="B761" s="3" t="s">
        <v>52</v>
      </c>
      <c r="C761" s="2">
        <v>39477.307638888888</v>
      </c>
      <c r="D761" s="3" t="s">
        <v>10</v>
      </c>
      <c r="E761" s="3" t="s">
        <v>11</v>
      </c>
      <c r="F761" s="3">
        <v>0</v>
      </c>
      <c r="G761" s="3" t="s">
        <v>53</v>
      </c>
    </row>
    <row r="762" spans="2:7" x14ac:dyDescent="0.25">
      <c r="B762" s="3" t="s">
        <v>52</v>
      </c>
      <c r="C762" s="2">
        <v>39482.043055555558</v>
      </c>
      <c r="D762" s="3" t="s">
        <v>33</v>
      </c>
      <c r="E762" s="3" t="s">
        <v>135</v>
      </c>
      <c r="F762" s="3">
        <v>0</v>
      </c>
      <c r="G762" s="3" t="s">
        <v>53</v>
      </c>
    </row>
    <row r="763" spans="2:7" hidden="1" x14ac:dyDescent="0.25">
      <c r="B763" s="3" t="s">
        <v>52</v>
      </c>
      <c r="C763" s="2">
        <v>39689.162499999999</v>
      </c>
      <c r="D763" s="3" t="s">
        <v>28</v>
      </c>
      <c r="E763" s="3" t="s">
        <v>160</v>
      </c>
      <c r="F763" s="3">
        <v>0</v>
      </c>
      <c r="G763" s="3" t="s">
        <v>53</v>
      </c>
    </row>
    <row r="764" spans="2:7" x14ac:dyDescent="0.25">
      <c r="B764" s="3" t="s">
        <v>52</v>
      </c>
      <c r="C764" s="2">
        <v>39702.711111111108</v>
      </c>
      <c r="D764" s="3" t="s">
        <v>15</v>
      </c>
      <c r="E764" s="3" t="s">
        <v>15</v>
      </c>
      <c r="F764" s="3">
        <v>0</v>
      </c>
      <c r="G764" s="3" t="s">
        <v>53</v>
      </c>
    </row>
    <row r="765" spans="2:7" x14ac:dyDescent="0.25">
      <c r="B765" s="3" t="s">
        <v>52</v>
      </c>
      <c r="C765" s="2">
        <v>39741.052083333336</v>
      </c>
      <c r="D765" s="3" t="s">
        <v>15</v>
      </c>
      <c r="E765" s="3" t="s">
        <v>15</v>
      </c>
      <c r="F765" s="3">
        <v>0</v>
      </c>
      <c r="G765" s="3" t="s">
        <v>53</v>
      </c>
    </row>
    <row r="766" spans="2:7" x14ac:dyDescent="0.25">
      <c r="B766" s="3" t="s">
        <v>52</v>
      </c>
      <c r="C766" s="2">
        <v>39745.444444444445</v>
      </c>
      <c r="D766" s="3" t="s">
        <v>7</v>
      </c>
      <c r="E766" s="3" t="s">
        <v>41</v>
      </c>
      <c r="F766" s="3">
        <v>0</v>
      </c>
      <c r="G766" s="3" t="s">
        <v>53</v>
      </c>
    </row>
    <row r="767" spans="2:7" hidden="1" x14ac:dyDescent="0.25">
      <c r="B767" s="3" t="s">
        <v>52</v>
      </c>
      <c r="C767" s="2">
        <v>39799.368055555555</v>
      </c>
      <c r="D767" s="3" t="s">
        <v>33</v>
      </c>
      <c r="E767" s="3" t="s">
        <v>178</v>
      </c>
      <c r="F767" s="3">
        <v>0</v>
      </c>
      <c r="G767" s="3" t="s">
        <v>53</v>
      </c>
    </row>
    <row r="768" spans="2:7" hidden="1" x14ac:dyDescent="0.25">
      <c r="B768" s="3" t="s">
        <v>52</v>
      </c>
      <c r="C768" s="2">
        <v>39811.538194444445</v>
      </c>
      <c r="D768" s="3" t="s">
        <v>33</v>
      </c>
      <c r="E768" s="3" t="s">
        <v>178</v>
      </c>
      <c r="F768" s="3">
        <v>0</v>
      </c>
      <c r="G768" s="3" t="s">
        <v>53</v>
      </c>
    </row>
    <row r="769" spans="2:7" x14ac:dyDescent="0.25">
      <c r="B769" s="3" t="s">
        <v>52</v>
      </c>
      <c r="C769" s="2">
        <v>39856.979166666664</v>
      </c>
      <c r="D769" s="3" t="s">
        <v>15</v>
      </c>
      <c r="E769" s="3" t="s">
        <v>15</v>
      </c>
      <c r="F769" s="3">
        <v>0</v>
      </c>
      <c r="G769" s="3" t="s">
        <v>53</v>
      </c>
    </row>
    <row r="770" spans="2:7" x14ac:dyDescent="0.25">
      <c r="B770" s="3" t="s">
        <v>52</v>
      </c>
      <c r="C770" s="2">
        <v>40081.182638888888</v>
      </c>
      <c r="D770" s="3" t="s">
        <v>15</v>
      </c>
      <c r="E770" s="3" t="s">
        <v>15</v>
      </c>
      <c r="F770" s="3">
        <v>0</v>
      </c>
      <c r="G770" s="3" t="s">
        <v>53</v>
      </c>
    </row>
    <row r="771" spans="2:7" x14ac:dyDescent="0.25">
      <c r="B771" s="3" t="s">
        <v>52</v>
      </c>
      <c r="C771" s="2">
        <v>40233.804861111108</v>
      </c>
      <c r="D771" s="3" t="s">
        <v>15</v>
      </c>
      <c r="E771" s="3" t="s">
        <v>15</v>
      </c>
      <c r="F771" s="3">
        <v>0</v>
      </c>
      <c r="G771" s="3" t="s">
        <v>53</v>
      </c>
    </row>
    <row r="772" spans="2:7" x14ac:dyDescent="0.25">
      <c r="B772" s="3" t="s">
        <v>52</v>
      </c>
      <c r="C772" s="2">
        <v>40252.493750000001</v>
      </c>
      <c r="D772" s="3" t="s">
        <v>15</v>
      </c>
      <c r="E772" s="3" t="s">
        <v>15</v>
      </c>
      <c r="F772" s="3">
        <v>0</v>
      </c>
      <c r="G772" s="3" t="s">
        <v>53</v>
      </c>
    </row>
    <row r="773" spans="2:7" hidden="1" x14ac:dyDescent="0.25">
      <c r="B773" s="3" t="s">
        <v>52</v>
      </c>
      <c r="C773" s="2">
        <v>40374.699999999997</v>
      </c>
      <c r="D773" s="3" t="s">
        <v>33</v>
      </c>
      <c r="E773" s="3" t="s">
        <v>34</v>
      </c>
      <c r="F773" s="3">
        <v>1</v>
      </c>
      <c r="G773" s="3" t="s">
        <v>53</v>
      </c>
    </row>
    <row r="774" spans="2:7" x14ac:dyDescent="0.25">
      <c r="B774" s="3" t="s">
        <v>52</v>
      </c>
      <c r="C774" s="2">
        <v>40498.331250000003</v>
      </c>
      <c r="D774" s="3" t="s">
        <v>15</v>
      </c>
      <c r="E774" s="3" t="s">
        <v>15</v>
      </c>
      <c r="F774" s="3">
        <v>0</v>
      </c>
      <c r="G774" s="3" t="s">
        <v>53</v>
      </c>
    </row>
    <row r="775" spans="2:7" x14ac:dyDescent="0.25">
      <c r="B775" s="3" t="s">
        <v>52</v>
      </c>
      <c r="C775" s="2">
        <v>40594.217361111114</v>
      </c>
      <c r="D775" s="3" t="s">
        <v>15</v>
      </c>
      <c r="E775" s="3" t="s">
        <v>15</v>
      </c>
      <c r="F775" s="3">
        <v>0</v>
      </c>
      <c r="G775" s="3" t="s">
        <v>53</v>
      </c>
    </row>
    <row r="776" spans="2:7" x14ac:dyDescent="0.25">
      <c r="B776" s="3" t="s">
        <v>52</v>
      </c>
      <c r="C776" s="2">
        <v>40665.520833333336</v>
      </c>
      <c r="D776" s="3" t="s">
        <v>33</v>
      </c>
      <c r="E776" s="3" t="s">
        <v>37</v>
      </c>
      <c r="F776" s="3">
        <v>0</v>
      </c>
      <c r="G776" s="3" t="s">
        <v>53</v>
      </c>
    </row>
    <row r="777" spans="2:7" x14ac:dyDescent="0.25">
      <c r="B777" s="3" t="s">
        <v>52</v>
      </c>
      <c r="C777" s="2">
        <v>40692.490972222222</v>
      </c>
      <c r="D777" s="3" t="s">
        <v>7</v>
      </c>
      <c r="E777" s="3" t="s">
        <v>41</v>
      </c>
      <c r="F777" s="3">
        <v>0</v>
      </c>
      <c r="G777" s="3" t="s">
        <v>53</v>
      </c>
    </row>
    <row r="778" spans="2:7" hidden="1" x14ac:dyDescent="0.25">
      <c r="B778" s="3" t="s">
        <v>52</v>
      </c>
      <c r="C778" s="2">
        <v>40799.252083333333</v>
      </c>
      <c r="D778" s="3" t="s">
        <v>33</v>
      </c>
      <c r="E778" s="3" t="s">
        <v>34</v>
      </c>
      <c r="F778" s="3">
        <v>0</v>
      </c>
      <c r="G778" s="3" t="s">
        <v>53</v>
      </c>
    </row>
    <row r="779" spans="2:7" x14ac:dyDescent="0.25">
      <c r="B779" s="3" t="s">
        <v>52</v>
      </c>
      <c r="C779" s="2">
        <v>40799.443055555559</v>
      </c>
      <c r="D779" s="3" t="s">
        <v>15</v>
      </c>
      <c r="E779" s="3" t="s">
        <v>15</v>
      </c>
      <c r="F779" s="3">
        <v>0</v>
      </c>
      <c r="G779" s="3" t="s">
        <v>53</v>
      </c>
    </row>
    <row r="780" spans="2:7" hidden="1" x14ac:dyDescent="0.25">
      <c r="B780" s="3" t="s">
        <v>52</v>
      </c>
      <c r="C780" s="2">
        <v>40974.368055555555</v>
      </c>
      <c r="D780" s="3" t="s">
        <v>10</v>
      </c>
      <c r="E780" s="3" t="s">
        <v>11</v>
      </c>
      <c r="F780" s="3">
        <v>0</v>
      </c>
      <c r="G780" s="3" t="s">
        <v>53</v>
      </c>
    </row>
    <row r="781" spans="2:7" x14ac:dyDescent="0.25">
      <c r="B781" s="3" t="s">
        <v>52</v>
      </c>
      <c r="C781" s="2">
        <v>40986.0625</v>
      </c>
      <c r="D781" s="3" t="s">
        <v>33</v>
      </c>
      <c r="E781" s="3" t="s">
        <v>135</v>
      </c>
      <c r="F781" s="3">
        <v>0</v>
      </c>
      <c r="G781" s="3" t="s">
        <v>53</v>
      </c>
    </row>
    <row r="782" spans="2:7" x14ac:dyDescent="0.25">
      <c r="B782" s="3" t="s">
        <v>52</v>
      </c>
      <c r="C782" s="2">
        <v>40986.386111111111</v>
      </c>
      <c r="D782" s="3" t="s">
        <v>33</v>
      </c>
      <c r="E782" s="3" t="s">
        <v>135</v>
      </c>
      <c r="F782" s="3">
        <v>0</v>
      </c>
      <c r="G782" s="3" t="s">
        <v>53</v>
      </c>
    </row>
    <row r="783" spans="2:7" x14ac:dyDescent="0.25">
      <c r="B783" s="3" t="s">
        <v>52</v>
      </c>
      <c r="C783" s="2">
        <v>40986.419444444444</v>
      </c>
      <c r="D783" s="3" t="s">
        <v>33</v>
      </c>
      <c r="E783" s="3" t="s">
        <v>135</v>
      </c>
      <c r="F783" s="3">
        <v>0</v>
      </c>
      <c r="G783" s="3" t="s">
        <v>53</v>
      </c>
    </row>
    <row r="784" spans="2:7" x14ac:dyDescent="0.25">
      <c r="B784" s="3" t="s">
        <v>52</v>
      </c>
      <c r="C784" s="2">
        <v>40986.43472222222</v>
      </c>
      <c r="D784" s="3" t="s">
        <v>33</v>
      </c>
      <c r="E784" s="3" t="s">
        <v>135</v>
      </c>
      <c r="F784" s="3">
        <v>0</v>
      </c>
      <c r="G784" s="3" t="s">
        <v>53</v>
      </c>
    </row>
    <row r="785" spans="2:7" x14ac:dyDescent="0.25">
      <c r="B785" s="3" t="s">
        <v>52</v>
      </c>
      <c r="C785" s="2">
        <v>40986.501388888886</v>
      </c>
      <c r="D785" s="3" t="s">
        <v>33</v>
      </c>
      <c r="E785" s="3" t="s">
        <v>37</v>
      </c>
      <c r="F785" s="3">
        <v>0</v>
      </c>
      <c r="G785" s="3" t="s">
        <v>53</v>
      </c>
    </row>
    <row r="786" spans="2:7" x14ac:dyDescent="0.25">
      <c r="B786" s="3" t="s">
        <v>52</v>
      </c>
      <c r="C786" s="2">
        <v>41013.242361111108</v>
      </c>
      <c r="D786" s="3" t="s">
        <v>15</v>
      </c>
      <c r="E786" s="3" t="s">
        <v>15</v>
      </c>
      <c r="F786" s="3">
        <v>0</v>
      </c>
      <c r="G786" s="3" t="s">
        <v>53</v>
      </c>
    </row>
    <row r="787" spans="2:7" x14ac:dyDescent="0.25">
      <c r="B787" s="3" t="s">
        <v>52</v>
      </c>
      <c r="C787" s="2">
        <v>41013.279861111114</v>
      </c>
      <c r="D787" s="3" t="s">
        <v>15</v>
      </c>
      <c r="E787" s="3" t="s">
        <v>15</v>
      </c>
      <c r="F787" s="3">
        <v>0</v>
      </c>
      <c r="G787" s="3" t="s">
        <v>53</v>
      </c>
    </row>
    <row r="788" spans="2:7" x14ac:dyDescent="0.25">
      <c r="B788" s="3" t="s">
        <v>52</v>
      </c>
      <c r="C788" s="2">
        <v>41013.286805555559</v>
      </c>
      <c r="D788" s="3" t="s">
        <v>15</v>
      </c>
      <c r="E788" s="3" t="s">
        <v>15</v>
      </c>
      <c r="F788" s="3">
        <v>0</v>
      </c>
      <c r="G788" s="3" t="s">
        <v>53</v>
      </c>
    </row>
    <row r="789" spans="2:7" x14ac:dyDescent="0.25">
      <c r="B789" s="3" t="s">
        <v>52</v>
      </c>
      <c r="C789" s="2">
        <v>41013.293749999997</v>
      </c>
      <c r="D789" s="3" t="s">
        <v>15</v>
      </c>
      <c r="E789" s="3" t="s">
        <v>15</v>
      </c>
      <c r="F789" s="3">
        <v>0</v>
      </c>
      <c r="G789" s="3" t="s">
        <v>53</v>
      </c>
    </row>
    <row r="790" spans="2:7" x14ac:dyDescent="0.25">
      <c r="B790" s="3" t="s">
        <v>52</v>
      </c>
      <c r="C790" s="2">
        <v>41013.298611111109</v>
      </c>
      <c r="D790" s="3" t="s">
        <v>15</v>
      </c>
      <c r="E790" s="3" t="s">
        <v>15</v>
      </c>
      <c r="F790" s="3">
        <v>0</v>
      </c>
      <c r="G790" s="3" t="s">
        <v>53</v>
      </c>
    </row>
    <row r="791" spans="2:7" hidden="1" x14ac:dyDescent="0.25">
      <c r="B791" s="3" t="s">
        <v>52</v>
      </c>
      <c r="C791" s="2">
        <v>41132.700694444444</v>
      </c>
      <c r="D791" s="3" t="s">
        <v>33</v>
      </c>
      <c r="E791" s="3" t="s">
        <v>34</v>
      </c>
      <c r="F791" s="3">
        <v>0</v>
      </c>
      <c r="G791" s="3" t="s">
        <v>53</v>
      </c>
    </row>
    <row r="792" spans="2:7" x14ac:dyDescent="0.25">
      <c r="B792" s="3" t="s">
        <v>52</v>
      </c>
      <c r="C792" s="2">
        <v>41288.236805555556</v>
      </c>
      <c r="D792" s="3" t="s">
        <v>15</v>
      </c>
      <c r="E792" s="3" t="s">
        <v>15</v>
      </c>
      <c r="F792" s="3">
        <v>0</v>
      </c>
      <c r="G792" s="3" t="s">
        <v>53</v>
      </c>
    </row>
    <row r="793" spans="2:7" x14ac:dyDescent="0.25">
      <c r="B793" s="3" t="s">
        <v>52</v>
      </c>
      <c r="C793" s="2">
        <v>41354.314583333333</v>
      </c>
      <c r="D793" s="3" t="s">
        <v>15</v>
      </c>
      <c r="E793" s="3" t="s">
        <v>15</v>
      </c>
      <c r="F793" s="3">
        <v>0</v>
      </c>
      <c r="G793" s="3" t="s">
        <v>53</v>
      </c>
    </row>
    <row r="794" spans="2:7" hidden="1" x14ac:dyDescent="0.25">
      <c r="B794" s="3" t="s">
        <v>52</v>
      </c>
      <c r="C794" s="2">
        <v>41452.415277777778</v>
      </c>
      <c r="D794" s="3" t="s">
        <v>7</v>
      </c>
      <c r="E794" s="3" t="s">
        <v>14</v>
      </c>
      <c r="F794" s="3">
        <v>0</v>
      </c>
      <c r="G794" s="3" t="s">
        <v>53</v>
      </c>
    </row>
    <row r="795" spans="2:7" hidden="1" x14ac:dyDescent="0.25">
      <c r="B795" s="3" t="s">
        <v>52</v>
      </c>
      <c r="C795" s="2">
        <v>41520.637499999997</v>
      </c>
      <c r="D795" s="3" t="s">
        <v>33</v>
      </c>
      <c r="E795" s="3" t="s">
        <v>34</v>
      </c>
      <c r="F795" s="3">
        <v>0</v>
      </c>
      <c r="G795" s="3" t="s">
        <v>53</v>
      </c>
    </row>
    <row r="796" spans="2:7" hidden="1" x14ac:dyDescent="0.25">
      <c r="B796" s="3" t="s">
        <v>52</v>
      </c>
      <c r="C796" s="2">
        <v>41669.531944444447</v>
      </c>
      <c r="D796" s="3" t="s">
        <v>7</v>
      </c>
      <c r="E796" s="3" t="s">
        <v>14</v>
      </c>
      <c r="F796" s="3">
        <v>0</v>
      </c>
      <c r="G796" s="3" t="s">
        <v>53</v>
      </c>
    </row>
    <row r="797" spans="2:7" hidden="1" x14ac:dyDescent="0.25">
      <c r="B797" s="3" t="s">
        <v>52</v>
      </c>
      <c r="C797" s="2">
        <v>41854.801388888889</v>
      </c>
      <c r="D797" s="3" t="s">
        <v>10</v>
      </c>
      <c r="E797" s="3" t="s">
        <v>85</v>
      </c>
      <c r="F797" s="3">
        <v>0</v>
      </c>
      <c r="G797" s="3" t="s">
        <v>53</v>
      </c>
    </row>
    <row r="798" spans="2:7" hidden="1" x14ac:dyDescent="0.25">
      <c r="B798" s="3" t="s">
        <v>52</v>
      </c>
      <c r="C798" s="2">
        <v>41934.752083333333</v>
      </c>
      <c r="D798" s="3" t="s">
        <v>7</v>
      </c>
      <c r="E798" s="3" t="s">
        <v>137</v>
      </c>
      <c r="F798" s="3">
        <v>0</v>
      </c>
      <c r="G798" s="3" t="s">
        <v>53</v>
      </c>
    </row>
    <row r="799" spans="2:7" hidden="1" x14ac:dyDescent="0.25">
      <c r="B799" s="3" t="s">
        <v>54</v>
      </c>
      <c r="C799" s="2">
        <v>38372.27847222222</v>
      </c>
      <c r="D799" s="3" t="s">
        <v>10</v>
      </c>
      <c r="E799" s="3" t="s">
        <v>11</v>
      </c>
      <c r="F799" s="3">
        <v>0</v>
      </c>
      <c r="G799" s="3" t="s">
        <v>55</v>
      </c>
    </row>
    <row r="800" spans="2:7" hidden="1" x14ac:dyDescent="0.25">
      <c r="B800" s="3" t="s">
        <v>54</v>
      </c>
      <c r="C800" s="2">
        <v>38403.265277777777</v>
      </c>
      <c r="D800" s="3" t="s">
        <v>10</v>
      </c>
      <c r="E800" s="3" t="s">
        <v>11</v>
      </c>
      <c r="F800" s="3">
        <v>0</v>
      </c>
      <c r="G800" s="3" t="s">
        <v>55</v>
      </c>
    </row>
    <row r="801" spans="2:7" hidden="1" x14ac:dyDescent="0.25">
      <c r="B801" s="3" t="s">
        <v>54</v>
      </c>
      <c r="C801" s="2">
        <v>38408.252083333333</v>
      </c>
      <c r="D801" s="3" t="s">
        <v>10</v>
      </c>
      <c r="E801" s="3" t="s">
        <v>11</v>
      </c>
      <c r="F801" s="3">
        <v>0</v>
      </c>
      <c r="G801" s="3" t="s">
        <v>55</v>
      </c>
    </row>
    <row r="802" spans="2:7" x14ac:dyDescent="0.25">
      <c r="B802" s="3" t="s">
        <v>54</v>
      </c>
      <c r="C802" s="2">
        <v>38419.708333333336</v>
      </c>
      <c r="D802" s="3" t="s">
        <v>15</v>
      </c>
      <c r="E802" s="3" t="s">
        <v>15</v>
      </c>
      <c r="F802" s="3">
        <v>0</v>
      </c>
      <c r="G802" s="3" t="s">
        <v>55</v>
      </c>
    </row>
    <row r="803" spans="2:7" hidden="1" x14ac:dyDescent="0.25">
      <c r="B803" s="3" t="s">
        <v>54</v>
      </c>
      <c r="C803" s="2">
        <v>38428.267361111109</v>
      </c>
      <c r="D803" s="3" t="s">
        <v>10</v>
      </c>
      <c r="E803" s="3" t="s">
        <v>11</v>
      </c>
      <c r="F803" s="3">
        <v>0</v>
      </c>
      <c r="G803" s="3" t="s">
        <v>55</v>
      </c>
    </row>
    <row r="804" spans="2:7" x14ac:dyDescent="0.25">
      <c r="B804" s="3" t="s">
        <v>54</v>
      </c>
      <c r="C804" s="2">
        <v>38439.865972222222</v>
      </c>
      <c r="D804" s="3" t="s">
        <v>7</v>
      </c>
      <c r="E804" s="3" t="s">
        <v>81</v>
      </c>
      <c r="F804" s="3">
        <v>0</v>
      </c>
      <c r="G804" s="3" t="s">
        <v>55</v>
      </c>
    </row>
    <row r="805" spans="2:7" hidden="1" x14ac:dyDescent="0.25">
      <c r="B805" s="3" t="s">
        <v>54</v>
      </c>
      <c r="C805" s="2">
        <v>38574.440972222219</v>
      </c>
      <c r="D805" s="3" t="s">
        <v>33</v>
      </c>
      <c r="E805" s="3" t="s">
        <v>34</v>
      </c>
      <c r="F805" s="3">
        <v>0</v>
      </c>
      <c r="G805" s="3" t="s">
        <v>55</v>
      </c>
    </row>
    <row r="806" spans="2:7" hidden="1" x14ac:dyDescent="0.25">
      <c r="B806" s="3" t="s">
        <v>54</v>
      </c>
      <c r="C806" s="2">
        <v>38574.458333333336</v>
      </c>
      <c r="D806" s="3" t="s">
        <v>33</v>
      </c>
      <c r="E806" s="3" t="s">
        <v>34</v>
      </c>
      <c r="F806" s="3">
        <v>0</v>
      </c>
      <c r="G806" s="3" t="s">
        <v>55</v>
      </c>
    </row>
    <row r="807" spans="2:7" x14ac:dyDescent="0.25">
      <c r="B807" s="3" t="s">
        <v>54</v>
      </c>
      <c r="C807" s="2">
        <v>38708.270833333336</v>
      </c>
      <c r="D807" s="3" t="s">
        <v>15</v>
      </c>
      <c r="E807" s="3" t="s">
        <v>15</v>
      </c>
      <c r="F807" s="3">
        <v>0</v>
      </c>
      <c r="G807" s="3" t="s">
        <v>55</v>
      </c>
    </row>
    <row r="808" spans="2:7" x14ac:dyDescent="0.25">
      <c r="B808" s="3" t="s">
        <v>54</v>
      </c>
      <c r="C808" s="2">
        <v>38718.275694444441</v>
      </c>
      <c r="D808" s="3" t="s">
        <v>15</v>
      </c>
      <c r="E808" s="3" t="s">
        <v>15</v>
      </c>
      <c r="F808" s="3">
        <v>0</v>
      </c>
      <c r="G808" s="3" t="s">
        <v>55</v>
      </c>
    </row>
    <row r="809" spans="2:7" hidden="1" x14ac:dyDescent="0.25">
      <c r="B809" s="3" t="s">
        <v>54</v>
      </c>
      <c r="C809" s="2">
        <v>38720.272222222222</v>
      </c>
      <c r="D809" s="3" t="s">
        <v>10</v>
      </c>
      <c r="E809" s="3" t="s">
        <v>11</v>
      </c>
      <c r="F809" s="3">
        <v>0</v>
      </c>
      <c r="G809" s="3" t="s">
        <v>55</v>
      </c>
    </row>
    <row r="810" spans="2:7" x14ac:dyDescent="0.25">
      <c r="B810" s="3" t="s">
        <v>54</v>
      </c>
      <c r="C810" s="2">
        <v>38758.469444444447</v>
      </c>
      <c r="D810" s="3" t="s">
        <v>15</v>
      </c>
      <c r="E810" s="3" t="s">
        <v>15</v>
      </c>
      <c r="F810" s="3">
        <v>0</v>
      </c>
      <c r="G810" s="3" t="s">
        <v>55</v>
      </c>
    </row>
    <row r="811" spans="2:7" hidden="1" x14ac:dyDescent="0.25">
      <c r="B811" s="3" t="s">
        <v>54</v>
      </c>
      <c r="C811" s="2">
        <v>38776.259722222225</v>
      </c>
      <c r="D811" s="3" t="s">
        <v>10</v>
      </c>
      <c r="E811" s="3" t="s">
        <v>11</v>
      </c>
      <c r="F811" s="3">
        <v>0</v>
      </c>
      <c r="G811" s="3" t="s">
        <v>55</v>
      </c>
    </row>
    <row r="812" spans="2:7" x14ac:dyDescent="0.25">
      <c r="B812" s="3" t="s">
        <v>54</v>
      </c>
      <c r="C812" s="2">
        <v>38797.340277777781</v>
      </c>
      <c r="D812" s="3" t="s">
        <v>15</v>
      </c>
      <c r="E812" s="3" t="s">
        <v>15</v>
      </c>
      <c r="F812" s="3">
        <v>0</v>
      </c>
      <c r="G812" s="3" t="s">
        <v>55</v>
      </c>
    </row>
    <row r="813" spans="2:7" x14ac:dyDescent="0.25">
      <c r="B813" s="3" t="s">
        <v>54</v>
      </c>
      <c r="C813" s="2">
        <v>38843.28125</v>
      </c>
      <c r="D813" s="3" t="s">
        <v>15</v>
      </c>
      <c r="E813" s="3" t="s">
        <v>15</v>
      </c>
      <c r="F813" s="3">
        <v>0</v>
      </c>
      <c r="G813" s="3" t="s">
        <v>55</v>
      </c>
    </row>
    <row r="814" spans="2:7" x14ac:dyDescent="0.25">
      <c r="B814" s="3" t="s">
        <v>54</v>
      </c>
      <c r="C814" s="2">
        <v>38874.723611111112</v>
      </c>
      <c r="D814" s="3" t="s">
        <v>15</v>
      </c>
      <c r="E814" s="3" t="s">
        <v>15</v>
      </c>
      <c r="F814" s="3">
        <v>0</v>
      </c>
      <c r="G814" s="3" t="s">
        <v>55</v>
      </c>
    </row>
    <row r="815" spans="2:7" hidden="1" x14ac:dyDescent="0.25">
      <c r="B815" s="3" t="s">
        <v>54</v>
      </c>
      <c r="C815" s="2">
        <v>38881.460416666669</v>
      </c>
      <c r="D815" s="3" t="s">
        <v>10</v>
      </c>
      <c r="E815" s="3" t="s">
        <v>11</v>
      </c>
      <c r="F815" s="3">
        <v>0</v>
      </c>
      <c r="G815" s="3" t="s">
        <v>55</v>
      </c>
    </row>
    <row r="816" spans="2:7" hidden="1" x14ac:dyDescent="0.25">
      <c r="B816" s="3" t="s">
        <v>54</v>
      </c>
      <c r="C816" s="2">
        <v>38891.380555555559</v>
      </c>
      <c r="D816" s="3" t="s">
        <v>10</v>
      </c>
      <c r="E816" s="3" t="s">
        <v>72</v>
      </c>
      <c r="F816" s="3">
        <v>0</v>
      </c>
      <c r="G816" s="3" t="s">
        <v>55</v>
      </c>
    </row>
    <row r="817" spans="2:7" hidden="1" x14ac:dyDescent="0.25">
      <c r="B817" s="3" t="s">
        <v>54</v>
      </c>
      <c r="C817" s="2">
        <v>38894.270138888889</v>
      </c>
      <c r="D817" s="3" t="s">
        <v>10</v>
      </c>
      <c r="E817" s="3" t="s">
        <v>11</v>
      </c>
      <c r="F817" s="3">
        <v>0</v>
      </c>
      <c r="G817" s="3" t="s">
        <v>55</v>
      </c>
    </row>
    <row r="818" spans="2:7" hidden="1" x14ac:dyDescent="0.25">
      <c r="B818" s="3" t="s">
        <v>54</v>
      </c>
      <c r="C818" s="2">
        <v>39079.270833333336</v>
      </c>
      <c r="D818" s="3" t="s">
        <v>10</v>
      </c>
      <c r="E818" s="3" t="s">
        <v>11</v>
      </c>
      <c r="F818" s="3">
        <v>0</v>
      </c>
      <c r="G818" s="3" t="s">
        <v>55</v>
      </c>
    </row>
    <row r="819" spans="2:7" x14ac:dyDescent="0.25">
      <c r="B819" s="3" t="s">
        <v>54</v>
      </c>
      <c r="C819" s="2">
        <v>39131.704861111109</v>
      </c>
      <c r="D819" s="3" t="s">
        <v>15</v>
      </c>
      <c r="E819" s="3" t="s">
        <v>15</v>
      </c>
      <c r="F819" s="3">
        <v>0</v>
      </c>
      <c r="G819" s="3" t="s">
        <v>55</v>
      </c>
    </row>
    <row r="820" spans="2:7" hidden="1" x14ac:dyDescent="0.25">
      <c r="B820" s="3" t="s">
        <v>54</v>
      </c>
      <c r="C820" s="2">
        <v>39187.258333333331</v>
      </c>
      <c r="D820" s="3" t="s">
        <v>10</v>
      </c>
      <c r="E820" s="3" t="s">
        <v>11</v>
      </c>
      <c r="F820" s="3">
        <v>0</v>
      </c>
      <c r="G820" s="3" t="s">
        <v>55</v>
      </c>
    </row>
    <row r="821" spans="2:7" x14ac:dyDescent="0.25">
      <c r="B821" s="3" t="s">
        <v>54</v>
      </c>
      <c r="C821" s="2">
        <v>39295.638194444444</v>
      </c>
      <c r="D821" s="3" t="s">
        <v>15</v>
      </c>
      <c r="E821" s="3" t="s">
        <v>15</v>
      </c>
      <c r="F821" s="3">
        <v>0</v>
      </c>
      <c r="G821" s="3" t="s">
        <v>55</v>
      </c>
    </row>
    <row r="822" spans="2:7" x14ac:dyDescent="0.25">
      <c r="B822" s="3" t="s">
        <v>54</v>
      </c>
      <c r="C822" s="2">
        <v>39319.734722222223</v>
      </c>
      <c r="D822" s="3" t="s">
        <v>15</v>
      </c>
      <c r="E822" s="3" t="s">
        <v>15</v>
      </c>
      <c r="F822" s="3">
        <v>0</v>
      </c>
      <c r="G822" s="3" t="s">
        <v>55</v>
      </c>
    </row>
    <row r="823" spans="2:7" hidden="1" x14ac:dyDescent="0.25">
      <c r="B823" s="3" t="s">
        <v>54</v>
      </c>
      <c r="C823" s="2">
        <v>39325.547222222223</v>
      </c>
      <c r="D823" s="3" t="s">
        <v>33</v>
      </c>
      <c r="E823" s="3" t="s">
        <v>34</v>
      </c>
      <c r="F823" s="3">
        <v>0</v>
      </c>
      <c r="G823" s="3" t="s">
        <v>55</v>
      </c>
    </row>
    <row r="824" spans="2:7" hidden="1" x14ac:dyDescent="0.25">
      <c r="B824" s="3" t="s">
        <v>54</v>
      </c>
      <c r="C824" s="2">
        <v>39326.541666666664</v>
      </c>
      <c r="D824" s="3" t="s">
        <v>7</v>
      </c>
      <c r="E824" s="3" t="s">
        <v>26</v>
      </c>
      <c r="F824" s="3">
        <v>0</v>
      </c>
      <c r="G824" s="3" t="s">
        <v>55</v>
      </c>
    </row>
    <row r="825" spans="2:7" x14ac:dyDescent="0.25">
      <c r="B825" s="3" t="s">
        <v>54</v>
      </c>
      <c r="C825" s="2">
        <v>39368.379166666666</v>
      </c>
      <c r="D825" s="3" t="s">
        <v>15</v>
      </c>
      <c r="E825" s="3" t="s">
        <v>15</v>
      </c>
      <c r="F825" s="3">
        <v>0</v>
      </c>
      <c r="G825" s="3" t="s">
        <v>55</v>
      </c>
    </row>
    <row r="826" spans="2:7" x14ac:dyDescent="0.25">
      <c r="B826" s="3" t="s">
        <v>54</v>
      </c>
      <c r="C826" s="2">
        <v>39416.237500000003</v>
      </c>
      <c r="D826" s="3" t="s">
        <v>7</v>
      </c>
      <c r="E826" s="3" t="s">
        <v>41</v>
      </c>
      <c r="F826" s="3">
        <v>0</v>
      </c>
      <c r="G826" s="3" t="s">
        <v>55</v>
      </c>
    </row>
    <row r="827" spans="2:7" x14ac:dyDescent="0.25">
      <c r="B827" s="3" t="s">
        <v>54</v>
      </c>
      <c r="C827" s="2">
        <v>39452.295138888891</v>
      </c>
      <c r="D827" s="3" t="s">
        <v>33</v>
      </c>
      <c r="E827" s="3" t="s">
        <v>135</v>
      </c>
      <c r="F827" s="3">
        <v>0</v>
      </c>
      <c r="G827" s="3" t="s">
        <v>55</v>
      </c>
    </row>
    <row r="828" spans="2:7" x14ac:dyDescent="0.25">
      <c r="B828" s="3" t="s">
        <v>54</v>
      </c>
      <c r="C828" s="2">
        <v>39452.563194444447</v>
      </c>
      <c r="D828" s="3" t="s">
        <v>7</v>
      </c>
      <c r="E828" s="3" t="s">
        <v>136</v>
      </c>
      <c r="F828" s="3">
        <v>0</v>
      </c>
      <c r="G828" s="3" t="s">
        <v>55</v>
      </c>
    </row>
    <row r="829" spans="2:7" hidden="1" x14ac:dyDescent="0.25">
      <c r="B829" s="3" t="s">
        <v>54</v>
      </c>
      <c r="C829" s="2">
        <v>39453.286805555559</v>
      </c>
      <c r="D829" s="3" t="s">
        <v>10</v>
      </c>
      <c r="E829" s="3" t="s">
        <v>11</v>
      </c>
      <c r="F829" s="3">
        <v>0</v>
      </c>
      <c r="G829" s="3" t="s">
        <v>55</v>
      </c>
    </row>
    <row r="830" spans="2:7" hidden="1" x14ac:dyDescent="0.25">
      <c r="B830" s="3" t="s">
        <v>54</v>
      </c>
      <c r="C830" s="2">
        <v>39469.275694444441</v>
      </c>
      <c r="D830" s="3" t="s">
        <v>10</v>
      </c>
      <c r="E830" s="3" t="s">
        <v>11</v>
      </c>
      <c r="F830" s="3">
        <v>0</v>
      </c>
      <c r="G830" s="3" t="s">
        <v>55</v>
      </c>
    </row>
    <row r="831" spans="2:7" hidden="1" x14ac:dyDescent="0.25">
      <c r="B831" s="3" t="s">
        <v>54</v>
      </c>
      <c r="C831" s="2">
        <v>39475.275694444441</v>
      </c>
      <c r="D831" s="3" t="s">
        <v>10</v>
      </c>
      <c r="E831" s="3" t="s">
        <v>11</v>
      </c>
      <c r="F831" s="3">
        <v>0</v>
      </c>
      <c r="G831" s="3" t="s">
        <v>55</v>
      </c>
    </row>
    <row r="832" spans="2:7" x14ac:dyDescent="0.25">
      <c r="B832" s="3" t="s">
        <v>54</v>
      </c>
      <c r="C832" s="2">
        <v>39545.259722222225</v>
      </c>
      <c r="D832" s="3" t="s">
        <v>15</v>
      </c>
      <c r="E832" s="3" t="s">
        <v>15</v>
      </c>
      <c r="F832" s="3">
        <v>0</v>
      </c>
      <c r="G832" s="3" t="s">
        <v>55</v>
      </c>
    </row>
    <row r="833" spans="2:7" hidden="1" x14ac:dyDescent="0.25">
      <c r="B833" s="3" t="s">
        <v>54</v>
      </c>
      <c r="C833" s="2">
        <v>39590.540972222225</v>
      </c>
      <c r="D833" s="3" t="s">
        <v>33</v>
      </c>
      <c r="E833" s="3" t="s">
        <v>34</v>
      </c>
      <c r="F833" s="3">
        <v>0</v>
      </c>
      <c r="G833" s="3" t="s">
        <v>55</v>
      </c>
    </row>
    <row r="834" spans="2:7" x14ac:dyDescent="0.25">
      <c r="B834" s="3" t="s">
        <v>54</v>
      </c>
      <c r="C834" s="2">
        <v>39606.395833333336</v>
      </c>
      <c r="D834" s="3" t="s">
        <v>15</v>
      </c>
      <c r="E834" s="3" t="s">
        <v>15</v>
      </c>
      <c r="F834" s="3">
        <v>0</v>
      </c>
      <c r="G834" s="3" t="s">
        <v>55</v>
      </c>
    </row>
    <row r="835" spans="2:7" x14ac:dyDescent="0.25">
      <c r="B835" s="3" t="s">
        <v>54</v>
      </c>
      <c r="C835" s="2">
        <v>39616.538888888892</v>
      </c>
      <c r="D835" s="3" t="s">
        <v>15</v>
      </c>
      <c r="E835" s="3" t="s">
        <v>15</v>
      </c>
      <c r="F835" s="3">
        <v>0</v>
      </c>
      <c r="G835" s="3" t="s">
        <v>55</v>
      </c>
    </row>
    <row r="836" spans="2:7" x14ac:dyDescent="0.25">
      <c r="B836" s="3" t="s">
        <v>54</v>
      </c>
      <c r="C836" s="2">
        <v>39619.505555555559</v>
      </c>
      <c r="D836" s="3" t="s">
        <v>7</v>
      </c>
      <c r="E836" s="3" t="s">
        <v>16</v>
      </c>
      <c r="F836" s="3">
        <v>0</v>
      </c>
      <c r="G836" s="3" t="s">
        <v>55</v>
      </c>
    </row>
    <row r="837" spans="2:7" x14ac:dyDescent="0.25">
      <c r="B837" s="3" t="s">
        <v>54</v>
      </c>
      <c r="C837" s="2">
        <v>39644.365277777775</v>
      </c>
      <c r="D837" s="3" t="s">
        <v>15</v>
      </c>
      <c r="E837" s="3" t="s">
        <v>15</v>
      </c>
      <c r="F837" s="3">
        <v>1</v>
      </c>
      <c r="G837" s="3" t="s">
        <v>55</v>
      </c>
    </row>
    <row r="838" spans="2:7" x14ac:dyDescent="0.25">
      <c r="B838" s="3" t="s">
        <v>54</v>
      </c>
      <c r="C838" s="2">
        <v>39645.157638888886</v>
      </c>
      <c r="D838" s="3" t="s">
        <v>15</v>
      </c>
      <c r="E838" s="3" t="s">
        <v>15</v>
      </c>
      <c r="F838" s="3">
        <v>0</v>
      </c>
      <c r="G838" s="3" t="s">
        <v>55</v>
      </c>
    </row>
    <row r="839" spans="2:7" x14ac:dyDescent="0.25">
      <c r="B839" s="3" t="s">
        <v>54</v>
      </c>
      <c r="C839" s="2">
        <v>39649.253472222219</v>
      </c>
      <c r="D839" s="3" t="s">
        <v>15</v>
      </c>
      <c r="E839" s="3" t="s">
        <v>15</v>
      </c>
      <c r="F839" s="3">
        <v>0</v>
      </c>
      <c r="G839" s="3" t="s">
        <v>55</v>
      </c>
    </row>
    <row r="840" spans="2:7" x14ac:dyDescent="0.25">
      <c r="B840" s="3" t="s">
        <v>54</v>
      </c>
      <c r="C840" s="2">
        <v>39654.477083333331</v>
      </c>
      <c r="D840" s="3" t="s">
        <v>15</v>
      </c>
      <c r="E840" s="3" t="s">
        <v>15</v>
      </c>
      <c r="F840" s="3">
        <v>0</v>
      </c>
      <c r="G840" s="3" t="s">
        <v>55</v>
      </c>
    </row>
    <row r="841" spans="2:7" x14ac:dyDescent="0.25">
      <c r="B841" s="3" t="s">
        <v>54</v>
      </c>
      <c r="C841" s="2">
        <v>39692.469444444447</v>
      </c>
      <c r="D841" s="3" t="s">
        <v>15</v>
      </c>
      <c r="E841" s="3" t="s">
        <v>15</v>
      </c>
      <c r="F841" s="3">
        <v>0</v>
      </c>
      <c r="G841" s="3" t="s">
        <v>55</v>
      </c>
    </row>
    <row r="842" spans="2:7" x14ac:dyDescent="0.25">
      <c r="B842" s="3" t="s">
        <v>54</v>
      </c>
      <c r="C842" s="2">
        <v>39702.731944444444</v>
      </c>
      <c r="D842" s="3" t="s">
        <v>15</v>
      </c>
      <c r="E842" s="3" t="s">
        <v>15</v>
      </c>
      <c r="F842" s="3">
        <v>0</v>
      </c>
      <c r="G842" s="3" t="s">
        <v>55</v>
      </c>
    </row>
    <row r="843" spans="2:7" x14ac:dyDescent="0.25">
      <c r="B843" s="3" t="s">
        <v>54</v>
      </c>
      <c r="C843" s="2">
        <v>39705.606249999997</v>
      </c>
      <c r="D843" s="3" t="s">
        <v>15</v>
      </c>
      <c r="E843" s="3" t="s">
        <v>15</v>
      </c>
      <c r="F843" s="3">
        <v>0</v>
      </c>
      <c r="G843" s="3" t="s">
        <v>55</v>
      </c>
    </row>
    <row r="844" spans="2:7" x14ac:dyDescent="0.25">
      <c r="B844" s="3" t="s">
        <v>54</v>
      </c>
      <c r="C844" s="2">
        <v>39940.693749999999</v>
      </c>
      <c r="D844" s="3" t="s">
        <v>15</v>
      </c>
      <c r="E844" s="3" t="s">
        <v>15</v>
      </c>
      <c r="F844" s="3">
        <v>0</v>
      </c>
      <c r="G844" s="3" t="s">
        <v>55</v>
      </c>
    </row>
    <row r="845" spans="2:7" x14ac:dyDescent="0.25">
      <c r="B845" s="3" t="s">
        <v>54</v>
      </c>
      <c r="C845" s="2">
        <v>39952.631944444445</v>
      </c>
      <c r="D845" s="3" t="s">
        <v>7</v>
      </c>
      <c r="E845" s="3" t="s">
        <v>8</v>
      </c>
      <c r="F845" s="3">
        <v>0</v>
      </c>
      <c r="G845" s="3" t="s">
        <v>55</v>
      </c>
    </row>
    <row r="846" spans="2:7" hidden="1" x14ac:dyDescent="0.25">
      <c r="B846" s="3" t="s">
        <v>54</v>
      </c>
      <c r="C846" s="2">
        <v>39999.261805555558</v>
      </c>
      <c r="D846" s="3" t="s">
        <v>10</v>
      </c>
      <c r="E846" s="3" t="s">
        <v>11</v>
      </c>
      <c r="F846" s="3">
        <v>1</v>
      </c>
      <c r="G846" s="3" t="s">
        <v>55</v>
      </c>
    </row>
    <row r="847" spans="2:7" x14ac:dyDescent="0.25">
      <c r="B847" s="3" t="s">
        <v>54</v>
      </c>
      <c r="C847" s="2">
        <v>40135.361805555556</v>
      </c>
      <c r="D847" s="3" t="s">
        <v>15</v>
      </c>
      <c r="E847" s="3" t="s">
        <v>15</v>
      </c>
      <c r="F847" s="3">
        <v>0</v>
      </c>
      <c r="G847" s="3" t="s">
        <v>55</v>
      </c>
    </row>
    <row r="848" spans="2:7" hidden="1" x14ac:dyDescent="0.25">
      <c r="B848" s="3" t="s">
        <v>54</v>
      </c>
      <c r="C848" s="2">
        <v>40147.334722222222</v>
      </c>
      <c r="D848" s="3" t="s">
        <v>10</v>
      </c>
      <c r="E848" s="3" t="s">
        <v>11</v>
      </c>
      <c r="F848" s="3">
        <v>0</v>
      </c>
      <c r="G848" s="3" t="s">
        <v>55</v>
      </c>
    </row>
    <row r="849" spans="2:7" x14ac:dyDescent="0.25">
      <c r="B849" s="3" t="s">
        <v>54</v>
      </c>
      <c r="C849" s="2">
        <v>40154.843055555553</v>
      </c>
      <c r="D849" s="3" t="s">
        <v>33</v>
      </c>
      <c r="E849" s="3" t="s">
        <v>37</v>
      </c>
      <c r="F849" s="3">
        <v>0</v>
      </c>
      <c r="G849" s="3" t="s">
        <v>55</v>
      </c>
    </row>
    <row r="850" spans="2:7" hidden="1" x14ac:dyDescent="0.25">
      <c r="B850" s="3" t="s">
        <v>54</v>
      </c>
      <c r="C850" s="2">
        <v>40177.279166666667</v>
      </c>
      <c r="D850" s="3" t="s">
        <v>10</v>
      </c>
      <c r="E850" s="3" t="s">
        <v>11</v>
      </c>
      <c r="F850" s="3">
        <v>0</v>
      </c>
      <c r="G850" s="3" t="s">
        <v>55</v>
      </c>
    </row>
    <row r="851" spans="2:7" x14ac:dyDescent="0.25">
      <c r="B851" s="3" t="s">
        <v>54</v>
      </c>
      <c r="C851" s="2">
        <v>40209.336111111108</v>
      </c>
      <c r="D851" s="3" t="s">
        <v>15</v>
      </c>
      <c r="E851" s="3" t="s">
        <v>15</v>
      </c>
      <c r="F851" s="3">
        <v>0</v>
      </c>
      <c r="G851" s="3" t="s">
        <v>55</v>
      </c>
    </row>
    <row r="852" spans="2:7" x14ac:dyDescent="0.25">
      <c r="B852" s="3" t="s">
        <v>54</v>
      </c>
      <c r="C852" s="2">
        <v>40239.13958333333</v>
      </c>
      <c r="D852" s="3" t="s">
        <v>15</v>
      </c>
      <c r="E852" s="3" t="s">
        <v>15</v>
      </c>
      <c r="F852" s="3">
        <v>0</v>
      </c>
      <c r="G852" s="3" t="s">
        <v>55</v>
      </c>
    </row>
    <row r="853" spans="2:7" x14ac:dyDescent="0.25">
      <c r="B853" s="3" t="s">
        <v>54</v>
      </c>
      <c r="C853" s="2">
        <v>40273.374305555553</v>
      </c>
      <c r="D853" s="3" t="s">
        <v>15</v>
      </c>
      <c r="E853" s="3" t="s">
        <v>15</v>
      </c>
      <c r="F853" s="3">
        <v>0</v>
      </c>
      <c r="G853" s="3" t="s">
        <v>55</v>
      </c>
    </row>
    <row r="854" spans="2:7" x14ac:dyDescent="0.25">
      <c r="B854" s="3" t="s">
        <v>54</v>
      </c>
      <c r="C854" s="2">
        <v>40314.65625</v>
      </c>
      <c r="D854" s="3" t="s">
        <v>15</v>
      </c>
      <c r="E854" s="3" t="s">
        <v>15</v>
      </c>
      <c r="F854" s="3">
        <v>0</v>
      </c>
      <c r="G854" s="3" t="s">
        <v>55</v>
      </c>
    </row>
    <row r="855" spans="2:7" hidden="1" x14ac:dyDescent="0.25">
      <c r="B855" s="3" t="s">
        <v>54</v>
      </c>
      <c r="C855" s="2">
        <v>40374.734027777777</v>
      </c>
      <c r="D855" s="3" t="s">
        <v>33</v>
      </c>
      <c r="E855" s="3" t="s">
        <v>34</v>
      </c>
      <c r="F855" s="3">
        <v>1</v>
      </c>
      <c r="G855" s="3" t="s">
        <v>55</v>
      </c>
    </row>
    <row r="856" spans="2:7" hidden="1" x14ac:dyDescent="0.25">
      <c r="B856" s="3" t="s">
        <v>54</v>
      </c>
      <c r="C856" s="2">
        <v>40406.396527777775</v>
      </c>
      <c r="D856" s="3" t="s">
        <v>10</v>
      </c>
      <c r="E856" s="3" t="s">
        <v>11</v>
      </c>
      <c r="F856" s="3">
        <v>0</v>
      </c>
      <c r="G856" s="3" t="s">
        <v>55</v>
      </c>
    </row>
    <row r="857" spans="2:7" x14ac:dyDescent="0.25">
      <c r="B857" s="3" t="s">
        <v>54</v>
      </c>
      <c r="C857" s="2">
        <v>40416.46875</v>
      </c>
      <c r="D857" s="3" t="s">
        <v>33</v>
      </c>
      <c r="E857" s="3" t="s">
        <v>135</v>
      </c>
      <c r="F857" s="3">
        <v>0</v>
      </c>
      <c r="G857" s="3" t="s">
        <v>55</v>
      </c>
    </row>
    <row r="858" spans="2:7" x14ac:dyDescent="0.25">
      <c r="B858" s="3" t="s">
        <v>54</v>
      </c>
      <c r="C858" s="2">
        <v>40431.784722222219</v>
      </c>
      <c r="D858" s="3" t="s">
        <v>15</v>
      </c>
      <c r="E858" s="3" t="s">
        <v>15</v>
      </c>
      <c r="F858" s="3">
        <v>0</v>
      </c>
      <c r="G858" s="3" t="s">
        <v>55</v>
      </c>
    </row>
    <row r="859" spans="2:7" hidden="1" x14ac:dyDescent="0.25">
      <c r="B859" s="3" t="s">
        <v>54</v>
      </c>
      <c r="C859" s="2">
        <v>40452.623611111114</v>
      </c>
      <c r="D859" s="3" t="s">
        <v>33</v>
      </c>
      <c r="E859" s="3" t="s">
        <v>34</v>
      </c>
      <c r="F859" s="3">
        <v>0</v>
      </c>
      <c r="G859" s="3" t="s">
        <v>55</v>
      </c>
    </row>
    <row r="860" spans="2:7" x14ac:dyDescent="0.25">
      <c r="B860" s="3" t="s">
        <v>54</v>
      </c>
      <c r="C860" s="2">
        <v>40475.952777777777</v>
      </c>
      <c r="D860" s="3" t="s">
        <v>15</v>
      </c>
      <c r="E860" s="3" t="s">
        <v>15</v>
      </c>
      <c r="F860" s="3">
        <v>0</v>
      </c>
      <c r="G860" s="3" t="s">
        <v>55</v>
      </c>
    </row>
    <row r="861" spans="2:7" x14ac:dyDescent="0.25">
      <c r="B861" s="3" t="s">
        <v>54</v>
      </c>
      <c r="C861" s="2">
        <v>40497.536111111112</v>
      </c>
      <c r="D861" s="3" t="s">
        <v>15</v>
      </c>
      <c r="E861" s="3" t="s">
        <v>15</v>
      </c>
      <c r="F861" s="3">
        <v>0</v>
      </c>
      <c r="G861" s="3" t="s">
        <v>55</v>
      </c>
    </row>
    <row r="862" spans="2:7" x14ac:dyDescent="0.25">
      <c r="B862" s="3" t="s">
        <v>54</v>
      </c>
      <c r="C862" s="2">
        <v>40520.259027777778</v>
      </c>
      <c r="D862" s="3" t="s">
        <v>15</v>
      </c>
      <c r="E862" s="3" t="s">
        <v>15</v>
      </c>
      <c r="F862" s="3">
        <v>0</v>
      </c>
      <c r="G862" s="3" t="s">
        <v>55</v>
      </c>
    </row>
    <row r="863" spans="2:7" x14ac:dyDescent="0.25">
      <c r="B863" s="3" t="s">
        <v>54</v>
      </c>
      <c r="C863" s="2">
        <v>40526.397916666669</v>
      </c>
      <c r="D863" s="3" t="s">
        <v>15</v>
      </c>
      <c r="E863" s="3" t="s">
        <v>15</v>
      </c>
      <c r="F863" s="3">
        <v>0</v>
      </c>
      <c r="G863" s="3" t="s">
        <v>55</v>
      </c>
    </row>
    <row r="864" spans="2:7" x14ac:dyDescent="0.25">
      <c r="B864" s="3" t="s">
        <v>54</v>
      </c>
      <c r="C864" s="2">
        <v>40529.674305555556</v>
      </c>
      <c r="D864" s="3" t="s">
        <v>15</v>
      </c>
      <c r="E864" s="3" t="s">
        <v>15</v>
      </c>
      <c r="F864" s="3">
        <v>0</v>
      </c>
      <c r="G864" s="3" t="s">
        <v>55</v>
      </c>
    </row>
    <row r="865" spans="2:7" x14ac:dyDescent="0.25">
      <c r="B865" s="3" t="s">
        <v>54</v>
      </c>
      <c r="C865" s="2">
        <v>40532.568749999999</v>
      </c>
      <c r="D865" s="3" t="s">
        <v>33</v>
      </c>
      <c r="E865" s="3" t="s">
        <v>135</v>
      </c>
      <c r="F865" s="3">
        <v>0</v>
      </c>
      <c r="G865" s="3" t="s">
        <v>55</v>
      </c>
    </row>
    <row r="866" spans="2:7" hidden="1" x14ac:dyDescent="0.25">
      <c r="B866" s="3" t="s">
        <v>54</v>
      </c>
      <c r="C866" s="2">
        <v>40548.318055555559</v>
      </c>
      <c r="D866" s="3" t="s">
        <v>7</v>
      </c>
      <c r="E866" s="3" t="s">
        <v>154</v>
      </c>
      <c r="F866" s="3">
        <v>0</v>
      </c>
      <c r="G866" s="3" t="s">
        <v>55</v>
      </c>
    </row>
    <row r="867" spans="2:7" x14ac:dyDescent="0.25">
      <c r="B867" s="3" t="s">
        <v>54</v>
      </c>
      <c r="C867" s="2">
        <v>40558.309027777781</v>
      </c>
      <c r="D867" s="3" t="s">
        <v>15</v>
      </c>
      <c r="E867" s="3" t="s">
        <v>15</v>
      </c>
      <c r="F867" s="3">
        <v>0</v>
      </c>
      <c r="G867" s="3" t="s">
        <v>55</v>
      </c>
    </row>
    <row r="868" spans="2:7" x14ac:dyDescent="0.25">
      <c r="B868" s="3" t="s">
        <v>54</v>
      </c>
      <c r="C868" s="2">
        <v>40563.543055555558</v>
      </c>
      <c r="D868" s="3" t="s">
        <v>15</v>
      </c>
      <c r="E868" s="3" t="s">
        <v>15</v>
      </c>
      <c r="F868" s="3">
        <v>0</v>
      </c>
      <c r="G868" s="3" t="s">
        <v>55</v>
      </c>
    </row>
    <row r="869" spans="2:7" x14ac:dyDescent="0.25">
      <c r="B869" s="3" t="s">
        <v>54</v>
      </c>
      <c r="C869" s="2">
        <v>40574.268055555556</v>
      </c>
      <c r="D869" s="3" t="s">
        <v>15</v>
      </c>
      <c r="E869" s="3" t="s">
        <v>15</v>
      </c>
      <c r="F869" s="3">
        <v>0</v>
      </c>
      <c r="G869" s="3" t="s">
        <v>55</v>
      </c>
    </row>
    <row r="870" spans="2:7" hidden="1" x14ac:dyDescent="0.25">
      <c r="B870" s="3" t="s">
        <v>54</v>
      </c>
      <c r="C870" s="2">
        <v>40582.263194444444</v>
      </c>
      <c r="D870" s="3" t="s">
        <v>10</v>
      </c>
      <c r="E870" s="3" t="s">
        <v>11</v>
      </c>
      <c r="F870" s="3">
        <v>0</v>
      </c>
      <c r="G870" s="3" t="s">
        <v>55</v>
      </c>
    </row>
    <row r="871" spans="2:7" x14ac:dyDescent="0.25">
      <c r="B871" s="3" t="s">
        <v>54</v>
      </c>
      <c r="C871" s="2">
        <v>40589.257638888892</v>
      </c>
      <c r="D871" s="3" t="s">
        <v>15</v>
      </c>
      <c r="E871" s="3" t="s">
        <v>15</v>
      </c>
      <c r="F871" s="3">
        <v>0</v>
      </c>
      <c r="G871" s="3" t="s">
        <v>55</v>
      </c>
    </row>
    <row r="872" spans="2:7" x14ac:dyDescent="0.25">
      <c r="B872" s="3" t="s">
        <v>54</v>
      </c>
      <c r="C872" s="2">
        <v>40600.35</v>
      </c>
      <c r="D872" s="3" t="s">
        <v>33</v>
      </c>
      <c r="E872" s="3" t="s">
        <v>37</v>
      </c>
      <c r="F872" s="3">
        <v>0</v>
      </c>
      <c r="G872" s="3" t="s">
        <v>55</v>
      </c>
    </row>
    <row r="873" spans="2:7" x14ac:dyDescent="0.25">
      <c r="B873" s="3" t="s">
        <v>54</v>
      </c>
      <c r="C873" s="2">
        <v>40613.236111111109</v>
      </c>
      <c r="D873" s="3" t="s">
        <v>15</v>
      </c>
      <c r="E873" s="3" t="s">
        <v>15</v>
      </c>
      <c r="F873" s="3">
        <v>0</v>
      </c>
      <c r="G873" s="3" t="s">
        <v>55</v>
      </c>
    </row>
    <row r="874" spans="2:7" hidden="1" x14ac:dyDescent="0.25">
      <c r="B874" s="3" t="s">
        <v>54</v>
      </c>
      <c r="C874" s="2">
        <v>40730.547222222223</v>
      </c>
      <c r="D874" s="3" t="s">
        <v>33</v>
      </c>
      <c r="E874" s="3" t="s">
        <v>34</v>
      </c>
      <c r="F874" s="3">
        <v>1</v>
      </c>
      <c r="G874" s="3" t="s">
        <v>55</v>
      </c>
    </row>
    <row r="875" spans="2:7" x14ac:dyDescent="0.25">
      <c r="B875" s="3" t="s">
        <v>54</v>
      </c>
      <c r="C875" s="2">
        <v>40754.652083333334</v>
      </c>
      <c r="D875" s="3" t="s">
        <v>15</v>
      </c>
      <c r="E875" s="3" t="s">
        <v>15</v>
      </c>
      <c r="F875" s="3">
        <v>0</v>
      </c>
      <c r="G875" s="3" t="s">
        <v>55</v>
      </c>
    </row>
    <row r="876" spans="2:7" hidden="1" x14ac:dyDescent="0.25">
      <c r="B876" s="3" t="s">
        <v>54</v>
      </c>
      <c r="C876" s="2">
        <v>40781.614583333336</v>
      </c>
      <c r="D876" s="3" t="s">
        <v>33</v>
      </c>
      <c r="E876" s="3" t="s">
        <v>34</v>
      </c>
      <c r="F876" s="3">
        <v>0</v>
      </c>
      <c r="G876" s="3" t="s">
        <v>55</v>
      </c>
    </row>
    <row r="877" spans="2:7" x14ac:dyDescent="0.25">
      <c r="B877" s="3" t="s">
        <v>54</v>
      </c>
      <c r="C877" s="2">
        <v>40783.609027777777</v>
      </c>
      <c r="D877" s="3" t="s">
        <v>33</v>
      </c>
      <c r="E877" s="3" t="s">
        <v>135</v>
      </c>
      <c r="F877" s="3">
        <v>0</v>
      </c>
      <c r="G877" s="3" t="s">
        <v>55</v>
      </c>
    </row>
    <row r="878" spans="2:7" hidden="1" x14ac:dyDescent="0.25">
      <c r="B878" s="3" t="s">
        <v>54</v>
      </c>
      <c r="C878" s="2">
        <v>40801.638194444444</v>
      </c>
      <c r="D878" s="3" t="s">
        <v>33</v>
      </c>
      <c r="E878" s="3" t="s">
        <v>34</v>
      </c>
      <c r="F878" s="3">
        <v>0</v>
      </c>
      <c r="G878" s="3" t="s">
        <v>55</v>
      </c>
    </row>
    <row r="879" spans="2:7" hidden="1" x14ac:dyDescent="0.25">
      <c r="B879" s="3" t="s">
        <v>54</v>
      </c>
      <c r="C879" s="2">
        <v>40832.354166666664</v>
      </c>
      <c r="D879" s="3" t="s">
        <v>10</v>
      </c>
      <c r="E879" s="3" t="s">
        <v>11</v>
      </c>
      <c r="F879" s="3">
        <v>0</v>
      </c>
      <c r="G879" s="3" t="s">
        <v>55</v>
      </c>
    </row>
    <row r="880" spans="2:7" x14ac:dyDescent="0.25">
      <c r="B880" s="3" t="s">
        <v>54</v>
      </c>
      <c r="C880" s="2">
        <v>40893.572222222225</v>
      </c>
      <c r="D880" s="3" t="s">
        <v>7</v>
      </c>
      <c r="E880" s="3" t="s">
        <v>16</v>
      </c>
      <c r="F880" s="3">
        <v>0</v>
      </c>
      <c r="G880" s="3" t="s">
        <v>55</v>
      </c>
    </row>
    <row r="881" spans="2:7" x14ac:dyDescent="0.25">
      <c r="B881" s="3" t="s">
        <v>54</v>
      </c>
      <c r="C881" s="2">
        <v>40895.259722222225</v>
      </c>
      <c r="D881" s="3" t="s">
        <v>15</v>
      </c>
      <c r="E881" s="3" t="s">
        <v>15</v>
      </c>
      <c r="F881" s="3">
        <v>0</v>
      </c>
      <c r="G881" s="3" t="s">
        <v>55</v>
      </c>
    </row>
    <row r="882" spans="2:7" hidden="1" x14ac:dyDescent="0.25">
      <c r="B882" s="3" t="s">
        <v>54</v>
      </c>
      <c r="C882" s="2">
        <v>40941.481249999997</v>
      </c>
      <c r="D882" s="3" t="s">
        <v>10</v>
      </c>
      <c r="E882" s="3" t="s">
        <v>85</v>
      </c>
      <c r="F882" s="3">
        <v>0</v>
      </c>
      <c r="G882" s="3" t="s">
        <v>55</v>
      </c>
    </row>
    <row r="883" spans="2:7" x14ac:dyDescent="0.25">
      <c r="B883" s="3" t="s">
        <v>54</v>
      </c>
      <c r="C883" s="2">
        <v>40953.262499999997</v>
      </c>
      <c r="D883" s="3" t="s">
        <v>15</v>
      </c>
      <c r="E883" s="3" t="s">
        <v>15</v>
      </c>
      <c r="F883" s="3">
        <v>0</v>
      </c>
      <c r="G883" s="3" t="s">
        <v>55</v>
      </c>
    </row>
    <row r="884" spans="2:7" x14ac:dyDescent="0.25">
      <c r="B884" s="3" t="s">
        <v>54</v>
      </c>
      <c r="C884" s="2">
        <v>40966.859027777777</v>
      </c>
      <c r="D884" s="3" t="s">
        <v>33</v>
      </c>
      <c r="E884" s="3" t="s">
        <v>37</v>
      </c>
      <c r="F884" s="3">
        <v>0</v>
      </c>
      <c r="G884" s="3" t="s">
        <v>55</v>
      </c>
    </row>
    <row r="885" spans="2:7" hidden="1" x14ac:dyDescent="0.25">
      <c r="B885" s="3" t="s">
        <v>54</v>
      </c>
      <c r="C885" s="2">
        <v>40981.283333333333</v>
      </c>
      <c r="D885" s="3" t="s">
        <v>10</v>
      </c>
      <c r="E885" s="3" t="s">
        <v>11</v>
      </c>
      <c r="F885" s="3">
        <v>0</v>
      </c>
      <c r="G885" s="3" t="s">
        <v>55</v>
      </c>
    </row>
    <row r="886" spans="2:7" x14ac:dyDescent="0.25">
      <c r="B886" s="3" t="s">
        <v>54</v>
      </c>
      <c r="C886" s="2">
        <v>41009.144444444442</v>
      </c>
      <c r="D886" s="3" t="s">
        <v>15</v>
      </c>
      <c r="E886" s="3" t="s">
        <v>15</v>
      </c>
      <c r="F886" s="3">
        <v>0</v>
      </c>
      <c r="G886" s="3" t="s">
        <v>55</v>
      </c>
    </row>
    <row r="887" spans="2:7" hidden="1" x14ac:dyDescent="0.25">
      <c r="B887" s="3" t="s">
        <v>54</v>
      </c>
      <c r="C887" s="2">
        <v>41096.48541666667</v>
      </c>
      <c r="D887" s="3" t="s">
        <v>12</v>
      </c>
      <c r="E887" s="3" t="s">
        <v>13</v>
      </c>
      <c r="F887" s="3">
        <v>1</v>
      </c>
      <c r="G887" s="3" t="s">
        <v>55</v>
      </c>
    </row>
    <row r="888" spans="2:7" x14ac:dyDescent="0.25">
      <c r="B888" s="3" t="s">
        <v>54</v>
      </c>
      <c r="C888" s="2">
        <v>41128.529861111114</v>
      </c>
      <c r="D888" s="3" t="s">
        <v>33</v>
      </c>
      <c r="E888" s="3" t="s">
        <v>135</v>
      </c>
      <c r="F888" s="3">
        <v>0</v>
      </c>
      <c r="G888" s="3" t="s">
        <v>55</v>
      </c>
    </row>
    <row r="889" spans="2:7" hidden="1" x14ac:dyDescent="0.25">
      <c r="B889" s="3" t="s">
        <v>54</v>
      </c>
      <c r="C889" s="2">
        <v>41130.708333333336</v>
      </c>
      <c r="D889" s="3" t="s">
        <v>33</v>
      </c>
      <c r="E889" s="3" t="s">
        <v>34</v>
      </c>
      <c r="F889" s="3">
        <v>0</v>
      </c>
      <c r="G889" s="3" t="s">
        <v>55</v>
      </c>
    </row>
    <row r="890" spans="2:7" x14ac:dyDescent="0.25">
      <c r="B890" s="3" t="s">
        <v>54</v>
      </c>
      <c r="C890" s="2">
        <v>41143.541666666664</v>
      </c>
      <c r="D890" s="3" t="s">
        <v>15</v>
      </c>
      <c r="E890" s="3" t="s">
        <v>15</v>
      </c>
      <c r="F890" s="3">
        <v>0</v>
      </c>
      <c r="G890" s="3" t="s">
        <v>55</v>
      </c>
    </row>
    <row r="891" spans="2:7" x14ac:dyDescent="0.25">
      <c r="B891" s="3" t="s">
        <v>54</v>
      </c>
      <c r="C891" s="2">
        <v>41151.580555555556</v>
      </c>
      <c r="D891" s="3" t="s">
        <v>33</v>
      </c>
      <c r="E891" s="3" t="s">
        <v>135</v>
      </c>
      <c r="F891" s="3">
        <v>0</v>
      </c>
      <c r="G891" s="3" t="s">
        <v>55</v>
      </c>
    </row>
    <row r="892" spans="2:7" hidden="1" x14ac:dyDescent="0.25">
      <c r="B892" s="3" t="s">
        <v>54</v>
      </c>
      <c r="C892" s="2">
        <v>41261.427777777775</v>
      </c>
      <c r="D892" s="3" t="s">
        <v>10</v>
      </c>
      <c r="E892" s="3" t="s">
        <v>11</v>
      </c>
      <c r="F892" s="3">
        <v>0</v>
      </c>
      <c r="G892" s="3" t="s">
        <v>55</v>
      </c>
    </row>
    <row r="893" spans="2:7" x14ac:dyDescent="0.25">
      <c r="B893" s="3" t="s">
        <v>54</v>
      </c>
      <c r="C893" s="2">
        <v>41267.288888888892</v>
      </c>
      <c r="D893" s="3" t="s">
        <v>15</v>
      </c>
      <c r="E893" s="3" t="s">
        <v>15</v>
      </c>
      <c r="F893" s="3">
        <v>0</v>
      </c>
      <c r="G893" s="3" t="s">
        <v>55</v>
      </c>
    </row>
    <row r="894" spans="2:7" x14ac:dyDescent="0.25">
      <c r="B894" s="3" t="s">
        <v>54</v>
      </c>
      <c r="C894" s="2">
        <v>41268.273611111108</v>
      </c>
      <c r="D894" s="3" t="s">
        <v>7</v>
      </c>
      <c r="E894" s="3" t="s">
        <v>16</v>
      </c>
      <c r="F894" s="3">
        <v>0</v>
      </c>
      <c r="G894" s="3" t="s">
        <v>55</v>
      </c>
    </row>
    <row r="895" spans="2:7" x14ac:dyDescent="0.25">
      <c r="B895" s="3" t="s">
        <v>54</v>
      </c>
      <c r="C895" s="2">
        <v>41310.328472222223</v>
      </c>
      <c r="D895" s="3" t="s">
        <v>15</v>
      </c>
      <c r="E895" s="3" t="s">
        <v>15</v>
      </c>
      <c r="F895" s="3">
        <v>0</v>
      </c>
      <c r="G895" s="3" t="s">
        <v>55</v>
      </c>
    </row>
    <row r="896" spans="2:7" x14ac:dyDescent="0.25">
      <c r="B896" s="3" t="s">
        <v>54</v>
      </c>
      <c r="C896" s="2">
        <v>41325.232638888891</v>
      </c>
      <c r="D896" s="3" t="s">
        <v>33</v>
      </c>
      <c r="E896" s="3" t="s">
        <v>135</v>
      </c>
      <c r="F896" s="3">
        <v>0</v>
      </c>
      <c r="G896" s="3" t="s">
        <v>55</v>
      </c>
    </row>
    <row r="897" spans="2:7" x14ac:dyDescent="0.25">
      <c r="B897" s="3" t="s">
        <v>54</v>
      </c>
      <c r="C897" s="2">
        <v>41353.809027777781</v>
      </c>
      <c r="D897" s="3" t="s">
        <v>15</v>
      </c>
      <c r="E897" s="3" t="s">
        <v>15</v>
      </c>
      <c r="F897" s="3">
        <v>0</v>
      </c>
      <c r="G897" s="3" t="s">
        <v>55</v>
      </c>
    </row>
    <row r="898" spans="2:7" x14ac:dyDescent="0.25">
      <c r="B898" s="3" t="s">
        <v>54</v>
      </c>
      <c r="C898" s="2">
        <v>41400.299305555556</v>
      </c>
      <c r="D898" s="3" t="s">
        <v>7</v>
      </c>
      <c r="E898" s="3" t="s">
        <v>41</v>
      </c>
      <c r="F898" s="3">
        <v>0</v>
      </c>
      <c r="G898" s="3" t="s">
        <v>55</v>
      </c>
    </row>
    <row r="899" spans="2:7" x14ac:dyDescent="0.25">
      <c r="B899" s="3" t="s">
        <v>54</v>
      </c>
      <c r="C899" s="2">
        <v>41400.566666666666</v>
      </c>
      <c r="D899" s="3" t="s">
        <v>7</v>
      </c>
      <c r="E899" s="3" t="s">
        <v>41</v>
      </c>
      <c r="F899" s="3">
        <v>0</v>
      </c>
      <c r="G899" s="3" t="s">
        <v>55</v>
      </c>
    </row>
    <row r="900" spans="2:7" x14ac:dyDescent="0.25">
      <c r="B900" s="3" t="s">
        <v>54</v>
      </c>
      <c r="C900" s="2">
        <v>41404.242361111108</v>
      </c>
      <c r="D900" s="3" t="s">
        <v>15</v>
      </c>
      <c r="E900" s="3" t="s">
        <v>15</v>
      </c>
      <c r="F900" s="3">
        <v>0</v>
      </c>
      <c r="G900" s="3" t="s">
        <v>55</v>
      </c>
    </row>
    <row r="901" spans="2:7" x14ac:dyDescent="0.25">
      <c r="B901" s="3" t="s">
        <v>54</v>
      </c>
      <c r="C901" s="2">
        <v>41410.137499999997</v>
      </c>
      <c r="D901" s="3" t="s">
        <v>15</v>
      </c>
      <c r="E901" s="3" t="s">
        <v>15</v>
      </c>
      <c r="F901" s="3">
        <v>0</v>
      </c>
      <c r="G901" s="3" t="s">
        <v>55</v>
      </c>
    </row>
    <row r="902" spans="2:7" x14ac:dyDescent="0.25">
      <c r="B902" s="3" t="s">
        <v>54</v>
      </c>
      <c r="C902" s="2">
        <v>41410.478472222225</v>
      </c>
      <c r="D902" s="3" t="s">
        <v>7</v>
      </c>
      <c r="E902" s="3" t="s">
        <v>41</v>
      </c>
      <c r="F902" s="3">
        <v>0</v>
      </c>
      <c r="G902" s="3" t="s">
        <v>55</v>
      </c>
    </row>
    <row r="903" spans="2:7" hidden="1" x14ac:dyDescent="0.25">
      <c r="B903" s="3" t="s">
        <v>54</v>
      </c>
      <c r="C903" s="2">
        <v>41452.8125</v>
      </c>
      <c r="D903" s="3" t="s">
        <v>7</v>
      </c>
      <c r="E903" s="3" t="s">
        <v>26</v>
      </c>
      <c r="F903" s="3">
        <v>0</v>
      </c>
      <c r="G903" s="3" t="s">
        <v>55</v>
      </c>
    </row>
    <row r="904" spans="2:7" hidden="1" x14ac:dyDescent="0.25">
      <c r="B904" s="3" t="s">
        <v>54</v>
      </c>
      <c r="C904" s="2">
        <v>41453.163194444445</v>
      </c>
      <c r="D904" s="3" t="s">
        <v>7</v>
      </c>
      <c r="E904" s="3" t="s">
        <v>87</v>
      </c>
      <c r="F904" s="3">
        <v>0</v>
      </c>
      <c r="G904" s="3" t="s">
        <v>55</v>
      </c>
    </row>
    <row r="905" spans="2:7" x14ac:dyDescent="0.25">
      <c r="B905" s="3" t="s">
        <v>54</v>
      </c>
      <c r="C905" s="2">
        <v>41477.594444444447</v>
      </c>
      <c r="D905" s="3" t="s">
        <v>15</v>
      </c>
      <c r="E905" s="3" t="s">
        <v>15</v>
      </c>
      <c r="F905" s="3">
        <v>0</v>
      </c>
      <c r="G905" s="3" t="s">
        <v>55</v>
      </c>
    </row>
    <row r="906" spans="2:7" x14ac:dyDescent="0.25">
      <c r="B906" s="3" t="s">
        <v>54</v>
      </c>
      <c r="C906" s="2">
        <v>41519.635416666664</v>
      </c>
      <c r="D906" s="3" t="s">
        <v>33</v>
      </c>
      <c r="E906" s="3" t="s">
        <v>135</v>
      </c>
      <c r="F906" s="3">
        <v>0</v>
      </c>
      <c r="G906" s="3" t="s">
        <v>55</v>
      </c>
    </row>
    <row r="907" spans="2:7" hidden="1" x14ac:dyDescent="0.25">
      <c r="B907" s="3" t="s">
        <v>54</v>
      </c>
      <c r="C907" s="2">
        <v>41522.59375</v>
      </c>
      <c r="D907" s="3" t="s">
        <v>33</v>
      </c>
      <c r="E907" s="3" t="s">
        <v>34</v>
      </c>
      <c r="F907" s="3">
        <v>0</v>
      </c>
      <c r="G907" s="3" t="s">
        <v>55</v>
      </c>
    </row>
    <row r="908" spans="2:7" hidden="1" x14ac:dyDescent="0.25">
      <c r="B908" s="3" t="s">
        <v>54</v>
      </c>
      <c r="C908" s="2">
        <v>41524.552777777775</v>
      </c>
      <c r="D908" s="3" t="s">
        <v>33</v>
      </c>
      <c r="E908" s="3" t="s">
        <v>34</v>
      </c>
      <c r="F908" s="3">
        <v>0</v>
      </c>
      <c r="G908" s="3" t="s">
        <v>55</v>
      </c>
    </row>
    <row r="909" spans="2:7" x14ac:dyDescent="0.25">
      <c r="B909" s="3" t="s">
        <v>54</v>
      </c>
      <c r="C909" s="2">
        <v>41545.716666666667</v>
      </c>
      <c r="D909" s="3" t="s">
        <v>15</v>
      </c>
      <c r="E909" s="3" t="s">
        <v>15</v>
      </c>
      <c r="F909" s="3">
        <v>0</v>
      </c>
      <c r="G909" s="3" t="s">
        <v>55</v>
      </c>
    </row>
    <row r="910" spans="2:7" hidden="1" x14ac:dyDescent="0.25">
      <c r="B910" s="3" t="s">
        <v>54</v>
      </c>
      <c r="C910" s="2">
        <v>41581.604166666664</v>
      </c>
      <c r="D910" s="3" t="s">
        <v>7</v>
      </c>
      <c r="E910" s="3" t="s">
        <v>137</v>
      </c>
      <c r="F910" s="3">
        <v>0</v>
      </c>
      <c r="G910" s="3" t="s">
        <v>55</v>
      </c>
    </row>
    <row r="911" spans="2:7" x14ac:dyDescent="0.25">
      <c r="B911" s="3" t="s">
        <v>54</v>
      </c>
      <c r="C911" s="2">
        <v>41673.9</v>
      </c>
      <c r="D911" s="3" t="s">
        <v>7</v>
      </c>
      <c r="E911" s="3" t="s">
        <v>82</v>
      </c>
      <c r="F911" s="3">
        <v>0</v>
      </c>
      <c r="G911" s="3" t="s">
        <v>55</v>
      </c>
    </row>
    <row r="912" spans="2:7" x14ac:dyDescent="0.25">
      <c r="B912" s="3" t="s">
        <v>54</v>
      </c>
      <c r="C912" s="2">
        <v>41728.428472222222</v>
      </c>
      <c r="D912" s="3" t="s">
        <v>15</v>
      </c>
      <c r="E912" s="3" t="s">
        <v>15</v>
      </c>
      <c r="F912" s="3">
        <v>0</v>
      </c>
      <c r="G912" s="3" t="s">
        <v>55</v>
      </c>
    </row>
    <row r="913" spans="2:7" x14ac:dyDescent="0.25">
      <c r="B913" s="3" t="s">
        <v>54</v>
      </c>
      <c r="C913" s="2">
        <v>42030.580555555556</v>
      </c>
      <c r="D913" s="3" t="s">
        <v>33</v>
      </c>
      <c r="E913" s="3" t="s">
        <v>37</v>
      </c>
      <c r="F913" s="3">
        <v>0</v>
      </c>
      <c r="G913" s="3" t="s">
        <v>55</v>
      </c>
    </row>
    <row r="914" spans="2:7" hidden="1" x14ac:dyDescent="0.25">
      <c r="B914" s="3" t="s">
        <v>56</v>
      </c>
      <c r="C914" s="2">
        <v>38355.519444444442</v>
      </c>
      <c r="D914" s="3" t="s">
        <v>33</v>
      </c>
      <c r="E914" s="3" t="s">
        <v>34</v>
      </c>
      <c r="F914" s="3">
        <v>0</v>
      </c>
      <c r="G914" s="3" t="s">
        <v>59</v>
      </c>
    </row>
    <row r="915" spans="2:7" x14ac:dyDescent="0.25">
      <c r="B915" s="3" t="s">
        <v>56</v>
      </c>
      <c r="C915" s="2">
        <v>38355.725694444445</v>
      </c>
      <c r="D915" s="3" t="s">
        <v>33</v>
      </c>
      <c r="E915" s="3" t="s">
        <v>135</v>
      </c>
      <c r="F915" s="3">
        <v>0</v>
      </c>
      <c r="G915" s="3" t="s">
        <v>59</v>
      </c>
    </row>
    <row r="916" spans="2:7" hidden="1" x14ac:dyDescent="0.25">
      <c r="B916" s="3" t="s">
        <v>56</v>
      </c>
      <c r="C916" s="2">
        <v>38385.209027777775</v>
      </c>
      <c r="D916" s="3" t="s">
        <v>33</v>
      </c>
      <c r="E916" s="3" t="s">
        <v>178</v>
      </c>
      <c r="F916" s="3">
        <v>0</v>
      </c>
      <c r="G916" s="3" t="s">
        <v>59</v>
      </c>
    </row>
    <row r="917" spans="2:7" x14ac:dyDescent="0.25">
      <c r="B917" s="3" t="s">
        <v>56</v>
      </c>
      <c r="C917" s="2">
        <v>38385.405555555553</v>
      </c>
      <c r="D917" s="3" t="s">
        <v>33</v>
      </c>
      <c r="E917" s="3" t="s">
        <v>135</v>
      </c>
      <c r="F917" s="3">
        <v>0</v>
      </c>
      <c r="G917" s="3" t="s">
        <v>59</v>
      </c>
    </row>
    <row r="918" spans="2:7" hidden="1" x14ac:dyDescent="0.25">
      <c r="B918" s="3" t="s">
        <v>56</v>
      </c>
      <c r="C918" s="2">
        <v>38396.224305555559</v>
      </c>
      <c r="D918" s="3" t="s">
        <v>12</v>
      </c>
      <c r="E918" s="3" t="s">
        <v>13</v>
      </c>
      <c r="F918" s="3">
        <v>0</v>
      </c>
      <c r="G918" s="3" t="s">
        <v>59</v>
      </c>
    </row>
    <row r="919" spans="2:7" x14ac:dyDescent="0.25">
      <c r="B919" s="3" t="s">
        <v>56</v>
      </c>
      <c r="C919" s="2">
        <v>38462.27847222222</v>
      </c>
      <c r="D919" s="3" t="s">
        <v>15</v>
      </c>
      <c r="E919" s="3" t="s">
        <v>15</v>
      </c>
      <c r="F919" s="3">
        <v>0</v>
      </c>
      <c r="G919" s="3" t="s">
        <v>59</v>
      </c>
    </row>
    <row r="920" spans="2:7" x14ac:dyDescent="0.25">
      <c r="B920" s="3" t="s">
        <v>56</v>
      </c>
      <c r="C920" s="2">
        <v>38523.42291666667</v>
      </c>
      <c r="D920" s="3" t="s">
        <v>15</v>
      </c>
      <c r="E920" s="3" t="s">
        <v>15</v>
      </c>
      <c r="F920" s="3">
        <v>0</v>
      </c>
      <c r="G920" s="3" t="s">
        <v>59</v>
      </c>
    </row>
    <row r="921" spans="2:7" hidden="1" x14ac:dyDescent="0.25">
      <c r="B921" s="3" t="s">
        <v>56</v>
      </c>
      <c r="C921" s="2">
        <v>38556.121527777781</v>
      </c>
      <c r="D921" s="3" t="s">
        <v>33</v>
      </c>
      <c r="E921" s="3" t="s">
        <v>34</v>
      </c>
      <c r="F921" s="3">
        <v>0</v>
      </c>
      <c r="G921" s="3" t="s">
        <v>59</v>
      </c>
    </row>
    <row r="922" spans="2:7" x14ac:dyDescent="0.25">
      <c r="B922" s="3" t="s">
        <v>56</v>
      </c>
      <c r="C922" s="2">
        <v>38584.85833333333</v>
      </c>
      <c r="D922" s="3" t="s">
        <v>15</v>
      </c>
      <c r="E922" s="3" t="s">
        <v>15</v>
      </c>
      <c r="F922" s="3">
        <v>0</v>
      </c>
      <c r="G922" s="3" t="s">
        <v>59</v>
      </c>
    </row>
    <row r="923" spans="2:7" x14ac:dyDescent="0.25">
      <c r="B923" s="3" t="s">
        <v>56</v>
      </c>
      <c r="C923" s="2">
        <v>38715.534722222219</v>
      </c>
      <c r="D923" s="3" t="s">
        <v>7</v>
      </c>
      <c r="E923" s="3" t="s">
        <v>16</v>
      </c>
      <c r="F923" s="3">
        <v>0</v>
      </c>
      <c r="G923" s="3" t="s">
        <v>59</v>
      </c>
    </row>
    <row r="924" spans="2:7" hidden="1" x14ac:dyDescent="0.25">
      <c r="B924" s="3" t="s">
        <v>56</v>
      </c>
      <c r="C924" s="2">
        <v>38787.818055555559</v>
      </c>
      <c r="D924" s="3" t="s">
        <v>33</v>
      </c>
      <c r="E924" s="3" t="s">
        <v>139</v>
      </c>
      <c r="F924" s="3">
        <v>0</v>
      </c>
      <c r="G924" s="3" t="s">
        <v>59</v>
      </c>
    </row>
    <row r="925" spans="2:7" x14ac:dyDescent="0.25">
      <c r="B925" s="3" t="s">
        <v>56</v>
      </c>
      <c r="C925" s="2">
        <v>38926.436805555553</v>
      </c>
      <c r="D925" s="3" t="s">
        <v>15</v>
      </c>
      <c r="E925" s="3" t="s">
        <v>15</v>
      </c>
      <c r="F925" s="3">
        <v>0</v>
      </c>
      <c r="G925" s="3" t="s">
        <v>59</v>
      </c>
    </row>
    <row r="926" spans="2:7" x14ac:dyDescent="0.25">
      <c r="B926" s="3" t="s">
        <v>56</v>
      </c>
      <c r="C926" s="2">
        <v>38995.841666666667</v>
      </c>
      <c r="D926" s="3" t="s">
        <v>15</v>
      </c>
      <c r="E926" s="3" t="s">
        <v>15</v>
      </c>
      <c r="F926" s="3">
        <v>0</v>
      </c>
      <c r="G926" s="3" t="s">
        <v>59</v>
      </c>
    </row>
    <row r="927" spans="2:7" x14ac:dyDescent="0.25">
      <c r="B927" s="3" t="s">
        <v>56</v>
      </c>
      <c r="C927" s="2">
        <v>38996.652083333334</v>
      </c>
      <c r="D927" s="3" t="s">
        <v>15</v>
      </c>
      <c r="E927" s="3" t="s">
        <v>15</v>
      </c>
      <c r="F927" s="3">
        <v>0</v>
      </c>
      <c r="G927" s="3" t="s">
        <v>59</v>
      </c>
    </row>
    <row r="928" spans="2:7" x14ac:dyDescent="0.25">
      <c r="B928" s="3" t="s">
        <v>56</v>
      </c>
      <c r="C928" s="2">
        <v>39106.523611111108</v>
      </c>
      <c r="D928" s="3" t="s">
        <v>15</v>
      </c>
      <c r="E928" s="3" t="s">
        <v>15</v>
      </c>
      <c r="F928" s="3">
        <v>0</v>
      </c>
      <c r="G928" s="3" t="s">
        <v>59</v>
      </c>
    </row>
    <row r="929" spans="2:7" x14ac:dyDescent="0.25">
      <c r="B929" s="3" t="s">
        <v>56</v>
      </c>
      <c r="C929" s="2">
        <v>39145.368055555555</v>
      </c>
      <c r="D929" s="3" t="s">
        <v>15</v>
      </c>
      <c r="E929" s="3" t="s">
        <v>15</v>
      </c>
      <c r="F929" s="3">
        <v>0</v>
      </c>
      <c r="G929" s="3" t="s">
        <v>59</v>
      </c>
    </row>
    <row r="930" spans="2:7" x14ac:dyDescent="0.25">
      <c r="B930" s="3" t="s">
        <v>56</v>
      </c>
      <c r="C930" s="2">
        <v>39239.449305555558</v>
      </c>
      <c r="D930" s="3" t="s">
        <v>33</v>
      </c>
      <c r="E930" s="3" t="s">
        <v>135</v>
      </c>
      <c r="F930" s="3">
        <v>0</v>
      </c>
      <c r="G930" s="3" t="s">
        <v>59</v>
      </c>
    </row>
    <row r="931" spans="2:7" hidden="1" x14ac:dyDescent="0.25">
      <c r="B931" s="3" t="s">
        <v>56</v>
      </c>
      <c r="C931" s="2">
        <v>39301.180555555555</v>
      </c>
      <c r="D931" s="3" t="s">
        <v>10</v>
      </c>
      <c r="E931" s="3" t="s">
        <v>11</v>
      </c>
      <c r="F931" s="3">
        <v>0</v>
      </c>
      <c r="G931" s="3" t="s">
        <v>59</v>
      </c>
    </row>
    <row r="932" spans="2:7" hidden="1" x14ac:dyDescent="0.25">
      <c r="B932" s="3" t="s">
        <v>56</v>
      </c>
      <c r="C932" s="2">
        <v>39309.629166666666</v>
      </c>
      <c r="D932" s="3" t="s">
        <v>33</v>
      </c>
      <c r="E932" s="3" t="s">
        <v>34</v>
      </c>
      <c r="F932" s="3">
        <v>0</v>
      </c>
      <c r="G932" s="3" t="s">
        <v>59</v>
      </c>
    </row>
    <row r="933" spans="2:7" hidden="1" x14ac:dyDescent="0.25">
      <c r="B933" s="3" t="s">
        <v>56</v>
      </c>
      <c r="C933" s="2">
        <v>39309.790277777778</v>
      </c>
      <c r="D933" s="3" t="s">
        <v>33</v>
      </c>
      <c r="E933" s="3" t="s">
        <v>34</v>
      </c>
      <c r="F933" s="3">
        <v>0</v>
      </c>
      <c r="G933" s="3" t="s">
        <v>59</v>
      </c>
    </row>
    <row r="934" spans="2:7" x14ac:dyDescent="0.25">
      <c r="B934" s="3" t="s">
        <v>56</v>
      </c>
      <c r="C934" s="2">
        <v>39309.836111111108</v>
      </c>
      <c r="D934" s="3" t="s">
        <v>15</v>
      </c>
      <c r="E934" s="3" t="s">
        <v>15</v>
      </c>
      <c r="F934" s="3">
        <v>0</v>
      </c>
      <c r="G934" s="3" t="s">
        <v>59</v>
      </c>
    </row>
    <row r="935" spans="2:7" hidden="1" x14ac:dyDescent="0.25">
      <c r="B935" s="3" t="s">
        <v>56</v>
      </c>
      <c r="C935" s="2">
        <v>39326.565972222219</v>
      </c>
      <c r="D935" s="3" t="s">
        <v>33</v>
      </c>
      <c r="E935" s="3" t="s">
        <v>34</v>
      </c>
      <c r="F935" s="3">
        <v>0</v>
      </c>
      <c r="G935" s="3" t="s">
        <v>59</v>
      </c>
    </row>
    <row r="936" spans="2:7" x14ac:dyDescent="0.25">
      <c r="B936" s="3" t="s">
        <v>56</v>
      </c>
      <c r="C936" s="2">
        <v>39347.362500000003</v>
      </c>
      <c r="D936" s="3" t="s">
        <v>15</v>
      </c>
      <c r="E936" s="3" t="s">
        <v>15</v>
      </c>
      <c r="F936" s="3">
        <v>0</v>
      </c>
      <c r="G936" s="3" t="s">
        <v>59</v>
      </c>
    </row>
    <row r="937" spans="2:7" x14ac:dyDescent="0.25">
      <c r="B937" s="3" t="s">
        <v>56</v>
      </c>
      <c r="C937" s="2">
        <v>39354.847222222219</v>
      </c>
      <c r="D937" s="3" t="s">
        <v>15</v>
      </c>
      <c r="E937" s="3" t="s">
        <v>15</v>
      </c>
      <c r="F937" s="3">
        <v>0</v>
      </c>
      <c r="G937" s="3" t="s">
        <v>59</v>
      </c>
    </row>
    <row r="938" spans="2:7" hidden="1" x14ac:dyDescent="0.25">
      <c r="B938" s="3" t="s">
        <v>56</v>
      </c>
      <c r="C938" s="2">
        <v>39377.829861111109</v>
      </c>
      <c r="D938" s="3" t="s">
        <v>33</v>
      </c>
      <c r="E938" s="3" t="s">
        <v>151</v>
      </c>
      <c r="F938" s="3">
        <v>0</v>
      </c>
      <c r="G938" s="3" t="s">
        <v>59</v>
      </c>
    </row>
    <row r="939" spans="2:7" hidden="1" x14ac:dyDescent="0.25">
      <c r="B939" s="3" t="s">
        <v>56</v>
      </c>
      <c r="C939" s="2">
        <v>39398.441666666666</v>
      </c>
      <c r="D939" s="3" t="s">
        <v>7</v>
      </c>
      <c r="E939" s="3" t="s">
        <v>148</v>
      </c>
      <c r="F939" s="3">
        <v>0</v>
      </c>
      <c r="G939" s="3" t="s">
        <v>59</v>
      </c>
    </row>
    <row r="940" spans="2:7" hidden="1" x14ac:dyDescent="0.25">
      <c r="B940" s="3" t="s">
        <v>56</v>
      </c>
      <c r="C940" s="2">
        <v>39399.886111111111</v>
      </c>
      <c r="D940" s="3" t="s">
        <v>7</v>
      </c>
      <c r="E940" s="3" t="s">
        <v>148</v>
      </c>
      <c r="F940" s="3">
        <v>0</v>
      </c>
      <c r="G940" s="3" t="s">
        <v>59</v>
      </c>
    </row>
    <row r="941" spans="2:7" hidden="1" x14ac:dyDescent="0.25">
      <c r="B941" s="3" t="s">
        <v>56</v>
      </c>
      <c r="C941" s="2">
        <v>39400.640277777777</v>
      </c>
      <c r="D941" s="3" t="s">
        <v>7</v>
      </c>
      <c r="E941" s="3" t="s">
        <v>148</v>
      </c>
      <c r="F941" s="3">
        <v>0</v>
      </c>
      <c r="G941" s="3" t="s">
        <v>59</v>
      </c>
    </row>
    <row r="942" spans="2:7" hidden="1" x14ac:dyDescent="0.25">
      <c r="B942" s="3" t="s">
        <v>56</v>
      </c>
      <c r="C942" s="2">
        <v>39415.227083333331</v>
      </c>
      <c r="D942" s="3" t="s">
        <v>7</v>
      </c>
      <c r="E942" s="3" t="s">
        <v>148</v>
      </c>
      <c r="F942" s="3">
        <v>0</v>
      </c>
      <c r="G942" s="3" t="s">
        <v>59</v>
      </c>
    </row>
    <row r="943" spans="2:7" x14ac:dyDescent="0.25">
      <c r="B943" s="3" t="s">
        <v>56</v>
      </c>
      <c r="C943" s="2">
        <v>39416.245833333334</v>
      </c>
      <c r="D943" s="3" t="s">
        <v>33</v>
      </c>
      <c r="E943" s="3" t="s">
        <v>135</v>
      </c>
      <c r="F943" s="3">
        <v>0</v>
      </c>
      <c r="G943" s="3" t="s">
        <v>59</v>
      </c>
    </row>
    <row r="944" spans="2:7" hidden="1" x14ac:dyDescent="0.25">
      <c r="B944" s="3" t="s">
        <v>56</v>
      </c>
      <c r="C944" s="2">
        <v>39537.99722222222</v>
      </c>
      <c r="D944" s="3" t="s">
        <v>12</v>
      </c>
      <c r="E944" s="3" t="s">
        <v>13</v>
      </c>
      <c r="F944" s="3">
        <v>0</v>
      </c>
      <c r="G944" s="3" t="s">
        <v>59</v>
      </c>
    </row>
    <row r="945" spans="2:7" x14ac:dyDescent="0.25">
      <c r="B945" s="3" t="s">
        <v>56</v>
      </c>
      <c r="C945" s="2">
        <v>39798.568055555559</v>
      </c>
      <c r="D945" s="3" t="s">
        <v>15</v>
      </c>
      <c r="E945" s="3" t="s">
        <v>15</v>
      </c>
      <c r="F945" s="3">
        <v>0</v>
      </c>
      <c r="G945" s="3" t="s">
        <v>59</v>
      </c>
    </row>
    <row r="946" spans="2:7" hidden="1" x14ac:dyDescent="0.25">
      <c r="B946" s="3" t="s">
        <v>56</v>
      </c>
      <c r="C946" s="2">
        <v>39800.086111111108</v>
      </c>
      <c r="D946" s="3" t="s">
        <v>33</v>
      </c>
      <c r="E946" s="3" t="s">
        <v>178</v>
      </c>
      <c r="F946" s="3">
        <v>0</v>
      </c>
      <c r="G946" s="3" t="s">
        <v>59</v>
      </c>
    </row>
    <row r="947" spans="2:7" hidden="1" x14ac:dyDescent="0.25">
      <c r="B947" s="3" t="s">
        <v>56</v>
      </c>
      <c r="C947" s="2">
        <v>39822.962500000001</v>
      </c>
      <c r="D947" s="3" t="s">
        <v>33</v>
      </c>
      <c r="E947" s="3" t="s">
        <v>178</v>
      </c>
      <c r="F947" s="3">
        <v>0</v>
      </c>
      <c r="G947" s="3" t="s">
        <v>59</v>
      </c>
    </row>
    <row r="948" spans="2:7" x14ac:dyDescent="0.25">
      <c r="B948" s="3" t="s">
        <v>56</v>
      </c>
      <c r="C948" s="2">
        <v>39853.267361111109</v>
      </c>
      <c r="D948" s="3" t="s">
        <v>33</v>
      </c>
      <c r="E948" s="3" t="s">
        <v>135</v>
      </c>
      <c r="F948" s="3">
        <v>0</v>
      </c>
      <c r="G948" s="3" t="s">
        <v>59</v>
      </c>
    </row>
    <row r="949" spans="2:7" hidden="1" x14ac:dyDescent="0.25">
      <c r="B949" s="3" t="s">
        <v>56</v>
      </c>
      <c r="C949" s="2">
        <v>39853.644444444442</v>
      </c>
      <c r="D949" s="3" t="s">
        <v>33</v>
      </c>
      <c r="E949" s="3" t="s">
        <v>139</v>
      </c>
      <c r="F949" s="3">
        <v>0</v>
      </c>
      <c r="G949" s="3" t="s">
        <v>59</v>
      </c>
    </row>
    <row r="950" spans="2:7" hidden="1" x14ac:dyDescent="0.25">
      <c r="B950" s="3" t="s">
        <v>56</v>
      </c>
      <c r="C950" s="2">
        <v>39856.549305555556</v>
      </c>
      <c r="D950" s="3" t="s">
        <v>33</v>
      </c>
      <c r="E950" s="3" t="s">
        <v>139</v>
      </c>
      <c r="F950" s="3">
        <v>0</v>
      </c>
      <c r="G950" s="3" t="s">
        <v>59</v>
      </c>
    </row>
    <row r="951" spans="2:7" hidden="1" x14ac:dyDescent="0.25">
      <c r="B951" s="3" t="s">
        <v>56</v>
      </c>
      <c r="C951" s="2">
        <v>39869.379861111112</v>
      </c>
      <c r="D951" s="3" t="s">
        <v>12</v>
      </c>
      <c r="E951" s="3" t="s">
        <v>13</v>
      </c>
      <c r="F951" s="3">
        <v>0</v>
      </c>
      <c r="G951" s="3" t="s">
        <v>59</v>
      </c>
    </row>
    <row r="952" spans="2:7" hidden="1" x14ac:dyDescent="0.25">
      <c r="B952" s="3" t="s">
        <v>56</v>
      </c>
      <c r="C952" s="2">
        <v>39874.268750000003</v>
      </c>
      <c r="D952" s="3" t="s">
        <v>7</v>
      </c>
      <c r="E952" s="3" t="s">
        <v>14</v>
      </c>
      <c r="F952" s="3">
        <v>0</v>
      </c>
      <c r="G952" s="3" t="s">
        <v>59</v>
      </c>
    </row>
    <row r="953" spans="2:7" x14ac:dyDescent="0.25">
      <c r="B953" s="3" t="s">
        <v>56</v>
      </c>
      <c r="C953" s="2">
        <v>39971.804166666669</v>
      </c>
      <c r="D953" s="3" t="s">
        <v>15</v>
      </c>
      <c r="E953" s="3" t="s">
        <v>15</v>
      </c>
      <c r="F953" s="3">
        <v>0</v>
      </c>
      <c r="G953" s="3" t="s">
        <v>59</v>
      </c>
    </row>
    <row r="954" spans="2:7" hidden="1" x14ac:dyDescent="0.25">
      <c r="B954" s="3" t="s">
        <v>56</v>
      </c>
      <c r="C954" s="2">
        <v>40018.146527777775</v>
      </c>
      <c r="D954" s="3" t="s">
        <v>10</v>
      </c>
      <c r="E954" s="3" t="s">
        <v>11</v>
      </c>
      <c r="F954" s="3">
        <v>0</v>
      </c>
      <c r="G954" s="3" t="s">
        <v>59</v>
      </c>
    </row>
    <row r="955" spans="2:7" x14ac:dyDescent="0.25">
      <c r="B955" s="3" t="s">
        <v>56</v>
      </c>
      <c r="C955" s="2">
        <v>40154.470833333333</v>
      </c>
      <c r="D955" s="3" t="s">
        <v>33</v>
      </c>
      <c r="E955" s="3" t="s">
        <v>135</v>
      </c>
      <c r="F955" s="3">
        <v>0</v>
      </c>
      <c r="G955" s="3" t="s">
        <v>59</v>
      </c>
    </row>
    <row r="956" spans="2:7" hidden="1" x14ac:dyDescent="0.25">
      <c r="B956" s="3" t="s">
        <v>56</v>
      </c>
      <c r="C956" s="2">
        <v>40190.556944444441</v>
      </c>
      <c r="D956" s="3" t="s">
        <v>12</v>
      </c>
      <c r="E956" s="3" t="s">
        <v>71</v>
      </c>
      <c r="F956" s="3">
        <v>0</v>
      </c>
      <c r="G956" s="3" t="s">
        <v>59</v>
      </c>
    </row>
    <row r="957" spans="2:7" x14ac:dyDescent="0.25">
      <c r="B957" s="3" t="s">
        <v>56</v>
      </c>
      <c r="C957" s="2">
        <v>40199.34097222222</v>
      </c>
      <c r="D957" s="3" t="s">
        <v>33</v>
      </c>
      <c r="E957" s="3" t="s">
        <v>135</v>
      </c>
      <c r="F957" s="3">
        <v>0</v>
      </c>
      <c r="G957" s="3" t="s">
        <v>59</v>
      </c>
    </row>
    <row r="958" spans="2:7" x14ac:dyDescent="0.25">
      <c r="B958" s="3" t="s">
        <v>56</v>
      </c>
      <c r="C958" s="2">
        <v>40261.729166666664</v>
      </c>
      <c r="D958" s="3" t="s">
        <v>15</v>
      </c>
      <c r="E958" s="3" t="s">
        <v>15</v>
      </c>
      <c r="F958" s="3">
        <v>0</v>
      </c>
      <c r="G958" s="3" t="s">
        <v>59</v>
      </c>
    </row>
    <row r="959" spans="2:7" x14ac:dyDescent="0.25">
      <c r="B959" s="3" t="s">
        <v>56</v>
      </c>
      <c r="C959" s="2">
        <v>40341.107638888891</v>
      </c>
      <c r="D959" s="3" t="s">
        <v>15</v>
      </c>
      <c r="E959" s="3" t="s">
        <v>15</v>
      </c>
      <c r="F959" s="3">
        <v>0</v>
      </c>
      <c r="G959" s="3" t="s">
        <v>59</v>
      </c>
    </row>
    <row r="960" spans="2:7" x14ac:dyDescent="0.25">
      <c r="B960" s="3" t="s">
        <v>56</v>
      </c>
      <c r="C960" s="2">
        <v>40412.804861111108</v>
      </c>
      <c r="D960" s="3" t="s">
        <v>7</v>
      </c>
      <c r="E960" s="3" t="s">
        <v>8</v>
      </c>
      <c r="F960" s="3">
        <v>0</v>
      </c>
      <c r="G960" s="3" t="s">
        <v>59</v>
      </c>
    </row>
    <row r="961" spans="2:7" x14ac:dyDescent="0.25">
      <c r="B961" s="3" t="s">
        <v>56</v>
      </c>
      <c r="C961" s="2">
        <v>40448.574999999997</v>
      </c>
      <c r="D961" s="3" t="s">
        <v>33</v>
      </c>
      <c r="E961" s="3" t="s">
        <v>135</v>
      </c>
      <c r="F961" s="3">
        <v>0</v>
      </c>
      <c r="G961" s="3" t="s">
        <v>59</v>
      </c>
    </row>
    <row r="962" spans="2:7" hidden="1" x14ac:dyDescent="0.25">
      <c r="B962" s="3" t="s">
        <v>56</v>
      </c>
      <c r="C962" s="2">
        <v>40566.065972222219</v>
      </c>
      <c r="D962" s="3" t="s">
        <v>10</v>
      </c>
      <c r="E962" s="3" t="s">
        <v>85</v>
      </c>
      <c r="F962" s="3">
        <v>0</v>
      </c>
      <c r="G962" s="3" t="s">
        <v>59</v>
      </c>
    </row>
    <row r="963" spans="2:7" x14ac:dyDescent="0.25">
      <c r="B963" s="3" t="s">
        <v>56</v>
      </c>
      <c r="C963" s="2">
        <v>40574.444444444445</v>
      </c>
      <c r="D963" s="3" t="s">
        <v>7</v>
      </c>
      <c r="E963" s="3" t="s">
        <v>82</v>
      </c>
      <c r="F963" s="3">
        <v>0</v>
      </c>
      <c r="G963" s="3" t="s">
        <v>59</v>
      </c>
    </row>
    <row r="964" spans="2:7" hidden="1" x14ac:dyDescent="0.25">
      <c r="B964" s="3" t="s">
        <v>56</v>
      </c>
      <c r="C964" s="2">
        <v>40640.925694444442</v>
      </c>
      <c r="D964" s="3" t="s">
        <v>33</v>
      </c>
      <c r="E964" s="3" t="s">
        <v>139</v>
      </c>
      <c r="F964" s="3">
        <v>0</v>
      </c>
      <c r="G964" s="3" t="s">
        <v>59</v>
      </c>
    </row>
    <row r="965" spans="2:7" hidden="1" x14ac:dyDescent="0.25">
      <c r="B965" s="3" t="s">
        <v>56</v>
      </c>
      <c r="C965" s="2">
        <v>40750.375694444447</v>
      </c>
      <c r="D965" s="3" t="s">
        <v>7</v>
      </c>
      <c r="E965" s="3" t="s">
        <v>62</v>
      </c>
      <c r="F965" s="3">
        <v>0</v>
      </c>
      <c r="G965" s="3" t="s">
        <v>59</v>
      </c>
    </row>
    <row r="966" spans="2:7" x14ac:dyDescent="0.25">
      <c r="B966" s="3" t="s">
        <v>56</v>
      </c>
      <c r="C966" s="2">
        <v>40954.703472222223</v>
      </c>
      <c r="D966" s="3" t="s">
        <v>15</v>
      </c>
      <c r="E966" s="3" t="s">
        <v>15</v>
      </c>
      <c r="F966" s="3">
        <v>0</v>
      </c>
      <c r="G966" s="3" t="s">
        <v>59</v>
      </c>
    </row>
    <row r="967" spans="2:7" hidden="1" x14ac:dyDescent="0.25">
      <c r="B967" s="3" t="s">
        <v>56</v>
      </c>
      <c r="C967" s="2">
        <v>41027.684027777781</v>
      </c>
      <c r="D967" s="3" t="s">
        <v>7</v>
      </c>
      <c r="E967" s="3" t="s">
        <v>137</v>
      </c>
      <c r="F967" s="3">
        <v>0</v>
      </c>
      <c r="G967" s="3" t="s">
        <v>59</v>
      </c>
    </row>
    <row r="968" spans="2:7" hidden="1" x14ac:dyDescent="0.25">
      <c r="B968" s="3" t="s">
        <v>56</v>
      </c>
      <c r="C968" s="2">
        <v>41071.261805555558</v>
      </c>
      <c r="D968" s="3" t="s">
        <v>10</v>
      </c>
      <c r="E968" s="3" t="s">
        <v>11</v>
      </c>
      <c r="F968" s="3">
        <v>0</v>
      </c>
      <c r="G968" s="3" t="s">
        <v>59</v>
      </c>
    </row>
    <row r="969" spans="2:7" hidden="1" x14ac:dyDescent="0.25">
      <c r="B969" s="3" t="s">
        <v>56</v>
      </c>
      <c r="C969" s="2">
        <v>41124.217361111114</v>
      </c>
      <c r="D969" s="3" t="s">
        <v>10</v>
      </c>
      <c r="E969" s="3" t="s">
        <v>11</v>
      </c>
      <c r="F969" s="3">
        <v>0</v>
      </c>
      <c r="G969" s="3" t="s">
        <v>59</v>
      </c>
    </row>
    <row r="970" spans="2:7" hidden="1" x14ac:dyDescent="0.25">
      <c r="B970" s="3" t="s">
        <v>56</v>
      </c>
      <c r="C970" s="2">
        <v>41162.605555555558</v>
      </c>
      <c r="D970" s="3" t="s">
        <v>33</v>
      </c>
      <c r="E970" s="3" t="s">
        <v>34</v>
      </c>
      <c r="F970" s="3">
        <v>0</v>
      </c>
      <c r="G970" s="3" t="s">
        <v>59</v>
      </c>
    </row>
    <row r="971" spans="2:7" hidden="1" x14ac:dyDescent="0.25">
      <c r="B971" s="3" t="s">
        <v>56</v>
      </c>
      <c r="C971" s="2">
        <v>41275.005555555559</v>
      </c>
      <c r="D971" s="3" t="s">
        <v>10</v>
      </c>
      <c r="E971" s="3" t="s">
        <v>36</v>
      </c>
      <c r="F971" s="3">
        <v>0</v>
      </c>
      <c r="G971" s="3" t="s">
        <v>59</v>
      </c>
    </row>
    <row r="972" spans="2:7" x14ac:dyDescent="0.25">
      <c r="B972" s="3" t="s">
        <v>56</v>
      </c>
      <c r="C972" s="2">
        <v>41383.405555555553</v>
      </c>
      <c r="D972" s="3" t="s">
        <v>15</v>
      </c>
      <c r="E972" s="3" t="s">
        <v>15</v>
      </c>
      <c r="F972" s="3">
        <v>0</v>
      </c>
      <c r="G972" s="3" t="s">
        <v>59</v>
      </c>
    </row>
    <row r="973" spans="2:7" hidden="1" x14ac:dyDescent="0.25">
      <c r="B973" s="3" t="s">
        <v>56</v>
      </c>
      <c r="C973" s="2">
        <v>41673.627083333333</v>
      </c>
      <c r="D973" s="3" t="s">
        <v>10</v>
      </c>
      <c r="E973" s="3" t="s">
        <v>11</v>
      </c>
      <c r="F973" s="3">
        <v>0</v>
      </c>
      <c r="G973" s="3" t="s">
        <v>59</v>
      </c>
    </row>
    <row r="974" spans="2:7" hidden="1" x14ac:dyDescent="0.25">
      <c r="B974" s="3" t="s">
        <v>56</v>
      </c>
      <c r="C974" s="2">
        <v>41756.665972222225</v>
      </c>
      <c r="D974" s="3" t="s">
        <v>12</v>
      </c>
      <c r="E974" s="3" t="s">
        <v>13</v>
      </c>
      <c r="F974" s="3">
        <v>0</v>
      </c>
      <c r="G974" s="3" t="s">
        <v>59</v>
      </c>
    </row>
    <row r="975" spans="2:7" x14ac:dyDescent="0.25">
      <c r="B975" s="3" t="s">
        <v>56</v>
      </c>
      <c r="C975" s="2">
        <v>41757.568749999999</v>
      </c>
      <c r="D975" s="3" t="s">
        <v>7</v>
      </c>
      <c r="E975" s="3" t="s">
        <v>16</v>
      </c>
      <c r="F975" s="3">
        <v>0</v>
      </c>
      <c r="G975" s="3" t="s">
        <v>59</v>
      </c>
    </row>
    <row r="976" spans="2:7" x14ac:dyDescent="0.25">
      <c r="B976" s="3" t="s">
        <v>56</v>
      </c>
      <c r="C976" s="2">
        <v>41759.384722222225</v>
      </c>
      <c r="D976" s="3" t="s">
        <v>15</v>
      </c>
      <c r="E976" s="3" t="s">
        <v>15</v>
      </c>
      <c r="F976" s="3">
        <v>0</v>
      </c>
      <c r="G976" s="3" t="s">
        <v>59</v>
      </c>
    </row>
    <row r="977" spans="2:7" hidden="1" x14ac:dyDescent="0.25">
      <c r="B977" s="3" t="s">
        <v>56</v>
      </c>
      <c r="C977" s="2">
        <v>41790.474305555559</v>
      </c>
      <c r="D977" s="3" t="s">
        <v>12</v>
      </c>
      <c r="E977" s="3" t="s">
        <v>71</v>
      </c>
      <c r="F977" s="3">
        <v>0</v>
      </c>
      <c r="G977" s="3" t="s">
        <v>59</v>
      </c>
    </row>
    <row r="978" spans="2:7" x14ac:dyDescent="0.25">
      <c r="B978" s="3" t="s">
        <v>56</v>
      </c>
      <c r="C978" s="2">
        <v>41854.668055555558</v>
      </c>
      <c r="D978" s="3" t="s">
        <v>15</v>
      </c>
      <c r="E978" s="3" t="s">
        <v>15</v>
      </c>
      <c r="F978" s="3">
        <v>0</v>
      </c>
      <c r="G978" s="3" t="s">
        <v>59</v>
      </c>
    </row>
    <row r="979" spans="2:7" x14ac:dyDescent="0.25">
      <c r="B979" s="3" t="s">
        <v>56</v>
      </c>
      <c r="C979" s="2">
        <v>41855.390972222223</v>
      </c>
      <c r="D979" s="3" t="s">
        <v>15</v>
      </c>
      <c r="E979" s="3" t="s">
        <v>15</v>
      </c>
      <c r="F979" s="3">
        <v>0</v>
      </c>
      <c r="G979" s="3" t="s">
        <v>59</v>
      </c>
    </row>
    <row r="980" spans="2:7" x14ac:dyDescent="0.25">
      <c r="B980" s="3" t="s">
        <v>58</v>
      </c>
      <c r="C980" s="2">
        <v>38385.577777777777</v>
      </c>
      <c r="D980" s="3" t="s">
        <v>33</v>
      </c>
      <c r="E980" s="3" t="s">
        <v>135</v>
      </c>
      <c r="F980" s="3">
        <v>0</v>
      </c>
      <c r="G980" s="3" t="s">
        <v>59</v>
      </c>
    </row>
    <row r="981" spans="2:7" x14ac:dyDescent="0.25">
      <c r="B981" s="3" t="s">
        <v>58</v>
      </c>
      <c r="C981" s="2">
        <v>38386.502083333333</v>
      </c>
      <c r="D981" s="3" t="s">
        <v>33</v>
      </c>
      <c r="E981" s="3" t="s">
        <v>37</v>
      </c>
      <c r="F981" s="3">
        <v>0</v>
      </c>
      <c r="G981" s="3" t="s">
        <v>59</v>
      </c>
    </row>
    <row r="982" spans="2:7" hidden="1" x14ac:dyDescent="0.25">
      <c r="B982" s="3" t="s">
        <v>58</v>
      </c>
      <c r="C982" s="2">
        <v>38407.73541666667</v>
      </c>
      <c r="D982" s="3" t="s">
        <v>33</v>
      </c>
      <c r="E982" s="3" t="s">
        <v>34</v>
      </c>
      <c r="F982" s="3">
        <v>0</v>
      </c>
      <c r="G982" s="3" t="s">
        <v>59</v>
      </c>
    </row>
    <row r="983" spans="2:7" hidden="1" x14ac:dyDescent="0.25">
      <c r="B983" s="3" t="s">
        <v>58</v>
      </c>
      <c r="C983" s="2">
        <v>38408.731944444444</v>
      </c>
      <c r="D983" s="3" t="s">
        <v>12</v>
      </c>
      <c r="E983" s="3" t="s">
        <v>13</v>
      </c>
      <c r="F983" s="3">
        <v>0</v>
      </c>
      <c r="G983" s="3" t="s">
        <v>59</v>
      </c>
    </row>
    <row r="984" spans="2:7" hidden="1" x14ac:dyDescent="0.25">
      <c r="B984" s="3" t="s">
        <v>58</v>
      </c>
      <c r="C984" s="2">
        <v>38420.691666666666</v>
      </c>
      <c r="D984" s="3" t="s">
        <v>7</v>
      </c>
      <c r="E984" s="3" t="s">
        <v>62</v>
      </c>
      <c r="F984" s="3">
        <v>0</v>
      </c>
      <c r="G984" s="3" t="s">
        <v>59</v>
      </c>
    </row>
    <row r="985" spans="2:7" hidden="1" x14ac:dyDescent="0.25">
      <c r="B985" s="3" t="s">
        <v>58</v>
      </c>
      <c r="C985" s="2">
        <v>38502.418749999997</v>
      </c>
      <c r="D985" s="3" t="s">
        <v>7</v>
      </c>
      <c r="E985" s="3" t="s">
        <v>90</v>
      </c>
      <c r="F985" s="3">
        <v>0</v>
      </c>
      <c r="G985" s="3" t="s">
        <v>59</v>
      </c>
    </row>
    <row r="986" spans="2:7" hidden="1" x14ac:dyDescent="0.25">
      <c r="B986" s="3" t="s">
        <v>58</v>
      </c>
      <c r="C986" s="2">
        <v>38556.109722222223</v>
      </c>
      <c r="D986" s="3" t="s">
        <v>33</v>
      </c>
      <c r="E986" s="3" t="s">
        <v>34</v>
      </c>
      <c r="F986" s="3">
        <v>0</v>
      </c>
      <c r="G986" s="3" t="s">
        <v>59</v>
      </c>
    </row>
    <row r="987" spans="2:7" x14ac:dyDescent="0.25">
      <c r="B987" s="3" t="s">
        <v>58</v>
      </c>
      <c r="C987" s="2">
        <v>38615.354166666664</v>
      </c>
      <c r="D987" s="3" t="s">
        <v>33</v>
      </c>
      <c r="E987" s="3" t="s">
        <v>135</v>
      </c>
      <c r="F987" s="3">
        <v>0</v>
      </c>
      <c r="G987" s="3" t="s">
        <v>59</v>
      </c>
    </row>
    <row r="988" spans="2:7" x14ac:dyDescent="0.25">
      <c r="B988" s="3" t="s">
        <v>58</v>
      </c>
      <c r="C988" s="2">
        <v>38719.447222222225</v>
      </c>
      <c r="D988" s="3" t="s">
        <v>33</v>
      </c>
      <c r="E988" s="3" t="s">
        <v>135</v>
      </c>
      <c r="F988" s="3">
        <v>0</v>
      </c>
      <c r="G988" s="3" t="s">
        <v>59</v>
      </c>
    </row>
    <row r="989" spans="2:7" hidden="1" x14ac:dyDescent="0.25">
      <c r="B989" s="3" t="s">
        <v>58</v>
      </c>
      <c r="C989" s="2">
        <v>38740.302777777775</v>
      </c>
      <c r="D989" s="3" t="s">
        <v>10</v>
      </c>
      <c r="E989" s="3" t="s">
        <v>11</v>
      </c>
      <c r="F989" s="3">
        <v>0</v>
      </c>
      <c r="G989" s="3" t="s">
        <v>59</v>
      </c>
    </row>
    <row r="990" spans="2:7" x14ac:dyDescent="0.25">
      <c r="B990" s="3" t="s">
        <v>58</v>
      </c>
      <c r="C990" s="2">
        <v>38812.052777777775</v>
      </c>
      <c r="D990" s="3" t="s">
        <v>33</v>
      </c>
      <c r="E990" s="3" t="s">
        <v>37</v>
      </c>
      <c r="F990" s="3">
        <v>0</v>
      </c>
      <c r="G990" s="3" t="s">
        <v>59</v>
      </c>
    </row>
    <row r="991" spans="2:7" hidden="1" x14ac:dyDescent="0.25">
      <c r="B991" s="3" t="s">
        <v>58</v>
      </c>
      <c r="C991" s="2">
        <v>39090.749305555553</v>
      </c>
      <c r="D991" s="3" t="s">
        <v>7</v>
      </c>
      <c r="E991" s="3" t="s">
        <v>62</v>
      </c>
      <c r="F991" s="3">
        <v>0</v>
      </c>
      <c r="G991" s="3" t="s">
        <v>59</v>
      </c>
    </row>
    <row r="992" spans="2:7" hidden="1" x14ac:dyDescent="0.25">
      <c r="B992" s="3" t="s">
        <v>58</v>
      </c>
      <c r="C992" s="2">
        <v>39320.348611111112</v>
      </c>
      <c r="D992" s="3" t="s">
        <v>33</v>
      </c>
      <c r="E992" s="3" t="s">
        <v>34</v>
      </c>
      <c r="F992" s="3">
        <v>0</v>
      </c>
      <c r="G992" s="3" t="s">
        <v>59</v>
      </c>
    </row>
    <row r="993" spans="2:7" x14ac:dyDescent="0.25">
      <c r="B993" s="3" t="s">
        <v>58</v>
      </c>
      <c r="C993" s="2">
        <v>39384.449999999997</v>
      </c>
      <c r="D993" s="3" t="s">
        <v>15</v>
      </c>
      <c r="E993" s="3" t="s">
        <v>15</v>
      </c>
      <c r="F993" s="3">
        <v>0</v>
      </c>
      <c r="G993" s="3" t="s">
        <v>59</v>
      </c>
    </row>
    <row r="994" spans="2:7" x14ac:dyDescent="0.25">
      <c r="B994" s="3" t="s">
        <v>58</v>
      </c>
      <c r="C994" s="2">
        <v>39590.819444444445</v>
      </c>
      <c r="D994" s="3" t="s">
        <v>15</v>
      </c>
      <c r="E994" s="3" t="s">
        <v>15</v>
      </c>
      <c r="F994" s="3">
        <v>0</v>
      </c>
      <c r="G994" s="3" t="s">
        <v>59</v>
      </c>
    </row>
    <row r="995" spans="2:7" x14ac:dyDescent="0.25">
      <c r="B995" s="3" t="s">
        <v>58</v>
      </c>
      <c r="C995" s="2">
        <v>39864.839583333334</v>
      </c>
      <c r="D995" s="3" t="s">
        <v>7</v>
      </c>
      <c r="E995" s="3" t="s">
        <v>136</v>
      </c>
      <c r="F995" s="3">
        <v>0</v>
      </c>
      <c r="G995" s="3" t="s">
        <v>59</v>
      </c>
    </row>
    <row r="996" spans="2:7" hidden="1" x14ac:dyDescent="0.25">
      <c r="B996" s="3" t="s">
        <v>58</v>
      </c>
      <c r="C996" s="2">
        <v>40154.600694444445</v>
      </c>
      <c r="D996" s="3" t="s">
        <v>33</v>
      </c>
      <c r="E996" s="3" t="s">
        <v>178</v>
      </c>
      <c r="F996" s="3">
        <v>0</v>
      </c>
      <c r="G996" s="3" t="s">
        <v>59</v>
      </c>
    </row>
    <row r="997" spans="2:7" hidden="1" x14ac:dyDescent="0.25">
      <c r="B997" s="3" t="s">
        <v>58</v>
      </c>
      <c r="C997" s="2">
        <v>40197.598611111112</v>
      </c>
      <c r="D997" s="3" t="s">
        <v>33</v>
      </c>
      <c r="E997" s="3" t="s">
        <v>34</v>
      </c>
      <c r="F997" s="3">
        <v>0</v>
      </c>
      <c r="G997" s="3" t="s">
        <v>59</v>
      </c>
    </row>
    <row r="998" spans="2:7" hidden="1" x14ac:dyDescent="0.25">
      <c r="B998" s="3" t="s">
        <v>58</v>
      </c>
      <c r="C998" s="2">
        <v>40366.76458333333</v>
      </c>
      <c r="D998" s="3" t="s">
        <v>10</v>
      </c>
      <c r="E998" s="3" t="s">
        <v>11</v>
      </c>
      <c r="F998" s="3">
        <v>1</v>
      </c>
      <c r="G998" s="3" t="s">
        <v>59</v>
      </c>
    </row>
    <row r="999" spans="2:7" hidden="1" x14ac:dyDescent="0.25">
      <c r="B999" s="3" t="s">
        <v>58</v>
      </c>
      <c r="C999" s="2">
        <v>40431.724305555559</v>
      </c>
      <c r="D999" s="3" t="s">
        <v>10</v>
      </c>
      <c r="E999" s="3" t="s">
        <v>11</v>
      </c>
      <c r="F999" s="3">
        <v>0</v>
      </c>
      <c r="G999" s="3" t="s">
        <v>59</v>
      </c>
    </row>
    <row r="1000" spans="2:7" hidden="1" x14ac:dyDescent="0.25">
      <c r="B1000" s="3" t="s">
        <v>58</v>
      </c>
      <c r="C1000" s="2">
        <v>40470.097916666666</v>
      </c>
      <c r="D1000" s="3" t="s">
        <v>33</v>
      </c>
      <c r="E1000" s="3" t="s">
        <v>34</v>
      </c>
      <c r="F1000" s="3">
        <v>0</v>
      </c>
      <c r="G1000" s="3" t="s">
        <v>59</v>
      </c>
    </row>
    <row r="1001" spans="2:7" hidden="1" x14ac:dyDescent="0.25">
      <c r="B1001" s="3" t="s">
        <v>58</v>
      </c>
      <c r="C1001" s="2">
        <v>40470.342361111114</v>
      </c>
      <c r="D1001" s="3" t="s">
        <v>33</v>
      </c>
      <c r="E1001" s="3" t="s">
        <v>34</v>
      </c>
      <c r="F1001" s="3">
        <v>0</v>
      </c>
      <c r="G1001" s="3" t="s">
        <v>59</v>
      </c>
    </row>
    <row r="1002" spans="2:7" hidden="1" x14ac:dyDescent="0.25">
      <c r="B1002" s="3" t="s">
        <v>58</v>
      </c>
      <c r="C1002" s="2">
        <v>40470.501388888886</v>
      </c>
      <c r="D1002" s="3" t="s">
        <v>33</v>
      </c>
      <c r="E1002" s="3" t="s">
        <v>34</v>
      </c>
      <c r="F1002" s="3">
        <v>0</v>
      </c>
      <c r="G1002" s="3" t="s">
        <v>59</v>
      </c>
    </row>
    <row r="1003" spans="2:7" x14ac:dyDescent="0.25">
      <c r="B1003" s="3" t="s">
        <v>58</v>
      </c>
      <c r="C1003" s="2">
        <v>40532.603472222225</v>
      </c>
      <c r="D1003" s="3" t="s">
        <v>33</v>
      </c>
      <c r="E1003" s="3" t="s">
        <v>135</v>
      </c>
      <c r="F1003" s="3">
        <v>0</v>
      </c>
      <c r="G1003" s="3" t="s">
        <v>59</v>
      </c>
    </row>
    <row r="1004" spans="2:7" x14ac:dyDescent="0.25">
      <c r="B1004" s="3" t="s">
        <v>58</v>
      </c>
      <c r="C1004" s="2">
        <v>40532.768055555556</v>
      </c>
      <c r="D1004" s="3" t="s">
        <v>33</v>
      </c>
      <c r="E1004" s="3" t="s">
        <v>37</v>
      </c>
      <c r="F1004" s="3">
        <v>0</v>
      </c>
      <c r="G1004" s="3" t="s">
        <v>59</v>
      </c>
    </row>
    <row r="1005" spans="2:7" hidden="1" x14ac:dyDescent="0.25">
      <c r="B1005" s="3" t="s">
        <v>58</v>
      </c>
      <c r="C1005" s="2">
        <v>40669.34652777778</v>
      </c>
      <c r="D1005" s="3" t="s">
        <v>10</v>
      </c>
      <c r="E1005" s="3" t="s">
        <v>11</v>
      </c>
      <c r="F1005" s="3">
        <v>0</v>
      </c>
      <c r="G1005" s="3" t="s">
        <v>59</v>
      </c>
    </row>
    <row r="1006" spans="2:7" hidden="1" x14ac:dyDescent="0.25">
      <c r="B1006" s="3" t="s">
        <v>58</v>
      </c>
      <c r="C1006" s="2">
        <v>40682.913194444445</v>
      </c>
      <c r="D1006" s="3" t="s">
        <v>7</v>
      </c>
      <c r="E1006" s="3" t="s">
        <v>14</v>
      </c>
      <c r="F1006" s="3">
        <v>0</v>
      </c>
      <c r="G1006" s="3" t="s">
        <v>59</v>
      </c>
    </row>
    <row r="1007" spans="2:7" hidden="1" x14ac:dyDescent="0.25">
      <c r="B1007" s="3" t="s">
        <v>58</v>
      </c>
      <c r="C1007" s="2">
        <v>40818.094444444447</v>
      </c>
      <c r="D1007" s="3" t="s">
        <v>10</v>
      </c>
      <c r="E1007" s="3" t="s">
        <v>85</v>
      </c>
      <c r="F1007" s="3">
        <v>0</v>
      </c>
      <c r="G1007" s="3" t="s">
        <v>59</v>
      </c>
    </row>
    <row r="1008" spans="2:7" hidden="1" x14ac:dyDescent="0.25">
      <c r="B1008" s="3" t="s">
        <v>58</v>
      </c>
      <c r="C1008" s="2">
        <v>40821.525000000001</v>
      </c>
      <c r="D1008" s="3" t="s">
        <v>33</v>
      </c>
      <c r="E1008" s="3" t="s">
        <v>34</v>
      </c>
      <c r="F1008" s="3">
        <v>0</v>
      </c>
      <c r="G1008" s="3" t="s">
        <v>59</v>
      </c>
    </row>
    <row r="1009" spans="2:7" hidden="1" x14ac:dyDescent="0.25">
      <c r="B1009" s="3" t="s">
        <v>58</v>
      </c>
      <c r="C1009" s="2">
        <v>41161.702777777777</v>
      </c>
      <c r="D1009" s="3" t="s">
        <v>33</v>
      </c>
      <c r="E1009" s="3" t="s">
        <v>34</v>
      </c>
      <c r="F1009" s="3">
        <v>0</v>
      </c>
      <c r="G1009" s="3" t="s">
        <v>59</v>
      </c>
    </row>
    <row r="1010" spans="2:7" x14ac:dyDescent="0.25">
      <c r="B1010" s="3" t="s">
        <v>58</v>
      </c>
      <c r="C1010" s="2">
        <v>41328.560416666667</v>
      </c>
      <c r="D1010" s="3" t="s">
        <v>15</v>
      </c>
      <c r="E1010" s="3" t="s">
        <v>15</v>
      </c>
      <c r="F1010" s="3">
        <v>0</v>
      </c>
      <c r="G1010" s="3" t="s">
        <v>59</v>
      </c>
    </row>
    <row r="1011" spans="2:7" hidden="1" x14ac:dyDescent="0.25">
      <c r="B1011" s="3" t="s">
        <v>58</v>
      </c>
      <c r="C1011" s="2">
        <v>41410.338888888888</v>
      </c>
      <c r="D1011" s="3" t="s">
        <v>10</v>
      </c>
      <c r="E1011" s="3" t="s">
        <v>11</v>
      </c>
      <c r="F1011" s="3">
        <v>0</v>
      </c>
      <c r="G1011" s="3" t="s">
        <v>59</v>
      </c>
    </row>
    <row r="1012" spans="2:7" x14ac:dyDescent="0.25">
      <c r="B1012" s="3" t="s">
        <v>58</v>
      </c>
      <c r="C1012" s="2">
        <v>41428.256944444445</v>
      </c>
      <c r="D1012" s="3" t="s">
        <v>15</v>
      </c>
      <c r="E1012" s="3" t="s">
        <v>15</v>
      </c>
      <c r="F1012" s="3">
        <v>0</v>
      </c>
      <c r="G1012" s="3" t="s">
        <v>59</v>
      </c>
    </row>
    <row r="1013" spans="2:7" x14ac:dyDescent="0.25">
      <c r="B1013" s="3" t="s">
        <v>58</v>
      </c>
      <c r="C1013" s="2">
        <v>41698.283333333333</v>
      </c>
      <c r="D1013" s="3" t="s">
        <v>33</v>
      </c>
      <c r="E1013" s="3" t="s">
        <v>37</v>
      </c>
      <c r="F1013" s="3">
        <v>0</v>
      </c>
      <c r="G1013" s="3" t="s">
        <v>59</v>
      </c>
    </row>
    <row r="1014" spans="2:7" x14ac:dyDescent="0.25">
      <c r="B1014" s="3" t="s">
        <v>58</v>
      </c>
      <c r="C1014" s="2">
        <v>41698.368750000001</v>
      </c>
      <c r="D1014" s="3" t="s">
        <v>33</v>
      </c>
      <c r="E1014" s="3" t="s">
        <v>37</v>
      </c>
      <c r="F1014" s="3">
        <v>0</v>
      </c>
      <c r="G1014" s="3" t="s">
        <v>59</v>
      </c>
    </row>
    <row r="1015" spans="2:7" x14ac:dyDescent="0.25">
      <c r="B1015" s="3" t="s">
        <v>58</v>
      </c>
      <c r="C1015" s="2">
        <v>41698.629861111112</v>
      </c>
      <c r="D1015" s="3" t="s">
        <v>7</v>
      </c>
      <c r="E1015" s="3" t="s">
        <v>8</v>
      </c>
      <c r="F1015" s="3">
        <v>0</v>
      </c>
      <c r="G1015" s="3" t="s">
        <v>59</v>
      </c>
    </row>
    <row r="1016" spans="2:7" x14ac:dyDescent="0.25">
      <c r="B1016" s="3" t="s">
        <v>58</v>
      </c>
      <c r="C1016" s="2">
        <v>41716.625</v>
      </c>
      <c r="D1016" s="3" t="s">
        <v>7</v>
      </c>
      <c r="E1016" s="3" t="s">
        <v>19</v>
      </c>
      <c r="F1016" s="3">
        <v>0</v>
      </c>
      <c r="G1016" s="3" t="s">
        <v>59</v>
      </c>
    </row>
    <row r="1017" spans="2:7" hidden="1" x14ac:dyDescent="0.25">
      <c r="B1017" s="3" t="s">
        <v>58</v>
      </c>
      <c r="C1017" s="2">
        <v>41896.466666666667</v>
      </c>
      <c r="D1017" s="3" t="s">
        <v>33</v>
      </c>
      <c r="E1017" s="3" t="s">
        <v>139</v>
      </c>
      <c r="F1017" s="3">
        <v>0</v>
      </c>
      <c r="G1017" s="3" t="s">
        <v>59</v>
      </c>
    </row>
    <row r="1018" spans="2:7" hidden="1" x14ac:dyDescent="0.25">
      <c r="B1018" s="3" t="s">
        <v>58</v>
      </c>
      <c r="C1018" s="2">
        <v>41976.204861111109</v>
      </c>
      <c r="D1018" s="3" t="s">
        <v>7</v>
      </c>
      <c r="E1018" s="3" t="s">
        <v>62</v>
      </c>
      <c r="F1018" s="3">
        <v>0</v>
      </c>
      <c r="G1018" s="3" t="s">
        <v>59</v>
      </c>
    </row>
    <row r="1019" spans="2:7" x14ac:dyDescent="0.25">
      <c r="B1019" s="3" t="s">
        <v>60</v>
      </c>
      <c r="C1019" s="2">
        <v>38443.456944444442</v>
      </c>
      <c r="D1019" s="3" t="s">
        <v>33</v>
      </c>
      <c r="E1019" s="3" t="s">
        <v>135</v>
      </c>
      <c r="F1019" s="3">
        <v>0</v>
      </c>
      <c r="G1019" s="3" t="s">
        <v>59</v>
      </c>
    </row>
    <row r="1020" spans="2:7" hidden="1" x14ac:dyDescent="0.25">
      <c r="B1020" s="3" t="s">
        <v>60</v>
      </c>
      <c r="C1020" s="2">
        <v>38556.202777777777</v>
      </c>
      <c r="D1020" s="3" t="s">
        <v>33</v>
      </c>
      <c r="E1020" s="3" t="s">
        <v>34</v>
      </c>
      <c r="F1020" s="3">
        <v>0</v>
      </c>
      <c r="G1020" s="3" t="s">
        <v>59</v>
      </c>
    </row>
    <row r="1021" spans="2:7" x14ac:dyDescent="0.25">
      <c r="B1021" s="3" t="s">
        <v>60</v>
      </c>
      <c r="C1021" s="2">
        <v>38658.594444444447</v>
      </c>
      <c r="D1021" s="3" t="s">
        <v>15</v>
      </c>
      <c r="E1021" s="3" t="s">
        <v>15</v>
      </c>
      <c r="F1021" s="3">
        <v>0</v>
      </c>
      <c r="G1021" s="3" t="s">
        <v>59</v>
      </c>
    </row>
    <row r="1022" spans="2:7" x14ac:dyDescent="0.25">
      <c r="B1022" s="3" t="s">
        <v>60</v>
      </c>
      <c r="C1022" s="2">
        <v>38697.575694444444</v>
      </c>
      <c r="D1022" s="3" t="s">
        <v>15</v>
      </c>
      <c r="E1022" s="3" t="s">
        <v>15</v>
      </c>
      <c r="F1022" s="3">
        <v>0</v>
      </c>
      <c r="G1022" s="3" t="s">
        <v>59</v>
      </c>
    </row>
    <row r="1023" spans="2:7" x14ac:dyDescent="0.25">
      <c r="B1023" s="3" t="s">
        <v>60</v>
      </c>
      <c r="C1023" s="2">
        <v>38719.34097222222</v>
      </c>
      <c r="D1023" s="3" t="s">
        <v>33</v>
      </c>
      <c r="E1023" s="3" t="s">
        <v>135</v>
      </c>
      <c r="F1023" s="3">
        <v>0</v>
      </c>
      <c r="G1023" s="3" t="s">
        <v>59</v>
      </c>
    </row>
    <row r="1024" spans="2:7" x14ac:dyDescent="0.25">
      <c r="B1024" s="3" t="s">
        <v>60</v>
      </c>
      <c r="C1024" s="2">
        <v>38719.449999999997</v>
      </c>
      <c r="D1024" s="3" t="s">
        <v>33</v>
      </c>
      <c r="E1024" s="3" t="s">
        <v>37</v>
      </c>
      <c r="F1024" s="3">
        <v>0</v>
      </c>
      <c r="G1024" s="3" t="s">
        <v>59</v>
      </c>
    </row>
    <row r="1025" spans="2:7" x14ac:dyDescent="0.25">
      <c r="B1025" s="3" t="s">
        <v>60</v>
      </c>
      <c r="C1025" s="2">
        <v>38753.461111111108</v>
      </c>
      <c r="D1025" s="3" t="s">
        <v>15</v>
      </c>
      <c r="E1025" s="3" t="s">
        <v>15</v>
      </c>
      <c r="F1025" s="3">
        <v>0</v>
      </c>
      <c r="G1025" s="3" t="s">
        <v>59</v>
      </c>
    </row>
    <row r="1026" spans="2:7" x14ac:dyDescent="0.25">
      <c r="B1026" s="3" t="s">
        <v>60</v>
      </c>
      <c r="C1026" s="2">
        <v>38756.51458333333</v>
      </c>
      <c r="D1026" s="3" t="s">
        <v>15</v>
      </c>
      <c r="E1026" s="3" t="s">
        <v>15</v>
      </c>
      <c r="F1026" s="3">
        <v>0</v>
      </c>
      <c r="G1026" s="3" t="s">
        <v>59</v>
      </c>
    </row>
    <row r="1027" spans="2:7" hidden="1" x14ac:dyDescent="0.25">
      <c r="B1027" s="3" t="s">
        <v>60</v>
      </c>
      <c r="C1027" s="2">
        <v>38995.15347222222</v>
      </c>
      <c r="D1027" s="3" t="s">
        <v>12</v>
      </c>
      <c r="E1027" s="3" t="s">
        <v>13</v>
      </c>
      <c r="F1027" s="3">
        <v>0</v>
      </c>
      <c r="G1027" s="3" t="s">
        <v>59</v>
      </c>
    </row>
    <row r="1028" spans="2:7" x14ac:dyDescent="0.25">
      <c r="B1028" s="3" t="s">
        <v>60</v>
      </c>
      <c r="C1028" s="2">
        <v>39145.396527777775</v>
      </c>
      <c r="D1028" s="3" t="s">
        <v>15</v>
      </c>
      <c r="E1028" s="3" t="s">
        <v>15</v>
      </c>
      <c r="F1028" s="3">
        <v>0</v>
      </c>
      <c r="G1028" s="3" t="s">
        <v>59</v>
      </c>
    </row>
    <row r="1029" spans="2:7" hidden="1" x14ac:dyDescent="0.25">
      <c r="B1029" s="3" t="s">
        <v>60</v>
      </c>
      <c r="C1029" s="2">
        <v>39544.152083333334</v>
      </c>
      <c r="D1029" s="3" t="s">
        <v>12</v>
      </c>
      <c r="E1029" s="3" t="s">
        <v>13</v>
      </c>
      <c r="F1029" s="3">
        <v>0</v>
      </c>
      <c r="G1029" s="3" t="s">
        <v>59</v>
      </c>
    </row>
    <row r="1030" spans="2:7" x14ac:dyDescent="0.25">
      <c r="B1030" s="3" t="s">
        <v>60</v>
      </c>
      <c r="C1030" s="2">
        <v>39570.285416666666</v>
      </c>
      <c r="D1030" s="3" t="s">
        <v>7</v>
      </c>
      <c r="E1030" s="3" t="s">
        <v>19</v>
      </c>
      <c r="F1030" s="3">
        <v>0</v>
      </c>
      <c r="G1030" s="3" t="s">
        <v>59</v>
      </c>
    </row>
    <row r="1031" spans="2:7" x14ac:dyDescent="0.25">
      <c r="B1031" s="3" t="s">
        <v>60</v>
      </c>
      <c r="C1031" s="2">
        <v>39832.380555555559</v>
      </c>
      <c r="D1031" s="3" t="s">
        <v>7</v>
      </c>
      <c r="E1031" s="3" t="s">
        <v>81</v>
      </c>
      <c r="F1031" s="3">
        <v>0</v>
      </c>
      <c r="G1031" s="3" t="s">
        <v>59</v>
      </c>
    </row>
    <row r="1032" spans="2:7" hidden="1" x14ac:dyDescent="0.25">
      <c r="B1032" s="3" t="s">
        <v>60</v>
      </c>
      <c r="C1032" s="2">
        <v>40339.366666666669</v>
      </c>
      <c r="D1032" s="3" t="s">
        <v>12</v>
      </c>
      <c r="E1032" s="3" t="s">
        <v>13</v>
      </c>
      <c r="F1032" s="3">
        <v>0</v>
      </c>
      <c r="G1032" s="3" t="s">
        <v>59</v>
      </c>
    </row>
    <row r="1033" spans="2:7" hidden="1" x14ac:dyDescent="0.25">
      <c r="B1033" s="3" t="s">
        <v>60</v>
      </c>
      <c r="C1033" s="2">
        <v>40600.640277777777</v>
      </c>
      <c r="D1033" s="3" t="s">
        <v>12</v>
      </c>
      <c r="E1033" s="3" t="s">
        <v>13</v>
      </c>
      <c r="F1033" s="3">
        <v>0</v>
      </c>
      <c r="G1033" s="3" t="s">
        <v>59</v>
      </c>
    </row>
    <row r="1034" spans="2:7" hidden="1" x14ac:dyDescent="0.25">
      <c r="B1034" s="3" t="s">
        <v>60</v>
      </c>
      <c r="C1034" s="2">
        <v>40688.232638888891</v>
      </c>
      <c r="D1034" s="3" t="s">
        <v>12</v>
      </c>
      <c r="E1034" s="3" t="s">
        <v>13</v>
      </c>
      <c r="F1034" s="3">
        <v>0</v>
      </c>
      <c r="G1034" s="3" t="s">
        <v>59</v>
      </c>
    </row>
    <row r="1035" spans="2:7" hidden="1" x14ac:dyDescent="0.25">
      <c r="B1035" s="3" t="s">
        <v>60</v>
      </c>
      <c r="C1035" s="2">
        <v>41161.718055555553</v>
      </c>
      <c r="D1035" s="3" t="s">
        <v>33</v>
      </c>
      <c r="E1035" s="3" t="s">
        <v>34</v>
      </c>
      <c r="F1035" s="3">
        <v>0</v>
      </c>
      <c r="G1035" s="3" t="s">
        <v>59</v>
      </c>
    </row>
    <row r="1036" spans="2:7" hidden="1" x14ac:dyDescent="0.25">
      <c r="B1036" s="3" t="s">
        <v>60</v>
      </c>
      <c r="C1036" s="2">
        <v>41480.836805555555</v>
      </c>
      <c r="D1036" s="3" t="s">
        <v>33</v>
      </c>
      <c r="E1036" s="3" t="s">
        <v>34</v>
      </c>
      <c r="F1036" s="3">
        <v>0</v>
      </c>
      <c r="G1036" s="3" t="s">
        <v>59</v>
      </c>
    </row>
    <row r="1037" spans="2:7" hidden="1" x14ac:dyDescent="0.25">
      <c r="B1037" s="3" t="s">
        <v>60</v>
      </c>
      <c r="C1037" s="2">
        <v>41625.226388888892</v>
      </c>
      <c r="D1037" s="3" t="s">
        <v>12</v>
      </c>
      <c r="E1037" s="3" t="s">
        <v>13</v>
      </c>
      <c r="F1037" s="3">
        <v>0</v>
      </c>
      <c r="G1037" s="3" t="s">
        <v>59</v>
      </c>
    </row>
    <row r="1038" spans="2:7" hidden="1" x14ac:dyDescent="0.25">
      <c r="B1038" s="3" t="s">
        <v>60</v>
      </c>
      <c r="C1038" s="2">
        <v>41805.654861111114</v>
      </c>
      <c r="D1038" s="3" t="s">
        <v>10</v>
      </c>
      <c r="E1038" s="3" t="s">
        <v>85</v>
      </c>
      <c r="F1038" s="3">
        <v>0</v>
      </c>
      <c r="G1038" s="3" t="s">
        <v>59</v>
      </c>
    </row>
    <row r="1039" spans="2:7" x14ac:dyDescent="0.25">
      <c r="B1039" s="3" t="s">
        <v>63</v>
      </c>
      <c r="C1039" s="2">
        <v>38475.836111111108</v>
      </c>
      <c r="D1039" s="3" t="s">
        <v>15</v>
      </c>
      <c r="E1039" s="3" t="s">
        <v>15</v>
      </c>
      <c r="F1039" s="3">
        <v>0</v>
      </c>
      <c r="G1039" s="3" t="s">
        <v>64</v>
      </c>
    </row>
    <row r="1040" spans="2:7" x14ac:dyDescent="0.25">
      <c r="B1040" s="3" t="s">
        <v>63</v>
      </c>
      <c r="C1040" s="2">
        <v>38475.836111111108</v>
      </c>
      <c r="D1040" s="3" t="s">
        <v>15</v>
      </c>
      <c r="E1040" s="3" t="s">
        <v>15</v>
      </c>
      <c r="F1040" s="3">
        <v>0</v>
      </c>
      <c r="G1040" s="3" t="s">
        <v>59</v>
      </c>
    </row>
    <row r="1041" spans="2:7" hidden="1" x14ac:dyDescent="0.25">
      <c r="B1041" s="3" t="s">
        <v>63</v>
      </c>
      <c r="C1041" s="2">
        <v>38603.519444444442</v>
      </c>
      <c r="D1041" s="3" t="s">
        <v>12</v>
      </c>
      <c r="E1041" s="3" t="s">
        <v>13</v>
      </c>
      <c r="F1041" s="3">
        <v>0</v>
      </c>
      <c r="G1041" s="3" t="s">
        <v>64</v>
      </c>
    </row>
    <row r="1042" spans="2:7" hidden="1" x14ac:dyDescent="0.25">
      <c r="B1042" s="3" t="s">
        <v>63</v>
      </c>
      <c r="C1042" s="2">
        <v>38603.519444444442</v>
      </c>
      <c r="D1042" s="3" t="s">
        <v>12</v>
      </c>
      <c r="E1042" s="3" t="s">
        <v>13</v>
      </c>
      <c r="F1042" s="3">
        <v>0</v>
      </c>
      <c r="G1042" s="3" t="s">
        <v>59</v>
      </c>
    </row>
    <row r="1043" spans="2:7" hidden="1" x14ac:dyDescent="0.25">
      <c r="B1043" s="3" t="s">
        <v>63</v>
      </c>
      <c r="C1043" s="2">
        <v>38615.270833333336</v>
      </c>
      <c r="D1043" s="3" t="s">
        <v>33</v>
      </c>
      <c r="E1043" s="3" t="s">
        <v>34</v>
      </c>
      <c r="F1043" s="3">
        <v>0</v>
      </c>
      <c r="G1043" s="3" t="s">
        <v>64</v>
      </c>
    </row>
    <row r="1044" spans="2:7" hidden="1" x14ac:dyDescent="0.25">
      <c r="B1044" s="3" t="s">
        <v>63</v>
      </c>
      <c r="C1044" s="2">
        <v>38615.270833333336</v>
      </c>
      <c r="D1044" s="3" t="s">
        <v>33</v>
      </c>
      <c r="E1044" s="3" t="s">
        <v>34</v>
      </c>
      <c r="F1044" s="3">
        <v>0</v>
      </c>
      <c r="G1044" s="3" t="s">
        <v>59</v>
      </c>
    </row>
    <row r="1045" spans="2:7" hidden="1" x14ac:dyDescent="0.25">
      <c r="B1045" s="3" t="s">
        <v>63</v>
      </c>
      <c r="C1045" s="2">
        <v>38615.329861111109</v>
      </c>
      <c r="D1045" s="3" t="s">
        <v>33</v>
      </c>
      <c r="E1045" s="3" t="s">
        <v>34</v>
      </c>
      <c r="F1045" s="3">
        <v>0</v>
      </c>
      <c r="G1045" s="3" t="s">
        <v>64</v>
      </c>
    </row>
    <row r="1046" spans="2:7" hidden="1" x14ac:dyDescent="0.25">
      <c r="B1046" s="3" t="s">
        <v>63</v>
      </c>
      <c r="C1046" s="2">
        <v>38615.329861111109</v>
      </c>
      <c r="D1046" s="3" t="s">
        <v>33</v>
      </c>
      <c r="E1046" s="3" t="s">
        <v>34</v>
      </c>
      <c r="F1046" s="3">
        <v>0</v>
      </c>
      <c r="G1046" s="3" t="s">
        <v>59</v>
      </c>
    </row>
    <row r="1047" spans="2:7" hidden="1" x14ac:dyDescent="0.25">
      <c r="B1047" s="3" t="s">
        <v>63</v>
      </c>
      <c r="C1047" s="2">
        <v>38621.318055555559</v>
      </c>
      <c r="D1047" s="3" t="s">
        <v>7</v>
      </c>
      <c r="E1047" s="3" t="s">
        <v>62</v>
      </c>
      <c r="F1047" s="3">
        <v>0</v>
      </c>
      <c r="G1047" s="3" t="s">
        <v>64</v>
      </c>
    </row>
    <row r="1048" spans="2:7" hidden="1" x14ac:dyDescent="0.25">
      <c r="B1048" s="3" t="s">
        <v>63</v>
      </c>
      <c r="C1048" s="2">
        <v>38621.318055555559</v>
      </c>
      <c r="D1048" s="3" t="s">
        <v>7</v>
      </c>
      <c r="E1048" s="3" t="s">
        <v>62</v>
      </c>
      <c r="F1048" s="3">
        <v>0</v>
      </c>
      <c r="G1048" s="3" t="s">
        <v>59</v>
      </c>
    </row>
    <row r="1049" spans="2:7" hidden="1" x14ac:dyDescent="0.25">
      <c r="B1049" s="3" t="s">
        <v>63</v>
      </c>
      <c r="C1049" s="2">
        <v>38641.848611111112</v>
      </c>
      <c r="D1049" s="3" t="s">
        <v>33</v>
      </c>
      <c r="E1049" s="3" t="s">
        <v>34</v>
      </c>
      <c r="F1049" s="3">
        <v>0</v>
      </c>
      <c r="G1049" s="3" t="s">
        <v>64</v>
      </c>
    </row>
    <row r="1050" spans="2:7" hidden="1" x14ac:dyDescent="0.25">
      <c r="B1050" s="3" t="s">
        <v>63</v>
      </c>
      <c r="C1050" s="2">
        <v>38641.848611111112</v>
      </c>
      <c r="D1050" s="3" t="s">
        <v>33</v>
      </c>
      <c r="E1050" s="3" t="s">
        <v>34</v>
      </c>
      <c r="F1050" s="3">
        <v>0</v>
      </c>
      <c r="G1050" s="3" t="s">
        <v>59</v>
      </c>
    </row>
    <row r="1051" spans="2:7" hidden="1" x14ac:dyDescent="0.25">
      <c r="B1051" s="3" t="s">
        <v>63</v>
      </c>
      <c r="C1051" s="2">
        <v>38696.734027777777</v>
      </c>
      <c r="D1051" s="3" t="s">
        <v>7</v>
      </c>
      <c r="E1051" s="3" t="s">
        <v>155</v>
      </c>
      <c r="F1051" s="3">
        <v>0</v>
      </c>
      <c r="G1051" s="3" t="s">
        <v>64</v>
      </c>
    </row>
    <row r="1052" spans="2:7" hidden="1" x14ac:dyDescent="0.25">
      <c r="B1052" s="3" t="s">
        <v>63</v>
      </c>
      <c r="C1052" s="2">
        <v>38696.734027777777</v>
      </c>
      <c r="D1052" s="3" t="s">
        <v>7</v>
      </c>
      <c r="E1052" s="3" t="s">
        <v>155</v>
      </c>
      <c r="F1052" s="3">
        <v>0</v>
      </c>
      <c r="G1052" s="3" t="s">
        <v>59</v>
      </c>
    </row>
    <row r="1053" spans="2:7" hidden="1" x14ac:dyDescent="0.25">
      <c r="B1053" s="3" t="s">
        <v>63</v>
      </c>
      <c r="C1053" s="2">
        <v>38740.154861111114</v>
      </c>
      <c r="D1053" s="3" t="s">
        <v>7</v>
      </c>
      <c r="E1053" s="3" t="s">
        <v>90</v>
      </c>
      <c r="F1053" s="3">
        <v>0</v>
      </c>
      <c r="G1053" s="3" t="s">
        <v>64</v>
      </c>
    </row>
    <row r="1054" spans="2:7" hidden="1" x14ac:dyDescent="0.25">
      <c r="B1054" s="3" t="s">
        <v>63</v>
      </c>
      <c r="C1054" s="2">
        <v>38740.154861111114</v>
      </c>
      <c r="D1054" s="3" t="s">
        <v>7</v>
      </c>
      <c r="E1054" s="3" t="s">
        <v>90</v>
      </c>
      <c r="F1054" s="3">
        <v>0</v>
      </c>
      <c r="G1054" s="3" t="s">
        <v>59</v>
      </c>
    </row>
    <row r="1055" spans="2:7" x14ac:dyDescent="0.25">
      <c r="B1055" s="3" t="s">
        <v>63</v>
      </c>
      <c r="C1055" s="2">
        <v>38740.822222222225</v>
      </c>
      <c r="D1055" s="3" t="s">
        <v>33</v>
      </c>
      <c r="E1055" s="3" t="s">
        <v>135</v>
      </c>
      <c r="F1055" s="3">
        <v>0</v>
      </c>
      <c r="G1055" s="3" t="s">
        <v>64</v>
      </c>
    </row>
    <row r="1056" spans="2:7" x14ac:dyDescent="0.25">
      <c r="B1056" s="3" t="s">
        <v>63</v>
      </c>
      <c r="C1056" s="2">
        <v>38740.822222222225</v>
      </c>
      <c r="D1056" s="3" t="s">
        <v>33</v>
      </c>
      <c r="E1056" s="3" t="s">
        <v>135</v>
      </c>
      <c r="F1056" s="3">
        <v>0</v>
      </c>
      <c r="G1056" s="3" t="s">
        <v>59</v>
      </c>
    </row>
    <row r="1057" spans="2:7" x14ac:dyDescent="0.25">
      <c r="B1057" s="3" t="s">
        <v>63</v>
      </c>
      <c r="C1057" s="2">
        <v>38741.522222222222</v>
      </c>
      <c r="D1057" s="3" t="s">
        <v>33</v>
      </c>
      <c r="E1057" s="3" t="s">
        <v>135</v>
      </c>
      <c r="F1057" s="3">
        <v>0</v>
      </c>
      <c r="G1057" s="3" t="s">
        <v>64</v>
      </c>
    </row>
    <row r="1058" spans="2:7" x14ac:dyDescent="0.25">
      <c r="B1058" s="3" t="s">
        <v>63</v>
      </c>
      <c r="C1058" s="2">
        <v>38741.522222222222</v>
      </c>
      <c r="D1058" s="3" t="s">
        <v>33</v>
      </c>
      <c r="E1058" s="3" t="s">
        <v>135</v>
      </c>
      <c r="F1058" s="3">
        <v>0</v>
      </c>
      <c r="G1058" s="3" t="s">
        <v>59</v>
      </c>
    </row>
    <row r="1059" spans="2:7" hidden="1" x14ac:dyDescent="0.25">
      <c r="B1059" s="3" t="s">
        <v>63</v>
      </c>
      <c r="C1059" s="2">
        <v>38826.665277777778</v>
      </c>
      <c r="D1059" s="3" t="s">
        <v>7</v>
      </c>
      <c r="E1059" s="3" t="s">
        <v>62</v>
      </c>
      <c r="F1059" s="3">
        <v>0</v>
      </c>
      <c r="G1059" s="3" t="s">
        <v>64</v>
      </c>
    </row>
    <row r="1060" spans="2:7" hidden="1" x14ac:dyDescent="0.25">
      <c r="B1060" s="3" t="s">
        <v>63</v>
      </c>
      <c r="C1060" s="2">
        <v>38826.665277777778</v>
      </c>
      <c r="D1060" s="3" t="s">
        <v>7</v>
      </c>
      <c r="E1060" s="3" t="s">
        <v>62</v>
      </c>
      <c r="F1060" s="3">
        <v>0</v>
      </c>
      <c r="G1060" s="3" t="s">
        <v>59</v>
      </c>
    </row>
    <row r="1061" spans="2:7" x14ac:dyDescent="0.25">
      <c r="B1061" s="3" t="s">
        <v>63</v>
      </c>
      <c r="C1061" s="2">
        <v>38842.746527777781</v>
      </c>
      <c r="D1061" s="3" t="s">
        <v>15</v>
      </c>
      <c r="E1061" s="3" t="s">
        <v>15</v>
      </c>
      <c r="F1061" s="3">
        <v>0</v>
      </c>
      <c r="G1061" s="3" t="s">
        <v>64</v>
      </c>
    </row>
    <row r="1062" spans="2:7" x14ac:dyDescent="0.25">
      <c r="B1062" s="3" t="s">
        <v>63</v>
      </c>
      <c r="C1062" s="2">
        <v>38842.746527777781</v>
      </c>
      <c r="D1062" s="3" t="s">
        <v>15</v>
      </c>
      <c r="E1062" s="3" t="s">
        <v>15</v>
      </c>
      <c r="F1062" s="3">
        <v>0</v>
      </c>
      <c r="G1062" s="3" t="s">
        <v>59</v>
      </c>
    </row>
    <row r="1063" spans="2:7" hidden="1" x14ac:dyDescent="0.25">
      <c r="B1063" s="3" t="s">
        <v>63</v>
      </c>
      <c r="C1063" s="2">
        <v>38847.274305555555</v>
      </c>
      <c r="D1063" s="3" t="s">
        <v>10</v>
      </c>
      <c r="E1063" s="3" t="s">
        <v>11</v>
      </c>
      <c r="F1063" s="3">
        <v>0</v>
      </c>
      <c r="G1063" s="3" t="s">
        <v>64</v>
      </c>
    </row>
    <row r="1064" spans="2:7" hidden="1" x14ac:dyDescent="0.25">
      <c r="B1064" s="3" t="s">
        <v>63</v>
      </c>
      <c r="C1064" s="2">
        <v>38847.274305555555</v>
      </c>
      <c r="D1064" s="3" t="s">
        <v>10</v>
      </c>
      <c r="E1064" s="3" t="s">
        <v>11</v>
      </c>
      <c r="F1064" s="3">
        <v>0</v>
      </c>
      <c r="G1064" s="3" t="s">
        <v>59</v>
      </c>
    </row>
    <row r="1065" spans="2:7" x14ac:dyDescent="0.25">
      <c r="B1065" s="3" t="s">
        <v>63</v>
      </c>
      <c r="C1065" s="2">
        <v>38872.176388888889</v>
      </c>
      <c r="D1065" s="3" t="s">
        <v>15</v>
      </c>
      <c r="E1065" s="3" t="s">
        <v>15</v>
      </c>
      <c r="F1065" s="3">
        <v>0</v>
      </c>
      <c r="G1065" s="3" t="s">
        <v>64</v>
      </c>
    </row>
    <row r="1066" spans="2:7" x14ac:dyDescent="0.25">
      <c r="B1066" s="3" t="s">
        <v>63</v>
      </c>
      <c r="C1066" s="2">
        <v>38872.176388888889</v>
      </c>
      <c r="D1066" s="3" t="s">
        <v>15</v>
      </c>
      <c r="E1066" s="3" t="s">
        <v>15</v>
      </c>
      <c r="F1066" s="3">
        <v>0</v>
      </c>
      <c r="G1066" s="3" t="s">
        <v>59</v>
      </c>
    </row>
    <row r="1067" spans="2:7" hidden="1" x14ac:dyDescent="0.25">
      <c r="B1067" s="3" t="s">
        <v>63</v>
      </c>
      <c r="C1067" s="2">
        <v>38895.680555555555</v>
      </c>
      <c r="D1067" s="3" t="s">
        <v>10</v>
      </c>
      <c r="E1067" s="3" t="s">
        <v>73</v>
      </c>
      <c r="F1067" s="3">
        <v>0</v>
      </c>
      <c r="G1067" s="3" t="s">
        <v>64</v>
      </c>
    </row>
    <row r="1068" spans="2:7" hidden="1" x14ac:dyDescent="0.25">
      <c r="B1068" s="3" t="s">
        <v>63</v>
      </c>
      <c r="C1068" s="2">
        <v>38895.680555555555</v>
      </c>
      <c r="D1068" s="3" t="s">
        <v>10</v>
      </c>
      <c r="E1068" s="3" t="s">
        <v>73</v>
      </c>
      <c r="F1068" s="3">
        <v>0</v>
      </c>
      <c r="G1068" s="3" t="s">
        <v>59</v>
      </c>
    </row>
    <row r="1069" spans="2:7" x14ac:dyDescent="0.25">
      <c r="B1069" s="3" t="s">
        <v>63</v>
      </c>
      <c r="C1069" s="2">
        <v>38982.572916666664</v>
      </c>
      <c r="D1069" s="3" t="s">
        <v>15</v>
      </c>
      <c r="E1069" s="3" t="s">
        <v>15</v>
      </c>
      <c r="F1069" s="3">
        <v>0</v>
      </c>
      <c r="G1069" s="3" t="s">
        <v>64</v>
      </c>
    </row>
    <row r="1070" spans="2:7" x14ac:dyDescent="0.25">
      <c r="B1070" s="3" t="s">
        <v>63</v>
      </c>
      <c r="C1070" s="2">
        <v>38982.572916666664</v>
      </c>
      <c r="D1070" s="3" t="s">
        <v>15</v>
      </c>
      <c r="E1070" s="3" t="s">
        <v>15</v>
      </c>
      <c r="F1070" s="3">
        <v>0</v>
      </c>
      <c r="G1070" s="3" t="s">
        <v>59</v>
      </c>
    </row>
    <row r="1071" spans="2:7" hidden="1" x14ac:dyDescent="0.25">
      <c r="B1071" s="3" t="s">
        <v>63</v>
      </c>
      <c r="C1071" s="2">
        <v>39006.413194444445</v>
      </c>
      <c r="D1071" s="3" t="s">
        <v>7</v>
      </c>
      <c r="E1071" s="3" t="s">
        <v>62</v>
      </c>
      <c r="F1071" s="3">
        <v>0</v>
      </c>
      <c r="G1071" s="3" t="s">
        <v>64</v>
      </c>
    </row>
    <row r="1072" spans="2:7" hidden="1" x14ac:dyDescent="0.25">
      <c r="B1072" s="3" t="s">
        <v>63</v>
      </c>
      <c r="C1072" s="2">
        <v>39006.413194444445</v>
      </c>
      <c r="D1072" s="3" t="s">
        <v>7</v>
      </c>
      <c r="E1072" s="3" t="s">
        <v>62</v>
      </c>
      <c r="F1072" s="3">
        <v>0</v>
      </c>
      <c r="G1072" s="3" t="s">
        <v>59</v>
      </c>
    </row>
    <row r="1073" spans="2:7" x14ac:dyDescent="0.25">
      <c r="B1073" s="3" t="s">
        <v>63</v>
      </c>
      <c r="C1073" s="2">
        <v>39047.69027777778</v>
      </c>
      <c r="D1073" s="3" t="s">
        <v>15</v>
      </c>
      <c r="E1073" s="3" t="s">
        <v>15</v>
      </c>
      <c r="F1073" s="3">
        <v>0</v>
      </c>
      <c r="G1073" s="3" t="s">
        <v>64</v>
      </c>
    </row>
    <row r="1074" spans="2:7" x14ac:dyDescent="0.25">
      <c r="B1074" s="3" t="s">
        <v>63</v>
      </c>
      <c r="C1074" s="2">
        <v>39047.69027777778</v>
      </c>
      <c r="D1074" s="3" t="s">
        <v>15</v>
      </c>
      <c r="E1074" s="3" t="s">
        <v>15</v>
      </c>
      <c r="F1074" s="3">
        <v>0</v>
      </c>
      <c r="G1074" s="3" t="s">
        <v>59</v>
      </c>
    </row>
    <row r="1075" spans="2:7" x14ac:dyDescent="0.25">
      <c r="B1075" s="3" t="s">
        <v>63</v>
      </c>
      <c r="C1075" s="2">
        <v>39060.908333333333</v>
      </c>
      <c r="D1075" s="3" t="s">
        <v>7</v>
      </c>
      <c r="E1075" s="3" t="s">
        <v>81</v>
      </c>
      <c r="F1075" s="3">
        <v>0</v>
      </c>
      <c r="G1075" s="3" t="s">
        <v>64</v>
      </c>
    </row>
    <row r="1076" spans="2:7" x14ac:dyDescent="0.25">
      <c r="B1076" s="3" t="s">
        <v>63</v>
      </c>
      <c r="C1076" s="2">
        <v>39060.908333333333</v>
      </c>
      <c r="D1076" s="3" t="s">
        <v>7</v>
      </c>
      <c r="E1076" s="3" t="s">
        <v>81</v>
      </c>
      <c r="F1076" s="3">
        <v>0</v>
      </c>
      <c r="G1076" s="3" t="s">
        <v>59</v>
      </c>
    </row>
    <row r="1077" spans="2:7" hidden="1" x14ac:dyDescent="0.25">
      <c r="B1077" s="3" t="s">
        <v>63</v>
      </c>
      <c r="C1077" s="2">
        <v>39135.105555555558</v>
      </c>
      <c r="D1077" s="3" t="s">
        <v>12</v>
      </c>
      <c r="E1077" s="3" t="s">
        <v>13</v>
      </c>
      <c r="F1077" s="3">
        <v>0</v>
      </c>
      <c r="G1077" s="3" t="s">
        <v>64</v>
      </c>
    </row>
    <row r="1078" spans="2:7" hidden="1" x14ac:dyDescent="0.25">
      <c r="B1078" s="3" t="s">
        <v>63</v>
      </c>
      <c r="C1078" s="2">
        <v>39135.105555555558</v>
      </c>
      <c r="D1078" s="3" t="s">
        <v>12</v>
      </c>
      <c r="E1078" s="3" t="s">
        <v>13</v>
      </c>
      <c r="F1078" s="3">
        <v>0</v>
      </c>
      <c r="G1078" s="3" t="s">
        <v>59</v>
      </c>
    </row>
    <row r="1079" spans="2:7" x14ac:dyDescent="0.25">
      <c r="B1079" s="3" t="s">
        <v>63</v>
      </c>
      <c r="C1079" s="2">
        <v>39268.073611111111</v>
      </c>
      <c r="D1079" s="3" t="s">
        <v>7</v>
      </c>
      <c r="E1079" s="3" t="s">
        <v>8</v>
      </c>
      <c r="F1079" s="3">
        <v>1</v>
      </c>
      <c r="G1079" s="3" t="s">
        <v>64</v>
      </c>
    </row>
    <row r="1080" spans="2:7" x14ac:dyDescent="0.25">
      <c r="B1080" s="3" t="s">
        <v>63</v>
      </c>
      <c r="C1080" s="2">
        <v>39268.073611111111</v>
      </c>
      <c r="D1080" s="3" t="s">
        <v>7</v>
      </c>
      <c r="E1080" s="3" t="s">
        <v>8</v>
      </c>
      <c r="F1080" s="3">
        <v>1</v>
      </c>
      <c r="G1080" s="3" t="s">
        <v>59</v>
      </c>
    </row>
    <row r="1081" spans="2:7" hidden="1" x14ac:dyDescent="0.25">
      <c r="B1081" s="3" t="s">
        <v>63</v>
      </c>
      <c r="C1081" s="2">
        <v>39277.730555555558</v>
      </c>
      <c r="D1081" s="3" t="s">
        <v>12</v>
      </c>
      <c r="E1081" s="3" t="s">
        <v>13</v>
      </c>
      <c r="F1081" s="3">
        <v>1</v>
      </c>
      <c r="G1081" s="3" t="s">
        <v>64</v>
      </c>
    </row>
    <row r="1082" spans="2:7" hidden="1" x14ac:dyDescent="0.25">
      <c r="B1082" s="3" t="s">
        <v>63</v>
      </c>
      <c r="C1082" s="2">
        <v>39277.730555555558</v>
      </c>
      <c r="D1082" s="3" t="s">
        <v>12</v>
      </c>
      <c r="E1082" s="3" t="s">
        <v>13</v>
      </c>
      <c r="F1082" s="3">
        <v>1</v>
      </c>
      <c r="G1082" s="3" t="s">
        <v>59</v>
      </c>
    </row>
    <row r="1083" spans="2:7" hidden="1" x14ac:dyDescent="0.25">
      <c r="B1083" s="3" t="s">
        <v>63</v>
      </c>
      <c r="C1083" s="2">
        <v>39292.82916666667</v>
      </c>
      <c r="D1083" s="3" t="s">
        <v>12</v>
      </c>
      <c r="E1083" s="3" t="s">
        <v>13</v>
      </c>
      <c r="F1083" s="3">
        <v>0</v>
      </c>
      <c r="G1083" s="3" t="s">
        <v>64</v>
      </c>
    </row>
    <row r="1084" spans="2:7" hidden="1" x14ac:dyDescent="0.25">
      <c r="B1084" s="3" t="s">
        <v>63</v>
      </c>
      <c r="C1084" s="2">
        <v>39292.82916666667</v>
      </c>
      <c r="D1084" s="3" t="s">
        <v>12</v>
      </c>
      <c r="E1084" s="3" t="s">
        <v>13</v>
      </c>
      <c r="F1084" s="3">
        <v>0</v>
      </c>
      <c r="G1084" s="3" t="s">
        <v>59</v>
      </c>
    </row>
    <row r="1085" spans="2:7" hidden="1" x14ac:dyDescent="0.25">
      <c r="B1085" s="3" t="s">
        <v>63</v>
      </c>
      <c r="C1085" s="2">
        <v>39307.048611111109</v>
      </c>
      <c r="D1085" s="3" t="s">
        <v>12</v>
      </c>
      <c r="E1085" s="3" t="s">
        <v>13</v>
      </c>
      <c r="F1085" s="3">
        <v>0</v>
      </c>
      <c r="G1085" s="3" t="s">
        <v>64</v>
      </c>
    </row>
    <row r="1086" spans="2:7" hidden="1" x14ac:dyDescent="0.25">
      <c r="B1086" s="3" t="s">
        <v>63</v>
      </c>
      <c r="C1086" s="2">
        <v>39307.048611111109</v>
      </c>
      <c r="D1086" s="3" t="s">
        <v>12</v>
      </c>
      <c r="E1086" s="3" t="s">
        <v>13</v>
      </c>
      <c r="F1086" s="3">
        <v>0</v>
      </c>
      <c r="G1086" s="3" t="s">
        <v>59</v>
      </c>
    </row>
    <row r="1087" spans="2:7" x14ac:dyDescent="0.25">
      <c r="B1087" s="3" t="s">
        <v>63</v>
      </c>
      <c r="C1087" s="2">
        <v>39336.431250000001</v>
      </c>
      <c r="D1087" s="3" t="s">
        <v>7</v>
      </c>
      <c r="E1087" s="3" t="s">
        <v>81</v>
      </c>
      <c r="F1087" s="3">
        <v>0</v>
      </c>
      <c r="G1087" s="3" t="s">
        <v>64</v>
      </c>
    </row>
    <row r="1088" spans="2:7" x14ac:dyDescent="0.25">
      <c r="B1088" s="3" t="s">
        <v>63</v>
      </c>
      <c r="C1088" s="2">
        <v>39336.431250000001</v>
      </c>
      <c r="D1088" s="3" t="s">
        <v>7</v>
      </c>
      <c r="E1088" s="3" t="s">
        <v>81</v>
      </c>
      <c r="F1088" s="3">
        <v>0</v>
      </c>
      <c r="G1088" s="3" t="s">
        <v>59</v>
      </c>
    </row>
    <row r="1089" spans="2:7" x14ac:dyDescent="0.25">
      <c r="B1089" s="3" t="s">
        <v>63</v>
      </c>
      <c r="C1089" s="2">
        <v>39346.140972222223</v>
      </c>
      <c r="D1089" s="3" t="s">
        <v>7</v>
      </c>
      <c r="E1089" s="3" t="s">
        <v>16</v>
      </c>
      <c r="F1089" s="3">
        <v>0</v>
      </c>
      <c r="G1089" s="3" t="s">
        <v>64</v>
      </c>
    </row>
    <row r="1090" spans="2:7" x14ac:dyDescent="0.25">
      <c r="B1090" s="3" t="s">
        <v>63</v>
      </c>
      <c r="C1090" s="2">
        <v>39346.140972222223</v>
      </c>
      <c r="D1090" s="3" t="s">
        <v>7</v>
      </c>
      <c r="E1090" s="3" t="s">
        <v>16</v>
      </c>
      <c r="F1090" s="3">
        <v>0</v>
      </c>
      <c r="G1090" s="3" t="s">
        <v>59</v>
      </c>
    </row>
    <row r="1091" spans="2:7" x14ac:dyDescent="0.25">
      <c r="B1091" s="3" t="s">
        <v>63</v>
      </c>
      <c r="C1091" s="2">
        <v>39354.773611111108</v>
      </c>
      <c r="D1091" s="3" t="s">
        <v>7</v>
      </c>
      <c r="E1091" s="3" t="s">
        <v>82</v>
      </c>
      <c r="F1091" s="3">
        <v>0</v>
      </c>
      <c r="G1091" s="3" t="s">
        <v>64</v>
      </c>
    </row>
    <row r="1092" spans="2:7" x14ac:dyDescent="0.25">
      <c r="B1092" s="3" t="s">
        <v>63</v>
      </c>
      <c r="C1092" s="2">
        <v>39354.773611111108</v>
      </c>
      <c r="D1092" s="3" t="s">
        <v>7</v>
      </c>
      <c r="E1092" s="3" t="s">
        <v>82</v>
      </c>
      <c r="F1092" s="3">
        <v>0</v>
      </c>
      <c r="G1092" s="3" t="s">
        <v>59</v>
      </c>
    </row>
    <row r="1093" spans="2:7" hidden="1" x14ac:dyDescent="0.25">
      <c r="B1093" s="3" t="s">
        <v>63</v>
      </c>
      <c r="C1093" s="2">
        <v>39356.521527777775</v>
      </c>
      <c r="D1093" s="3" t="s">
        <v>12</v>
      </c>
      <c r="E1093" s="3" t="s">
        <v>13</v>
      </c>
      <c r="F1093" s="3">
        <v>0</v>
      </c>
      <c r="G1093" s="3" t="s">
        <v>64</v>
      </c>
    </row>
    <row r="1094" spans="2:7" hidden="1" x14ac:dyDescent="0.25">
      <c r="B1094" s="3" t="s">
        <v>63</v>
      </c>
      <c r="C1094" s="2">
        <v>39356.521527777775</v>
      </c>
      <c r="D1094" s="3" t="s">
        <v>12</v>
      </c>
      <c r="E1094" s="3" t="s">
        <v>13</v>
      </c>
      <c r="F1094" s="3">
        <v>0</v>
      </c>
      <c r="G1094" s="3" t="s">
        <v>59</v>
      </c>
    </row>
    <row r="1095" spans="2:7" hidden="1" x14ac:dyDescent="0.25">
      <c r="B1095" s="3" t="s">
        <v>63</v>
      </c>
      <c r="C1095" s="2">
        <v>39498.59375</v>
      </c>
      <c r="D1095" s="3" t="s">
        <v>7</v>
      </c>
      <c r="E1095" s="3" t="s">
        <v>62</v>
      </c>
      <c r="F1095" s="3">
        <v>0</v>
      </c>
      <c r="G1095" s="3" t="s">
        <v>64</v>
      </c>
    </row>
    <row r="1096" spans="2:7" hidden="1" x14ac:dyDescent="0.25">
      <c r="B1096" s="3" t="s">
        <v>63</v>
      </c>
      <c r="C1096" s="2">
        <v>39498.59375</v>
      </c>
      <c r="D1096" s="3" t="s">
        <v>7</v>
      </c>
      <c r="E1096" s="3" t="s">
        <v>62</v>
      </c>
      <c r="F1096" s="3">
        <v>0</v>
      </c>
      <c r="G1096" s="3" t="s">
        <v>59</v>
      </c>
    </row>
    <row r="1097" spans="2:7" hidden="1" x14ac:dyDescent="0.25">
      <c r="B1097" s="3" t="s">
        <v>63</v>
      </c>
      <c r="C1097" s="2">
        <v>39622.314583333333</v>
      </c>
      <c r="D1097" s="3" t="s">
        <v>10</v>
      </c>
      <c r="E1097" s="3" t="s">
        <v>11</v>
      </c>
      <c r="F1097" s="3">
        <v>0</v>
      </c>
      <c r="G1097" s="3" t="s">
        <v>64</v>
      </c>
    </row>
    <row r="1098" spans="2:7" hidden="1" x14ac:dyDescent="0.25">
      <c r="B1098" s="3" t="s">
        <v>63</v>
      </c>
      <c r="C1098" s="2">
        <v>39622.314583333333</v>
      </c>
      <c r="D1098" s="3" t="s">
        <v>10</v>
      </c>
      <c r="E1098" s="3" t="s">
        <v>11</v>
      </c>
      <c r="F1098" s="3">
        <v>0</v>
      </c>
      <c r="G1098" s="3" t="s">
        <v>59</v>
      </c>
    </row>
    <row r="1099" spans="2:7" x14ac:dyDescent="0.25">
      <c r="B1099" s="3" t="s">
        <v>63</v>
      </c>
      <c r="C1099" s="2">
        <v>39770.811111111114</v>
      </c>
      <c r="D1099" s="3" t="s">
        <v>15</v>
      </c>
      <c r="E1099" s="3" t="s">
        <v>15</v>
      </c>
      <c r="F1099" s="3">
        <v>0</v>
      </c>
      <c r="G1099" s="3" t="s">
        <v>64</v>
      </c>
    </row>
    <row r="1100" spans="2:7" x14ac:dyDescent="0.25">
      <c r="B1100" s="3" t="s">
        <v>63</v>
      </c>
      <c r="C1100" s="2">
        <v>39770.811111111114</v>
      </c>
      <c r="D1100" s="3" t="s">
        <v>15</v>
      </c>
      <c r="E1100" s="3" t="s">
        <v>15</v>
      </c>
      <c r="F1100" s="3">
        <v>0</v>
      </c>
      <c r="G1100" s="3" t="s">
        <v>59</v>
      </c>
    </row>
    <row r="1101" spans="2:7" hidden="1" x14ac:dyDescent="0.25">
      <c r="B1101" s="3" t="s">
        <v>63</v>
      </c>
      <c r="C1101" s="2">
        <v>39803.243750000001</v>
      </c>
      <c r="D1101" s="3" t="s">
        <v>12</v>
      </c>
      <c r="E1101" s="3" t="s">
        <v>13</v>
      </c>
      <c r="F1101" s="3">
        <v>0</v>
      </c>
      <c r="G1101" s="3" t="s">
        <v>64</v>
      </c>
    </row>
    <row r="1102" spans="2:7" hidden="1" x14ac:dyDescent="0.25">
      <c r="B1102" s="3" t="s">
        <v>63</v>
      </c>
      <c r="C1102" s="2">
        <v>39803.243750000001</v>
      </c>
      <c r="D1102" s="3" t="s">
        <v>12</v>
      </c>
      <c r="E1102" s="3" t="s">
        <v>13</v>
      </c>
      <c r="F1102" s="3">
        <v>0</v>
      </c>
      <c r="G1102" s="3" t="s">
        <v>59</v>
      </c>
    </row>
    <row r="1103" spans="2:7" hidden="1" x14ac:dyDescent="0.25">
      <c r="B1103" s="3" t="s">
        <v>63</v>
      </c>
      <c r="C1103" s="2">
        <v>39803.563194444447</v>
      </c>
      <c r="D1103" s="3" t="s">
        <v>12</v>
      </c>
      <c r="E1103" s="3" t="s">
        <v>13</v>
      </c>
      <c r="F1103" s="3">
        <v>0</v>
      </c>
      <c r="G1103" s="3" t="s">
        <v>64</v>
      </c>
    </row>
    <row r="1104" spans="2:7" hidden="1" x14ac:dyDescent="0.25">
      <c r="B1104" s="3" t="s">
        <v>63</v>
      </c>
      <c r="C1104" s="2">
        <v>39803.563194444447</v>
      </c>
      <c r="D1104" s="3" t="s">
        <v>12</v>
      </c>
      <c r="E1104" s="3" t="s">
        <v>13</v>
      </c>
      <c r="F1104" s="3">
        <v>0</v>
      </c>
      <c r="G1104" s="3" t="s">
        <v>59</v>
      </c>
    </row>
    <row r="1105" spans="2:7" x14ac:dyDescent="0.25">
      <c r="B1105" s="3" t="s">
        <v>63</v>
      </c>
      <c r="C1105" s="2">
        <v>39807.466666666667</v>
      </c>
      <c r="D1105" s="3" t="s">
        <v>15</v>
      </c>
      <c r="E1105" s="3" t="s">
        <v>15</v>
      </c>
      <c r="F1105" s="3">
        <v>0</v>
      </c>
      <c r="G1105" s="3" t="s">
        <v>64</v>
      </c>
    </row>
    <row r="1106" spans="2:7" x14ac:dyDescent="0.25">
      <c r="B1106" s="3" t="s">
        <v>63</v>
      </c>
      <c r="C1106" s="2">
        <v>39807.466666666667</v>
      </c>
      <c r="D1106" s="3" t="s">
        <v>15</v>
      </c>
      <c r="E1106" s="3" t="s">
        <v>15</v>
      </c>
      <c r="F1106" s="3">
        <v>0</v>
      </c>
      <c r="G1106" s="3" t="s">
        <v>59</v>
      </c>
    </row>
    <row r="1107" spans="2:7" hidden="1" x14ac:dyDescent="0.25">
      <c r="B1107" s="3" t="s">
        <v>63</v>
      </c>
      <c r="C1107" s="2">
        <v>39837.875</v>
      </c>
      <c r="D1107" s="3" t="s">
        <v>10</v>
      </c>
      <c r="E1107" s="3" t="s">
        <v>11</v>
      </c>
      <c r="F1107" s="3">
        <v>0</v>
      </c>
      <c r="G1107" s="3" t="s">
        <v>64</v>
      </c>
    </row>
    <row r="1108" spans="2:7" hidden="1" x14ac:dyDescent="0.25">
      <c r="B1108" s="3" t="s">
        <v>63</v>
      </c>
      <c r="C1108" s="2">
        <v>39837.875</v>
      </c>
      <c r="D1108" s="3" t="s">
        <v>10</v>
      </c>
      <c r="E1108" s="3" t="s">
        <v>11</v>
      </c>
      <c r="F1108" s="3">
        <v>0</v>
      </c>
      <c r="G1108" s="3" t="s">
        <v>59</v>
      </c>
    </row>
    <row r="1109" spans="2:7" hidden="1" x14ac:dyDescent="0.25">
      <c r="B1109" s="3" t="s">
        <v>63</v>
      </c>
      <c r="C1109" s="2">
        <v>39838.343055555553</v>
      </c>
      <c r="D1109" s="3" t="s">
        <v>10</v>
      </c>
      <c r="E1109" s="3" t="s">
        <v>11</v>
      </c>
      <c r="F1109" s="3">
        <v>0</v>
      </c>
      <c r="G1109" s="3" t="s">
        <v>64</v>
      </c>
    </row>
    <row r="1110" spans="2:7" hidden="1" x14ac:dyDescent="0.25">
      <c r="B1110" s="3" t="s">
        <v>63</v>
      </c>
      <c r="C1110" s="2">
        <v>39838.343055555553</v>
      </c>
      <c r="D1110" s="3" t="s">
        <v>10</v>
      </c>
      <c r="E1110" s="3" t="s">
        <v>11</v>
      </c>
      <c r="F1110" s="3">
        <v>0</v>
      </c>
      <c r="G1110" s="3" t="s">
        <v>59</v>
      </c>
    </row>
    <row r="1111" spans="2:7" x14ac:dyDescent="0.25">
      <c r="B1111" s="3" t="s">
        <v>63</v>
      </c>
      <c r="C1111" s="2">
        <v>39848.588194444441</v>
      </c>
      <c r="D1111" s="3" t="s">
        <v>7</v>
      </c>
      <c r="E1111" s="3" t="s">
        <v>16</v>
      </c>
      <c r="F1111" s="3">
        <v>0</v>
      </c>
      <c r="G1111" s="3" t="s">
        <v>64</v>
      </c>
    </row>
    <row r="1112" spans="2:7" x14ac:dyDescent="0.25">
      <c r="B1112" s="3" t="s">
        <v>63</v>
      </c>
      <c r="C1112" s="2">
        <v>39848.588194444441</v>
      </c>
      <c r="D1112" s="3" t="s">
        <v>7</v>
      </c>
      <c r="E1112" s="3" t="s">
        <v>16</v>
      </c>
      <c r="F1112" s="3">
        <v>0</v>
      </c>
      <c r="G1112" s="3" t="s">
        <v>59</v>
      </c>
    </row>
    <row r="1113" spans="2:7" hidden="1" x14ac:dyDescent="0.25">
      <c r="B1113" s="3" t="s">
        <v>63</v>
      </c>
      <c r="C1113" s="2">
        <v>39855.677777777775</v>
      </c>
      <c r="D1113" s="3" t="s">
        <v>7</v>
      </c>
      <c r="E1113" s="3" t="s">
        <v>14</v>
      </c>
      <c r="F1113" s="3">
        <v>0</v>
      </c>
      <c r="G1113" s="3" t="s">
        <v>64</v>
      </c>
    </row>
    <row r="1114" spans="2:7" hidden="1" x14ac:dyDescent="0.25">
      <c r="B1114" s="3" t="s">
        <v>63</v>
      </c>
      <c r="C1114" s="2">
        <v>39855.677777777775</v>
      </c>
      <c r="D1114" s="3" t="s">
        <v>7</v>
      </c>
      <c r="E1114" s="3" t="s">
        <v>14</v>
      </c>
      <c r="F1114" s="3">
        <v>0</v>
      </c>
      <c r="G1114" s="3" t="s">
        <v>59</v>
      </c>
    </row>
    <row r="1115" spans="2:7" x14ac:dyDescent="0.25">
      <c r="B1115" s="3" t="s">
        <v>63</v>
      </c>
      <c r="C1115" s="2">
        <v>39967.479861111111</v>
      </c>
      <c r="D1115" s="3" t="s">
        <v>33</v>
      </c>
      <c r="E1115" s="3" t="s">
        <v>135</v>
      </c>
      <c r="F1115" s="3">
        <v>0</v>
      </c>
      <c r="G1115" s="3" t="s">
        <v>64</v>
      </c>
    </row>
    <row r="1116" spans="2:7" x14ac:dyDescent="0.25">
      <c r="B1116" s="3" t="s">
        <v>63</v>
      </c>
      <c r="C1116" s="2">
        <v>39967.479861111111</v>
      </c>
      <c r="D1116" s="3" t="s">
        <v>33</v>
      </c>
      <c r="E1116" s="3" t="s">
        <v>135</v>
      </c>
      <c r="F1116" s="3">
        <v>0</v>
      </c>
      <c r="G1116" s="3" t="s">
        <v>59</v>
      </c>
    </row>
    <row r="1117" spans="2:7" x14ac:dyDescent="0.25">
      <c r="B1117" s="3" t="s">
        <v>63</v>
      </c>
      <c r="C1117" s="2">
        <v>39967.673611111109</v>
      </c>
      <c r="D1117" s="3" t="s">
        <v>33</v>
      </c>
      <c r="E1117" s="3" t="s">
        <v>135</v>
      </c>
      <c r="F1117" s="3">
        <v>0</v>
      </c>
      <c r="G1117" s="3" t="s">
        <v>64</v>
      </c>
    </row>
    <row r="1118" spans="2:7" x14ac:dyDescent="0.25">
      <c r="B1118" s="3" t="s">
        <v>63</v>
      </c>
      <c r="C1118" s="2">
        <v>39967.673611111109</v>
      </c>
      <c r="D1118" s="3" t="s">
        <v>33</v>
      </c>
      <c r="E1118" s="3" t="s">
        <v>135</v>
      </c>
      <c r="F1118" s="3">
        <v>0</v>
      </c>
      <c r="G1118" s="3" t="s">
        <v>59</v>
      </c>
    </row>
    <row r="1119" spans="2:7" x14ac:dyDescent="0.25">
      <c r="B1119" s="3" t="s">
        <v>63</v>
      </c>
      <c r="C1119" s="2">
        <v>39967.674305555556</v>
      </c>
      <c r="D1119" s="3" t="s">
        <v>33</v>
      </c>
      <c r="E1119" s="3" t="s">
        <v>135</v>
      </c>
      <c r="F1119" s="3">
        <v>0</v>
      </c>
      <c r="G1119" s="3" t="s">
        <v>64</v>
      </c>
    </row>
    <row r="1120" spans="2:7" x14ac:dyDescent="0.25">
      <c r="B1120" s="3" t="s">
        <v>63</v>
      </c>
      <c r="C1120" s="2">
        <v>39967.674305555556</v>
      </c>
      <c r="D1120" s="3" t="s">
        <v>33</v>
      </c>
      <c r="E1120" s="3" t="s">
        <v>135</v>
      </c>
      <c r="F1120" s="3">
        <v>0</v>
      </c>
      <c r="G1120" s="3" t="s">
        <v>59</v>
      </c>
    </row>
    <row r="1121" spans="2:7" x14ac:dyDescent="0.25">
      <c r="B1121" s="3" t="s">
        <v>63</v>
      </c>
      <c r="C1121" s="2">
        <v>39967.690972222219</v>
      </c>
      <c r="D1121" s="3" t="s">
        <v>33</v>
      </c>
      <c r="E1121" s="3" t="s">
        <v>135</v>
      </c>
      <c r="F1121" s="3">
        <v>0</v>
      </c>
      <c r="G1121" s="3" t="s">
        <v>64</v>
      </c>
    </row>
    <row r="1122" spans="2:7" x14ac:dyDescent="0.25">
      <c r="B1122" s="3" t="s">
        <v>63</v>
      </c>
      <c r="C1122" s="2">
        <v>39967.690972222219</v>
      </c>
      <c r="D1122" s="3" t="s">
        <v>33</v>
      </c>
      <c r="E1122" s="3" t="s">
        <v>135</v>
      </c>
      <c r="F1122" s="3">
        <v>0</v>
      </c>
      <c r="G1122" s="3" t="s">
        <v>59</v>
      </c>
    </row>
    <row r="1123" spans="2:7" x14ac:dyDescent="0.25">
      <c r="B1123" s="3" t="s">
        <v>63</v>
      </c>
      <c r="C1123" s="2">
        <v>39967.816666666666</v>
      </c>
      <c r="D1123" s="3" t="s">
        <v>33</v>
      </c>
      <c r="E1123" s="3" t="s">
        <v>135</v>
      </c>
      <c r="F1123" s="3">
        <v>0</v>
      </c>
      <c r="G1123" s="3" t="s">
        <v>64</v>
      </c>
    </row>
    <row r="1124" spans="2:7" x14ac:dyDescent="0.25">
      <c r="B1124" s="3" t="s">
        <v>63</v>
      </c>
      <c r="C1124" s="2">
        <v>39967.816666666666</v>
      </c>
      <c r="D1124" s="3" t="s">
        <v>33</v>
      </c>
      <c r="E1124" s="3" t="s">
        <v>135</v>
      </c>
      <c r="F1124" s="3">
        <v>0</v>
      </c>
      <c r="G1124" s="3" t="s">
        <v>59</v>
      </c>
    </row>
    <row r="1125" spans="2:7" hidden="1" x14ac:dyDescent="0.25">
      <c r="B1125" s="3" t="s">
        <v>63</v>
      </c>
      <c r="C1125" s="2">
        <v>39990.427777777775</v>
      </c>
      <c r="D1125" s="3" t="s">
        <v>10</v>
      </c>
      <c r="E1125" s="3" t="s">
        <v>11</v>
      </c>
      <c r="F1125" s="3">
        <v>0</v>
      </c>
      <c r="G1125" s="3" t="s">
        <v>64</v>
      </c>
    </row>
    <row r="1126" spans="2:7" hidden="1" x14ac:dyDescent="0.25">
      <c r="B1126" s="3" t="s">
        <v>63</v>
      </c>
      <c r="C1126" s="2">
        <v>39990.427777777775</v>
      </c>
      <c r="D1126" s="3" t="s">
        <v>10</v>
      </c>
      <c r="E1126" s="3" t="s">
        <v>11</v>
      </c>
      <c r="F1126" s="3">
        <v>0</v>
      </c>
      <c r="G1126" s="3" t="s">
        <v>59</v>
      </c>
    </row>
    <row r="1127" spans="2:7" hidden="1" x14ac:dyDescent="0.25">
      <c r="B1127" s="3" t="s">
        <v>63</v>
      </c>
      <c r="C1127" s="2">
        <v>40116.924305555556</v>
      </c>
      <c r="D1127" s="3" t="s">
        <v>12</v>
      </c>
      <c r="E1127" s="3" t="s">
        <v>13</v>
      </c>
      <c r="F1127" s="3">
        <v>0</v>
      </c>
      <c r="G1127" s="3" t="s">
        <v>64</v>
      </c>
    </row>
    <row r="1128" spans="2:7" hidden="1" x14ac:dyDescent="0.25">
      <c r="B1128" s="3" t="s">
        <v>63</v>
      </c>
      <c r="C1128" s="2">
        <v>40116.924305555556</v>
      </c>
      <c r="D1128" s="3" t="s">
        <v>12</v>
      </c>
      <c r="E1128" s="3" t="s">
        <v>13</v>
      </c>
      <c r="F1128" s="3">
        <v>0</v>
      </c>
      <c r="G1128" s="3" t="s">
        <v>59</v>
      </c>
    </row>
    <row r="1129" spans="2:7" hidden="1" x14ac:dyDescent="0.25">
      <c r="B1129" s="3" t="s">
        <v>63</v>
      </c>
      <c r="C1129" s="2">
        <v>40129.545138888891</v>
      </c>
      <c r="D1129" s="3" t="s">
        <v>7</v>
      </c>
      <c r="E1129" s="3" t="s">
        <v>87</v>
      </c>
      <c r="F1129" s="3">
        <v>0</v>
      </c>
      <c r="G1129" s="3" t="s">
        <v>64</v>
      </c>
    </row>
    <row r="1130" spans="2:7" hidden="1" x14ac:dyDescent="0.25">
      <c r="B1130" s="3" t="s">
        <v>63</v>
      </c>
      <c r="C1130" s="2">
        <v>40129.545138888891</v>
      </c>
      <c r="D1130" s="3" t="s">
        <v>7</v>
      </c>
      <c r="E1130" s="3" t="s">
        <v>87</v>
      </c>
      <c r="F1130" s="3">
        <v>0</v>
      </c>
      <c r="G1130" s="3" t="s">
        <v>59</v>
      </c>
    </row>
    <row r="1131" spans="2:7" hidden="1" x14ac:dyDescent="0.25">
      <c r="B1131" s="3" t="s">
        <v>63</v>
      </c>
      <c r="C1131" s="2">
        <v>40163.381944444445</v>
      </c>
      <c r="D1131" s="3" t="s">
        <v>12</v>
      </c>
      <c r="E1131" s="3" t="s">
        <v>13</v>
      </c>
      <c r="F1131" s="3">
        <v>0</v>
      </c>
      <c r="G1131" s="3" t="s">
        <v>64</v>
      </c>
    </row>
    <row r="1132" spans="2:7" hidden="1" x14ac:dyDescent="0.25">
      <c r="B1132" s="3" t="s">
        <v>63</v>
      </c>
      <c r="C1132" s="2">
        <v>40163.381944444445</v>
      </c>
      <c r="D1132" s="3" t="s">
        <v>12</v>
      </c>
      <c r="E1132" s="3" t="s">
        <v>13</v>
      </c>
      <c r="F1132" s="3">
        <v>0</v>
      </c>
      <c r="G1132" s="3" t="s">
        <v>59</v>
      </c>
    </row>
    <row r="1133" spans="2:7" hidden="1" x14ac:dyDescent="0.25">
      <c r="B1133" s="3" t="s">
        <v>63</v>
      </c>
      <c r="C1133" s="2">
        <v>40254.415972222225</v>
      </c>
      <c r="D1133" s="3" t="s">
        <v>10</v>
      </c>
      <c r="E1133" s="3" t="s">
        <v>72</v>
      </c>
      <c r="F1133" s="3">
        <v>0</v>
      </c>
      <c r="G1133" s="3" t="s">
        <v>64</v>
      </c>
    </row>
    <row r="1134" spans="2:7" hidden="1" x14ac:dyDescent="0.25">
      <c r="B1134" s="3" t="s">
        <v>63</v>
      </c>
      <c r="C1134" s="2">
        <v>40254.415972222225</v>
      </c>
      <c r="D1134" s="3" t="s">
        <v>10</v>
      </c>
      <c r="E1134" s="3" t="s">
        <v>72</v>
      </c>
      <c r="F1134" s="3">
        <v>0</v>
      </c>
      <c r="G1134" s="3" t="s">
        <v>59</v>
      </c>
    </row>
    <row r="1135" spans="2:7" x14ac:dyDescent="0.25">
      <c r="B1135" s="3" t="s">
        <v>63</v>
      </c>
      <c r="C1135" s="2">
        <v>40425.588194444441</v>
      </c>
      <c r="D1135" s="3" t="s">
        <v>7</v>
      </c>
      <c r="E1135" s="3" t="s">
        <v>16</v>
      </c>
      <c r="F1135" s="3">
        <v>0</v>
      </c>
      <c r="G1135" s="3" t="s">
        <v>64</v>
      </c>
    </row>
    <row r="1136" spans="2:7" x14ac:dyDescent="0.25">
      <c r="B1136" s="3" t="s">
        <v>63</v>
      </c>
      <c r="C1136" s="2">
        <v>40425.588194444441</v>
      </c>
      <c r="D1136" s="3" t="s">
        <v>7</v>
      </c>
      <c r="E1136" s="3" t="s">
        <v>16</v>
      </c>
      <c r="F1136" s="3">
        <v>0</v>
      </c>
      <c r="G1136" s="3" t="s">
        <v>59</v>
      </c>
    </row>
    <row r="1137" spans="2:7" hidden="1" x14ac:dyDescent="0.25">
      <c r="B1137" s="3" t="s">
        <v>63</v>
      </c>
      <c r="C1137" s="2">
        <v>40451.902777777781</v>
      </c>
      <c r="D1137" s="3" t="s">
        <v>33</v>
      </c>
      <c r="E1137" s="3" t="s">
        <v>34</v>
      </c>
      <c r="F1137" s="3">
        <v>0</v>
      </c>
      <c r="G1137" s="3" t="s">
        <v>64</v>
      </c>
    </row>
    <row r="1138" spans="2:7" hidden="1" x14ac:dyDescent="0.25">
      <c r="B1138" s="3" t="s">
        <v>63</v>
      </c>
      <c r="C1138" s="2">
        <v>40451.902777777781</v>
      </c>
      <c r="D1138" s="3" t="s">
        <v>33</v>
      </c>
      <c r="E1138" s="3" t="s">
        <v>34</v>
      </c>
      <c r="F1138" s="3">
        <v>0</v>
      </c>
      <c r="G1138" s="3" t="s">
        <v>59</v>
      </c>
    </row>
    <row r="1139" spans="2:7" hidden="1" x14ac:dyDescent="0.25">
      <c r="B1139" s="3" t="s">
        <v>63</v>
      </c>
      <c r="C1139" s="2">
        <v>40459.552083333336</v>
      </c>
      <c r="D1139" s="3" t="s">
        <v>12</v>
      </c>
      <c r="E1139" s="3" t="s">
        <v>71</v>
      </c>
      <c r="F1139" s="3">
        <v>0</v>
      </c>
      <c r="G1139" s="3" t="s">
        <v>64</v>
      </c>
    </row>
    <row r="1140" spans="2:7" hidden="1" x14ac:dyDescent="0.25">
      <c r="B1140" s="3" t="s">
        <v>63</v>
      </c>
      <c r="C1140" s="2">
        <v>40459.552083333336</v>
      </c>
      <c r="D1140" s="3" t="s">
        <v>12</v>
      </c>
      <c r="E1140" s="3" t="s">
        <v>71</v>
      </c>
      <c r="F1140" s="3">
        <v>0</v>
      </c>
      <c r="G1140" s="3" t="s">
        <v>59</v>
      </c>
    </row>
    <row r="1141" spans="2:7" x14ac:dyDescent="0.25">
      <c r="B1141" s="3" t="s">
        <v>63</v>
      </c>
      <c r="C1141" s="2">
        <v>40470.409722222219</v>
      </c>
      <c r="D1141" s="3" t="s">
        <v>33</v>
      </c>
      <c r="E1141" s="3" t="s">
        <v>135</v>
      </c>
      <c r="F1141" s="3">
        <v>0</v>
      </c>
      <c r="G1141" s="3" t="s">
        <v>64</v>
      </c>
    </row>
    <row r="1142" spans="2:7" x14ac:dyDescent="0.25">
      <c r="B1142" s="3" t="s">
        <v>63</v>
      </c>
      <c r="C1142" s="2">
        <v>40470.409722222219</v>
      </c>
      <c r="D1142" s="3" t="s">
        <v>33</v>
      </c>
      <c r="E1142" s="3" t="s">
        <v>135</v>
      </c>
      <c r="F1142" s="3">
        <v>0</v>
      </c>
      <c r="G1142" s="3" t="s">
        <v>59</v>
      </c>
    </row>
    <row r="1143" spans="2:7" x14ac:dyDescent="0.25">
      <c r="B1143" s="3" t="s">
        <v>63</v>
      </c>
      <c r="C1143" s="2">
        <v>40494.78402777778</v>
      </c>
      <c r="D1143" s="3" t="s">
        <v>7</v>
      </c>
      <c r="E1143" s="3" t="s">
        <v>81</v>
      </c>
      <c r="F1143" s="3">
        <v>0</v>
      </c>
      <c r="G1143" s="3" t="s">
        <v>64</v>
      </c>
    </row>
    <row r="1144" spans="2:7" x14ac:dyDescent="0.25">
      <c r="B1144" s="3" t="s">
        <v>63</v>
      </c>
      <c r="C1144" s="2">
        <v>40494.78402777778</v>
      </c>
      <c r="D1144" s="3" t="s">
        <v>7</v>
      </c>
      <c r="E1144" s="3" t="s">
        <v>81</v>
      </c>
      <c r="F1144" s="3">
        <v>0</v>
      </c>
      <c r="G1144" s="3" t="s">
        <v>59</v>
      </c>
    </row>
    <row r="1145" spans="2:7" x14ac:dyDescent="0.25">
      <c r="B1145" s="3" t="s">
        <v>63</v>
      </c>
      <c r="C1145" s="2">
        <v>40566.280555555553</v>
      </c>
      <c r="D1145" s="3" t="s">
        <v>7</v>
      </c>
      <c r="E1145" s="3" t="s">
        <v>16</v>
      </c>
      <c r="F1145" s="3">
        <v>0</v>
      </c>
      <c r="G1145" s="3" t="s">
        <v>64</v>
      </c>
    </row>
    <row r="1146" spans="2:7" x14ac:dyDescent="0.25">
      <c r="B1146" s="3" t="s">
        <v>63</v>
      </c>
      <c r="C1146" s="2">
        <v>40566.280555555553</v>
      </c>
      <c r="D1146" s="3" t="s">
        <v>7</v>
      </c>
      <c r="E1146" s="3" t="s">
        <v>16</v>
      </c>
      <c r="F1146" s="3">
        <v>0</v>
      </c>
      <c r="G1146" s="3" t="s">
        <v>59</v>
      </c>
    </row>
    <row r="1147" spans="2:7" x14ac:dyDescent="0.25">
      <c r="B1147" s="3" t="s">
        <v>63</v>
      </c>
      <c r="C1147" s="2">
        <v>40569.813194444447</v>
      </c>
      <c r="D1147" s="3" t="s">
        <v>15</v>
      </c>
      <c r="E1147" s="3" t="s">
        <v>15</v>
      </c>
      <c r="F1147" s="3">
        <v>0</v>
      </c>
      <c r="G1147" s="3" t="s">
        <v>64</v>
      </c>
    </row>
    <row r="1148" spans="2:7" x14ac:dyDescent="0.25">
      <c r="B1148" s="3" t="s">
        <v>63</v>
      </c>
      <c r="C1148" s="2">
        <v>40569.813194444447</v>
      </c>
      <c r="D1148" s="3" t="s">
        <v>15</v>
      </c>
      <c r="E1148" s="3" t="s">
        <v>15</v>
      </c>
      <c r="F1148" s="3">
        <v>0</v>
      </c>
      <c r="G1148" s="3" t="s">
        <v>59</v>
      </c>
    </row>
    <row r="1149" spans="2:7" hidden="1" x14ac:dyDescent="0.25">
      <c r="B1149" s="3" t="s">
        <v>63</v>
      </c>
      <c r="C1149" s="2">
        <v>40593.70416666667</v>
      </c>
      <c r="D1149" s="3" t="s">
        <v>33</v>
      </c>
      <c r="E1149" s="3" t="s">
        <v>34</v>
      </c>
      <c r="F1149" s="3">
        <v>0</v>
      </c>
      <c r="G1149" s="3" t="s">
        <v>64</v>
      </c>
    </row>
    <row r="1150" spans="2:7" hidden="1" x14ac:dyDescent="0.25">
      <c r="B1150" s="3" t="s">
        <v>63</v>
      </c>
      <c r="C1150" s="2">
        <v>40593.70416666667</v>
      </c>
      <c r="D1150" s="3" t="s">
        <v>33</v>
      </c>
      <c r="E1150" s="3" t="s">
        <v>34</v>
      </c>
      <c r="F1150" s="3">
        <v>0</v>
      </c>
      <c r="G1150" s="3" t="s">
        <v>59</v>
      </c>
    </row>
    <row r="1151" spans="2:7" x14ac:dyDescent="0.25">
      <c r="B1151" s="3" t="s">
        <v>63</v>
      </c>
      <c r="C1151" s="2">
        <v>40604.451388888891</v>
      </c>
      <c r="D1151" s="3" t="s">
        <v>15</v>
      </c>
      <c r="E1151" s="3" t="s">
        <v>15</v>
      </c>
      <c r="F1151" s="3">
        <v>0</v>
      </c>
      <c r="G1151" s="3" t="s">
        <v>64</v>
      </c>
    </row>
    <row r="1152" spans="2:7" x14ac:dyDescent="0.25">
      <c r="B1152" s="3" t="s">
        <v>63</v>
      </c>
      <c r="C1152" s="2">
        <v>40604.451388888891</v>
      </c>
      <c r="D1152" s="3" t="s">
        <v>15</v>
      </c>
      <c r="E1152" s="3" t="s">
        <v>15</v>
      </c>
      <c r="F1152" s="3">
        <v>0</v>
      </c>
      <c r="G1152" s="3" t="s">
        <v>59</v>
      </c>
    </row>
    <row r="1153" spans="2:7" x14ac:dyDescent="0.25">
      <c r="B1153" s="3" t="s">
        <v>63</v>
      </c>
      <c r="C1153" s="2">
        <v>40692.212500000001</v>
      </c>
      <c r="D1153" s="3" t="s">
        <v>15</v>
      </c>
      <c r="E1153" s="3" t="s">
        <v>15</v>
      </c>
      <c r="F1153" s="3">
        <v>0</v>
      </c>
      <c r="G1153" s="3" t="s">
        <v>64</v>
      </c>
    </row>
    <row r="1154" spans="2:7" x14ac:dyDescent="0.25">
      <c r="B1154" s="3" t="s">
        <v>63</v>
      </c>
      <c r="C1154" s="2">
        <v>40692.212500000001</v>
      </c>
      <c r="D1154" s="3" t="s">
        <v>15</v>
      </c>
      <c r="E1154" s="3" t="s">
        <v>15</v>
      </c>
      <c r="F1154" s="3">
        <v>0</v>
      </c>
      <c r="G1154" s="3" t="s">
        <v>59</v>
      </c>
    </row>
    <row r="1155" spans="2:7" x14ac:dyDescent="0.25">
      <c r="B1155" s="3" t="s">
        <v>63</v>
      </c>
      <c r="C1155" s="2">
        <v>40705.4375</v>
      </c>
      <c r="D1155" s="3" t="s">
        <v>15</v>
      </c>
      <c r="E1155" s="3" t="s">
        <v>15</v>
      </c>
      <c r="F1155" s="3">
        <v>0</v>
      </c>
      <c r="G1155" s="3" t="s">
        <v>64</v>
      </c>
    </row>
    <row r="1156" spans="2:7" x14ac:dyDescent="0.25">
      <c r="B1156" s="3" t="s">
        <v>63</v>
      </c>
      <c r="C1156" s="2">
        <v>40705.4375</v>
      </c>
      <c r="D1156" s="3" t="s">
        <v>15</v>
      </c>
      <c r="E1156" s="3" t="s">
        <v>15</v>
      </c>
      <c r="F1156" s="3">
        <v>0</v>
      </c>
      <c r="G1156" s="3" t="s">
        <v>59</v>
      </c>
    </row>
    <row r="1157" spans="2:7" x14ac:dyDescent="0.25">
      <c r="B1157" s="3" t="s">
        <v>63</v>
      </c>
      <c r="C1157" s="2">
        <v>40727.142361111109</v>
      </c>
      <c r="D1157" s="3" t="s">
        <v>15</v>
      </c>
      <c r="E1157" s="3" t="s">
        <v>15</v>
      </c>
      <c r="F1157" s="3">
        <v>1</v>
      </c>
      <c r="G1157" s="3" t="s">
        <v>64</v>
      </c>
    </row>
    <row r="1158" spans="2:7" x14ac:dyDescent="0.25">
      <c r="B1158" s="3" t="s">
        <v>63</v>
      </c>
      <c r="C1158" s="2">
        <v>40727.142361111109</v>
      </c>
      <c r="D1158" s="3" t="s">
        <v>15</v>
      </c>
      <c r="E1158" s="3" t="s">
        <v>15</v>
      </c>
      <c r="F1158" s="3">
        <v>1</v>
      </c>
      <c r="G1158" s="3" t="s">
        <v>59</v>
      </c>
    </row>
    <row r="1159" spans="2:7" hidden="1" x14ac:dyDescent="0.25">
      <c r="B1159" s="3" t="s">
        <v>63</v>
      </c>
      <c r="C1159" s="2">
        <v>40755.263888888891</v>
      </c>
      <c r="D1159" s="3" t="s">
        <v>33</v>
      </c>
      <c r="E1159" s="3" t="s">
        <v>34</v>
      </c>
      <c r="F1159" s="3">
        <v>0</v>
      </c>
      <c r="G1159" s="3" t="s">
        <v>64</v>
      </c>
    </row>
    <row r="1160" spans="2:7" hidden="1" x14ac:dyDescent="0.25">
      <c r="B1160" s="3" t="s">
        <v>63</v>
      </c>
      <c r="C1160" s="2">
        <v>40755.263888888891</v>
      </c>
      <c r="D1160" s="3" t="s">
        <v>33</v>
      </c>
      <c r="E1160" s="3" t="s">
        <v>34</v>
      </c>
      <c r="F1160" s="3">
        <v>0</v>
      </c>
      <c r="G1160" s="3" t="s">
        <v>59</v>
      </c>
    </row>
    <row r="1161" spans="2:7" hidden="1" x14ac:dyDescent="0.25">
      <c r="B1161" s="3" t="s">
        <v>63</v>
      </c>
      <c r="C1161" s="2">
        <v>40859.75277777778</v>
      </c>
      <c r="D1161" s="3" t="s">
        <v>12</v>
      </c>
      <c r="E1161" s="3" t="s">
        <v>13</v>
      </c>
      <c r="F1161" s="3">
        <v>0</v>
      </c>
      <c r="G1161" s="3" t="s">
        <v>64</v>
      </c>
    </row>
    <row r="1162" spans="2:7" hidden="1" x14ac:dyDescent="0.25">
      <c r="B1162" s="3" t="s">
        <v>63</v>
      </c>
      <c r="C1162" s="2">
        <v>40859.75277777778</v>
      </c>
      <c r="D1162" s="3" t="s">
        <v>12</v>
      </c>
      <c r="E1162" s="3" t="s">
        <v>13</v>
      </c>
      <c r="F1162" s="3">
        <v>0</v>
      </c>
      <c r="G1162" s="3" t="s">
        <v>59</v>
      </c>
    </row>
    <row r="1163" spans="2:7" hidden="1" x14ac:dyDescent="0.25">
      <c r="B1163" s="3" t="s">
        <v>63</v>
      </c>
      <c r="C1163" s="2">
        <v>40942.486111111109</v>
      </c>
      <c r="D1163" s="3" t="s">
        <v>10</v>
      </c>
      <c r="E1163" s="3" t="s">
        <v>11</v>
      </c>
      <c r="F1163" s="3">
        <v>0</v>
      </c>
      <c r="G1163" s="3" t="s">
        <v>64</v>
      </c>
    </row>
    <row r="1164" spans="2:7" hidden="1" x14ac:dyDescent="0.25">
      <c r="B1164" s="3" t="s">
        <v>63</v>
      </c>
      <c r="C1164" s="2">
        <v>40942.486111111109</v>
      </c>
      <c r="D1164" s="3" t="s">
        <v>10</v>
      </c>
      <c r="E1164" s="3" t="s">
        <v>11</v>
      </c>
      <c r="F1164" s="3">
        <v>0</v>
      </c>
      <c r="G1164" s="3" t="s">
        <v>59</v>
      </c>
    </row>
    <row r="1165" spans="2:7" x14ac:dyDescent="0.25">
      <c r="B1165" s="3" t="s">
        <v>63</v>
      </c>
      <c r="C1165" s="2">
        <v>40988.150694444441</v>
      </c>
      <c r="D1165" s="3" t="s">
        <v>7</v>
      </c>
      <c r="E1165" s="3" t="s">
        <v>8</v>
      </c>
      <c r="F1165" s="3">
        <v>0</v>
      </c>
      <c r="G1165" s="3" t="s">
        <v>64</v>
      </c>
    </row>
    <row r="1166" spans="2:7" x14ac:dyDescent="0.25">
      <c r="B1166" s="3" t="s">
        <v>63</v>
      </c>
      <c r="C1166" s="2">
        <v>40988.150694444441</v>
      </c>
      <c r="D1166" s="3" t="s">
        <v>7</v>
      </c>
      <c r="E1166" s="3" t="s">
        <v>8</v>
      </c>
      <c r="F1166" s="3">
        <v>0</v>
      </c>
      <c r="G1166" s="3" t="s">
        <v>59</v>
      </c>
    </row>
    <row r="1167" spans="2:7" hidden="1" x14ac:dyDescent="0.25">
      <c r="B1167" s="3" t="s">
        <v>63</v>
      </c>
      <c r="C1167" s="2">
        <v>41017.77847222222</v>
      </c>
      <c r="D1167" s="3" t="s">
        <v>10</v>
      </c>
      <c r="E1167" s="3" t="s">
        <v>11</v>
      </c>
      <c r="F1167" s="3">
        <v>0</v>
      </c>
      <c r="G1167" s="3" t="s">
        <v>64</v>
      </c>
    </row>
    <row r="1168" spans="2:7" hidden="1" x14ac:dyDescent="0.25">
      <c r="B1168" s="3" t="s">
        <v>63</v>
      </c>
      <c r="C1168" s="2">
        <v>41017.77847222222</v>
      </c>
      <c r="D1168" s="3" t="s">
        <v>10</v>
      </c>
      <c r="E1168" s="3" t="s">
        <v>11</v>
      </c>
      <c r="F1168" s="3">
        <v>0</v>
      </c>
      <c r="G1168" s="3" t="s">
        <v>59</v>
      </c>
    </row>
    <row r="1169" spans="2:7" x14ac:dyDescent="0.25">
      <c r="B1169" s="3" t="s">
        <v>63</v>
      </c>
      <c r="C1169" s="2">
        <v>41018.30972222222</v>
      </c>
      <c r="D1169" s="3" t="s">
        <v>15</v>
      </c>
      <c r="E1169" s="3" t="s">
        <v>15</v>
      </c>
      <c r="F1169" s="3">
        <v>0</v>
      </c>
      <c r="G1169" s="3" t="s">
        <v>64</v>
      </c>
    </row>
    <row r="1170" spans="2:7" x14ac:dyDescent="0.25">
      <c r="B1170" s="3" t="s">
        <v>63</v>
      </c>
      <c r="C1170" s="2">
        <v>41018.30972222222</v>
      </c>
      <c r="D1170" s="3" t="s">
        <v>15</v>
      </c>
      <c r="E1170" s="3" t="s">
        <v>15</v>
      </c>
      <c r="F1170" s="3">
        <v>0</v>
      </c>
      <c r="G1170" s="3" t="s">
        <v>59</v>
      </c>
    </row>
    <row r="1171" spans="2:7" hidden="1" x14ac:dyDescent="0.25">
      <c r="B1171" s="3" t="s">
        <v>63</v>
      </c>
      <c r="C1171" s="2">
        <v>41161.720833333333</v>
      </c>
      <c r="D1171" s="3" t="s">
        <v>33</v>
      </c>
      <c r="E1171" s="3" t="s">
        <v>34</v>
      </c>
      <c r="F1171" s="3">
        <v>0</v>
      </c>
      <c r="G1171" s="3" t="s">
        <v>64</v>
      </c>
    </row>
    <row r="1172" spans="2:7" hidden="1" x14ac:dyDescent="0.25">
      <c r="B1172" s="3" t="s">
        <v>63</v>
      </c>
      <c r="C1172" s="2">
        <v>41161.720833333333</v>
      </c>
      <c r="D1172" s="3" t="s">
        <v>33</v>
      </c>
      <c r="E1172" s="3" t="s">
        <v>34</v>
      </c>
      <c r="F1172" s="3">
        <v>0</v>
      </c>
      <c r="G1172" s="3" t="s">
        <v>59</v>
      </c>
    </row>
    <row r="1173" spans="2:7" hidden="1" x14ac:dyDescent="0.25">
      <c r="B1173" s="3" t="s">
        <v>63</v>
      </c>
      <c r="C1173" s="2">
        <v>41162.664583333331</v>
      </c>
      <c r="D1173" s="3" t="s">
        <v>33</v>
      </c>
      <c r="E1173" s="3" t="s">
        <v>34</v>
      </c>
      <c r="F1173" s="3">
        <v>0</v>
      </c>
      <c r="G1173" s="3" t="s">
        <v>64</v>
      </c>
    </row>
    <row r="1174" spans="2:7" hidden="1" x14ac:dyDescent="0.25">
      <c r="B1174" s="3" t="s">
        <v>63</v>
      </c>
      <c r="C1174" s="2">
        <v>41162.664583333331</v>
      </c>
      <c r="D1174" s="3" t="s">
        <v>33</v>
      </c>
      <c r="E1174" s="3" t="s">
        <v>34</v>
      </c>
      <c r="F1174" s="3">
        <v>0</v>
      </c>
      <c r="G1174" s="3" t="s">
        <v>59</v>
      </c>
    </row>
    <row r="1175" spans="2:7" hidden="1" x14ac:dyDescent="0.25">
      <c r="B1175" s="3" t="s">
        <v>63</v>
      </c>
      <c r="C1175" s="2">
        <v>41256.459027777775</v>
      </c>
      <c r="D1175" s="3" t="s">
        <v>7</v>
      </c>
      <c r="E1175" s="3" t="s">
        <v>14</v>
      </c>
      <c r="F1175" s="3">
        <v>0</v>
      </c>
      <c r="G1175" s="3" t="s">
        <v>64</v>
      </c>
    </row>
    <row r="1176" spans="2:7" hidden="1" x14ac:dyDescent="0.25">
      <c r="B1176" s="3" t="s">
        <v>63</v>
      </c>
      <c r="C1176" s="2">
        <v>41256.459027777775</v>
      </c>
      <c r="D1176" s="3" t="s">
        <v>7</v>
      </c>
      <c r="E1176" s="3" t="s">
        <v>14</v>
      </c>
      <c r="F1176" s="3">
        <v>0</v>
      </c>
      <c r="G1176" s="3" t="s">
        <v>59</v>
      </c>
    </row>
    <row r="1177" spans="2:7" x14ac:dyDescent="0.25">
      <c r="B1177" s="3" t="s">
        <v>63</v>
      </c>
      <c r="C1177" s="2">
        <v>41282.500694444447</v>
      </c>
      <c r="D1177" s="3" t="s">
        <v>7</v>
      </c>
      <c r="E1177" s="3" t="s">
        <v>81</v>
      </c>
      <c r="F1177" s="3">
        <v>0</v>
      </c>
      <c r="G1177" s="3" t="s">
        <v>64</v>
      </c>
    </row>
    <row r="1178" spans="2:7" x14ac:dyDescent="0.25">
      <c r="B1178" s="3" t="s">
        <v>63</v>
      </c>
      <c r="C1178" s="2">
        <v>41282.500694444447</v>
      </c>
      <c r="D1178" s="3" t="s">
        <v>7</v>
      </c>
      <c r="E1178" s="3" t="s">
        <v>81</v>
      </c>
      <c r="F1178" s="3">
        <v>0</v>
      </c>
      <c r="G1178" s="3" t="s">
        <v>59</v>
      </c>
    </row>
    <row r="1179" spans="2:7" x14ac:dyDescent="0.25">
      <c r="B1179" s="3" t="s">
        <v>63</v>
      </c>
      <c r="C1179" s="2">
        <v>41287.326388888891</v>
      </c>
      <c r="D1179" s="3" t="s">
        <v>7</v>
      </c>
      <c r="E1179" s="3" t="s">
        <v>16</v>
      </c>
      <c r="F1179" s="3">
        <v>0</v>
      </c>
      <c r="G1179" s="3" t="s">
        <v>64</v>
      </c>
    </row>
    <row r="1180" spans="2:7" x14ac:dyDescent="0.25">
      <c r="B1180" s="3" t="s">
        <v>63</v>
      </c>
      <c r="C1180" s="2">
        <v>41287.326388888891</v>
      </c>
      <c r="D1180" s="3" t="s">
        <v>7</v>
      </c>
      <c r="E1180" s="3" t="s">
        <v>16</v>
      </c>
      <c r="F1180" s="3">
        <v>0</v>
      </c>
      <c r="G1180" s="3" t="s">
        <v>59</v>
      </c>
    </row>
    <row r="1181" spans="2:7" hidden="1" x14ac:dyDescent="0.25">
      <c r="B1181" s="3" t="s">
        <v>63</v>
      </c>
      <c r="C1181" s="2">
        <v>41328.029166666667</v>
      </c>
      <c r="D1181" s="3" t="s">
        <v>12</v>
      </c>
      <c r="E1181" s="3" t="s">
        <v>13</v>
      </c>
      <c r="F1181" s="3">
        <v>0</v>
      </c>
      <c r="G1181" s="3" t="s">
        <v>64</v>
      </c>
    </row>
    <row r="1182" spans="2:7" hidden="1" x14ac:dyDescent="0.25">
      <c r="B1182" s="3" t="s">
        <v>63</v>
      </c>
      <c r="C1182" s="2">
        <v>41328.029166666667</v>
      </c>
      <c r="D1182" s="3" t="s">
        <v>12</v>
      </c>
      <c r="E1182" s="3" t="s">
        <v>13</v>
      </c>
      <c r="F1182" s="3">
        <v>0</v>
      </c>
      <c r="G1182" s="3" t="s">
        <v>59</v>
      </c>
    </row>
    <row r="1183" spans="2:7" x14ac:dyDescent="0.25">
      <c r="B1183" s="3" t="s">
        <v>63</v>
      </c>
      <c r="C1183" s="2">
        <v>41329.49722222222</v>
      </c>
      <c r="D1183" s="3" t="s">
        <v>10</v>
      </c>
      <c r="E1183" s="3" t="s">
        <v>118</v>
      </c>
      <c r="F1183" s="3">
        <v>0</v>
      </c>
      <c r="G1183" s="3" t="s">
        <v>64</v>
      </c>
    </row>
    <row r="1184" spans="2:7" x14ac:dyDescent="0.25">
      <c r="B1184" s="3" t="s">
        <v>63</v>
      </c>
      <c r="C1184" s="2">
        <v>41329.49722222222</v>
      </c>
      <c r="D1184" s="3" t="s">
        <v>10</v>
      </c>
      <c r="E1184" s="3" t="s">
        <v>118</v>
      </c>
      <c r="F1184" s="3">
        <v>0</v>
      </c>
      <c r="G1184" s="3" t="s">
        <v>59</v>
      </c>
    </row>
    <row r="1185" spans="2:7" x14ac:dyDescent="0.25">
      <c r="B1185" s="3" t="s">
        <v>63</v>
      </c>
      <c r="C1185" s="2">
        <v>41635.607638888891</v>
      </c>
      <c r="D1185" s="3" t="s">
        <v>7</v>
      </c>
      <c r="E1185" s="3" t="s">
        <v>136</v>
      </c>
      <c r="F1185" s="3">
        <v>0</v>
      </c>
      <c r="G1185" s="3" t="s">
        <v>64</v>
      </c>
    </row>
    <row r="1186" spans="2:7" x14ac:dyDescent="0.25">
      <c r="B1186" s="3" t="s">
        <v>63</v>
      </c>
      <c r="C1186" s="2">
        <v>41635.607638888891</v>
      </c>
      <c r="D1186" s="3" t="s">
        <v>7</v>
      </c>
      <c r="E1186" s="3" t="s">
        <v>136</v>
      </c>
      <c r="F1186" s="3">
        <v>0</v>
      </c>
      <c r="G1186" s="3" t="s">
        <v>59</v>
      </c>
    </row>
    <row r="1187" spans="2:7" x14ac:dyDescent="0.25">
      <c r="B1187" s="3" t="s">
        <v>63</v>
      </c>
      <c r="C1187" s="2">
        <v>41698.771527777775</v>
      </c>
      <c r="D1187" s="3" t="s">
        <v>33</v>
      </c>
      <c r="E1187" s="3" t="s">
        <v>135</v>
      </c>
      <c r="F1187" s="3">
        <v>0</v>
      </c>
      <c r="G1187" s="3" t="s">
        <v>64</v>
      </c>
    </row>
    <row r="1188" spans="2:7" x14ac:dyDescent="0.25">
      <c r="B1188" s="3" t="s">
        <v>63</v>
      </c>
      <c r="C1188" s="2">
        <v>41698.771527777775</v>
      </c>
      <c r="D1188" s="3" t="s">
        <v>33</v>
      </c>
      <c r="E1188" s="3" t="s">
        <v>135</v>
      </c>
      <c r="F1188" s="3">
        <v>0</v>
      </c>
      <c r="G1188" s="3" t="s">
        <v>59</v>
      </c>
    </row>
    <row r="1189" spans="2:7" x14ac:dyDescent="0.25">
      <c r="B1189" s="3" t="s">
        <v>63</v>
      </c>
      <c r="C1189" s="2">
        <v>41758.69027777778</v>
      </c>
      <c r="D1189" s="3" t="s">
        <v>7</v>
      </c>
      <c r="E1189" s="3" t="s">
        <v>8</v>
      </c>
      <c r="F1189" s="3">
        <v>0</v>
      </c>
      <c r="G1189" s="3" t="s">
        <v>64</v>
      </c>
    </row>
    <row r="1190" spans="2:7" x14ac:dyDescent="0.25">
      <c r="B1190" s="3" t="s">
        <v>63</v>
      </c>
      <c r="C1190" s="2">
        <v>41758.69027777778</v>
      </c>
      <c r="D1190" s="3" t="s">
        <v>7</v>
      </c>
      <c r="E1190" s="3" t="s">
        <v>8</v>
      </c>
      <c r="F1190" s="3">
        <v>0</v>
      </c>
      <c r="G1190" s="3" t="s">
        <v>59</v>
      </c>
    </row>
    <row r="1191" spans="2:7" x14ac:dyDescent="0.25">
      <c r="B1191" s="3" t="s">
        <v>63</v>
      </c>
      <c r="C1191" s="2">
        <v>41759.34097222222</v>
      </c>
      <c r="D1191" s="3" t="s">
        <v>15</v>
      </c>
      <c r="E1191" s="3" t="s">
        <v>15</v>
      </c>
      <c r="F1191" s="3">
        <v>0</v>
      </c>
      <c r="G1191" s="3" t="s">
        <v>64</v>
      </c>
    </row>
    <row r="1192" spans="2:7" x14ac:dyDescent="0.25">
      <c r="B1192" s="3" t="s">
        <v>63</v>
      </c>
      <c r="C1192" s="2">
        <v>41759.34097222222</v>
      </c>
      <c r="D1192" s="3" t="s">
        <v>15</v>
      </c>
      <c r="E1192" s="3" t="s">
        <v>15</v>
      </c>
      <c r="F1192" s="3">
        <v>0</v>
      </c>
      <c r="G1192" s="3" t="s">
        <v>59</v>
      </c>
    </row>
    <row r="1193" spans="2:7" x14ac:dyDescent="0.25">
      <c r="B1193" s="3" t="s">
        <v>63</v>
      </c>
      <c r="C1193" s="2">
        <v>41759.472916666666</v>
      </c>
      <c r="D1193" s="3" t="s">
        <v>7</v>
      </c>
      <c r="E1193" s="3" t="s">
        <v>16</v>
      </c>
      <c r="F1193" s="3">
        <v>0</v>
      </c>
      <c r="G1193" s="3" t="s">
        <v>64</v>
      </c>
    </row>
    <row r="1194" spans="2:7" x14ac:dyDescent="0.25">
      <c r="B1194" s="3" t="s">
        <v>63</v>
      </c>
      <c r="C1194" s="2">
        <v>41759.472916666666</v>
      </c>
      <c r="D1194" s="3" t="s">
        <v>7</v>
      </c>
      <c r="E1194" s="3" t="s">
        <v>16</v>
      </c>
      <c r="F1194" s="3">
        <v>0</v>
      </c>
      <c r="G1194" s="3" t="s">
        <v>59</v>
      </c>
    </row>
    <row r="1195" spans="2:7" x14ac:dyDescent="0.25">
      <c r="B1195" s="3" t="s">
        <v>63</v>
      </c>
      <c r="C1195" s="2">
        <v>41773.529166666667</v>
      </c>
      <c r="D1195" s="3" t="s">
        <v>33</v>
      </c>
      <c r="E1195" s="3" t="s">
        <v>135</v>
      </c>
      <c r="F1195" s="3">
        <v>0</v>
      </c>
      <c r="G1195" s="3" t="s">
        <v>64</v>
      </c>
    </row>
    <row r="1196" spans="2:7" x14ac:dyDescent="0.25">
      <c r="B1196" s="3" t="s">
        <v>63</v>
      </c>
      <c r="C1196" s="2">
        <v>41773.529166666667</v>
      </c>
      <c r="D1196" s="3" t="s">
        <v>33</v>
      </c>
      <c r="E1196" s="3" t="s">
        <v>135</v>
      </c>
      <c r="F1196" s="3">
        <v>0</v>
      </c>
      <c r="G1196" s="3" t="s">
        <v>59</v>
      </c>
    </row>
    <row r="1197" spans="2:7" hidden="1" x14ac:dyDescent="0.25">
      <c r="B1197" s="3" t="s">
        <v>63</v>
      </c>
      <c r="C1197" s="2">
        <v>41840.995138888888</v>
      </c>
      <c r="D1197" s="3" t="s">
        <v>12</v>
      </c>
      <c r="E1197" s="3" t="s">
        <v>13</v>
      </c>
      <c r="F1197" s="3">
        <v>0</v>
      </c>
      <c r="G1197" s="3" t="s">
        <v>64</v>
      </c>
    </row>
    <row r="1198" spans="2:7" hidden="1" x14ac:dyDescent="0.25">
      <c r="B1198" s="3" t="s">
        <v>63</v>
      </c>
      <c r="C1198" s="2">
        <v>41840.995138888888</v>
      </c>
      <c r="D1198" s="3" t="s">
        <v>12</v>
      </c>
      <c r="E1198" s="3" t="s">
        <v>13</v>
      </c>
      <c r="F1198" s="3">
        <v>0</v>
      </c>
      <c r="G1198" s="3" t="s">
        <v>59</v>
      </c>
    </row>
    <row r="1199" spans="2:7" x14ac:dyDescent="0.25">
      <c r="B1199" s="3" t="s">
        <v>63</v>
      </c>
      <c r="C1199" s="2">
        <v>41841.662499999999</v>
      </c>
      <c r="D1199" s="3" t="s">
        <v>15</v>
      </c>
      <c r="E1199" s="3" t="s">
        <v>15</v>
      </c>
      <c r="F1199" s="3">
        <v>0</v>
      </c>
      <c r="G1199" s="3" t="s">
        <v>64</v>
      </c>
    </row>
    <row r="1200" spans="2:7" x14ac:dyDescent="0.25">
      <c r="B1200" s="3" t="s">
        <v>63</v>
      </c>
      <c r="C1200" s="2">
        <v>41841.662499999999</v>
      </c>
      <c r="D1200" s="3" t="s">
        <v>15</v>
      </c>
      <c r="E1200" s="3" t="s">
        <v>15</v>
      </c>
      <c r="F1200" s="3">
        <v>0</v>
      </c>
      <c r="G1200" s="3" t="s">
        <v>59</v>
      </c>
    </row>
    <row r="1201" spans="2:7" hidden="1" x14ac:dyDescent="0.25">
      <c r="B1201" s="3" t="s">
        <v>63</v>
      </c>
      <c r="C1201" s="2">
        <v>41859.018750000003</v>
      </c>
      <c r="D1201" s="3" t="s">
        <v>12</v>
      </c>
      <c r="E1201" s="3" t="s">
        <v>13</v>
      </c>
      <c r="F1201" s="3">
        <v>0</v>
      </c>
      <c r="G1201" s="3" t="s">
        <v>64</v>
      </c>
    </row>
    <row r="1202" spans="2:7" hidden="1" x14ac:dyDescent="0.25">
      <c r="B1202" s="3" t="s">
        <v>63</v>
      </c>
      <c r="C1202" s="2">
        <v>41859.018750000003</v>
      </c>
      <c r="D1202" s="3" t="s">
        <v>12</v>
      </c>
      <c r="E1202" s="3" t="s">
        <v>13</v>
      </c>
      <c r="F1202" s="3">
        <v>0</v>
      </c>
      <c r="G1202" s="3" t="s">
        <v>59</v>
      </c>
    </row>
    <row r="1203" spans="2:7" x14ac:dyDescent="0.25">
      <c r="B1203" s="3" t="s">
        <v>63</v>
      </c>
      <c r="C1203" s="2">
        <v>41993.52847222222</v>
      </c>
      <c r="D1203" s="3" t="s">
        <v>7</v>
      </c>
      <c r="E1203" s="3" t="s">
        <v>8</v>
      </c>
      <c r="F1203" s="3">
        <v>0</v>
      </c>
      <c r="G1203" s="3" t="s">
        <v>64</v>
      </c>
    </row>
    <row r="1204" spans="2:7" x14ac:dyDescent="0.25">
      <c r="B1204" s="3" t="s">
        <v>63</v>
      </c>
      <c r="C1204" s="2">
        <v>41993.52847222222</v>
      </c>
      <c r="D1204" s="3" t="s">
        <v>7</v>
      </c>
      <c r="E1204" s="3" t="s">
        <v>8</v>
      </c>
      <c r="F1204" s="3">
        <v>0</v>
      </c>
      <c r="G1204" s="3" t="s">
        <v>59</v>
      </c>
    </row>
    <row r="1205" spans="2:7" x14ac:dyDescent="0.25">
      <c r="B1205" s="3" t="s">
        <v>63</v>
      </c>
      <c r="C1205" s="2">
        <v>42028.186111111114</v>
      </c>
      <c r="D1205" s="3" t="s">
        <v>7</v>
      </c>
      <c r="E1205" s="3" t="s">
        <v>8</v>
      </c>
      <c r="F1205" s="3">
        <v>0</v>
      </c>
      <c r="G1205" s="3" t="s">
        <v>64</v>
      </c>
    </row>
    <row r="1206" spans="2:7" x14ac:dyDescent="0.25">
      <c r="B1206" s="3" t="s">
        <v>63</v>
      </c>
      <c r="C1206" s="2">
        <v>42028.186111111114</v>
      </c>
      <c r="D1206" s="3" t="s">
        <v>7</v>
      </c>
      <c r="E1206" s="3" t="s">
        <v>8</v>
      </c>
      <c r="F1206" s="3">
        <v>0</v>
      </c>
      <c r="G1206" s="3" t="s">
        <v>59</v>
      </c>
    </row>
    <row r="1207" spans="2:7" x14ac:dyDescent="0.25">
      <c r="B1207" s="3" t="s">
        <v>63</v>
      </c>
      <c r="C1207" s="2">
        <v>42028.294444444444</v>
      </c>
      <c r="D1207" s="3" t="s">
        <v>7</v>
      </c>
      <c r="E1207" s="3" t="s">
        <v>82</v>
      </c>
      <c r="F1207" s="3">
        <v>0</v>
      </c>
      <c r="G1207" s="3" t="s">
        <v>64</v>
      </c>
    </row>
    <row r="1208" spans="2:7" x14ac:dyDescent="0.25">
      <c r="B1208" s="3" t="s">
        <v>63</v>
      </c>
      <c r="C1208" s="2">
        <v>42028.294444444444</v>
      </c>
      <c r="D1208" s="3" t="s">
        <v>7</v>
      </c>
      <c r="E1208" s="3" t="s">
        <v>82</v>
      </c>
      <c r="F1208" s="3">
        <v>0</v>
      </c>
      <c r="G1208" s="3" t="s">
        <v>59</v>
      </c>
    </row>
    <row r="1209" spans="2:7" x14ac:dyDescent="0.25">
      <c r="B1209" s="3" t="s">
        <v>63</v>
      </c>
      <c r="C1209" s="2">
        <v>42028.393055555556</v>
      </c>
      <c r="D1209" s="3" t="s">
        <v>15</v>
      </c>
      <c r="E1209" s="3" t="s">
        <v>15</v>
      </c>
      <c r="F1209" s="3">
        <v>0</v>
      </c>
      <c r="G1209" s="3" t="s">
        <v>64</v>
      </c>
    </row>
    <row r="1210" spans="2:7" x14ac:dyDescent="0.25">
      <c r="B1210" s="3" t="s">
        <v>63</v>
      </c>
      <c r="C1210" s="2">
        <v>42028.393055555556</v>
      </c>
      <c r="D1210" s="3" t="s">
        <v>15</v>
      </c>
      <c r="E1210" s="3" t="s">
        <v>15</v>
      </c>
      <c r="F1210" s="3">
        <v>0</v>
      </c>
      <c r="G1210" s="3" t="s">
        <v>59</v>
      </c>
    </row>
    <row r="1211" spans="2:7" x14ac:dyDescent="0.25">
      <c r="B1211" s="3" t="s">
        <v>63</v>
      </c>
      <c r="C1211" s="2">
        <v>42028.599305555559</v>
      </c>
      <c r="D1211" s="3" t="s">
        <v>7</v>
      </c>
      <c r="E1211" s="3" t="s">
        <v>82</v>
      </c>
      <c r="F1211" s="3">
        <v>0</v>
      </c>
      <c r="G1211" s="3" t="s">
        <v>64</v>
      </c>
    </row>
    <row r="1212" spans="2:7" x14ac:dyDescent="0.25">
      <c r="B1212" s="3" t="s">
        <v>63</v>
      </c>
      <c r="C1212" s="2">
        <v>42028.599305555559</v>
      </c>
      <c r="D1212" s="3" t="s">
        <v>7</v>
      </c>
      <c r="E1212" s="3" t="s">
        <v>82</v>
      </c>
      <c r="F1212" s="3">
        <v>0</v>
      </c>
      <c r="G1212" s="3" t="s">
        <v>59</v>
      </c>
    </row>
    <row r="1213" spans="2:7" x14ac:dyDescent="0.25">
      <c r="B1213" s="3" t="s">
        <v>65</v>
      </c>
      <c r="C1213" s="2">
        <v>38362.700694444444</v>
      </c>
      <c r="D1213" s="3" t="s">
        <v>33</v>
      </c>
      <c r="E1213" s="3" t="s">
        <v>135</v>
      </c>
      <c r="F1213" s="3">
        <v>0</v>
      </c>
      <c r="G1213" s="3" t="s">
        <v>66</v>
      </c>
    </row>
    <row r="1214" spans="2:7" x14ac:dyDescent="0.25">
      <c r="B1214" s="3" t="s">
        <v>65</v>
      </c>
      <c r="C1214" s="2">
        <v>38413.45416666667</v>
      </c>
      <c r="D1214" s="3" t="s">
        <v>15</v>
      </c>
      <c r="E1214" s="3" t="s">
        <v>15</v>
      </c>
      <c r="F1214" s="3">
        <v>0</v>
      </c>
      <c r="G1214" s="3" t="s">
        <v>66</v>
      </c>
    </row>
    <row r="1215" spans="2:7" x14ac:dyDescent="0.25">
      <c r="B1215" s="3" t="s">
        <v>65</v>
      </c>
      <c r="C1215" s="2">
        <v>38537.334027777775</v>
      </c>
      <c r="D1215" s="3" t="s">
        <v>15</v>
      </c>
      <c r="E1215" s="3" t="s">
        <v>15</v>
      </c>
      <c r="F1215" s="3">
        <v>1</v>
      </c>
      <c r="G1215" s="3" t="s">
        <v>66</v>
      </c>
    </row>
    <row r="1216" spans="2:7" hidden="1" x14ac:dyDescent="0.25">
      <c r="B1216" s="3" t="s">
        <v>65</v>
      </c>
      <c r="C1216" s="2">
        <v>38547.321527777778</v>
      </c>
      <c r="D1216" s="3" t="s">
        <v>10</v>
      </c>
      <c r="E1216" s="3" t="s">
        <v>11</v>
      </c>
      <c r="F1216" s="3">
        <v>1</v>
      </c>
      <c r="G1216" s="3" t="s">
        <v>66</v>
      </c>
    </row>
    <row r="1217" spans="2:7" x14ac:dyDescent="0.25">
      <c r="B1217" s="3" t="s">
        <v>65</v>
      </c>
      <c r="C1217" s="2">
        <v>38558.416666666664</v>
      </c>
      <c r="D1217" s="3" t="s">
        <v>7</v>
      </c>
      <c r="E1217" s="3" t="s">
        <v>136</v>
      </c>
      <c r="F1217" s="3">
        <v>0</v>
      </c>
      <c r="G1217" s="3" t="s">
        <v>66</v>
      </c>
    </row>
    <row r="1218" spans="2:7" x14ac:dyDescent="0.25">
      <c r="B1218" s="3" t="s">
        <v>65</v>
      </c>
      <c r="C1218" s="2">
        <v>38560.336805555555</v>
      </c>
      <c r="D1218" s="3" t="s">
        <v>15</v>
      </c>
      <c r="E1218" s="3" t="s">
        <v>15</v>
      </c>
      <c r="F1218" s="3">
        <v>0</v>
      </c>
      <c r="G1218" s="3" t="s">
        <v>66</v>
      </c>
    </row>
    <row r="1219" spans="2:7" x14ac:dyDescent="0.25">
      <c r="B1219" s="3" t="s">
        <v>65</v>
      </c>
      <c r="C1219" s="2">
        <v>38563.550000000003</v>
      </c>
      <c r="D1219" s="3" t="s">
        <v>15</v>
      </c>
      <c r="E1219" s="3" t="s">
        <v>15</v>
      </c>
      <c r="F1219" s="3">
        <v>0</v>
      </c>
      <c r="G1219" s="3" t="s">
        <v>66</v>
      </c>
    </row>
    <row r="1220" spans="2:7" x14ac:dyDescent="0.25">
      <c r="B1220" s="3" t="s">
        <v>65</v>
      </c>
      <c r="C1220" s="2">
        <v>38575.754861111112</v>
      </c>
      <c r="D1220" s="3" t="s">
        <v>7</v>
      </c>
      <c r="E1220" s="3" t="s">
        <v>81</v>
      </c>
      <c r="F1220" s="3">
        <v>0</v>
      </c>
      <c r="G1220" s="3" t="s">
        <v>66</v>
      </c>
    </row>
    <row r="1221" spans="2:7" hidden="1" x14ac:dyDescent="0.25">
      <c r="B1221" s="3" t="s">
        <v>65</v>
      </c>
      <c r="C1221" s="2">
        <v>38615.32708333333</v>
      </c>
      <c r="D1221" s="3" t="s">
        <v>33</v>
      </c>
      <c r="E1221" s="3" t="s">
        <v>34</v>
      </c>
      <c r="F1221" s="3">
        <v>0</v>
      </c>
      <c r="G1221" s="3" t="s">
        <v>66</v>
      </c>
    </row>
    <row r="1222" spans="2:7" x14ac:dyDescent="0.25">
      <c r="B1222" s="3" t="s">
        <v>65</v>
      </c>
      <c r="C1222" s="2">
        <v>38615.364583333336</v>
      </c>
      <c r="D1222" s="3" t="s">
        <v>33</v>
      </c>
      <c r="E1222" s="3" t="s">
        <v>135</v>
      </c>
      <c r="F1222" s="3">
        <v>0</v>
      </c>
      <c r="G1222" s="3" t="s">
        <v>66</v>
      </c>
    </row>
    <row r="1223" spans="2:7" x14ac:dyDescent="0.25">
      <c r="B1223" s="3" t="s">
        <v>65</v>
      </c>
      <c r="C1223" s="2">
        <v>38615.438194444447</v>
      </c>
      <c r="D1223" s="3" t="s">
        <v>33</v>
      </c>
      <c r="E1223" s="3" t="s">
        <v>135</v>
      </c>
      <c r="F1223" s="3">
        <v>0</v>
      </c>
      <c r="G1223" s="3" t="s">
        <v>66</v>
      </c>
    </row>
    <row r="1224" spans="2:7" hidden="1" x14ac:dyDescent="0.25">
      <c r="B1224" s="3" t="s">
        <v>65</v>
      </c>
      <c r="C1224" s="2">
        <v>38618.413888888892</v>
      </c>
      <c r="D1224" s="3" t="s">
        <v>7</v>
      </c>
      <c r="E1224" s="3" t="s">
        <v>62</v>
      </c>
      <c r="F1224" s="3">
        <v>0</v>
      </c>
      <c r="G1224" s="3" t="s">
        <v>66</v>
      </c>
    </row>
    <row r="1225" spans="2:7" hidden="1" x14ac:dyDescent="0.25">
      <c r="B1225" s="3" t="s">
        <v>65</v>
      </c>
      <c r="C1225" s="2">
        <v>38622.430555555555</v>
      </c>
      <c r="D1225" s="3" t="s">
        <v>10</v>
      </c>
      <c r="E1225" s="3" t="s">
        <v>36</v>
      </c>
      <c r="F1225" s="3">
        <v>0</v>
      </c>
      <c r="G1225" s="3" t="s">
        <v>66</v>
      </c>
    </row>
    <row r="1226" spans="2:7" hidden="1" x14ac:dyDescent="0.25">
      <c r="B1226" s="3" t="s">
        <v>65</v>
      </c>
      <c r="C1226" s="2">
        <v>38644.411805555559</v>
      </c>
      <c r="D1226" s="3" t="s">
        <v>7</v>
      </c>
      <c r="E1226" s="3" t="s">
        <v>14</v>
      </c>
      <c r="F1226" s="3">
        <v>0</v>
      </c>
      <c r="G1226" s="3" t="s">
        <v>66</v>
      </c>
    </row>
    <row r="1227" spans="2:7" x14ac:dyDescent="0.25">
      <c r="B1227" s="3" t="s">
        <v>65</v>
      </c>
      <c r="C1227" s="2">
        <v>38666.400000000001</v>
      </c>
      <c r="D1227" s="3" t="s">
        <v>7</v>
      </c>
      <c r="E1227" s="3" t="s">
        <v>81</v>
      </c>
      <c r="F1227" s="3">
        <v>0</v>
      </c>
      <c r="G1227" s="3" t="s">
        <v>66</v>
      </c>
    </row>
    <row r="1228" spans="2:7" hidden="1" x14ac:dyDescent="0.25">
      <c r="B1228" s="3" t="s">
        <v>65</v>
      </c>
      <c r="C1228" s="2">
        <v>38786.327777777777</v>
      </c>
      <c r="D1228" s="3" t="s">
        <v>33</v>
      </c>
      <c r="E1228" s="3" t="s">
        <v>34</v>
      </c>
      <c r="F1228" s="3">
        <v>0</v>
      </c>
      <c r="G1228" s="3" t="s">
        <v>66</v>
      </c>
    </row>
    <row r="1229" spans="2:7" hidden="1" x14ac:dyDescent="0.25">
      <c r="B1229" s="3" t="s">
        <v>65</v>
      </c>
      <c r="C1229" s="2">
        <v>38804.974999999999</v>
      </c>
      <c r="D1229" s="3" t="s">
        <v>33</v>
      </c>
      <c r="E1229" s="3" t="s">
        <v>178</v>
      </c>
      <c r="F1229" s="3">
        <v>0</v>
      </c>
      <c r="G1229" s="3" t="s">
        <v>66</v>
      </c>
    </row>
    <row r="1230" spans="2:7" x14ac:dyDescent="0.25">
      <c r="B1230" s="3" t="s">
        <v>65</v>
      </c>
      <c r="C1230" s="2">
        <v>38903.767361111109</v>
      </c>
      <c r="D1230" s="3" t="s">
        <v>15</v>
      </c>
      <c r="E1230" s="3" t="s">
        <v>15</v>
      </c>
      <c r="F1230" s="3">
        <v>1</v>
      </c>
      <c r="G1230" s="3" t="s">
        <v>66</v>
      </c>
    </row>
    <row r="1231" spans="2:7" x14ac:dyDescent="0.25">
      <c r="B1231" s="3" t="s">
        <v>65</v>
      </c>
      <c r="C1231" s="2">
        <v>38916.580555555556</v>
      </c>
      <c r="D1231" s="3" t="s">
        <v>15</v>
      </c>
      <c r="E1231" s="3" t="s">
        <v>15</v>
      </c>
      <c r="F1231" s="3">
        <v>0</v>
      </c>
      <c r="G1231" s="3" t="s">
        <v>66</v>
      </c>
    </row>
    <row r="1232" spans="2:7" hidden="1" x14ac:dyDescent="0.25">
      <c r="B1232" s="3" t="s">
        <v>65</v>
      </c>
      <c r="C1232" s="2">
        <v>38945.402777777781</v>
      </c>
      <c r="D1232" s="3" t="s">
        <v>10</v>
      </c>
      <c r="E1232" s="3" t="s">
        <v>11</v>
      </c>
      <c r="F1232" s="3">
        <v>0</v>
      </c>
      <c r="G1232" s="3" t="s">
        <v>66</v>
      </c>
    </row>
    <row r="1233" spans="2:7" x14ac:dyDescent="0.25">
      <c r="B1233" s="3" t="s">
        <v>65</v>
      </c>
      <c r="C1233" s="2">
        <v>39051.263194444444</v>
      </c>
      <c r="D1233" s="3" t="s">
        <v>33</v>
      </c>
      <c r="E1233" s="3" t="s">
        <v>37</v>
      </c>
      <c r="F1233" s="3">
        <v>0</v>
      </c>
      <c r="G1233" s="3" t="s">
        <v>66</v>
      </c>
    </row>
    <row r="1234" spans="2:7" x14ac:dyDescent="0.25">
      <c r="B1234" s="3" t="s">
        <v>65</v>
      </c>
      <c r="C1234" s="2">
        <v>39171.041666666664</v>
      </c>
      <c r="D1234" s="3" t="s">
        <v>7</v>
      </c>
      <c r="E1234" s="3" t="s">
        <v>81</v>
      </c>
      <c r="F1234" s="3">
        <v>0</v>
      </c>
      <c r="G1234" s="3" t="s">
        <v>66</v>
      </c>
    </row>
    <row r="1235" spans="2:7" x14ac:dyDescent="0.25">
      <c r="B1235" s="3" t="s">
        <v>65</v>
      </c>
      <c r="C1235" s="2">
        <v>39246.833333333336</v>
      </c>
      <c r="D1235" s="3" t="s">
        <v>7</v>
      </c>
      <c r="E1235" s="3" t="s">
        <v>8</v>
      </c>
      <c r="F1235" s="3">
        <v>0</v>
      </c>
      <c r="G1235" s="3" t="s">
        <v>66</v>
      </c>
    </row>
    <row r="1236" spans="2:7" x14ac:dyDescent="0.25">
      <c r="B1236" s="3" t="s">
        <v>65</v>
      </c>
      <c r="C1236" s="2">
        <v>39265.503472222219</v>
      </c>
      <c r="D1236" s="3" t="s">
        <v>15</v>
      </c>
      <c r="E1236" s="3" t="s">
        <v>15</v>
      </c>
      <c r="F1236" s="3">
        <v>1</v>
      </c>
      <c r="G1236" s="3" t="s">
        <v>66</v>
      </c>
    </row>
    <row r="1237" spans="2:7" x14ac:dyDescent="0.25">
      <c r="B1237" s="3" t="s">
        <v>65</v>
      </c>
      <c r="C1237" s="2">
        <v>39377.229166666664</v>
      </c>
      <c r="D1237" s="3" t="s">
        <v>33</v>
      </c>
      <c r="E1237" s="3" t="s">
        <v>135</v>
      </c>
      <c r="F1237" s="3">
        <v>0</v>
      </c>
      <c r="G1237" s="3" t="s">
        <v>66</v>
      </c>
    </row>
    <row r="1238" spans="2:7" x14ac:dyDescent="0.25">
      <c r="B1238" s="3" t="s">
        <v>65</v>
      </c>
      <c r="C1238" s="2">
        <v>39616.427083333336</v>
      </c>
      <c r="D1238" s="3" t="s">
        <v>15</v>
      </c>
      <c r="E1238" s="3" t="s">
        <v>15</v>
      </c>
      <c r="F1238" s="3">
        <v>0</v>
      </c>
      <c r="G1238" s="3" t="s">
        <v>66</v>
      </c>
    </row>
    <row r="1239" spans="2:7" x14ac:dyDescent="0.25">
      <c r="B1239" s="3" t="s">
        <v>65</v>
      </c>
      <c r="C1239" s="2">
        <v>39623.30972222222</v>
      </c>
      <c r="D1239" s="3" t="s">
        <v>15</v>
      </c>
      <c r="E1239" s="3" t="s">
        <v>15</v>
      </c>
      <c r="F1239" s="3">
        <v>0</v>
      </c>
      <c r="G1239" s="3" t="s">
        <v>66</v>
      </c>
    </row>
    <row r="1240" spans="2:7" hidden="1" x14ac:dyDescent="0.25">
      <c r="B1240" s="3" t="s">
        <v>65</v>
      </c>
      <c r="C1240" s="2">
        <v>39958.345833333333</v>
      </c>
      <c r="D1240" s="3" t="s">
        <v>10</v>
      </c>
      <c r="E1240" s="3" t="s">
        <v>11</v>
      </c>
      <c r="F1240" s="3">
        <v>0</v>
      </c>
      <c r="G1240" s="3" t="s">
        <v>66</v>
      </c>
    </row>
    <row r="1241" spans="2:7" hidden="1" x14ac:dyDescent="0.25">
      <c r="B1241" s="3" t="s">
        <v>65</v>
      </c>
      <c r="C1241" s="2">
        <v>40078.595138888886</v>
      </c>
      <c r="D1241" s="3" t="s">
        <v>10</v>
      </c>
      <c r="E1241" s="3" t="s">
        <v>11</v>
      </c>
      <c r="F1241" s="3">
        <v>0</v>
      </c>
      <c r="G1241" s="3" t="s">
        <v>66</v>
      </c>
    </row>
    <row r="1242" spans="2:7" x14ac:dyDescent="0.25">
      <c r="B1242" s="3" t="s">
        <v>65</v>
      </c>
      <c r="C1242" s="2">
        <v>40128.242361111108</v>
      </c>
      <c r="D1242" s="3" t="s">
        <v>15</v>
      </c>
      <c r="E1242" s="3" t="s">
        <v>15</v>
      </c>
      <c r="F1242" s="3">
        <v>0</v>
      </c>
      <c r="G1242" s="3" t="s">
        <v>66</v>
      </c>
    </row>
    <row r="1243" spans="2:7" x14ac:dyDescent="0.25">
      <c r="B1243" s="3" t="s">
        <v>65</v>
      </c>
      <c r="C1243" s="2">
        <v>40199.324305555558</v>
      </c>
      <c r="D1243" s="3" t="s">
        <v>33</v>
      </c>
      <c r="E1243" s="3" t="s">
        <v>135</v>
      </c>
      <c r="F1243" s="3">
        <v>0</v>
      </c>
      <c r="G1243" s="3" t="s">
        <v>66</v>
      </c>
    </row>
    <row r="1244" spans="2:7" hidden="1" x14ac:dyDescent="0.25">
      <c r="B1244" s="3" t="s">
        <v>65</v>
      </c>
      <c r="C1244" s="2">
        <v>40199.665972222225</v>
      </c>
      <c r="D1244" s="3" t="s">
        <v>33</v>
      </c>
      <c r="E1244" s="3" t="s">
        <v>139</v>
      </c>
      <c r="F1244" s="3">
        <v>0</v>
      </c>
      <c r="G1244" s="3" t="s">
        <v>66</v>
      </c>
    </row>
    <row r="1245" spans="2:7" x14ac:dyDescent="0.25">
      <c r="B1245" s="3" t="s">
        <v>65</v>
      </c>
      <c r="C1245" s="2">
        <v>40253.120138888888</v>
      </c>
      <c r="D1245" s="3" t="s">
        <v>15</v>
      </c>
      <c r="E1245" s="3" t="s">
        <v>15</v>
      </c>
      <c r="F1245" s="3">
        <v>0</v>
      </c>
      <c r="G1245" s="3" t="s">
        <v>66</v>
      </c>
    </row>
    <row r="1246" spans="2:7" x14ac:dyDescent="0.25">
      <c r="B1246" s="3" t="s">
        <v>65</v>
      </c>
      <c r="C1246" s="2">
        <v>40342.606944444444</v>
      </c>
      <c r="D1246" s="3" t="s">
        <v>15</v>
      </c>
      <c r="E1246" s="3" t="s">
        <v>15</v>
      </c>
      <c r="F1246" s="3">
        <v>0</v>
      </c>
      <c r="G1246" s="3" t="s">
        <v>66</v>
      </c>
    </row>
    <row r="1247" spans="2:7" hidden="1" x14ac:dyDescent="0.25">
      <c r="B1247" s="3" t="s">
        <v>65</v>
      </c>
      <c r="C1247" s="2">
        <v>40374.747916666667</v>
      </c>
      <c r="D1247" s="3" t="s">
        <v>33</v>
      </c>
      <c r="E1247" s="3" t="s">
        <v>34</v>
      </c>
      <c r="F1247" s="3">
        <v>1</v>
      </c>
      <c r="G1247" s="3" t="s">
        <v>66</v>
      </c>
    </row>
    <row r="1248" spans="2:7" x14ac:dyDescent="0.25">
      <c r="B1248" s="3" t="s">
        <v>65</v>
      </c>
      <c r="C1248" s="2">
        <v>40522.459027777775</v>
      </c>
      <c r="D1248" s="3" t="s">
        <v>15</v>
      </c>
      <c r="E1248" s="3" t="s">
        <v>15</v>
      </c>
      <c r="F1248" s="3">
        <v>0</v>
      </c>
      <c r="G1248" s="3" t="s">
        <v>66</v>
      </c>
    </row>
    <row r="1249" spans="2:7" x14ac:dyDescent="0.25">
      <c r="B1249" s="3" t="s">
        <v>65</v>
      </c>
      <c r="C1249" s="2">
        <v>40534.280555555553</v>
      </c>
      <c r="D1249" s="3" t="s">
        <v>33</v>
      </c>
      <c r="E1249" s="3" t="s">
        <v>37</v>
      </c>
      <c r="F1249" s="3">
        <v>0</v>
      </c>
      <c r="G1249" s="3" t="s">
        <v>66</v>
      </c>
    </row>
    <row r="1250" spans="2:7" x14ac:dyDescent="0.25">
      <c r="B1250" s="3" t="s">
        <v>65</v>
      </c>
      <c r="C1250" s="2">
        <v>40568.573611111111</v>
      </c>
      <c r="D1250" s="3" t="s">
        <v>33</v>
      </c>
      <c r="E1250" s="3" t="s">
        <v>135</v>
      </c>
      <c r="F1250" s="3">
        <v>0</v>
      </c>
      <c r="G1250" s="3" t="s">
        <v>66</v>
      </c>
    </row>
    <row r="1251" spans="2:7" x14ac:dyDescent="0.25">
      <c r="B1251" s="3" t="s">
        <v>65</v>
      </c>
      <c r="C1251" s="2">
        <v>40576.258333333331</v>
      </c>
      <c r="D1251" s="3" t="s">
        <v>33</v>
      </c>
      <c r="E1251" s="3" t="s">
        <v>37</v>
      </c>
      <c r="F1251" s="3">
        <v>0</v>
      </c>
      <c r="G1251" s="3" t="s">
        <v>66</v>
      </c>
    </row>
    <row r="1252" spans="2:7" x14ac:dyDescent="0.25">
      <c r="B1252" s="3" t="s">
        <v>65</v>
      </c>
      <c r="C1252" s="2">
        <v>40585.352777777778</v>
      </c>
      <c r="D1252" s="3" t="s">
        <v>33</v>
      </c>
      <c r="E1252" s="3" t="s">
        <v>135</v>
      </c>
      <c r="F1252" s="3">
        <v>0</v>
      </c>
      <c r="G1252" s="3" t="s">
        <v>66</v>
      </c>
    </row>
    <row r="1253" spans="2:7" x14ac:dyDescent="0.25">
      <c r="B1253" s="3" t="s">
        <v>65</v>
      </c>
      <c r="C1253" s="2">
        <v>41099.333333333336</v>
      </c>
      <c r="D1253" s="3" t="s">
        <v>15</v>
      </c>
      <c r="E1253" s="3" t="s">
        <v>15</v>
      </c>
      <c r="F1253" s="3">
        <v>1</v>
      </c>
      <c r="G1253" s="3" t="s">
        <v>66</v>
      </c>
    </row>
    <row r="1254" spans="2:7" x14ac:dyDescent="0.25">
      <c r="B1254" s="3" t="s">
        <v>65</v>
      </c>
      <c r="C1254" s="2">
        <v>41151.554861111108</v>
      </c>
      <c r="D1254" s="3" t="s">
        <v>33</v>
      </c>
      <c r="E1254" s="3" t="s">
        <v>135</v>
      </c>
      <c r="F1254" s="3">
        <v>0</v>
      </c>
      <c r="G1254" s="3" t="s">
        <v>66</v>
      </c>
    </row>
    <row r="1255" spans="2:7" x14ac:dyDescent="0.25">
      <c r="B1255" s="3" t="s">
        <v>65</v>
      </c>
      <c r="C1255" s="2">
        <v>41332.750694444447</v>
      </c>
      <c r="D1255" s="3" t="s">
        <v>33</v>
      </c>
      <c r="E1255" s="3" t="s">
        <v>135</v>
      </c>
      <c r="F1255" s="3">
        <v>0</v>
      </c>
      <c r="G1255" s="3" t="s">
        <v>66</v>
      </c>
    </row>
    <row r="1256" spans="2:7" x14ac:dyDescent="0.25">
      <c r="B1256" s="3" t="s">
        <v>65</v>
      </c>
      <c r="C1256" s="2">
        <v>41443.822222222225</v>
      </c>
      <c r="D1256" s="3" t="s">
        <v>15</v>
      </c>
      <c r="E1256" s="3" t="s">
        <v>15</v>
      </c>
      <c r="F1256" s="3">
        <v>0</v>
      </c>
      <c r="G1256" s="3" t="s">
        <v>66</v>
      </c>
    </row>
    <row r="1257" spans="2:7" x14ac:dyDescent="0.25">
      <c r="B1257" s="3" t="s">
        <v>65</v>
      </c>
      <c r="C1257" s="2">
        <v>41617.533333333333</v>
      </c>
      <c r="D1257" s="3" t="s">
        <v>15</v>
      </c>
      <c r="E1257" s="3" t="s">
        <v>15</v>
      </c>
      <c r="F1257" s="3">
        <v>0</v>
      </c>
      <c r="G1257" s="3" t="s">
        <v>66</v>
      </c>
    </row>
    <row r="1258" spans="2:7" x14ac:dyDescent="0.25">
      <c r="B1258" s="3" t="s">
        <v>65</v>
      </c>
      <c r="C1258" s="2">
        <v>41617.753472222219</v>
      </c>
      <c r="D1258" s="3" t="s">
        <v>15</v>
      </c>
      <c r="E1258" s="3" t="s">
        <v>15</v>
      </c>
      <c r="F1258" s="3">
        <v>0</v>
      </c>
      <c r="G1258" s="3" t="s">
        <v>66</v>
      </c>
    </row>
    <row r="1259" spans="2:7" x14ac:dyDescent="0.25">
      <c r="B1259" s="3" t="s">
        <v>65</v>
      </c>
      <c r="C1259" s="2">
        <v>41772.287499999999</v>
      </c>
      <c r="D1259" s="3" t="s">
        <v>33</v>
      </c>
      <c r="E1259" s="3" t="s">
        <v>135</v>
      </c>
      <c r="F1259" s="3">
        <v>0</v>
      </c>
      <c r="G1259" s="3" t="s">
        <v>66</v>
      </c>
    </row>
    <row r="1260" spans="2:7" x14ac:dyDescent="0.25">
      <c r="B1260" s="3" t="s">
        <v>65</v>
      </c>
      <c r="C1260" s="2">
        <v>41846.504861111112</v>
      </c>
      <c r="D1260" s="3" t="s">
        <v>15</v>
      </c>
      <c r="E1260" s="3" t="s">
        <v>15</v>
      </c>
      <c r="F1260" s="3">
        <v>0</v>
      </c>
      <c r="G1260" s="3" t="s">
        <v>66</v>
      </c>
    </row>
    <row r="1261" spans="2:7" hidden="1" x14ac:dyDescent="0.25">
      <c r="B1261" s="3" t="s">
        <v>65</v>
      </c>
      <c r="C1261" s="2">
        <v>41854.522916666669</v>
      </c>
      <c r="D1261" s="3" t="s">
        <v>33</v>
      </c>
      <c r="E1261" s="3" t="s">
        <v>34</v>
      </c>
      <c r="F1261" s="3">
        <v>0</v>
      </c>
      <c r="G1261" s="3" t="s">
        <v>66</v>
      </c>
    </row>
    <row r="1262" spans="2:7" x14ac:dyDescent="0.25">
      <c r="B1262" s="3" t="s">
        <v>65</v>
      </c>
      <c r="C1262" s="2">
        <v>41968.15347222222</v>
      </c>
      <c r="D1262" s="3" t="s">
        <v>15</v>
      </c>
      <c r="E1262" s="3" t="s">
        <v>15</v>
      </c>
      <c r="F1262" s="3">
        <v>0</v>
      </c>
      <c r="G1262" s="3" t="s">
        <v>66</v>
      </c>
    </row>
    <row r="1263" spans="2:7" hidden="1" x14ac:dyDescent="0.25">
      <c r="B1263" s="3" t="s">
        <v>65</v>
      </c>
      <c r="C1263" s="2">
        <v>42082.34375</v>
      </c>
      <c r="D1263" s="3" t="s">
        <v>7</v>
      </c>
      <c r="E1263" s="3" t="s">
        <v>62</v>
      </c>
      <c r="F1263" s="3">
        <v>0</v>
      </c>
      <c r="G1263" s="3" t="s">
        <v>66</v>
      </c>
    </row>
    <row r="1264" spans="2:7" x14ac:dyDescent="0.25">
      <c r="B1264" s="3" t="s">
        <v>67</v>
      </c>
      <c r="C1264" s="2">
        <v>38443.489583333336</v>
      </c>
      <c r="D1264" s="3" t="s">
        <v>33</v>
      </c>
      <c r="E1264" s="3" t="s">
        <v>135</v>
      </c>
      <c r="F1264" s="3">
        <v>0</v>
      </c>
      <c r="G1264" s="3" t="s">
        <v>66</v>
      </c>
    </row>
    <row r="1265" spans="2:7" x14ac:dyDescent="0.25">
      <c r="B1265" s="3" t="s">
        <v>67</v>
      </c>
      <c r="C1265" s="2">
        <v>38451.022222222222</v>
      </c>
      <c r="D1265" s="3" t="s">
        <v>33</v>
      </c>
      <c r="E1265" s="3" t="s">
        <v>135</v>
      </c>
      <c r="F1265" s="3">
        <v>0</v>
      </c>
      <c r="G1265" s="3" t="s">
        <v>66</v>
      </c>
    </row>
    <row r="1266" spans="2:7" x14ac:dyDescent="0.25">
      <c r="B1266" s="3" t="s">
        <v>67</v>
      </c>
      <c r="C1266" s="2">
        <v>38461.050000000003</v>
      </c>
      <c r="D1266" s="3" t="s">
        <v>33</v>
      </c>
      <c r="E1266" s="3" t="s">
        <v>135</v>
      </c>
      <c r="F1266" s="3">
        <v>0</v>
      </c>
      <c r="G1266" s="3" t="s">
        <v>66</v>
      </c>
    </row>
    <row r="1267" spans="2:7" x14ac:dyDescent="0.25">
      <c r="B1267" s="3" t="s">
        <v>67</v>
      </c>
      <c r="C1267" s="2">
        <v>38506.070138888892</v>
      </c>
      <c r="D1267" s="3" t="s">
        <v>15</v>
      </c>
      <c r="E1267" s="3" t="s">
        <v>15</v>
      </c>
      <c r="F1267" s="3">
        <v>0</v>
      </c>
      <c r="G1267" s="3" t="s">
        <v>66</v>
      </c>
    </row>
    <row r="1268" spans="2:7" hidden="1" x14ac:dyDescent="0.25">
      <c r="B1268" s="3" t="s">
        <v>67</v>
      </c>
      <c r="C1268" s="2">
        <v>38568.677777777775</v>
      </c>
      <c r="D1268" s="3" t="s">
        <v>33</v>
      </c>
      <c r="E1268" s="3" t="s">
        <v>34</v>
      </c>
      <c r="F1268" s="3">
        <v>0</v>
      </c>
      <c r="G1268" s="3" t="s">
        <v>66</v>
      </c>
    </row>
    <row r="1269" spans="2:7" hidden="1" x14ac:dyDescent="0.25">
      <c r="B1269" s="3" t="s">
        <v>67</v>
      </c>
      <c r="C1269" s="2">
        <v>38570.615277777775</v>
      </c>
      <c r="D1269" s="3" t="s">
        <v>33</v>
      </c>
      <c r="E1269" s="3" t="s">
        <v>34</v>
      </c>
      <c r="F1269" s="3">
        <v>0</v>
      </c>
      <c r="G1269" s="3" t="s">
        <v>66</v>
      </c>
    </row>
    <row r="1270" spans="2:7" x14ac:dyDescent="0.25">
      <c r="B1270" s="3" t="s">
        <v>67</v>
      </c>
      <c r="C1270" s="2">
        <v>38571.009722222225</v>
      </c>
      <c r="D1270" s="3" t="s">
        <v>15</v>
      </c>
      <c r="E1270" s="3" t="s">
        <v>15</v>
      </c>
      <c r="F1270" s="3">
        <v>0</v>
      </c>
      <c r="G1270" s="3" t="s">
        <v>66</v>
      </c>
    </row>
    <row r="1271" spans="2:7" hidden="1" x14ac:dyDescent="0.25">
      <c r="B1271" s="3" t="s">
        <v>67</v>
      </c>
      <c r="C1271" s="2">
        <v>38573.788194444445</v>
      </c>
      <c r="D1271" s="3" t="s">
        <v>33</v>
      </c>
      <c r="E1271" s="3" t="s">
        <v>34</v>
      </c>
      <c r="F1271" s="3">
        <v>0</v>
      </c>
      <c r="G1271" s="3" t="s">
        <v>66</v>
      </c>
    </row>
    <row r="1272" spans="2:7" x14ac:dyDescent="0.25">
      <c r="B1272" s="3" t="s">
        <v>67</v>
      </c>
      <c r="C1272" s="2">
        <v>38614.974999999999</v>
      </c>
      <c r="D1272" s="3" t="s">
        <v>33</v>
      </c>
      <c r="E1272" s="3" t="s">
        <v>135</v>
      </c>
      <c r="F1272" s="3">
        <v>0</v>
      </c>
      <c r="G1272" s="3" t="s">
        <v>66</v>
      </c>
    </row>
    <row r="1273" spans="2:7" x14ac:dyDescent="0.25">
      <c r="B1273" s="3" t="s">
        <v>67</v>
      </c>
      <c r="C1273" s="2">
        <v>38637.282638888886</v>
      </c>
      <c r="D1273" s="3" t="s">
        <v>15</v>
      </c>
      <c r="E1273" s="3" t="s">
        <v>15</v>
      </c>
      <c r="F1273" s="3">
        <v>0</v>
      </c>
      <c r="G1273" s="3" t="s">
        <v>66</v>
      </c>
    </row>
    <row r="1274" spans="2:7" x14ac:dyDescent="0.25">
      <c r="B1274" s="3" t="s">
        <v>67</v>
      </c>
      <c r="C1274" s="2">
        <v>38689.381944444445</v>
      </c>
      <c r="D1274" s="3" t="s">
        <v>15</v>
      </c>
      <c r="E1274" s="3" t="s">
        <v>15</v>
      </c>
      <c r="F1274" s="3">
        <v>0</v>
      </c>
      <c r="G1274" s="3" t="s">
        <v>66</v>
      </c>
    </row>
    <row r="1275" spans="2:7" x14ac:dyDescent="0.25">
      <c r="B1275" s="3" t="s">
        <v>67</v>
      </c>
      <c r="C1275" s="2">
        <v>38710.67291666667</v>
      </c>
      <c r="D1275" s="3" t="s">
        <v>15</v>
      </c>
      <c r="E1275" s="3" t="s">
        <v>15</v>
      </c>
      <c r="F1275" s="3">
        <v>0</v>
      </c>
      <c r="G1275" s="3" t="s">
        <v>66</v>
      </c>
    </row>
    <row r="1276" spans="2:7" x14ac:dyDescent="0.25">
      <c r="B1276" s="3" t="s">
        <v>67</v>
      </c>
      <c r="C1276" s="2">
        <v>38735.946527777778</v>
      </c>
      <c r="D1276" s="3" t="s">
        <v>33</v>
      </c>
      <c r="E1276" s="3" t="s">
        <v>37</v>
      </c>
      <c r="F1276" s="3">
        <v>0</v>
      </c>
      <c r="G1276" s="3" t="s">
        <v>66</v>
      </c>
    </row>
    <row r="1277" spans="2:7" x14ac:dyDescent="0.25">
      <c r="B1277" s="3" t="s">
        <v>67</v>
      </c>
      <c r="C1277" s="2">
        <v>38736.193055555559</v>
      </c>
      <c r="D1277" s="3" t="s">
        <v>33</v>
      </c>
      <c r="E1277" s="3" t="s">
        <v>37</v>
      </c>
      <c r="F1277" s="3">
        <v>0</v>
      </c>
      <c r="G1277" s="3" t="s">
        <v>66</v>
      </c>
    </row>
    <row r="1278" spans="2:7" x14ac:dyDescent="0.25">
      <c r="B1278" s="3" t="s">
        <v>67</v>
      </c>
      <c r="C1278" s="2">
        <v>38763.672222222223</v>
      </c>
      <c r="D1278" s="3" t="s">
        <v>7</v>
      </c>
      <c r="E1278" s="3" t="s">
        <v>16</v>
      </c>
      <c r="F1278" s="3">
        <v>0</v>
      </c>
      <c r="G1278" s="3" t="s">
        <v>66</v>
      </c>
    </row>
    <row r="1279" spans="2:7" x14ac:dyDescent="0.25">
      <c r="B1279" s="3" t="s">
        <v>67</v>
      </c>
      <c r="C1279" s="2">
        <v>38788.366666666669</v>
      </c>
      <c r="D1279" s="3" t="s">
        <v>33</v>
      </c>
      <c r="E1279" s="3" t="s">
        <v>37</v>
      </c>
      <c r="F1279" s="3">
        <v>0</v>
      </c>
      <c r="G1279" s="3" t="s">
        <v>66</v>
      </c>
    </row>
    <row r="1280" spans="2:7" x14ac:dyDescent="0.25">
      <c r="B1280" s="3" t="s">
        <v>67</v>
      </c>
      <c r="C1280" s="2">
        <v>38795.638194444444</v>
      </c>
      <c r="D1280" s="3" t="s">
        <v>33</v>
      </c>
      <c r="E1280" s="3" t="s">
        <v>37</v>
      </c>
      <c r="F1280" s="3">
        <v>0</v>
      </c>
      <c r="G1280" s="3" t="s">
        <v>66</v>
      </c>
    </row>
    <row r="1281" spans="2:7" x14ac:dyDescent="0.25">
      <c r="B1281" s="3" t="s">
        <v>67</v>
      </c>
      <c r="C1281" s="2">
        <v>38918.629166666666</v>
      </c>
      <c r="D1281" s="3" t="s">
        <v>15</v>
      </c>
      <c r="E1281" s="3" t="s">
        <v>15</v>
      </c>
      <c r="F1281" s="3">
        <v>0</v>
      </c>
      <c r="G1281" s="3" t="s">
        <v>66</v>
      </c>
    </row>
    <row r="1282" spans="2:7" hidden="1" x14ac:dyDescent="0.25">
      <c r="B1282" s="3" t="s">
        <v>67</v>
      </c>
      <c r="C1282" s="2">
        <v>38924.667361111111</v>
      </c>
      <c r="D1282" s="3" t="s">
        <v>33</v>
      </c>
      <c r="E1282" s="3" t="s">
        <v>34</v>
      </c>
      <c r="F1282" s="3">
        <v>0</v>
      </c>
      <c r="G1282" s="3" t="s">
        <v>66</v>
      </c>
    </row>
    <row r="1283" spans="2:7" hidden="1" x14ac:dyDescent="0.25">
      <c r="B1283" s="3" t="s">
        <v>67</v>
      </c>
      <c r="C1283" s="2">
        <v>38952.564583333333</v>
      </c>
      <c r="D1283" s="3" t="s">
        <v>33</v>
      </c>
      <c r="E1283" s="3" t="s">
        <v>34</v>
      </c>
      <c r="F1283" s="3">
        <v>0</v>
      </c>
      <c r="G1283" s="3" t="s">
        <v>66</v>
      </c>
    </row>
    <row r="1284" spans="2:7" hidden="1" x14ac:dyDescent="0.25">
      <c r="B1284" s="3" t="s">
        <v>67</v>
      </c>
      <c r="C1284" s="2">
        <v>38962.675000000003</v>
      </c>
      <c r="D1284" s="3" t="s">
        <v>33</v>
      </c>
      <c r="E1284" s="3" t="s">
        <v>34</v>
      </c>
      <c r="F1284" s="3">
        <v>0</v>
      </c>
      <c r="G1284" s="3" t="s">
        <v>66</v>
      </c>
    </row>
    <row r="1285" spans="2:7" hidden="1" x14ac:dyDescent="0.25">
      <c r="B1285" s="3" t="s">
        <v>67</v>
      </c>
      <c r="C1285" s="2">
        <v>38963.637499999997</v>
      </c>
      <c r="D1285" s="3" t="s">
        <v>33</v>
      </c>
      <c r="E1285" s="3" t="s">
        <v>34</v>
      </c>
      <c r="F1285" s="3">
        <v>0</v>
      </c>
      <c r="G1285" s="3" t="s">
        <v>66</v>
      </c>
    </row>
    <row r="1286" spans="2:7" hidden="1" x14ac:dyDescent="0.25">
      <c r="B1286" s="3" t="s">
        <v>67</v>
      </c>
      <c r="C1286" s="2">
        <v>38965.75</v>
      </c>
      <c r="D1286" s="3" t="s">
        <v>12</v>
      </c>
      <c r="E1286" s="3" t="s">
        <v>13</v>
      </c>
      <c r="F1286" s="3">
        <v>0</v>
      </c>
      <c r="G1286" s="3" t="s">
        <v>66</v>
      </c>
    </row>
    <row r="1287" spans="2:7" x14ac:dyDescent="0.25">
      <c r="B1287" s="3" t="s">
        <v>67</v>
      </c>
      <c r="C1287" s="2">
        <v>38981.288888888892</v>
      </c>
      <c r="D1287" s="3" t="s">
        <v>33</v>
      </c>
      <c r="E1287" s="3" t="s">
        <v>37</v>
      </c>
      <c r="F1287" s="3">
        <v>0</v>
      </c>
      <c r="G1287" s="3" t="s">
        <v>66</v>
      </c>
    </row>
    <row r="1288" spans="2:7" hidden="1" x14ac:dyDescent="0.25">
      <c r="B1288" s="3" t="s">
        <v>67</v>
      </c>
      <c r="C1288" s="2">
        <v>39012.341666666667</v>
      </c>
      <c r="D1288" s="3" t="s">
        <v>12</v>
      </c>
      <c r="E1288" s="3" t="s">
        <v>13</v>
      </c>
      <c r="F1288" s="3">
        <v>0</v>
      </c>
      <c r="G1288" s="3" t="s">
        <v>66</v>
      </c>
    </row>
    <row r="1289" spans="2:7" x14ac:dyDescent="0.25">
      <c r="B1289" s="3" t="s">
        <v>67</v>
      </c>
      <c r="C1289" s="2">
        <v>39018.447916666664</v>
      </c>
      <c r="D1289" s="3" t="s">
        <v>15</v>
      </c>
      <c r="E1289" s="3" t="s">
        <v>15</v>
      </c>
      <c r="F1289" s="3">
        <v>0</v>
      </c>
      <c r="G1289" s="3" t="s">
        <v>66</v>
      </c>
    </row>
    <row r="1290" spans="2:7" x14ac:dyDescent="0.25">
      <c r="B1290" s="3" t="s">
        <v>67</v>
      </c>
      <c r="C1290" s="2">
        <v>39019.602083333331</v>
      </c>
      <c r="D1290" s="3" t="s">
        <v>33</v>
      </c>
      <c r="E1290" s="3" t="s">
        <v>135</v>
      </c>
      <c r="F1290" s="3">
        <v>0</v>
      </c>
      <c r="G1290" s="3" t="s">
        <v>66</v>
      </c>
    </row>
    <row r="1291" spans="2:7" x14ac:dyDescent="0.25">
      <c r="B1291" s="3" t="s">
        <v>67</v>
      </c>
      <c r="C1291" s="2">
        <v>39048.359722222223</v>
      </c>
      <c r="D1291" s="3" t="s">
        <v>33</v>
      </c>
      <c r="E1291" s="3" t="s">
        <v>37</v>
      </c>
      <c r="F1291" s="3">
        <v>0</v>
      </c>
      <c r="G1291" s="3" t="s">
        <v>66</v>
      </c>
    </row>
    <row r="1292" spans="2:7" x14ac:dyDescent="0.25">
      <c r="B1292" s="3" t="s">
        <v>67</v>
      </c>
      <c r="C1292" s="2">
        <v>39049.182638888888</v>
      </c>
      <c r="D1292" s="3" t="s">
        <v>33</v>
      </c>
      <c r="E1292" s="3" t="s">
        <v>37</v>
      </c>
      <c r="F1292" s="3">
        <v>0</v>
      </c>
      <c r="G1292" s="3" t="s">
        <v>66</v>
      </c>
    </row>
    <row r="1293" spans="2:7" hidden="1" x14ac:dyDescent="0.25">
      <c r="B1293" s="3" t="s">
        <v>67</v>
      </c>
      <c r="C1293" s="2">
        <v>39120.798611111109</v>
      </c>
      <c r="D1293" s="3" t="s">
        <v>12</v>
      </c>
      <c r="E1293" s="3" t="s">
        <v>13</v>
      </c>
      <c r="F1293" s="3">
        <v>0</v>
      </c>
      <c r="G1293" s="3" t="s">
        <v>66</v>
      </c>
    </row>
    <row r="1294" spans="2:7" x14ac:dyDescent="0.25">
      <c r="B1294" s="3" t="s">
        <v>67</v>
      </c>
      <c r="C1294" s="2">
        <v>39143.573611111111</v>
      </c>
      <c r="D1294" s="3" t="s">
        <v>7</v>
      </c>
      <c r="E1294" s="3" t="s">
        <v>81</v>
      </c>
      <c r="F1294" s="3">
        <v>0</v>
      </c>
      <c r="G1294" s="3" t="s">
        <v>66</v>
      </c>
    </row>
    <row r="1295" spans="2:7" x14ac:dyDescent="0.25">
      <c r="B1295" s="3" t="s">
        <v>67</v>
      </c>
      <c r="C1295" s="2">
        <v>39156.515972222223</v>
      </c>
      <c r="D1295" s="3" t="s">
        <v>15</v>
      </c>
      <c r="E1295" s="3" t="s">
        <v>15</v>
      </c>
      <c r="F1295" s="3">
        <v>0</v>
      </c>
      <c r="G1295" s="3" t="s">
        <v>66</v>
      </c>
    </row>
    <row r="1296" spans="2:7" hidden="1" x14ac:dyDescent="0.25">
      <c r="B1296" s="3" t="s">
        <v>67</v>
      </c>
      <c r="C1296" s="2">
        <v>39252.693055555559</v>
      </c>
      <c r="D1296" s="3" t="s">
        <v>10</v>
      </c>
      <c r="E1296" s="3" t="s">
        <v>36</v>
      </c>
      <c r="F1296" s="3">
        <v>0</v>
      </c>
      <c r="G1296" s="3" t="s">
        <v>66</v>
      </c>
    </row>
    <row r="1297" spans="2:7" x14ac:dyDescent="0.25">
      <c r="B1297" s="3" t="s">
        <v>67</v>
      </c>
      <c r="C1297" s="2">
        <v>39360.213194444441</v>
      </c>
      <c r="D1297" s="3" t="s">
        <v>33</v>
      </c>
      <c r="E1297" s="3" t="s">
        <v>37</v>
      </c>
      <c r="F1297" s="3">
        <v>0</v>
      </c>
      <c r="G1297" s="3" t="s">
        <v>66</v>
      </c>
    </row>
    <row r="1298" spans="2:7" x14ac:dyDescent="0.25">
      <c r="B1298" s="3" t="s">
        <v>67</v>
      </c>
      <c r="C1298" s="2">
        <v>39360.319444444445</v>
      </c>
      <c r="D1298" s="3" t="s">
        <v>33</v>
      </c>
      <c r="E1298" s="3" t="s">
        <v>37</v>
      </c>
      <c r="F1298" s="3">
        <v>0</v>
      </c>
      <c r="G1298" s="3" t="s">
        <v>66</v>
      </c>
    </row>
    <row r="1299" spans="2:7" hidden="1" x14ac:dyDescent="0.25">
      <c r="B1299" s="3" t="s">
        <v>67</v>
      </c>
      <c r="C1299" s="2">
        <v>39381.36041666667</v>
      </c>
      <c r="D1299" s="3" t="s">
        <v>28</v>
      </c>
      <c r="E1299" s="3" t="s">
        <v>160</v>
      </c>
      <c r="F1299" s="3">
        <v>0</v>
      </c>
      <c r="G1299" s="3" t="s">
        <v>66</v>
      </c>
    </row>
    <row r="1300" spans="2:7" x14ac:dyDescent="0.25">
      <c r="B1300" s="3" t="s">
        <v>67</v>
      </c>
      <c r="C1300" s="2">
        <v>39417.275000000001</v>
      </c>
      <c r="D1300" s="3" t="s">
        <v>7</v>
      </c>
      <c r="E1300" s="3" t="s">
        <v>19</v>
      </c>
      <c r="F1300" s="3">
        <v>0</v>
      </c>
      <c r="G1300" s="3" t="s">
        <v>66</v>
      </c>
    </row>
    <row r="1301" spans="2:7" x14ac:dyDescent="0.25">
      <c r="B1301" s="3" t="s">
        <v>67</v>
      </c>
      <c r="C1301" s="2">
        <v>39417.318749999999</v>
      </c>
      <c r="D1301" s="3" t="s">
        <v>7</v>
      </c>
      <c r="E1301" s="3" t="s">
        <v>19</v>
      </c>
      <c r="F1301" s="3">
        <v>0</v>
      </c>
      <c r="G1301" s="3" t="s">
        <v>66</v>
      </c>
    </row>
    <row r="1302" spans="2:7" x14ac:dyDescent="0.25">
      <c r="B1302" s="3" t="s">
        <v>67</v>
      </c>
      <c r="C1302" s="2">
        <v>39452.202777777777</v>
      </c>
      <c r="D1302" s="3" t="s">
        <v>33</v>
      </c>
      <c r="E1302" s="3" t="s">
        <v>37</v>
      </c>
      <c r="F1302" s="3">
        <v>0</v>
      </c>
      <c r="G1302" s="3" t="s">
        <v>66</v>
      </c>
    </row>
    <row r="1303" spans="2:7" x14ac:dyDescent="0.25">
      <c r="B1303" s="3" t="s">
        <v>67</v>
      </c>
      <c r="C1303" s="2">
        <v>39481.540972222225</v>
      </c>
      <c r="D1303" s="3" t="s">
        <v>33</v>
      </c>
      <c r="E1303" s="3" t="s">
        <v>37</v>
      </c>
      <c r="F1303" s="3">
        <v>0</v>
      </c>
      <c r="G1303" s="3" t="s">
        <v>66</v>
      </c>
    </row>
    <row r="1304" spans="2:7" x14ac:dyDescent="0.25">
      <c r="B1304" s="3" t="s">
        <v>67</v>
      </c>
      <c r="C1304" s="2">
        <v>39481.565972222219</v>
      </c>
      <c r="D1304" s="3" t="s">
        <v>33</v>
      </c>
      <c r="E1304" s="3" t="s">
        <v>37</v>
      </c>
      <c r="F1304" s="3">
        <v>0</v>
      </c>
      <c r="G1304" s="3" t="s">
        <v>66</v>
      </c>
    </row>
    <row r="1305" spans="2:7" x14ac:dyDescent="0.25">
      <c r="B1305" s="3" t="s">
        <v>67</v>
      </c>
      <c r="C1305" s="2">
        <v>39481.746527777781</v>
      </c>
      <c r="D1305" s="3" t="s">
        <v>33</v>
      </c>
      <c r="E1305" s="3" t="s">
        <v>37</v>
      </c>
      <c r="F1305" s="3">
        <v>0</v>
      </c>
      <c r="G1305" s="3" t="s">
        <v>66</v>
      </c>
    </row>
    <row r="1306" spans="2:7" x14ac:dyDescent="0.25">
      <c r="B1306" s="3" t="s">
        <v>67</v>
      </c>
      <c r="C1306" s="2">
        <v>39481.785416666666</v>
      </c>
      <c r="D1306" s="3" t="s">
        <v>33</v>
      </c>
      <c r="E1306" s="3" t="s">
        <v>37</v>
      </c>
      <c r="F1306" s="3">
        <v>0</v>
      </c>
      <c r="G1306" s="3" t="s">
        <v>66</v>
      </c>
    </row>
    <row r="1307" spans="2:7" x14ac:dyDescent="0.25">
      <c r="B1307" s="3" t="s">
        <v>67</v>
      </c>
      <c r="C1307" s="2">
        <v>39596.28125</v>
      </c>
      <c r="D1307" s="3" t="s">
        <v>15</v>
      </c>
      <c r="E1307" s="3" t="s">
        <v>15</v>
      </c>
      <c r="F1307" s="3">
        <v>0</v>
      </c>
      <c r="G1307" s="3" t="s">
        <v>66</v>
      </c>
    </row>
    <row r="1308" spans="2:7" hidden="1" x14ac:dyDescent="0.25">
      <c r="B1308" s="3" t="s">
        <v>67</v>
      </c>
      <c r="C1308" s="2">
        <v>39664.790972222225</v>
      </c>
      <c r="D1308" s="3" t="s">
        <v>33</v>
      </c>
      <c r="E1308" s="3" t="s">
        <v>34</v>
      </c>
      <c r="F1308" s="3">
        <v>0</v>
      </c>
      <c r="G1308" s="3" t="s">
        <v>66</v>
      </c>
    </row>
    <row r="1309" spans="2:7" x14ac:dyDescent="0.25">
      <c r="B1309" s="3" t="s">
        <v>67</v>
      </c>
      <c r="C1309" s="2">
        <v>39676.379861111112</v>
      </c>
      <c r="D1309" s="3" t="s">
        <v>7</v>
      </c>
      <c r="E1309" s="3" t="s">
        <v>41</v>
      </c>
      <c r="F1309" s="3">
        <v>0</v>
      </c>
      <c r="G1309" s="3" t="s">
        <v>66</v>
      </c>
    </row>
    <row r="1310" spans="2:7" hidden="1" x14ac:dyDescent="0.25">
      <c r="B1310" s="3" t="s">
        <v>67</v>
      </c>
      <c r="C1310" s="2">
        <v>39685.597222222219</v>
      </c>
      <c r="D1310" s="3" t="s">
        <v>33</v>
      </c>
      <c r="E1310" s="3" t="s">
        <v>34</v>
      </c>
      <c r="F1310" s="3">
        <v>0</v>
      </c>
      <c r="G1310" s="3" t="s">
        <v>66</v>
      </c>
    </row>
    <row r="1311" spans="2:7" x14ac:dyDescent="0.25">
      <c r="B1311" s="3" t="s">
        <v>67</v>
      </c>
      <c r="C1311" s="2">
        <v>39708.647222222222</v>
      </c>
      <c r="D1311" s="3" t="s">
        <v>7</v>
      </c>
      <c r="E1311" s="3" t="s">
        <v>19</v>
      </c>
      <c r="F1311" s="3">
        <v>0</v>
      </c>
      <c r="G1311" s="3" t="s">
        <v>66</v>
      </c>
    </row>
    <row r="1312" spans="2:7" hidden="1" x14ac:dyDescent="0.25">
      <c r="B1312" s="3" t="s">
        <v>67</v>
      </c>
      <c r="C1312" s="2">
        <v>39710.307638888888</v>
      </c>
      <c r="D1312" s="3" t="s">
        <v>10</v>
      </c>
      <c r="E1312" s="3" t="s">
        <v>11</v>
      </c>
      <c r="F1312" s="3">
        <v>0</v>
      </c>
      <c r="G1312" s="3" t="s">
        <v>66</v>
      </c>
    </row>
    <row r="1313" spans="2:7" x14ac:dyDescent="0.25">
      <c r="B1313" s="3" t="s">
        <v>67</v>
      </c>
      <c r="C1313" s="2">
        <v>39713.375</v>
      </c>
      <c r="D1313" s="3" t="s">
        <v>15</v>
      </c>
      <c r="E1313" s="3" t="s">
        <v>15</v>
      </c>
      <c r="F1313" s="3">
        <v>0</v>
      </c>
      <c r="G1313" s="3" t="s">
        <v>66</v>
      </c>
    </row>
    <row r="1314" spans="2:7" x14ac:dyDescent="0.25">
      <c r="B1314" s="3" t="s">
        <v>67</v>
      </c>
      <c r="C1314" s="2">
        <v>39787.276388888888</v>
      </c>
      <c r="D1314" s="3" t="s">
        <v>15</v>
      </c>
      <c r="E1314" s="3" t="s">
        <v>15</v>
      </c>
      <c r="F1314" s="3">
        <v>0</v>
      </c>
      <c r="G1314" s="3" t="s">
        <v>66</v>
      </c>
    </row>
    <row r="1315" spans="2:7" hidden="1" x14ac:dyDescent="0.25">
      <c r="B1315" s="3" t="s">
        <v>67</v>
      </c>
      <c r="C1315" s="2">
        <v>39799.393750000003</v>
      </c>
      <c r="D1315" s="3" t="s">
        <v>33</v>
      </c>
      <c r="E1315" s="3" t="s">
        <v>139</v>
      </c>
      <c r="F1315" s="3">
        <v>0</v>
      </c>
      <c r="G1315" s="3" t="s">
        <v>66</v>
      </c>
    </row>
    <row r="1316" spans="2:7" x14ac:dyDescent="0.25">
      <c r="B1316" s="3" t="s">
        <v>67</v>
      </c>
      <c r="C1316" s="2">
        <v>39800.598611111112</v>
      </c>
      <c r="D1316" s="3" t="s">
        <v>33</v>
      </c>
      <c r="E1316" s="3" t="s">
        <v>37</v>
      </c>
      <c r="F1316" s="3">
        <v>0</v>
      </c>
      <c r="G1316" s="3" t="s">
        <v>66</v>
      </c>
    </row>
    <row r="1317" spans="2:7" x14ac:dyDescent="0.25">
      <c r="B1317" s="3" t="s">
        <v>67</v>
      </c>
      <c r="C1317" s="2">
        <v>39801.214583333334</v>
      </c>
      <c r="D1317" s="3" t="s">
        <v>33</v>
      </c>
      <c r="E1317" s="3" t="s">
        <v>135</v>
      </c>
      <c r="F1317" s="3">
        <v>0</v>
      </c>
      <c r="G1317" s="3" t="s">
        <v>66</v>
      </c>
    </row>
    <row r="1318" spans="2:7" hidden="1" x14ac:dyDescent="0.25">
      <c r="B1318" s="3" t="s">
        <v>67</v>
      </c>
      <c r="C1318" s="2">
        <v>39801.28125</v>
      </c>
      <c r="D1318" s="3" t="s">
        <v>33</v>
      </c>
      <c r="E1318" s="3" t="s">
        <v>139</v>
      </c>
      <c r="F1318" s="3">
        <v>0</v>
      </c>
      <c r="G1318" s="3" t="s">
        <v>66</v>
      </c>
    </row>
    <row r="1319" spans="2:7" x14ac:dyDescent="0.25">
      <c r="B1319" s="3" t="s">
        <v>67</v>
      </c>
      <c r="C1319" s="2">
        <v>39853.307638888888</v>
      </c>
      <c r="D1319" s="3" t="s">
        <v>33</v>
      </c>
      <c r="E1319" s="3" t="s">
        <v>135</v>
      </c>
      <c r="F1319" s="3">
        <v>0</v>
      </c>
      <c r="G1319" s="3" t="s">
        <v>66</v>
      </c>
    </row>
    <row r="1320" spans="2:7" x14ac:dyDescent="0.25">
      <c r="B1320" s="3" t="s">
        <v>67</v>
      </c>
      <c r="C1320" s="2">
        <v>39857.59652777778</v>
      </c>
      <c r="D1320" s="3" t="s">
        <v>15</v>
      </c>
      <c r="E1320" s="3" t="s">
        <v>15</v>
      </c>
      <c r="F1320" s="3">
        <v>0</v>
      </c>
      <c r="G1320" s="3" t="s">
        <v>66</v>
      </c>
    </row>
    <row r="1321" spans="2:7" x14ac:dyDescent="0.25">
      <c r="B1321" s="3" t="s">
        <v>67</v>
      </c>
      <c r="C1321" s="2">
        <v>39860.351388888892</v>
      </c>
      <c r="D1321" s="3" t="s">
        <v>33</v>
      </c>
      <c r="E1321" s="3" t="s">
        <v>135</v>
      </c>
      <c r="F1321" s="3">
        <v>0</v>
      </c>
      <c r="G1321" s="3" t="s">
        <v>66</v>
      </c>
    </row>
    <row r="1322" spans="2:7" x14ac:dyDescent="0.25">
      <c r="B1322" s="3" t="s">
        <v>67</v>
      </c>
      <c r="C1322" s="2">
        <v>39894.529861111114</v>
      </c>
      <c r="D1322" s="3" t="s">
        <v>33</v>
      </c>
      <c r="E1322" s="3" t="s">
        <v>37</v>
      </c>
      <c r="F1322" s="3">
        <v>0</v>
      </c>
      <c r="G1322" s="3" t="s">
        <v>66</v>
      </c>
    </row>
    <row r="1323" spans="2:7" x14ac:dyDescent="0.25">
      <c r="B1323" s="3" t="s">
        <v>67</v>
      </c>
      <c r="C1323" s="2">
        <v>39905.542361111111</v>
      </c>
      <c r="D1323" s="3" t="s">
        <v>7</v>
      </c>
      <c r="E1323" s="3" t="s">
        <v>19</v>
      </c>
      <c r="F1323" s="3">
        <v>0</v>
      </c>
      <c r="G1323" s="3" t="s">
        <v>66</v>
      </c>
    </row>
    <row r="1324" spans="2:7" x14ac:dyDescent="0.25">
      <c r="B1324" s="3" t="s">
        <v>67</v>
      </c>
      <c r="C1324" s="2">
        <v>39953.681944444441</v>
      </c>
      <c r="D1324" s="3" t="s">
        <v>7</v>
      </c>
      <c r="E1324" s="3" t="s">
        <v>19</v>
      </c>
      <c r="F1324" s="3">
        <v>0</v>
      </c>
      <c r="G1324" s="3" t="s">
        <v>66</v>
      </c>
    </row>
    <row r="1325" spans="2:7" hidden="1" x14ac:dyDescent="0.25">
      <c r="B1325" s="3" t="s">
        <v>67</v>
      </c>
      <c r="C1325" s="2">
        <v>40058.57916666667</v>
      </c>
      <c r="D1325" s="3" t="s">
        <v>33</v>
      </c>
      <c r="E1325" s="3" t="s">
        <v>34</v>
      </c>
      <c r="F1325" s="3">
        <v>0</v>
      </c>
      <c r="G1325" s="3" t="s">
        <v>66</v>
      </c>
    </row>
    <row r="1326" spans="2:7" x14ac:dyDescent="0.25">
      <c r="B1326" s="3" t="s">
        <v>67</v>
      </c>
      <c r="C1326" s="2">
        <v>40084.262499999997</v>
      </c>
      <c r="D1326" s="3" t="s">
        <v>15</v>
      </c>
      <c r="E1326" s="3" t="s">
        <v>15</v>
      </c>
      <c r="F1326" s="3">
        <v>0</v>
      </c>
      <c r="G1326" s="3" t="s">
        <v>66</v>
      </c>
    </row>
    <row r="1327" spans="2:7" hidden="1" x14ac:dyDescent="0.25">
      <c r="B1327" s="3" t="s">
        <v>67</v>
      </c>
      <c r="C1327" s="2">
        <v>40086.78125</v>
      </c>
      <c r="D1327" s="3" t="s">
        <v>7</v>
      </c>
      <c r="E1327" s="3" t="s">
        <v>148</v>
      </c>
      <c r="F1327" s="3">
        <v>0</v>
      </c>
      <c r="G1327" s="3" t="s">
        <v>66</v>
      </c>
    </row>
    <row r="1328" spans="2:7" x14ac:dyDescent="0.25">
      <c r="B1328" s="3" t="s">
        <v>67</v>
      </c>
      <c r="C1328" s="2">
        <v>40130.206944444442</v>
      </c>
      <c r="D1328" s="3" t="s">
        <v>15</v>
      </c>
      <c r="E1328" s="3" t="s">
        <v>15</v>
      </c>
      <c r="F1328" s="3">
        <v>0</v>
      </c>
      <c r="G1328" s="3" t="s">
        <v>66</v>
      </c>
    </row>
    <row r="1329" spans="2:7" x14ac:dyDescent="0.25">
      <c r="B1329" s="3" t="s">
        <v>67</v>
      </c>
      <c r="C1329" s="2">
        <v>40154.805555555555</v>
      </c>
      <c r="D1329" s="3" t="s">
        <v>33</v>
      </c>
      <c r="E1329" s="3" t="s">
        <v>135</v>
      </c>
      <c r="F1329" s="3">
        <v>0</v>
      </c>
      <c r="G1329" s="3" t="s">
        <v>66</v>
      </c>
    </row>
    <row r="1330" spans="2:7" x14ac:dyDescent="0.25">
      <c r="B1330" s="3" t="s">
        <v>67</v>
      </c>
      <c r="C1330" s="2">
        <v>40154.852083333331</v>
      </c>
      <c r="D1330" s="3" t="s">
        <v>33</v>
      </c>
      <c r="E1330" s="3" t="s">
        <v>37</v>
      </c>
      <c r="F1330" s="3">
        <v>0</v>
      </c>
      <c r="G1330" s="3" t="s">
        <v>66</v>
      </c>
    </row>
    <row r="1331" spans="2:7" x14ac:dyDescent="0.25">
      <c r="B1331" s="3" t="s">
        <v>67</v>
      </c>
      <c r="C1331" s="2">
        <v>40154.927083333336</v>
      </c>
      <c r="D1331" s="3" t="s">
        <v>33</v>
      </c>
      <c r="E1331" s="3" t="s">
        <v>37</v>
      </c>
      <c r="F1331" s="3">
        <v>0</v>
      </c>
      <c r="G1331" s="3" t="s">
        <v>66</v>
      </c>
    </row>
    <row r="1332" spans="2:7" x14ac:dyDescent="0.25">
      <c r="B1332" s="3" t="s">
        <v>67</v>
      </c>
      <c r="C1332" s="2">
        <v>40155.082638888889</v>
      </c>
      <c r="D1332" s="3" t="s">
        <v>33</v>
      </c>
      <c r="E1332" s="3" t="s">
        <v>37</v>
      </c>
      <c r="F1332" s="3">
        <v>0</v>
      </c>
      <c r="G1332" s="3" t="s">
        <v>66</v>
      </c>
    </row>
    <row r="1333" spans="2:7" x14ac:dyDescent="0.25">
      <c r="B1333" s="3" t="s">
        <v>67</v>
      </c>
      <c r="C1333" s="2">
        <v>40169.359722222223</v>
      </c>
      <c r="D1333" s="3" t="s">
        <v>33</v>
      </c>
      <c r="E1333" s="3" t="s">
        <v>37</v>
      </c>
      <c r="F1333" s="3">
        <v>0</v>
      </c>
      <c r="G1333" s="3" t="s">
        <v>66</v>
      </c>
    </row>
    <row r="1334" spans="2:7" x14ac:dyDescent="0.25">
      <c r="B1334" s="3" t="s">
        <v>67</v>
      </c>
      <c r="C1334" s="2">
        <v>40169.555555555555</v>
      </c>
      <c r="D1334" s="3" t="s">
        <v>33</v>
      </c>
      <c r="E1334" s="3" t="s">
        <v>37</v>
      </c>
      <c r="F1334" s="3">
        <v>0</v>
      </c>
      <c r="G1334" s="3" t="s">
        <v>66</v>
      </c>
    </row>
    <row r="1335" spans="2:7" x14ac:dyDescent="0.25">
      <c r="B1335" s="3" t="s">
        <v>67</v>
      </c>
      <c r="C1335" s="2">
        <v>40196.665277777778</v>
      </c>
      <c r="D1335" s="3" t="s">
        <v>33</v>
      </c>
      <c r="E1335" s="3" t="s">
        <v>37</v>
      </c>
      <c r="F1335" s="3">
        <v>0</v>
      </c>
      <c r="G1335" s="3" t="s">
        <v>66</v>
      </c>
    </row>
    <row r="1336" spans="2:7" x14ac:dyDescent="0.25">
      <c r="B1336" s="3" t="s">
        <v>67</v>
      </c>
      <c r="C1336" s="2">
        <v>40196.807638888888</v>
      </c>
      <c r="D1336" s="3" t="s">
        <v>33</v>
      </c>
      <c r="E1336" s="3" t="s">
        <v>37</v>
      </c>
      <c r="F1336" s="3">
        <v>0</v>
      </c>
      <c r="G1336" s="3" t="s">
        <v>66</v>
      </c>
    </row>
    <row r="1337" spans="2:7" x14ac:dyDescent="0.25">
      <c r="B1337" s="3" t="s">
        <v>67</v>
      </c>
      <c r="C1337" s="2">
        <v>40246.333333333336</v>
      </c>
      <c r="D1337" s="3" t="s">
        <v>33</v>
      </c>
      <c r="E1337" s="3" t="s">
        <v>135</v>
      </c>
      <c r="F1337" s="3">
        <v>0</v>
      </c>
      <c r="G1337" s="3" t="s">
        <v>66</v>
      </c>
    </row>
    <row r="1338" spans="2:7" x14ac:dyDescent="0.25">
      <c r="B1338" s="3" t="s">
        <v>67</v>
      </c>
      <c r="C1338" s="2">
        <v>40319.664583333331</v>
      </c>
      <c r="D1338" s="3" t="s">
        <v>33</v>
      </c>
      <c r="E1338" s="3" t="s">
        <v>37</v>
      </c>
      <c r="F1338" s="3">
        <v>0</v>
      </c>
      <c r="G1338" s="3" t="s">
        <v>66</v>
      </c>
    </row>
    <row r="1339" spans="2:7" x14ac:dyDescent="0.25">
      <c r="B1339" s="3" t="s">
        <v>67</v>
      </c>
      <c r="C1339" s="2">
        <v>40347.786111111112</v>
      </c>
      <c r="D1339" s="3" t="s">
        <v>15</v>
      </c>
      <c r="E1339" s="3" t="s">
        <v>15</v>
      </c>
      <c r="F1339" s="3">
        <v>0</v>
      </c>
      <c r="G1339" s="3" t="s">
        <v>66</v>
      </c>
    </row>
    <row r="1340" spans="2:7" x14ac:dyDescent="0.25">
      <c r="B1340" s="3" t="s">
        <v>67</v>
      </c>
      <c r="C1340" s="2">
        <v>40347.808333333334</v>
      </c>
      <c r="D1340" s="3" t="s">
        <v>15</v>
      </c>
      <c r="E1340" s="3" t="s">
        <v>15</v>
      </c>
      <c r="F1340" s="3">
        <v>0</v>
      </c>
      <c r="G1340" s="3" t="s">
        <v>66</v>
      </c>
    </row>
    <row r="1341" spans="2:7" hidden="1" x14ac:dyDescent="0.25">
      <c r="B1341" s="3" t="s">
        <v>67</v>
      </c>
      <c r="C1341" s="2">
        <v>40374.668055555558</v>
      </c>
      <c r="D1341" s="3" t="s">
        <v>33</v>
      </c>
      <c r="E1341" s="3" t="s">
        <v>34</v>
      </c>
      <c r="F1341" s="3">
        <v>1</v>
      </c>
      <c r="G1341" s="3" t="s">
        <v>66</v>
      </c>
    </row>
    <row r="1342" spans="2:7" x14ac:dyDescent="0.25">
      <c r="B1342" s="3" t="s">
        <v>67</v>
      </c>
      <c r="C1342" s="2">
        <v>40379.445138888892</v>
      </c>
      <c r="D1342" s="3" t="s">
        <v>15</v>
      </c>
      <c r="E1342" s="3" t="s">
        <v>15</v>
      </c>
      <c r="F1342" s="3">
        <v>0</v>
      </c>
      <c r="G1342" s="3" t="s">
        <v>66</v>
      </c>
    </row>
    <row r="1343" spans="2:7" x14ac:dyDescent="0.25">
      <c r="B1343" s="3" t="s">
        <v>67</v>
      </c>
      <c r="C1343" s="2">
        <v>40404.604861111111</v>
      </c>
      <c r="D1343" s="3" t="s">
        <v>15</v>
      </c>
      <c r="E1343" s="3" t="s">
        <v>15</v>
      </c>
      <c r="F1343" s="3">
        <v>0</v>
      </c>
      <c r="G1343" s="3" t="s">
        <v>66</v>
      </c>
    </row>
    <row r="1344" spans="2:7" x14ac:dyDescent="0.25">
      <c r="B1344" s="3" t="s">
        <v>67</v>
      </c>
      <c r="C1344" s="2">
        <v>40416.772222222222</v>
      </c>
      <c r="D1344" s="3" t="s">
        <v>33</v>
      </c>
      <c r="E1344" s="3" t="s">
        <v>135</v>
      </c>
      <c r="F1344" s="3">
        <v>0</v>
      </c>
      <c r="G1344" s="3" t="s">
        <v>66</v>
      </c>
    </row>
    <row r="1345" spans="2:7" x14ac:dyDescent="0.25">
      <c r="B1345" s="3" t="s">
        <v>67</v>
      </c>
      <c r="C1345" s="2">
        <v>40451.174305555556</v>
      </c>
      <c r="D1345" s="3" t="s">
        <v>33</v>
      </c>
      <c r="E1345" s="3" t="s">
        <v>135</v>
      </c>
      <c r="F1345" s="3">
        <v>0</v>
      </c>
      <c r="G1345" s="3" t="s">
        <v>66</v>
      </c>
    </row>
    <row r="1346" spans="2:7" x14ac:dyDescent="0.25">
      <c r="B1346" s="3" t="s">
        <v>67</v>
      </c>
      <c r="C1346" s="2">
        <v>40451.459027777775</v>
      </c>
      <c r="D1346" s="3" t="s">
        <v>33</v>
      </c>
      <c r="E1346" s="3" t="s">
        <v>135</v>
      </c>
      <c r="F1346" s="3">
        <v>0</v>
      </c>
      <c r="G1346" s="3" t="s">
        <v>66</v>
      </c>
    </row>
    <row r="1347" spans="2:7" hidden="1" x14ac:dyDescent="0.25">
      <c r="B1347" s="3" t="s">
        <v>67</v>
      </c>
      <c r="C1347" s="2">
        <v>40453.681250000001</v>
      </c>
      <c r="D1347" s="3" t="s">
        <v>33</v>
      </c>
      <c r="E1347" s="3" t="s">
        <v>34</v>
      </c>
      <c r="F1347" s="3">
        <v>0</v>
      </c>
      <c r="G1347" s="3" t="s">
        <v>66</v>
      </c>
    </row>
    <row r="1348" spans="2:7" hidden="1" x14ac:dyDescent="0.25">
      <c r="B1348" s="3" t="s">
        <v>67</v>
      </c>
      <c r="C1348" s="2">
        <v>40473.103472222225</v>
      </c>
      <c r="D1348" s="3" t="s">
        <v>12</v>
      </c>
      <c r="E1348" s="3" t="s">
        <v>13</v>
      </c>
      <c r="F1348" s="3">
        <v>0</v>
      </c>
      <c r="G1348" s="3" t="s">
        <v>66</v>
      </c>
    </row>
    <row r="1349" spans="2:7" x14ac:dyDescent="0.25">
      <c r="B1349" s="3" t="s">
        <v>67</v>
      </c>
      <c r="C1349" s="2">
        <v>40498.8125</v>
      </c>
      <c r="D1349" s="3" t="s">
        <v>15</v>
      </c>
      <c r="E1349" s="3" t="s">
        <v>15</v>
      </c>
      <c r="F1349" s="3">
        <v>0</v>
      </c>
      <c r="G1349" s="3" t="s">
        <v>66</v>
      </c>
    </row>
    <row r="1350" spans="2:7" x14ac:dyDescent="0.25">
      <c r="B1350" s="3" t="s">
        <v>67</v>
      </c>
      <c r="C1350" s="2">
        <v>40549.265277777777</v>
      </c>
      <c r="D1350" s="3" t="s">
        <v>15</v>
      </c>
      <c r="E1350" s="3" t="s">
        <v>15</v>
      </c>
      <c r="F1350" s="3">
        <v>0</v>
      </c>
      <c r="G1350" s="3" t="s">
        <v>66</v>
      </c>
    </row>
    <row r="1351" spans="2:7" hidden="1" x14ac:dyDescent="0.25">
      <c r="B1351" s="3" t="s">
        <v>67</v>
      </c>
      <c r="C1351" s="2">
        <v>40601.454861111109</v>
      </c>
      <c r="D1351" s="3" t="s">
        <v>7</v>
      </c>
      <c r="E1351" s="3" t="s">
        <v>14</v>
      </c>
      <c r="F1351" s="3">
        <v>0</v>
      </c>
      <c r="G1351" s="3" t="s">
        <v>66</v>
      </c>
    </row>
    <row r="1352" spans="2:7" x14ac:dyDescent="0.25">
      <c r="B1352" s="3" t="s">
        <v>67</v>
      </c>
      <c r="C1352" s="2">
        <v>40684.794444444444</v>
      </c>
      <c r="D1352" s="3" t="s">
        <v>15</v>
      </c>
      <c r="E1352" s="3" t="s">
        <v>15</v>
      </c>
      <c r="F1352" s="3">
        <v>0</v>
      </c>
      <c r="G1352" s="3" t="s">
        <v>66</v>
      </c>
    </row>
    <row r="1353" spans="2:7" x14ac:dyDescent="0.25">
      <c r="B1353" s="3" t="s">
        <v>67</v>
      </c>
      <c r="C1353" s="2">
        <v>40694.810416666667</v>
      </c>
      <c r="D1353" s="3" t="s">
        <v>7</v>
      </c>
      <c r="E1353" s="3" t="s">
        <v>19</v>
      </c>
      <c r="F1353" s="3">
        <v>0</v>
      </c>
      <c r="G1353" s="3" t="s">
        <v>66</v>
      </c>
    </row>
    <row r="1354" spans="2:7" x14ac:dyDescent="0.25">
      <c r="B1354" s="3" t="s">
        <v>67</v>
      </c>
      <c r="C1354" s="2">
        <v>40733.243750000001</v>
      </c>
      <c r="D1354" s="3" t="s">
        <v>15</v>
      </c>
      <c r="E1354" s="3" t="s">
        <v>15</v>
      </c>
      <c r="F1354" s="3">
        <v>1</v>
      </c>
      <c r="G1354" s="3" t="s">
        <v>66</v>
      </c>
    </row>
    <row r="1355" spans="2:7" hidden="1" x14ac:dyDescent="0.25">
      <c r="B1355" s="3" t="s">
        <v>67</v>
      </c>
      <c r="C1355" s="2">
        <v>40737.583333333336</v>
      </c>
      <c r="D1355" s="3" t="s">
        <v>10</v>
      </c>
      <c r="E1355" s="3" t="s">
        <v>11</v>
      </c>
      <c r="F1355" s="3">
        <v>1</v>
      </c>
      <c r="G1355" s="3" t="s">
        <v>66</v>
      </c>
    </row>
    <row r="1356" spans="2:7" hidden="1" x14ac:dyDescent="0.25">
      <c r="B1356" s="3" t="s">
        <v>67</v>
      </c>
      <c r="C1356" s="2">
        <v>40783.556944444441</v>
      </c>
      <c r="D1356" s="3" t="s">
        <v>7</v>
      </c>
      <c r="E1356" s="3" t="s">
        <v>155</v>
      </c>
      <c r="F1356" s="3">
        <v>0</v>
      </c>
      <c r="G1356" s="3" t="s">
        <v>66</v>
      </c>
    </row>
    <row r="1357" spans="2:7" hidden="1" x14ac:dyDescent="0.25">
      <c r="B1357" s="3" t="s">
        <v>67</v>
      </c>
      <c r="C1357" s="2">
        <v>40799.254861111112</v>
      </c>
      <c r="D1357" s="3" t="s">
        <v>33</v>
      </c>
      <c r="E1357" s="3" t="s">
        <v>34</v>
      </c>
      <c r="F1357" s="3">
        <v>0</v>
      </c>
      <c r="G1357" s="3" t="s">
        <v>66</v>
      </c>
    </row>
    <row r="1358" spans="2:7" x14ac:dyDescent="0.25">
      <c r="B1358" s="3" t="s">
        <v>67</v>
      </c>
      <c r="C1358" s="2">
        <v>40827.620833333334</v>
      </c>
      <c r="D1358" s="3" t="s">
        <v>15</v>
      </c>
      <c r="E1358" s="3" t="s">
        <v>15</v>
      </c>
      <c r="F1358" s="3">
        <v>0</v>
      </c>
      <c r="G1358" s="3" t="s">
        <v>66</v>
      </c>
    </row>
    <row r="1359" spans="2:7" hidden="1" x14ac:dyDescent="0.25">
      <c r="B1359" s="3" t="s">
        <v>67</v>
      </c>
      <c r="C1359" s="2">
        <v>40856.343055555553</v>
      </c>
      <c r="D1359" s="3" t="s">
        <v>10</v>
      </c>
      <c r="E1359" s="3" t="s">
        <v>11</v>
      </c>
      <c r="F1359" s="3">
        <v>0</v>
      </c>
      <c r="G1359" s="3" t="s">
        <v>66</v>
      </c>
    </row>
    <row r="1360" spans="2:7" x14ac:dyDescent="0.25">
      <c r="B1360" s="3" t="s">
        <v>67</v>
      </c>
      <c r="C1360" s="2">
        <v>40921.173611111109</v>
      </c>
      <c r="D1360" s="3" t="s">
        <v>33</v>
      </c>
      <c r="E1360" s="3" t="s">
        <v>135</v>
      </c>
      <c r="F1360" s="3">
        <v>0</v>
      </c>
      <c r="G1360" s="3" t="s">
        <v>66</v>
      </c>
    </row>
    <row r="1361" spans="2:7" x14ac:dyDescent="0.25">
      <c r="B1361" s="3" t="s">
        <v>67</v>
      </c>
      <c r="C1361" s="2">
        <v>40929.689583333333</v>
      </c>
      <c r="D1361" s="3" t="s">
        <v>33</v>
      </c>
      <c r="E1361" s="3" t="s">
        <v>135</v>
      </c>
      <c r="F1361" s="3">
        <v>0</v>
      </c>
      <c r="G1361" s="3" t="s">
        <v>66</v>
      </c>
    </row>
    <row r="1362" spans="2:7" x14ac:dyDescent="0.25">
      <c r="B1362" s="3" t="s">
        <v>67</v>
      </c>
      <c r="C1362" s="2">
        <v>40952.683333333334</v>
      </c>
      <c r="D1362" s="3" t="s">
        <v>15</v>
      </c>
      <c r="E1362" s="3" t="s">
        <v>15</v>
      </c>
      <c r="F1362" s="3">
        <v>0</v>
      </c>
      <c r="G1362" s="3" t="s">
        <v>66</v>
      </c>
    </row>
    <row r="1363" spans="2:7" hidden="1" x14ac:dyDescent="0.25">
      <c r="B1363" s="3" t="s">
        <v>67</v>
      </c>
      <c r="C1363" s="2">
        <v>40967.192361111112</v>
      </c>
      <c r="D1363" s="3" t="s">
        <v>33</v>
      </c>
      <c r="E1363" s="3" t="s">
        <v>139</v>
      </c>
      <c r="F1363" s="3">
        <v>0</v>
      </c>
      <c r="G1363" s="3" t="s">
        <v>66</v>
      </c>
    </row>
    <row r="1364" spans="2:7" x14ac:dyDescent="0.25">
      <c r="B1364" s="3" t="s">
        <v>67</v>
      </c>
      <c r="C1364" s="2">
        <v>41000.125694444447</v>
      </c>
      <c r="D1364" s="3" t="s">
        <v>33</v>
      </c>
      <c r="E1364" s="3" t="s">
        <v>135</v>
      </c>
      <c r="F1364" s="3">
        <v>0</v>
      </c>
      <c r="G1364" s="3" t="s">
        <v>66</v>
      </c>
    </row>
    <row r="1365" spans="2:7" x14ac:dyDescent="0.25">
      <c r="B1365" s="3" t="s">
        <v>67</v>
      </c>
      <c r="C1365" s="2">
        <v>41000.140972222223</v>
      </c>
      <c r="D1365" s="3" t="s">
        <v>33</v>
      </c>
      <c r="E1365" s="3" t="s">
        <v>37</v>
      </c>
      <c r="F1365" s="3">
        <v>0</v>
      </c>
      <c r="G1365" s="3" t="s">
        <v>66</v>
      </c>
    </row>
    <row r="1366" spans="2:7" x14ac:dyDescent="0.25">
      <c r="B1366" s="3" t="s">
        <v>67</v>
      </c>
      <c r="C1366" s="2">
        <v>41012.730555555558</v>
      </c>
      <c r="D1366" s="3" t="s">
        <v>33</v>
      </c>
      <c r="E1366" s="3" t="s">
        <v>135</v>
      </c>
      <c r="F1366" s="3">
        <v>0</v>
      </c>
      <c r="G1366" s="3" t="s">
        <v>66</v>
      </c>
    </row>
    <row r="1367" spans="2:7" x14ac:dyDescent="0.25">
      <c r="B1367" s="3" t="s">
        <v>67</v>
      </c>
      <c r="C1367" s="2">
        <v>41128.5</v>
      </c>
      <c r="D1367" s="3" t="s">
        <v>15</v>
      </c>
      <c r="E1367" s="3" t="s">
        <v>15</v>
      </c>
      <c r="F1367" s="3">
        <v>0</v>
      </c>
      <c r="G1367" s="3" t="s">
        <v>66</v>
      </c>
    </row>
    <row r="1368" spans="2:7" hidden="1" x14ac:dyDescent="0.25">
      <c r="B1368" s="3" t="s">
        <v>67</v>
      </c>
      <c r="C1368" s="2">
        <v>41132.607638888891</v>
      </c>
      <c r="D1368" s="3" t="s">
        <v>33</v>
      </c>
      <c r="E1368" s="3" t="s">
        <v>34</v>
      </c>
      <c r="F1368" s="3">
        <v>0</v>
      </c>
      <c r="G1368" s="3" t="s">
        <v>66</v>
      </c>
    </row>
    <row r="1369" spans="2:7" hidden="1" x14ac:dyDescent="0.25">
      <c r="B1369" s="3" t="s">
        <v>67</v>
      </c>
      <c r="C1369" s="2">
        <v>41156.581250000003</v>
      </c>
      <c r="D1369" s="3" t="s">
        <v>33</v>
      </c>
      <c r="E1369" s="3" t="s">
        <v>34</v>
      </c>
      <c r="F1369" s="3">
        <v>0</v>
      </c>
      <c r="G1369" s="3" t="s">
        <v>66</v>
      </c>
    </row>
    <row r="1370" spans="2:7" x14ac:dyDescent="0.25">
      <c r="B1370" s="3" t="s">
        <v>67</v>
      </c>
      <c r="C1370" s="2">
        <v>41194.717361111114</v>
      </c>
      <c r="D1370" s="3" t="s">
        <v>15</v>
      </c>
      <c r="E1370" s="3" t="s">
        <v>15</v>
      </c>
      <c r="F1370" s="3">
        <v>0</v>
      </c>
      <c r="G1370" s="3" t="s">
        <v>66</v>
      </c>
    </row>
    <row r="1371" spans="2:7" hidden="1" x14ac:dyDescent="0.25">
      <c r="B1371" s="3" t="s">
        <v>67</v>
      </c>
      <c r="C1371" s="2">
        <v>41476.597222222219</v>
      </c>
      <c r="D1371" s="3" t="s">
        <v>33</v>
      </c>
      <c r="E1371" s="3" t="s">
        <v>34</v>
      </c>
      <c r="F1371" s="3">
        <v>0</v>
      </c>
      <c r="G1371" s="3" t="s">
        <v>66</v>
      </c>
    </row>
    <row r="1372" spans="2:7" x14ac:dyDescent="0.25">
      <c r="B1372" s="3" t="s">
        <v>67</v>
      </c>
      <c r="C1372" s="2">
        <v>41512.359027777777</v>
      </c>
      <c r="D1372" s="3" t="s">
        <v>7</v>
      </c>
      <c r="E1372" s="3" t="s">
        <v>19</v>
      </c>
      <c r="F1372" s="3">
        <v>0</v>
      </c>
      <c r="G1372" s="3" t="s">
        <v>66</v>
      </c>
    </row>
    <row r="1373" spans="2:7" hidden="1" x14ac:dyDescent="0.25">
      <c r="B1373" s="3" t="s">
        <v>67</v>
      </c>
      <c r="C1373" s="2">
        <v>41520.718055555553</v>
      </c>
      <c r="D1373" s="3" t="s">
        <v>33</v>
      </c>
      <c r="E1373" s="3" t="s">
        <v>34</v>
      </c>
      <c r="F1373" s="3">
        <v>0</v>
      </c>
      <c r="G1373" s="3" t="s">
        <v>66</v>
      </c>
    </row>
    <row r="1374" spans="2:7" hidden="1" x14ac:dyDescent="0.25">
      <c r="B1374" s="3" t="s">
        <v>67</v>
      </c>
      <c r="C1374" s="2">
        <v>41575.40625</v>
      </c>
      <c r="D1374" s="3" t="s">
        <v>7</v>
      </c>
      <c r="E1374" s="3" t="s">
        <v>14</v>
      </c>
      <c r="F1374" s="3">
        <v>0</v>
      </c>
      <c r="G1374" s="3" t="s">
        <v>66</v>
      </c>
    </row>
    <row r="1375" spans="2:7" x14ac:dyDescent="0.25">
      <c r="B1375" s="3" t="s">
        <v>67</v>
      </c>
      <c r="C1375" s="2">
        <v>41609.563194444447</v>
      </c>
      <c r="D1375" s="3" t="s">
        <v>7</v>
      </c>
      <c r="E1375" s="3" t="s">
        <v>136</v>
      </c>
      <c r="F1375" s="3">
        <v>0</v>
      </c>
      <c r="G1375" s="3" t="s">
        <v>66</v>
      </c>
    </row>
    <row r="1376" spans="2:7" x14ac:dyDescent="0.25">
      <c r="B1376" s="3" t="s">
        <v>67</v>
      </c>
      <c r="C1376" s="2">
        <v>41698.374305555553</v>
      </c>
      <c r="D1376" s="3" t="s">
        <v>33</v>
      </c>
      <c r="E1376" s="3" t="s">
        <v>135</v>
      </c>
      <c r="F1376" s="3">
        <v>0</v>
      </c>
      <c r="G1376" s="3" t="s">
        <v>66</v>
      </c>
    </row>
    <row r="1377" spans="2:7" hidden="1" x14ac:dyDescent="0.25">
      <c r="B1377" s="3" t="s">
        <v>67</v>
      </c>
      <c r="C1377" s="2">
        <v>41698.8125</v>
      </c>
      <c r="D1377" s="3" t="s">
        <v>7</v>
      </c>
      <c r="E1377" s="3" t="s">
        <v>62</v>
      </c>
      <c r="F1377" s="3">
        <v>0</v>
      </c>
      <c r="G1377" s="3" t="s">
        <v>66</v>
      </c>
    </row>
    <row r="1378" spans="2:7" hidden="1" x14ac:dyDescent="0.25">
      <c r="B1378" s="3" t="s">
        <v>67</v>
      </c>
      <c r="C1378" s="2">
        <v>41730.197222222225</v>
      </c>
      <c r="D1378" s="3" t="s">
        <v>10</v>
      </c>
      <c r="E1378" s="3" t="s">
        <v>85</v>
      </c>
      <c r="F1378" s="3">
        <v>0</v>
      </c>
      <c r="G1378" s="3" t="s">
        <v>66</v>
      </c>
    </row>
    <row r="1379" spans="2:7" x14ac:dyDescent="0.25">
      <c r="B1379" s="3" t="s">
        <v>67</v>
      </c>
      <c r="C1379" s="2">
        <v>41736.425694444442</v>
      </c>
      <c r="D1379" s="3" t="s">
        <v>7</v>
      </c>
      <c r="E1379" s="3" t="s">
        <v>41</v>
      </c>
      <c r="F1379" s="3">
        <v>0</v>
      </c>
      <c r="G1379" s="3" t="s">
        <v>66</v>
      </c>
    </row>
    <row r="1380" spans="2:7" x14ac:dyDescent="0.25">
      <c r="B1380" s="3" t="s">
        <v>67</v>
      </c>
      <c r="C1380" s="2">
        <v>41736.618055555555</v>
      </c>
      <c r="D1380" s="3" t="s">
        <v>7</v>
      </c>
      <c r="E1380" s="3" t="s">
        <v>41</v>
      </c>
      <c r="F1380" s="3">
        <v>0</v>
      </c>
      <c r="G1380" s="3" t="s">
        <v>66</v>
      </c>
    </row>
    <row r="1381" spans="2:7" x14ac:dyDescent="0.25">
      <c r="B1381" s="3" t="s">
        <v>67</v>
      </c>
      <c r="C1381" s="2">
        <v>41742.336111111108</v>
      </c>
      <c r="D1381" s="3" t="s">
        <v>7</v>
      </c>
      <c r="E1381" s="3" t="s">
        <v>8</v>
      </c>
      <c r="F1381" s="3">
        <v>0</v>
      </c>
      <c r="G1381" s="3" t="s">
        <v>66</v>
      </c>
    </row>
    <row r="1382" spans="2:7" x14ac:dyDescent="0.25">
      <c r="B1382" s="3" t="s">
        <v>67</v>
      </c>
      <c r="C1382" s="2">
        <v>41743.349305555559</v>
      </c>
      <c r="D1382" s="3" t="s">
        <v>7</v>
      </c>
      <c r="E1382" s="3" t="s">
        <v>19</v>
      </c>
      <c r="F1382" s="3">
        <v>0</v>
      </c>
      <c r="G1382" s="3" t="s">
        <v>66</v>
      </c>
    </row>
    <row r="1383" spans="2:7" hidden="1" x14ac:dyDescent="0.25">
      <c r="B1383" s="3" t="s">
        <v>67</v>
      </c>
      <c r="C1383" s="2">
        <v>41810.228472222225</v>
      </c>
      <c r="D1383" s="3" t="s">
        <v>10</v>
      </c>
      <c r="E1383" s="3" t="s">
        <v>11</v>
      </c>
      <c r="F1383" s="3">
        <v>0</v>
      </c>
      <c r="G1383" s="3" t="s">
        <v>66</v>
      </c>
    </row>
    <row r="1384" spans="2:7" x14ac:dyDescent="0.25">
      <c r="B1384" s="3" t="s">
        <v>67</v>
      </c>
      <c r="C1384" s="2">
        <v>41817.824305555558</v>
      </c>
      <c r="D1384" s="3" t="s">
        <v>15</v>
      </c>
      <c r="E1384" s="3" t="s">
        <v>15</v>
      </c>
      <c r="F1384" s="3">
        <v>0</v>
      </c>
      <c r="G1384" s="3" t="s">
        <v>66</v>
      </c>
    </row>
    <row r="1385" spans="2:7" hidden="1" x14ac:dyDescent="0.25">
      <c r="B1385" s="3" t="s">
        <v>67</v>
      </c>
      <c r="C1385" s="2">
        <v>42064.998611111114</v>
      </c>
      <c r="D1385" s="3" t="s">
        <v>10</v>
      </c>
      <c r="E1385" s="3" t="s">
        <v>11</v>
      </c>
      <c r="F1385" s="3">
        <v>0</v>
      </c>
      <c r="G1385" s="3" t="s">
        <v>66</v>
      </c>
    </row>
    <row r="1386" spans="2:7" x14ac:dyDescent="0.25">
      <c r="B1386" s="3" t="s">
        <v>68</v>
      </c>
      <c r="C1386" s="2">
        <v>38361.276388888888</v>
      </c>
      <c r="D1386" s="3" t="s">
        <v>33</v>
      </c>
      <c r="E1386" s="3" t="s">
        <v>135</v>
      </c>
      <c r="F1386" s="3">
        <v>0</v>
      </c>
      <c r="G1386" s="3" t="s">
        <v>66</v>
      </c>
    </row>
    <row r="1387" spans="2:7" x14ac:dyDescent="0.25">
      <c r="B1387" s="3" t="s">
        <v>68</v>
      </c>
      <c r="C1387" s="2">
        <v>38395.584027777775</v>
      </c>
      <c r="D1387" s="3" t="s">
        <v>15</v>
      </c>
      <c r="E1387" s="3" t="s">
        <v>15</v>
      </c>
      <c r="F1387" s="3">
        <v>0</v>
      </c>
      <c r="G1387" s="3" t="s">
        <v>66</v>
      </c>
    </row>
    <row r="1388" spans="2:7" x14ac:dyDescent="0.25">
      <c r="B1388" s="3" t="s">
        <v>68</v>
      </c>
      <c r="C1388" s="2">
        <v>38408.65347222222</v>
      </c>
      <c r="D1388" s="3" t="s">
        <v>15</v>
      </c>
      <c r="E1388" s="3" t="s">
        <v>15</v>
      </c>
      <c r="F1388" s="3">
        <v>0</v>
      </c>
      <c r="G1388" s="3" t="s">
        <v>66</v>
      </c>
    </row>
    <row r="1389" spans="2:7" x14ac:dyDescent="0.25">
      <c r="B1389" s="3" t="s">
        <v>68</v>
      </c>
      <c r="C1389" s="2">
        <v>38416.726388888892</v>
      </c>
      <c r="D1389" s="3" t="s">
        <v>15</v>
      </c>
      <c r="E1389" s="3" t="s">
        <v>15</v>
      </c>
      <c r="F1389" s="3">
        <v>0</v>
      </c>
      <c r="G1389" s="3" t="s">
        <v>66</v>
      </c>
    </row>
    <row r="1390" spans="2:7" x14ac:dyDescent="0.25">
      <c r="B1390" s="3" t="s">
        <v>68</v>
      </c>
      <c r="C1390" s="2">
        <v>38424.270138888889</v>
      </c>
      <c r="D1390" s="3" t="s">
        <v>15</v>
      </c>
      <c r="E1390" s="3" t="s">
        <v>15</v>
      </c>
      <c r="F1390" s="3">
        <v>0</v>
      </c>
      <c r="G1390" s="3" t="s">
        <v>66</v>
      </c>
    </row>
    <row r="1391" spans="2:7" x14ac:dyDescent="0.25">
      <c r="B1391" s="3" t="s">
        <v>68</v>
      </c>
      <c r="C1391" s="2">
        <v>38443.214583333334</v>
      </c>
      <c r="D1391" s="3" t="s">
        <v>33</v>
      </c>
      <c r="E1391" s="3" t="s">
        <v>135</v>
      </c>
      <c r="F1391" s="3">
        <v>0</v>
      </c>
      <c r="G1391" s="3" t="s">
        <v>66</v>
      </c>
    </row>
    <row r="1392" spans="2:7" x14ac:dyDescent="0.25">
      <c r="B1392" s="3" t="s">
        <v>68</v>
      </c>
      <c r="C1392" s="2">
        <v>38478.029861111114</v>
      </c>
      <c r="D1392" s="3" t="s">
        <v>15</v>
      </c>
      <c r="E1392" s="3" t="s">
        <v>15</v>
      </c>
      <c r="F1392" s="3">
        <v>0</v>
      </c>
      <c r="G1392" s="3" t="s">
        <v>66</v>
      </c>
    </row>
    <row r="1393" spans="2:7" hidden="1" x14ac:dyDescent="0.25">
      <c r="B1393" s="3" t="s">
        <v>68</v>
      </c>
      <c r="C1393" s="2">
        <v>38478.316666666666</v>
      </c>
      <c r="D1393" s="3" t="s">
        <v>10</v>
      </c>
      <c r="E1393" s="3" t="s">
        <v>11</v>
      </c>
      <c r="F1393" s="3">
        <v>0</v>
      </c>
      <c r="G1393" s="3" t="s">
        <v>66</v>
      </c>
    </row>
    <row r="1394" spans="2:7" hidden="1" x14ac:dyDescent="0.25">
      <c r="B1394" s="3" t="s">
        <v>68</v>
      </c>
      <c r="C1394" s="2">
        <v>38479.011111111111</v>
      </c>
      <c r="D1394" s="3" t="s">
        <v>12</v>
      </c>
      <c r="E1394" s="3" t="s">
        <v>13</v>
      </c>
      <c r="F1394" s="3">
        <v>0</v>
      </c>
      <c r="G1394" s="3" t="s">
        <v>66</v>
      </c>
    </row>
    <row r="1395" spans="2:7" x14ac:dyDescent="0.25">
      <c r="B1395" s="3" t="s">
        <v>68</v>
      </c>
      <c r="C1395" s="2">
        <v>38488.345833333333</v>
      </c>
      <c r="D1395" s="3" t="s">
        <v>15</v>
      </c>
      <c r="E1395" s="3" t="s">
        <v>15</v>
      </c>
      <c r="F1395" s="3">
        <v>0</v>
      </c>
      <c r="G1395" s="3" t="s">
        <v>66</v>
      </c>
    </row>
    <row r="1396" spans="2:7" x14ac:dyDescent="0.25">
      <c r="B1396" s="3" t="s">
        <v>68</v>
      </c>
      <c r="C1396" s="2">
        <v>38511.995833333334</v>
      </c>
      <c r="D1396" s="3" t="s">
        <v>15</v>
      </c>
      <c r="E1396" s="3" t="s">
        <v>15</v>
      </c>
      <c r="F1396" s="3">
        <v>0</v>
      </c>
      <c r="G1396" s="3" t="s">
        <v>66</v>
      </c>
    </row>
    <row r="1397" spans="2:7" x14ac:dyDescent="0.25">
      <c r="B1397" s="3" t="s">
        <v>68</v>
      </c>
      <c r="C1397" s="2">
        <v>38551.811111111114</v>
      </c>
      <c r="D1397" s="3" t="s">
        <v>15</v>
      </c>
      <c r="E1397" s="3" t="s">
        <v>15</v>
      </c>
      <c r="F1397" s="3">
        <v>0</v>
      </c>
      <c r="G1397" s="3" t="s">
        <v>66</v>
      </c>
    </row>
    <row r="1398" spans="2:7" hidden="1" x14ac:dyDescent="0.25">
      <c r="B1398" s="3" t="s">
        <v>68</v>
      </c>
      <c r="C1398" s="2">
        <v>38554.491666666669</v>
      </c>
      <c r="D1398" s="3" t="s">
        <v>12</v>
      </c>
      <c r="E1398" s="3" t="s">
        <v>71</v>
      </c>
      <c r="F1398" s="3">
        <v>0</v>
      </c>
      <c r="G1398" s="3" t="s">
        <v>66</v>
      </c>
    </row>
    <row r="1399" spans="2:7" hidden="1" x14ac:dyDescent="0.25">
      <c r="B1399" s="3" t="s">
        <v>68</v>
      </c>
      <c r="C1399" s="2">
        <v>38556.238194444442</v>
      </c>
      <c r="D1399" s="3" t="s">
        <v>33</v>
      </c>
      <c r="E1399" s="3" t="s">
        <v>34</v>
      </c>
      <c r="F1399" s="3">
        <v>0</v>
      </c>
      <c r="G1399" s="3" t="s">
        <v>66</v>
      </c>
    </row>
    <row r="1400" spans="2:7" hidden="1" x14ac:dyDescent="0.25">
      <c r="B1400" s="3" t="s">
        <v>68</v>
      </c>
      <c r="C1400" s="2">
        <v>38556.29791666667</v>
      </c>
      <c r="D1400" s="3" t="s">
        <v>33</v>
      </c>
      <c r="E1400" s="3" t="s">
        <v>34</v>
      </c>
      <c r="F1400" s="3">
        <v>0</v>
      </c>
      <c r="G1400" s="3" t="s">
        <v>66</v>
      </c>
    </row>
    <row r="1401" spans="2:7" x14ac:dyDescent="0.25">
      <c r="B1401" s="3" t="s">
        <v>68</v>
      </c>
      <c r="C1401" s="2">
        <v>38568.332638888889</v>
      </c>
      <c r="D1401" s="3" t="s">
        <v>15</v>
      </c>
      <c r="E1401" s="3" t="s">
        <v>15</v>
      </c>
      <c r="F1401" s="3">
        <v>0</v>
      </c>
      <c r="G1401" s="3" t="s">
        <v>66</v>
      </c>
    </row>
    <row r="1402" spans="2:7" hidden="1" x14ac:dyDescent="0.25">
      <c r="B1402" s="3" t="s">
        <v>68</v>
      </c>
      <c r="C1402" s="2">
        <v>38591.615972222222</v>
      </c>
      <c r="D1402" s="3" t="s">
        <v>12</v>
      </c>
      <c r="E1402" s="3" t="s">
        <v>13</v>
      </c>
      <c r="F1402" s="3">
        <v>0</v>
      </c>
      <c r="G1402" s="3" t="s">
        <v>66</v>
      </c>
    </row>
    <row r="1403" spans="2:7" hidden="1" x14ac:dyDescent="0.25">
      <c r="B1403" s="3" t="s">
        <v>68</v>
      </c>
      <c r="C1403" s="2">
        <v>38593.006249999999</v>
      </c>
      <c r="D1403" s="3" t="s">
        <v>12</v>
      </c>
      <c r="E1403" s="3" t="s">
        <v>13</v>
      </c>
      <c r="F1403" s="3">
        <v>0</v>
      </c>
      <c r="G1403" s="3" t="s">
        <v>66</v>
      </c>
    </row>
    <row r="1404" spans="2:7" hidden="1" x14ac:dyDescent="0.25">
      <c r="B1404" s="3" t="s">
        <v>68</v>
      </c>
      <c r="C1404" s="2">
        <v>38598.292361111111</v>
      </c>
      <c r="D1404" s="3" t="s">
        <v>10</v>
      </c>
      <c r="E1404" s="3" t="s">
        <v>11</v>
      </c>
      <c r="F1404" s="3">
        <v>0</v>
      </c>
      <c r="G1404" s="3" t="s">
        <v>66</v>
      </c>
    </row>
    <row r="1405" spans="2:7" hidden="1" x14ac:dyDescent="0.25">
      <c r="B1405" s="3" t="s">
        <v>68</v>
      </c>
      <c r="C1405" s="2">
        <v>38616.305555555555</v>
      </c>
      <c r="D1405" s="3" t="s">
        <v>28</v>
      </c>
      <c r="E1405" s="3" t="s">
        <v>160</v>
      </c>
      <c r="F1405" s="3">
        <v>0</v>
      </c>
      <c r="G1405" s="3" t="s">
        <v>66</v>
      </c>
    </row>
    <row r="1406" spans="2:7" hidden="1" x14ac:dyDescent="0.25">
      <c r="B1406" s="3" t="s">
        <v>68</v>
      </c>
      <c r="C1406" s="2">
        <v>38636.581250000003</v>
      </c>
      <c r="D1406" s="3" t="s">
        <v>10</v>
      </c>
      <c r="E1406" s="3" t="s">
        <v>11</v>
      </c>
      <c r="F1406" s="3">
        <v>0</v>
      </c>
      <c r="G1406" s="3" t="s">
        <v>66</v>
      </c>
    </row>
    <row r="1407" spans="2:7" x14ac:dyDescent="0.25">
      <c r="B1407" s="3" t="s">
        <v>68</v>
      </c>
      <c r="C1407" s="2">
        <v>38660.633333333331</v>
      </c>
      <c r="D1407" s="3" t="s">
        <v>15</v>
      </c>
      <c r="E1407" s="3" t="s">
        <v>15</v>
      </c>
      <c r="F1407" s="3">
        <v>0</v>
      </c>
      <c r="G1407" s="3" t="s">
        <v>66</v>
      </c>
    </row>
    <row r="1408" spans="2:7" x14ac:dyDescent="0.25">
      <c r="B1408" s="3" t="s">
        <v>68</v>
      </c>
      <c r="C1408" s="2">
        <v>38683.254166666666</v>
      </c>
      <c r="D1408" s="3" t="s">
        <v>15</v>
      </c>
      <c r="E1408" s="3" t="s">
        <v>15</v>
      </c>
      <c r="F1408" s="3">
        <v>0</v>
      </c>
      <c r="G1408" s="3" t="s">
        <v>66</v>
      </c>
    </row>
    <row r="1409" spans="2:7" x14ac:dyDescent="0.25">
      <c r="B1409" s="3" t="s">
        <v>68</v>
      </c>
      <c r="C1409" s="2">
        <v>38687.682638888888</v>
      </c>
      <c r="D1409" s="3" t="s">
        <v>15</v>
      </c>
      <c r="E1409" s="3" t="s">
        <v>15</v>
      </c>
      <c r="F1409" s="3">
        <v>0</v>
      </c>
      <c r="G1409" s="3" t="s">
        <v>66</v>
      </c>
    </row>
    <row r="1410" spans="2:7" x14ac:dyDescent="0.25">
      <c r="B1410" s="3" t="s">
        <v>68</v>
      </c>
      <c r="C1410" s="2">
        <v>38716.699305555558</v>
      </c>
      <c r="D1410" s="3" t="s">
        <v>15</v>
      </c>
      <c r="E1410" s="3" t="s">
        <v>15</v>
      </c>
      <c r="F1410" s="3">
        <v>0</v>
      </c>
      <c r="G1410" s="3" t="s">
        <v>66</v>
      </c>
    </row>
    <row r="1411" spans="2:7" hidden="1" x14ac:dyDescent="0.25">
      <c r="B1411" s="3" t="s">
        <v>68</v>
      </c>
      <c r="C1411" s="2">
        <v>38786.313888888886</v>
      </c>
      <c r="D1411" s="3" t="s">
        <v>33</v>
      </c>
      <c r="E1411" s="3" t="s">
        <v>139</v>
      </c>
      <c r="F1411" s="3">
        <v>0</v>
      </c>
      <c r="G1411" s="3" t="s">
        <v>66</v>
      </c>
    </row>
    <row r="1412" spans="2:7" hidden="1" x14ac:dyDescent="0.25">
      <c r="B1412" s="3" t="s">
        <v>68</v>
      </c>
      <c r="C1412" s="2">
        <v>38799.121527777781</v>
      </c>
      <c r="D1412" s="3" t="s">
        <v>10</v>
      </c>
      <c r="E1412" s="3" t="s">
        <v>85</v>
      </c>
      <c r="F1412" s="3">
        <v>0</v>
      </c>
      <c r="G1412" s="3" t="s">
        <v>66</v>
      </c>
    </row>
    <row r="1413" spans="2:7" x14ac:dyDescent="0.25">
      <c r="B1413" s="3" t="s">
        <v>68</v>
      </c>
      <c r="C1413" s="2">
        <v>38828.588194444441</v>
      </c>
      <c r="D1413" s="3" t="s">
        <v>7</v>
      </c>
      <c r="E1413" s="3" t="s">
        <v>41</v>
      </c>
      <c r="F1413" s="3">
        <v>0</v>
      </c>
      <c r="G1413" s="3" t="s">
        <v>66</v>
      </c>
    </row>
    <row r="1414" spans="2:7" x14ac:dyDescent="0.25">
      <c r="B1414" s="3" t="s">
        <v>68</v>
      </c>
      <c r="C1414" s="2">
        <v>38852.768750000003</v>
      </c>
      <c r="D1414" s="3" t="s">
        <v>15</v>
      </c>
      <c r="E1414" s="3" t="s">
        <v>15</v>
      </c>
      <c r="F1414" s="3">
        <v>0</v>
      </c>
      <c r="G1414" s="3" t="s">
        <v>66</v>
      </c>
    </row>
    <row r="1415" spans="2:7" x14ac:dyDescent="0.25">
      <c r="B1415" s="3" t="s">
        <v>68</v>
      </c>
      <c r="C1415" s="2">
        <v>38854.443749999999</v>
      </c>
      <c r="D1415" s="3" t="s">
        <v>15</v>
      </c>
      <c r="E1415" s="3" t="s">
        <v>15</v>
      </c>
      <c r="F1415" s="3">
        <v>0</v>
      </c>
      <c r="G1415" s="3" t="s">
        <v>66</v>
      </c>
    </row>
    <row r="1416" spans="2:7" x14ac:dyDescent="0.25">
      <c r="B1416" s="3" t="s">
        <v>68</v>
      </c>
      <c r="C1416" s="2">
        <v>38857.736111111109</v>
      </c>
      <c r="D1416" s="3" t="s">
        <v>15</v>
      </c>
      <c r="E1416" s="3" t="s">
        <v>15</v>
      </c>
      <c r="F1416" s="3">
        <v>0</v>
      </c>
      <c r="G1416" s="3" t="s">
        <v>66</v>
      </c>
    </row>
    <row r="1417" spans="2:7" x14ac:dyDescent="0.25">
      <c r="B1417" s="3" t="s">
        <v>68</v>
      </c>
      <c r="C1417" s="2">
        <v>38868.351388888892</v>
      </c>
      <c r="D1417" s="3" t="s">
        <v>15</v>
      </c>
      <c r="E1417" s="3" t="s">
        <v>15</v>
      </c>
      <c r="F1417" s="3">
        <v>0</v>
      </c>
      <c r="G1417" s="3" t="s">
        <v>66</v>
      </c>
    </row>
    <row r="1418" spans="2:7" hidden="1" x14ac:dyDescent="0.25">
      <c r="B1418" s="3" t="s">
        <v>68</v>
      </c>
      <c r="C1418" s="2">
        <v>38884.072916666664</v>
      </c>
      <c r="D1418" s="3" t="s">
        <v>12</v>
      </c>
      <c r="E1418" s="3" t="s">
        <v>13</v>
      </c>
      <c r="F1418" s="3">
        <v>0</v>
      </c>
      <c r="G1418" s="3" t="s">
        <v>66</v>
      </c>
    </row>
    <row r="1419" spans="2:7" hidden="1" x14ac:dyDescent="0.25">
      <c r="B1419" s="3" t="s">
        <v>68</v>
      </c>
      <c r="C1419" s="2">
        <v>38913.681944444441</v>
      </c>
      <c r="D1419" s="3" t="s">
        <v>33</v>
      </c>
      <c r="E1419" s="3" t="s">
        <v>34</v>
      </c>
      <c r="F1419" s="3">
        <v>1</v>
      </c>
      <c r="G1419" s="3" t="s">
        <v>66</v>
      </c>
    </row>
    <row r="1420" spans="2:7" x14ac:dyDescent="0.25">
      <c r="B1420" s="3" t="s">
        <v>68</v>
      </c>
      <c r="C1420" s="2">
        <v>38944.459722222222</v>
      </c>
      <c r="D1420" s="3" t="s">
        <v>15</v>
      </c>
      <c r="E1420" s="3" t="s">
        <v>15</v>
      </c>
      <c r="F1420" s="3">
        <v>0</v>
      </c>
      <c r="G1420" s="3" t="s">
        <v>66</v>
      </c>
    </row>
    <row r="1421" spans="2:7" hidden="1" x14ac:dyDescent="0.25">
      <c r="B1421" s="3" t="s">
        <v>68</v>
      </c>
      <c r="C1421" s="2">
        <v>38952.576388888891</v>
      </c>
      <c r="D1421" s="3" t="s">
        <v>33</v>
      </c>
      <c r="E1421" s="3" t="s">
        <v>34</v>
      </c>
      <c r="F1421" s="3">
        <v>0</v>
      </c>
      <c r="G1421" s="3" t="s">
        <v>66</v>
      </c>
    </row>
    <row r="1422" spans="2:7" x14ac:dyDescent="0.25">
      <c r="B1422" s="3" t="s">
        <v>68</v>
      </c>
      <c r="C1422" s="2">
        <v>38958.561805555553</v>
      </c>
      <c r="D1422" s="3" t="s">
        <v>15</v>
      </c>
      <c r="E1422" s="3" t="s">
        <v>15</v>
      </c>
      <c r="F1422" s="3">
        <v>0</v>
      </c>
      <c r="G1422" s="3" t="s">
        <v>66</v>
      </c>
    </row>
    <row r="1423" spans="2:7" hidden="1" x14ac:dyDescent="0.25">
      <c r="B1423" s="3" t="s">
        <v>68</v>
      </c>
      <c r="C1423" s="2">
        <v>39015.438194444447</v>
      </c>
      <c r="D1423" s="3" t="s">
        <v>12</v>
      </c>
      <c r="E1423" s="3" t="s">
        <v>13</v>
      </c>
      <c r="F1423" s="3">
        <v>0</v>
      </c>
      <c r="G1423" s="3" t="s">
        <v>66</v>
      </c>
    </row>
    <row r="1424" spans="2:7" x14ac:dyDescent="0.25">
      <c r="B1424" s="3" t="s">
        <v>68</v>
      </c>
      <c r="C1424" s="2">
        <v>39026.243055555555</v>
      </c>
      <c r="D1424" s="3" t="s">
        <v>15</v>
      </c>
      <c r="E1424" s="3" t="s">
        <v>15</v>
      </c>
      <c r="F1424" s="3">
        <v>0</v>
      </c>
      <c r="G1424" s="3" t="s">
        <v>66</v>
      </c>
    </row>
    <row r="1425" spans="2:7" x14ac:dyDescent="0.25">
      <c r="B1425" s="3" t="s">
        <v>68</v>
      </c>
      <c r="C1425" s="2">
        <v>39050.882638888892</v>
      </c>
      <c r="D1425" s="3" t="s">
        <v>33</v>
      </c>
      <c r="E1425" s="3" t="s">
        <v>135</v>
      </c>
      <c r="F1425" s="3">
        <v>0</v>
      </c>
      <c r="G1425" s="3" t="s">
        <v>66</v>
      </c>
    </row>
    <row r="1426" spans="2:7" x14ac:dyDescent="0.25">
      <c r="B1426" s="3" t="s">
        <v>68</v>
      </c>
      <c r="C1426" s="2">
        <v>39050.957638888889</v>
      </c>
      <c r="D1426" s="3" t="s">
        <v>33</v>
      </c>
      <c r="E1426" s="3" t="s">
        <v>135</v>
      </c>
      <c r="F1426" s="3">
        <v>0</v>
      </c>
      <c r="G1426" s="3" t="s">
        <v>66</v>
      </c>
    </row>
    <row r="1427" spans="2:7" x14ac:dyDescent="0.25">
      <c r="B1427" s="3" t="s">
        <v>68</v>
      </c>
      <c r="C1427" s="2">
        <v>39051.200694444444</v>
      </c>
      <c r="D1427" s="3" t="s">
        <v>15</v>
      </c>
      <c r="E1427" s="3" t="s">
        <v>15</v>
      </c>
      <c r="F1427" s="3">
        <v>0</v>
      </c>
      <c r="G1427" s="3" t="s">
        <v>66</v>
      </c>
    </row>
    <row r="1428" spans="2:7" x14ac:dyDescent="0.25">
      <c r="B1428" s="3" t="s">
        <v>68</v>
      </c>
      <c r="C1428" s="2">
        <v>39051.445138888892</v>
      </c>
      <c r="D1428" s="3" t="s">
        <v>15</v>
      </c>
      <c r="E1428" s="3" t="s">
        <v>15</v>
      </c>
      <c r="F1428" s="3">
        <v>0</v>
      </c>
      <c r="G1428" s="3" t="s">
        <v>66</v>
      </c>
    </row>
    <row r="1429" spans="2:7" x14ac:dyDescent="0.25">
      <c r="B1429" s="3" t="s">
        <v>68</v>
      </c>
      <c r="C1429" s="2">
        <v>39054.40625</v>
      </c>
      <c r="D1429" s="3" t="s">
        <v>7</v>
      </c>
      <c r="E1429" s="3" t="s">
        <v>8</v>
      </c>
      <c r="F1429" s="3">
        <v>0</v>
      </c>
      <c r="G1429" s="3" t="s">
        <v>66</v>
      </c>
    </row>
    <row r="1430" spans="2:7" x14ac:dyDescent="0.25">
      <c r="B1430" s="3" t="s">
        <v>68</v>
      </c>
      <c r="C1430" s="2">
        <v>39054.478472222225</v>
      </c>
      <c r="D1430" s="3" t="s">
        <v>33</v>
      </c>
      <c r="E1430" s="3" t="s">
        <v>135</v>
      </c>
      <c r="F1430" s="3">
        <v>0</v>
      </c>
      <c r="G1430" s="3" t="s">
        <v>66</v>
      </c>
    </row>
    <row r="1431" spans="2:7" x14ac:dyDescent="0.25">
      <c r="B1431" s="3" t="s">
        <v>68</v>
      </c>
      <c r="C1431" s="2">
        <v>39058.28402777778</v>
      </c>
      <c r="D1431" s="3" t="s">
        <v>15</v>
      </c>
      <c r="E1431" s="3" t="s">
        <v>15</v>
      </c>
      <c r="F1431" s="3">
        <v>0</v>
      </c>
      <c r="G1431" s="3" t="s">
        <v>66</v>
      </c>
    </row>
    <row r="1432" spans="2:7" x14ac:dyDescent="0.25">
      <c r="B1432" s="3" t="s">
        <v>68</v>
      </c>
      <c r="C1432" s="2">
        <v>39077.265277777777</v>
      </c>
      <c r="D1432" s="3" t="s">
        <v>15</v>
      </c>
      <c r="E1432" s="3" t="s">
        <v>15</v>
      </c>
      <c r="F1432" s="3">
        <v>0</v>
      </c>
      <c r="G1432" s="3" t="s">
        <v>66</v>
      </c>
    </row>
    <row r="1433" spans="2:7" x14ac:dyDescent="0.25">
      <c r="B1433" s="3" t="s">
        <v>68</v>
      </c>
      <c r="C1433" s="2">
        <v>39079.268055555556</v>
      </c>
      <c r="D1433" s="3" t="s">
        <v>15</v>
      </c>
      <c r="E1433" s="3" t="s">
        <v>15</v>
      </c>
      <c r="F1433" s="3">
        <v>0</v>
      </c>
      <c r="G1433" s="3" t="s">
        <v>66</v>
      </c>
    </row>
    <row r="1434" spans="2:7" x14ac:dyDescent="0.25">
      <c r="B1434" s="3" t="s">
        <v>68</v>
      </c>
      <c r="C1434" s="2">
        <v>39086.967361111114</v>
      </c>
      <c r="D1434" s="3" t="s">
        <v>33</v>
      </c>
      <c r="E1434" s="3" t="s">
        <v>135</v>
      </c>
      <c r="F1434" s="3">
        <v>0</v>
      </c>
      <c r="G1434" s="3" t="s">
        <v>66</v>
      </c>
    </row>
    <row r="1435" spans="2:7" x14ac:dyDescent="0.25">
      <c r="B1435" s="3" t="s">
        <v>68</v>
      </c>
      <c r="C1435" s="2">
        <v>39088.09375</v>
      </c>
      <c r="D1435" s="3" t="s">
        <v>33</v>
      </c>
      <c r="E1435" s="3" t="s">
        <v>37</v>
      </c>
      <c r="F1435" s="3">
        <v>0</v>
      </c>
      <c r="G1435" s="3" t="s">
        <v>66</v>
      </c>
    </row>
    <row r="1436" spans="2:7" x14ac:dyDescent="0.25">
      <c r="B1436" s="3" t="s">
        <v>68</v>
      </c>
      <c r="C1436" s="2">
        <v>39089.26666666667</v>
      </c>
      <c r="D1436" s="3" t="s">
        <v>33</v>
      </c>
      <c r="E1436" s="3" t="s">
        <v>135</v>
      </c>
      <c r="F1436" s="3">
        <v>0</v>
      </c>
      <c r="G1436" s="3" t="s">
        <v>66</v>
      </c>
    </row>
    <row r="1437" spans="2:7" x14ac:dyDescent="0.25">
      <c r="B1437" s="3" t="s">
        <v>68</v>
      </c>
      <c r="C1437" s="2">
        <v>39089.364583333336</v>
      </c>
      <c r="D1437" s="3" t="s">
        <v>33</v>
      </c>
      <c r="E1437" s="3" t="s">
        <v>135</v>
      </c>
      <c r="F1437" s="3">
        <v>0</v>
      </c>
      <c r="G1437" s="3" t="s">
        <v>66</v>
      </c>
    </row>
    <row r="1438" spans="2:7" x14ac:dyDescent="0.25">
      <c r="B1438" s="3" t="s">
        <v>68</v>
      </c>
      <c r="C1438" s="2">
        <v>39097.263888888891</v>
      </c>
      <c r="D1438" s="3" t="s">
        <v>15</v>
      </c>
      <c r="E1438" s="3" t="s">
        <v>15</v>
      </c>
      <c r="F1438" s="3">
        <v>0</v>
      </c>
      <c r="G1438" s="3" t="s">
        <v>66</v>
      </c>
    </row>
    <row r="1439" spans="2:7" x14ac:dyDescent="0.25">
      <c r="B1439" s="3" t="s">
        <v>68</v>
      </c>
      <c r="C1439" s="2">
        <v>39097.297222222223</v>
      </c>
      <c r="D1439" s="3" t="s">
        <v>15</v>
      </c>
      <c r="E1439" s="3" t="s">
        <v>15</v>
      </c>
      <c r="F1439" s="3">
        <v>0</v>
      </c>
      <c r="G1439" s="3" t="s">
        <v>66</v>
      </c>
    </row>
    <row r="1440" spans="2:7" x14ac:dyDescent="0.25">
      <c r="B1440" s="3" t="s">
        <v>68</v>
      </c>
      <c r="C1440" s="2">
        <v>39125.262499999997</v>
      </c>
      <c r="D1440" s="3" t="s">
        <v>15</v>
      </c>
      <c r="E1440" s="3" t="s">
        <v>15</v>
      </c>
      <c r="F1440" s="3">
        <v>0</v>
      </c>
      <c r="G1440" s="3" t="s">
        <v>66</v>
      </c>
    </row>
    <row r="1441" spans="2:7" x14ac:dyDescent="0.25">
      <c r="B1441" s="3" t="s">
        <v>68</v>
      </c>
      <c r="C1441" s="2">
        <v>39150.390972222223</v>
      </c>
      <c r="D1441" s="3" t="s">
        <v>15</v>
      </c>
      <c r="E1441" s="3" t="s">
        <v>15</v>
      </c>
      <c r="F1441" s="3">
        <v>0</v>
      </c>
      <c r="G1441" s="3" t="s">
        <v>66</v>
      </c>
    </row>
    <row r="1442" spans="2:7" x14ac:dyDescent="0.25">
      <c r="B1442" s="3" t="s">
        <v>68</v>
      </c>
      <c r="C1442" s="2">
        <v>39154.62777777778</v>
      </c>
      <c r="D1442" s="3" t="s">
        <v>7</v>
      </c>
      <c r="E1442" s="3" t="s">
        <v>41</v>
      </c>
      <c r="F1442" s="3">
        <v>0</v>
      </c>
      <c r="G1442" s="3" t="s">
        <v>66</v>
      </c>
    </row>
    <row r="1443" spans="2:7" x14ac:dyDescent="0.25">
      <c r="B1443" s="3" t="s">
        <v>68</v>
      </c>
      <c r="C1443" s="2">
        <v>39160.852777777778</v>
      </c>
      <c r="D1443" s="3" t="s">
        <v>15</v>
      </c>
      <c r="E1443" s="3" t="s">
        <v>15</v>
      </c>
      <c r="F1443" s="3">
        <v>0</v>
      </c>
      <c r="G1443" s="3" t="s">
        <v>66</v>
      </c>
    </row>
    <row r="1444" spans="2:7" x14ac:dyDescent="0.25">
      <c r="B1444" s="3" t="s">
        <v>68</v>
      </c>
      <c r="C1444" s="2">
        <v>39229.612500000003</v>
      </c>
      <c r="D1444" s="3" t="s">
        <v>15</v>
      </c>
      <c r="E1444" s="3" t="s">
        <v>15</v>
      </c>
      <c r="F1444" s="3">
        <v>0</v>
      </c>
      <c r="G1444" s="3" t="s">
        <v>66</v>
      </c>
    </row>
    <row r="1445" spans="2:7" x14ac:dyDescent="0.25">
      <c r="B1445" s="3" t="s">
        <v>68</v>
      </c>
      <c r="C1445" s="2">
        <v>39230.629166666666</v>
      </c>
      <c r="D1445" s="3" t="s">
        <v>7</v>
      </c>
      <c r="E1445" s="3" t="s">
        <v>16</v>
      </c>
      <c r="F1445" s="3">
        <v>0</v>
      </c>
      <c r="G1445" s="3" t="s">
        <v>66</v>
      </c>
    </row>
    <row r="1446" spans="2:7" hidden="1" x14ac:dyDescent="0.25">
      <c r="B1446" s="3" t="s">
        <v>68</v>
      </c>
      <c r="C1446" s="2">
        <v>39267.311111111114</v>
      </c>
      <c r="D1446" s="3" t="s">
        <v>7</v>
      </c>
      <c r="E1446" s="3" t="s">
        <v>14</v>
      </c>
      <c r="F1446" s="3">
        <v>1</v>
      </c>
      <c r="G1446" s="3" t="s">
        <v>66</v>
      </c>
    </row>
    <row r="1447" spans="2:7" x14ac:dyDescent="0.25">
      <c r="B1447" s="3" t="s">
        <v>68</v>
      </c>
      <c r="C1447" s="2">
        <v>39294.090277777781</v>
      </c>
      <c r="D1447" s="3" t="s">
        <v>15</v>
      </c>
      <c r="E1447" s="3" t="s">
        <v>15</v>
      </c>
      <c r="F1447" s="3">
        <v>0</v>
      </c>
      <c r="G1447" s="3" t="s">
        <v>66</v>
      </c>
    </row>
    <row r="1448" spans="2:7" hidden="1" x14ac:dyDescent="0.25">
      <c r="B1448" s="3" t="s">
        <v>68</v>
      </c>
      <c r="C1448" s="2">
        <v>39303.954861111109</v>
      </c>
      <c r="D1448" s="3" t="s">
        <v>12</v>
      </c>
      <c r="E1448" s="3" t="s">
        <v>13</v>
      </c>
      <c r="F1448" s="3">
        <v>0</v>
      </c>
      <c r="G1448" s="3" t="s">
        <v>66</v>
      </c>
    </row>
    <row r="1449" spans="2:7" x14ac:dyDescent="0.25">
      <c r="B1449" s="3" t="s">
        <v>68</v>
      </c>
      <c r="C1449" s="2">
        <v>39309.247916666667</v>
      </c>
      <c r="D1449" s="3" t="s">
        <v>15</v>
      </c>
      <c r="E1449" s="3" t="s">
        <v>15</v>
      </c>
      <c r="F1449" s="3">
        <v>0</v>
      </c>
      <c r="G1449" s="3" t="s">
        <v>66</v>
      </c>
    </row>
    <row r="1450" spans="2:7" hidden="1" x14ac:dyDescent="0.25">
      <c r="B1450" s="3" t="s">
        <v>68</v>
      </c>
      <c r="C1450" s="2">
        <v>39327.601388888892</v>
      </c>
      <c r="D1450" s="3" t="s">
        <v>28</v>
      </c>
      <c r="E1450" s="3" t="s">
        <v>160</v>
      </c>
      <c r="F1450" s="3">
        <v>0</v>
      </c>
      <c r="G1450" s="3" t="s">
        <v>66</v>
      </c>
    </row>
    <row r="1451" spans="2:7" x14ac:dyDescent="0.25">
      <c r="B1451" s="3" t="s">
        <v>68</v>
      </c>
      <c r="C1451" s="2">
        <v>39364.273611111108</v>
      </c>
      <c r="D1451" s="3" t="s">
        <v>15</v>
      </c>
      <c r="E1451" s="3" t="s">
        <v>15</v>
      </c>
      <c r="F1451" s="3">
        <v>0</v>
      </c>
      <c r="G1451" s="3" t="s">
        <v>66</v>
      </c>
    </row>
    <row r="1452" spans="2:7" x14ac:dyDescent="0.25">
      <c r="B1452" s="3" t="s">
        <v>68</v>
      </c>
      <c r="C1452" s="2">
        <v>39408.267361111109</v>
      </c>
      <c r="D1452" s="3" t="s">
        <v>15</v>
      </c>
      <c r="E1452" s="3" t="s">
        <v>15</v>
      </c>
      <c r="F1452" s="3">
        <v>0</v>
      </c>
      <c r="G1452" s="3" t="s">
        <v>66</v>
      </c>
    </row>
    <row r="1453" spans="2:7" x14ac:dyDescent="0.25">
      <c r="B1453" s="3" t="s">
        <v>68</v>
      </c>
      <c r="C1453" s="2">
        <v>39425.09375</v>
      </c>
      <c r="D1453" s="3" t="s">
        <v>15</v>
      </c>
      <c r="E1453" s="3" t="s">
        <v>15</v>
      </c>
      <c r="F1453" s="3">
        <v>0</v>
      </c>
      <c r="G1453" s="3" t="s">
        <v>66</v>
      </c>
    </row>
    <row r="1454" spans="2:7" hidden="1" x14ac:dyDescent="0.25">
      <c r="B1454" s="3" t="s">
        <v>68</v>
      </c>
      <c r="C1454" s="2">
        <v>39433.431250000001</v>
      </c>
      <c r="D1454" s="3" t="s">
        <v>10</v>
      </c>
      <c r="E1454" s="3" t="s">
        <v>11</v>
      </c>
      <c r="F1454" s="3">
        <v>0</v>
      </c>
      <c r="G1454" s="3" t="s">
        <v>66</v>
      </c>
    </row>
    <row r="1455" spans="2:7" x14ac:dyDescent="0.25">
      <c r="B1455" s="3" t="s">
        <v>68</v>
      </c>
      <c r="C1455" s="2">
        <v>39433.814583333333</v>
      </c>
      <c r="D1455" s="3" t="s">
        <v>15</v>
      </c>
      <c r="E1455" s="3" t="s">
        <v>15</v>
      </c>
      <c r="F1455" s="3">
        <v>0</v>
      </c>
      <c r="G1455" s="3" t="s">
        <v>66</v>
      </c>
    </row>
    <row r="1456" spans="2:7" x14ac:dyDescent="0.25">
      <c r="B1456" s="3" t="s">
        <v>68</v>
      </c>
      <c r="C1456" s="2">
        <v>39454.011805555558</v>
      </c>
      <c r="D1456" s="3" t="s">
        <v>33</v>
      </c>
      <c r="E1456" s="3" t="s">
        <v>135</v>
      </c>
      <c r="F1456" s="3">
        <v>0</v>
      </c>
      <c r="G1456" s="3" t="s">
        <v>66</v>
      </c>
    </row>
    <row r="1457" spans="2:7" hidden="1" x14ac:dyDescent="0.25">
      <c r="B1457" s="3" t="s">
        <v>68</v>
      </c>
      <c r="C1457" s="2">
        <v>39454.152777777781</v>
      </c>
      <c r="D1457" s="3" t="s">
        <v>33</v>
      </c>
      <c r="E1457" s="3" t="s">
        <v>178</v>
      </c>
      <c r="F1457" s="3">
        <v>0</v>
      </c>
      <c r="G1457" s="3" t="s">
        <v>66</v>
      </c>
    </row>
    <row r="1458" spans="2:7" hidden="1" x14ac:dyDescent="0.25">
      <c r="B1458" s="3" t="s">
        <v>68</v>
      </c>
      <c r="C1458" s="2">
        <v>39462.270833333336</v>
      </c>
      <c r="D1458" s="3" t="s">
        <v>10</v>
      </c>
      <c r="E1458" s="3" t="s">
        <v>11</v>
      </c>
      <c r="F1458" s="3">
        <v>0</v>
      </c>
      <c r="G1458" s="3" t="s">
        <v>66</v>
      </c>
    </row>
    <row r="1459" spans="2:7" x14ac:dyDescent="0.25">
      <c r="B1459" s="3" t="s">
        <v>68</v>
      </c>
      <c r="C1459" s="2">
        <v>39473.268750000003</v>
      </c>
      <c r="D1459" s="3" t="s">
        <v>15</v>
      </c>
      <c r="E1459" s="3" t="s">
        <v>15</v>
      </c>
      <c r="F1459" s="3">
        <v>0</v>
      </c>
      <c r="G1459" s="3" t="s">
        <v>66</v>
      </c>
    </row>
    <row r="1460" spans="2:7" x14ac:dyDescent="0.25">
      <c r="B1460" s="3" t="s">
        <v>68</v>
      </c>
      <c r="C1460" s="2">
        <v>39481.536805555559</v>
      </c>
      <c r="D1460" s="3" t="s">
        <v>33</v>
      </c>
      <c r="E1460" s="3" t="s">
        <v>135</v>
      </c>
      <c r="F1460" s="3">
        <v>0</v>
      </c>
      <c r="G1460" s="3" t="s">
        <v>66</v>
      </c>
    </row>
    <row r="1461" spans="2:7" x14ac:dyDescent="0.25">
      <c r="B1461" s="3" t="s">
        <v>68</v>
      </c>
      <c r="C1461" s="2">
        <v>39481.976388888892</v>
      </c>
      <c r="D1461" s="3" t="s">
        <v>33</v>
      </c>
      <c r="E1461" s="3" t="s">
        <v>135</v>
      </c>
      <c r="F1461" s="3">
        <v>0</v>
      </c>
      <c r="G1461" s="3" t="s">
        <v>66</v>
      </c>
    </row>
    <row r="1462" spans="2:7" x14ac:dyDescent="0.25">
      <c r="B1462" s="3" t="s">
        <v>68</v>
      </c>
      <c r="C1462" s="2">
        <v>39482.637499999997</v>
      </c>
      <c r="D1462" s="3" t="s">
        <v>15</v>
      </c>
      <c r="E1462" s="3" t="s">
        <v>15</v>
      </c>
      <c r="F1462" s="3">
        <v>0</v>
      </c>
      <c r="G1462" s="3" t="s">
        <v>66</v>
      </c>
    </row>
    <row r="1463" spans="2:7" hidden="1" x14ac:dyDescent="0.25">
      <c r="B1463" s="3" t="s">
        <v>68</v>
      </c>
      <c r="C1463" s="2">
        <v>39490.649305555555</v>
      </c>
      <c r="D1463" s="3" t="s">
        <v>12</v>
      </c>
      <c r="E1463" s="3" t="s">
        <v>13</v>
      </c>
      <c r="F1463" s="3">
        <v>0</v>
      </c>
      <c r="G1463" s="3" t="s">
        <v>66</v>
      </c>
    </row>
    <row r="1464" spans="2:7" hidden="1" x14ac:dyDescent="0.25">
      <c r="B1464" s="3" t="s">
        <v>68</v>
      </c>
      <c r="C1464" s="2">
        <v>39490.730555555558</v>
      </c>
      <c r="D1464" s="3" t="s">
        <v>12</v>
      </c>
      <c r="E1464" s="3" t="s">
        <v>13</v>
      </c>
      <c r="F1464" s="3">
        <v>0</v>
      </c>
      <c r="G1464" s="3" t="s">
        <v>66</v>
      </c>
    </row>
    <row r="1465" spans="2:7" x14ac:dyDescent="0.25">
      <c r="B1465" s="3" t="s">
        <v>68</v>
      </c>
      <c r="C1465" s="2">
        <v>39510.227777777778</v>
      </c>
      <c r="D1465" s="3" t="s">
        <v>7</v>
      </c>
      <c r="E1465" s="3" t="s">
        <v>19</v>
      </c>
      <c r="F1465" s="3">
        <v>0</v>
      </c>
      <c r="G1465" s="3" t="s">
        <v>66</v>
      </c>
    </row>
    <row r="1466" spans="2:7" hidden="1" x14ac:dyDescent="0.25">
      <c r="B1466" s="3" t="s">
        <v>68</v>
      </c>
      <c r="C1466" s="2">
        <v>39513.673611111109</v>
      </c>
      <c r="D1466" s="3" t="s">
        <v>7</v>
      </c>
      <c r="E1466" s="3" t="s">
        <v>62</v>
      </c>
      <c r="F1466" s="3">
        <v>0</v>
      </c>
      <c r="G1466" s="3" t="s">
        <v>66</v>
      </c>
    </row>
    <row r="1467" spans="2:7" hidden="1" x14ac:dyDescent="0.25">
      <c r="B1467" s="3" t="s">
        <v>68</v>
      </c>
      <c r="C1467" s="2">
        <v>39526.088194444441</v>
      </c>
      <c r="D1467" s="3" t="s">
        <v>12</v>
      </c>
      <c r="E1467" s="3" t="s">
        <v>13</v>
      </c>
      <c r="F1467" s="3">
        <v>0</v>
      </c>
      <c r="G1467" s="3" t="s">
        <v>66</v>
      </c>
    </row>
    <row r="1468" spans="2:7" hidden="1" x14ac:dyDescent="0.25">
      <c r="B1468" s="3" t="s">
        <v>68</v>
      </c>
      <c r="C1468" s="2">
        <v>39590.568055555559</v>
      </c>
      <c r="D1468" s="3" t="s">
        <v>33</v>
      </c>
      <c r="E1468" s="3" t="s">
        <v>34</v>
      </c>
      <c r="F1468" s="3">
        <v>0</v>
      </c>
      <c r="G1468" s="3" t="s">
        <v>66</v>
      </c>
    </row>
    <row r="1469" spans="2:7" x14ac:dyDescent="0.25">
      <c r="B1469" s="3" t="s">
        <v>68</v>
      </c>
      <c r="C1469" s="2">
        <v>39596.279861111114</v>
      </c>
      <c r="D1469" s="3" t="s">
        <v>15</v>
      </c>
      <c r="E1469" s="3" t="s">
        <v>15</v>
      </c>
      <c r="F1469" s="3">
        <v>0</v>
      </c>
      <c r="G1469" s="3" t="s">
        <v>66</v>
      </c>
    </row>
    <row r="1470" spans="2:7" x14ac:dyDescent="0.25">
      <c r="B1470" s="3" t="s">
        <v>68</v>
      </c>
      <c r="C1470" s="2">
        <v>39644.761805555558</v>
      </c>
      <c r="D1470" s="3" t="s">
        <v>15</v>
      </c>
      <c r="E1470" s="3" t="s">
        <v>15</v>
      </c>
      <c r="F1470" s="3">
        <v>1</v>
      </c>
      <c r="G1470" s="3" t="s">
        <v>66</v>
      </c>
    </row>
    <row r="1471" spans="2:7" hidden="1" x14ac:dyDescent="0.25">
      <c r="B1471" s="3" t="s">
        <v>68</v>
      </c>
      <c r="C1471" s="2">
        <v>39667.70416666667</v>
      </c>
      <c r="D1471" s="3" t="s">
        <v>7</v>
      </c>
      <c r="E1471" s="3" t="s">
        <v>62</v>
      </c>
      <c r="F1471" s="3">
        <v>0</v>
      </c>
      <c r="G1471" s="3" t="s">
        <v>66</v>
      </c>
    </row>
    <row r="1472" spans="2:7" hidden="1" x14ac:dyDescent="0.25">
      <c r="B1472" s="3" t="s">
        <v>68</v>
      </c>
      <c r="C1472" s="2">
        <v>39685.60833333333</v>
      </c>
      <c r="D1472" s="3" t="s">
        <v>7</v>
      </c>
      <c r="E1472" s="3" t="s">
        <v>156</v>
      </c>
      <c r="F1472" s="3">
        <v>0</v>
      </c>
      <c r="G1472" s="3" t="s">
        <v>66</v>
      </c>
    </row>
    <row r="1473" spans="2:7" x14ac:dyDescent="0.25">
      <c r="B1473" s="3" t="s">
        <v>68</v>
      </c>
      <c r="C1473" s="2">
        <v>39689.423611111109</v>
      </c>
      <c r="D1473" s="3" t="s">
        <v>33</v>
      </c>
      <c r="E1473" s="3" t="s">
        <v>135</v>
      </c>
      <c r="F1473" s="3">
        <v>0</v>
      </c>
      <c r="G1473" s="3" t="s">
        <v>66</v>
      </c>
    </row>
    <row r="1474" spans="2:7" x14ac:dyDescent="0.25">
      <c r="B1474" s="3" t="s">
        <v>68</v>
      </c>
      <c r="C1474" s="2">
        <v>39704.780555555553</v>
      </c>
      <c r="D1474" s="3" t="s">
        <v>15</v>
      </c>
      <c r="E1474" s="3" t="s">
        <v>15</v>
      </c>
      <c r="F1474" s="3">
        <v>0</v>
      </c>
      <c r="G1474" s="3" t="s">
        <v>66</v>
      </c>
    </row>
    <row r="1475" spans="2:7" hidden="1" x14ac:dyDescent="0.25">
      <c r="B1475" s="3" t="s">
        <v>68</v>
      </c>
      <c r="C1475" s="2">
        <v>39739.280555555553</v>
      </c>
      <c r="D1475" s="3" t="s">
        <v>10</v>
      </c>
      <c r="E1475" s="3" t="s">
        <v>11</v>
      </c>
      <c r="F1475" s="3">
        <v>0</v>
      </c>
      <c r="G1475" s="3" t="s">
        <v>66</v>
      </c>
    </row>
    <row r="1476" spans="2:7" hidden="1" x14ac:dyDescent="0.25">
      <c r="B1476" s="3" t="s">
        <v>68</v>
      </c>
      <c r="C1476" s="2">
        <v>39744.656944444447</v>
      </c>
      <c r="D1476" s="3" t="s">
        <v>33</v>
      </c>
      <c r="E1476" s="3" t="s">
        <v>178</v>
      </c>
      <c r="F1476" s="3">
        <v>0</v>
      </c>
      <c r="G1476" s="3" t="s">
        <v>66</v>
      </c>
    </row>
    <row r="1477" spans="2:7" x14ac:dyDescent="0.25">
      <c r="B1477" s="3" t="s">
        <v>68</v>
      </c>
      <c r="C1477" s="2">
        <v>39792.881944444445</v>
      </c>
      <c r="D1477" s="3" t="s">
        <v>7</v>
      </c>
      <c r="E1477" s="3" t="s">
        <v>81</v>
      </c>
      <c r="F1477" s="3">
        <v>0</v>
      </c>
      <c r="G1477" s="3" t="s">
        <v>66</v>
      </c>
    </row>
    <row r="1478" spans="2:7" hidden="1" x14ac:dyDescent="0.25">
      <c r="B1478" s="3" t="s">
        <v>68</v>
      </c>
      <c r="C1478" s="2">
        <v>39799.38958333333</v>
      </c>
      <c r="D1478" s="3" t="s">
        <v>33</v>
      </c>
      <c r="E1478" s="3" t="s">
        <v>178</v>
      </c>
      <c r="F1478" s="3">
        <v>0</v>
      </c>
      <c r="G1478" s="3" t="s">
        <v>66</v>
      </c>
    </row>
    <row r="1479" spans="2:7" x14ac:dyDescent="0.25">
      <c r="B1479" s="3" t="s">
        <v>68</v>
      </c>
      <c r="C1479" s="2">
        <v>39849.895138888889</v>
      </c>
      <c r="D1479" s="3" t="s">
        <v>33</v>
      </c>
      <c r="E1479" s="3" t="s">
        <v>37</v>
      </c>
      <c r="F1479" s="3">
        <v>0</v>
      </c>
      <c r="G1479" s="3" t="s">
        <v>66</v>
      </c>
    </row>
    <row r="1480" spans="2:7" x14ac:dyDescent="0.25">
      <c r="B1480" s="3" t="s">
        <v>68</v>
      </c>
      <c r="C1480" s="2">
        <v>39873.616666666669</v>
      </c>
      <c r="D1480" s="3" t="s">
        <v>15</v>
      </c>
      <c r="E1480" s="3" t="s">
        <v>15</v>
      </c>
      <c r="F1480" s="3">
        <v>0</v>
      </c>
      <c r="G1480" s="3" t="s">
        <v>66</v>
      </c>
    </row>
    <row r="1481" spans="2:7" hidden="1" x14ac:dyDescent="0.25">
      <c r="B1481" s="3" t="s">
        <v>68</v>
      </c>
      <c r="C1481" s="2">
        <v>39894.660416666666</v>
      </c>
      <c r="D1481" s="3" t="s">
        <v>33</v>
      </c>
      <c r="E1481" s="3" t="s">
        <v>178</v>
      </c>
      <c r="F1481" s="3">
        <v>0</v>
      </c>
      <c r="G1481" s="3" t="s">
        <v>66</v>
      </c>
    </row>
    <row r="1482" spans="2:7" x14ac:dyDescent="0.25">
      <c r="B1482" s="3" t="s">
        <v>68</v>
      </c>
      <c r="C1482" s="2">
        <v>39911.324999999997</v>
      </c>
      <c r="D1482" s="3" t="s">
        <v>15</v>
      </c>
      <c r="E1482" s="3" t="s">
        <v>15</v>
      </c>
      <c r="F1482" s="3">
        <v>0</v>
      </c>
      <c r="G1482" s="3" t="s">
        <v>66</v>
      </c>
    </row>
    <row r="1483" spans="2:7" hidden="1" x14ac:dyDescent="0.25">
      <c r="B1483" s="3" t="s">
        <v>68</v>
      </c>
      <c r="C1483" s="2">
        <v>39935.313888888886</v>
      </c>
      <c r="D1483" s="3" t="s">
        <v>10</v>
      </c>
      <c r="E1483" s="3" t="s">
        <v>72</v>
      </c>
      <c r="F1483" s="3">
        <v>0</v>
      </c>
      <c r="G1483" s="3" t="s">
        <v>66</v>
      </c>
    </row>
    <row r="1484" spans="2:7" x14ac:dyDescent="0.25">
      <c r="B1484" s="3" t="s">
        <v>68</v>
      </c>
      <c r="C1484" s="2">
        <v>40105.35</v>
      </c>
      <c r="D1484" s="3" t="s">
        <v>15</v>
      </c>
      <c r="E1484" s="3" t="s">
        <v>15</v>
      </c>
      <c r="F1484" s="3">
        <v>0</v>
      </c>
      <c r="G1484" s="3" t="s">
        <v>66</v>
      </c>
    </row>
    <row r="1485" spans="2:7" x14ac:dyDescent="0.25">
      <c r="B1485" s="3" t="s">
        <v>68</v>
      </c>
      <c r="C1485" s="2">
        <v>40126.701388888891</v>
      </c>
      <c r="D1485" s="3" t="s">
        <v>15</v>
      </c>
      <c r="E1485" s="3" t="s">
        <v>15</v>
      </c>
      <c r="F1485" s="3">
        <v>0</v>
      </c>
      <c r="G1485" s="3" t="s">
        <v>66</v>
      </c>
    </row>
    <row r="1486" spans="2:7" x14ac:dyDescent="0.25">
      <c r="B1486" s="3" t="s">
        <v>68</v>
      </c>
      <c r="C1486" s="2">
        <v>40157.714583333334</v>
      </c>
      <c r="D1486" s="3" t="s">
        <v>33</v>
      </c>
      <c r="E1486" s="3" t="s">
        <v>135</v>
      </c>
      <c r="F1486" s="3">
        <v>0</v>
      </c>
      <c r="G1486" s="3" t="s">
        <v>66</v>
      </c>
    </row>
    <row r="1487" spans="2:7" x14ac:dyDescent="0.25">
      <c r="B1487" s="3" t="s">
        <v>68</v>
      </c>
      <c r="C1487" s="2">
        <v>40183.65</v>
      </c>
      <c r="D1487" s="3" t="s">
        <v>15</v>
      </c>
      <c r="E1487" s="3" t="s">
        <v>15</v>
      </c>
      <c r="F1487" s="3">
        <v>0</v>
      </c>
      <c r="G1487" s="3" t="s">
        <v>66</v>
      </c>
    </row>
    <row r="1488" spans="2:7" x14ac:dyDescent="0.25">
      <c r="B1488" s="3" t="s">
        <v>68</v>
      </c>
      <c r="C1488" s="2">
        <v>40189.272222222222</v>
      </c>
      <c r="D1488" s="3" t="s">
        <v>15</v>
      </c>
      <c r="E1488" s="3" t="s">
        <v>15</v>
      </c>
      <c r="F1488" s="3">
        <v>0</v>
      </c>
      <c r="G1488" s="3" t="s">
        <v>66</v>
      </c>
    </row>
    <row r="1489" spans="2:7" x14ac:dyDescent="0.25">
      <c r="B1489" s="3" t="s">
        <v>68</v>
      </c>
      <c r="C1489" s="2">
        <v>40197.618750000001</v>
      </c>
      <c r="D1489" s="3" t="s">
        <v>33</v>
      </c>
      <c r="E1489" s="3" t="s">
        <v>135</v>
      </c>
      <c r="F1489" s="3">
        <v>0</v>
      </c>
      <c r="G1489" s="3" t="s">
        <v>66</v>
      </c>
    </row>
    <row r="1490" spans="2:7" hidden="1" x14ac:dyDescent="0.25">
      <c r="B1490" s="3" t="s">
        <v>68</v>
      </c>
      <c r="C1490" s="2">
        <v>40198.920138888891</v>
      </c>
      <c r="D1490" s="3" t="s">
        <v>33</v>
      </c>
      <c r="E1490" s="3" t="s">
        <v>34</v>
      </c>
      <c r="F1490" s="3">
        <v>0</v>
      </c>
      <c r="G1490" s="3" t="s">
        <v>66</v>
      </c>
    </row>
    <row r="1491" spans="2:7" hidden="1" x14ac:dyDescent="0.25">
      <c r="B1491" s="3" t="s">
        <v>68</v>
      </c>
      <c r="C1491" s="2">
        <v>40199.527083333334</v>
      </c>
      <c r="D1491" s="3" t="s">
        <v>33</v>
      </c>
      <c r="E1491" s="3" t="s">
        <v>139</v>
      </c>
      <c r="F1491" s="3">
        <v>0</v>
      </c>
      <c r="G1491" s="3" t="s">
        <v>66</v>
      </c>
    </row>
    <row r="1492" spans="2:7" x14ac:dyDescent="0.25">
      <c r="B1492" s="3" t="s">
        <v>68</v>
      </c>
      <c r="C1492" s="2">
        <v>40199.568749999999</v>
      </c>
      <c r="D1492" s="3" t="s">
        <v>33</v>
      </c>
      <c r="E1492" s="3" t="s">
        <v>135</v>
      </c>
      <c r="F1492" s="3">
        <v>0</v>
      </c>
      <c r="G1492" s="3" t="s">
        <v>66</v>
      </c>
    </row>
    <row r="1493" spans="2:7" hidden="1" x14ac:dyDescent="0.25">
      <c r="B1493" s="3" t="s">
        <v>68</v>
      </c>
      <c r="C1493" s="2">
        <v>40200.020833333336</v>
      </c>
      <c r="D1493" s="3" t="s">
        <v>33</v>
      </c>
      <c r="E1493" s="3" t="s">
        <v>34</v>
      </c>
      <c r="F1493" s="3">
        <v>0</v>
      </c>
      <c r="G1493" s="3" t="s">
        <v>66</v>
      </c>
    </row>
    <row r="1494" spans="2:7" x14ac:dyDescent="0.25">
      <c r="B1494" s="3" t="s">
        <v>68</v>
      </c>
      <c r="C1494" s="2">
        <v>40214.265972222223</v>
      </c>
      <c r="D1494" s="3" t="s">
        <v>15</v>
      </c>
      <c r="E1494" s="3" t="s">
        <v>15</v>
      </c>
      <c r="F1494" s="3">
        <v>0</v>
      </c>
      <c r="G1494" s="3" t="s">
        <v>66</v>
      </c>
    </row>
    <row r="1495" spans="2:7" x14ac:dyDescent="0.25">
      <c r="B1495" s="3" t="s">
        <v>68</v>
      </c>
      <c r="C1495" s="2">
        <v>40272.398611111108</v>
      </c>
      <c r="D1495" s="3" t="s">
        <v>15</v>
      </c>
      <c r="E1495" s="3" t="s">
        <v>15</v>
      </c>
      <c r="F1495" s="3">
        <v>0</v>
      </c>
      <c r="G1495" s="3" t="s">
        <v>66</v>
      </c>
    </row>
    <row r="1496" spans="2:7" hidden="1" x14ac:dyDescent="0.25">
      <c r="B1496" s="3" t="s">
        <v>68</v>
      </c>
      <c r="C1496" s="2">
        <v>40276.329861111109</v>
      </c>
      <c r="D1496" s="3" t="s">
        <v>10</v>
      </c>
      <c r="E1496" s="3" t="s">
        <v>72</v>
      </c>
      <c r="F1496" s="3">
        <v>0</v>
      </c>
      <c r="G1496" s="3" t="s">
        <v>66</v>
      </c>
    </row>
    <row r="1497" spans="2:7" hidden="1" x14ac:dyDescent="0.25">
      <c r="B1497" s="3" t="s">
        <v>68</v>
      </c>
      <c r="C1497" s="2">
        <v>40278.319444444445</v>
      </c>
      <c r="D1497" s="3" t="s">
        <v>10</v>
      </c>
      <c r="E1497" s="3" t="s">
        <v>11</v>
      </c>
      <c r="F1497" s="3">
        <v>0</v>
      </c>
      <c r="G1497" s="3" t="s">
        <v>66</v>
      </c>
    </row>
    <row r="1498" spans="2:7" hidden="1" x14ac:dyDescent="0.25">
      <c r="B1498" s="3" t="s">
        <v>68</v>
      </c>
      <c r="C1498" s="2">
        <v>40310.518055555556</v>
      </c>
      <c r="D1498" s="3" t="s">
        <v>10</v>
      </c>
      <c r="E1498" s="3" t="s">
        <v>72</v>
      </c>
      <c r="F1498" s="3">
        <v>0</v>
      </c>
      <c r="G1498" s="3" t="s">
        <v>66</v>
      </c>
    </row>
    <row r="1499" spans="2:7" x14ac:dyDescent="0.25">
      <c r="B1499" s="3" t="s">
        <v>68</v>
      </c>
      <c r="C1499" s="2">
        <v>40404.604861111111</v>
      </c>
      <c r="D1499" s="3" t="s">
        <v>15</v>
      </c>
      <c r="E1499" s="3" t="s">
        <v>15</v>
      </c>
      <c r="F1499" s="3">
        <v>0</v>
      </c>
      <c r="G1499" s="3" t="s">
        <v>66</v>
      </c>
    </row>
    <row r="1500" spans="2:7" x14ac:dyDescent="0.25">
      <c r="B1500" s="3" t="s">
        <v>68</v>
      </c>
      <c r="C1500" s="2">
        <v>40413.507638888892</v>
      </c>
      <c r="D1500" s="3" t="s">
        <v>15</v>
      </c>
      <c r="E1500" s="3" t="s">
        <v>15</v>
      </c>
      <c r="F1500" s="3">
        <v>0</v>
      </c>
      <c r="G1500" s="3" t="s">
        <v>66</v>
      </c>
    </row>
    <row r="1501" spans="2:7" hidden="1" x14ac:dyDescent="0.25">
      <c r="B1501" s="3" t="s">
        <v>68</v>
      </c>
      <c r="C1501" s="2">
        <v>40427.409722222219</v>
      </c>
      <c r="D1501" s="3" t="s">
        <v>7</v>
      </c>
      <c r="E1501" s="3" t="s">
        <v>62</v>
      </c>
      <c r="F1501" s="3">
        <v>0</v>
      </c>
      <c r="G1501" s="3" t="s">
        <v>66</v>
      </c>
    </row>
    <row r="1502" spans="2:7" hidden="1" x14ac:dyDescent="0.25">
      <c r="B1502" s="3" t="s">
        <v>68</v>
      </c>
      <c r="C1502" s="2">
        <v>40451.300000000003</v>
      </c>
      <c r="D1502" s="3" t="s">
        <v>33</v>
      </c>
      <c r="E1502" s="3" t="s">
        <v>34</v>
      </c>
      <c r="F1502" s="3">
        <v>0</v>
      </c>
      <c r="G1502" s="3" t="s">
        <v>66</v>
      </c>
    </row>
    <row r="1503" spans="2:7" hidden="1" x14ac:dyDescent="0.25">
      <c r="B1503" s="3" t="s">
        <v>68</v>
      </c>
      <c r="C1503" s="2">
        <v>40451.387499999997</v>
      </c>
      <c r="D1503" s="3" t="s">
        <v>33</v>
      </c>
      <c r="E1503" s="3" t="s">
        <v>34</v>
      </c>
      <c r="F1503" s="3">
        <v>0</v>
      </c>
      <c r="G1503" s="3" t="s">
        <v>66</v>
      </c>
    </row>
    <row r="1504" spans="2:7" x14ac:dyDescent="0.25">
      <c r="B1504" s="3" t="s">
        <v>68</v>
      </c>
      <c r="C1504" s="2">
        <v>40451.466666666667</v>
      </c>
      <c r="D1504" s="3" t="s">
        <v>33</v>
      </c>
      <c r="E1504" s="3" t="s">
        <v>135</v>
      </c>
      <c r="F1504" s="3">
        <v>0</v>
      </c>
      <c r="G1504" s="3" t="s">
        <v>66</v>
      </c>
    </row>
    <row r="1505" spans="2:7" hidden="1" x14ac:dyDescent="0.25">
      <c r="B1505" s="3" t="s">
        <v>68</v>
      </c>
      <c r="C1505" s="2">
        <v>40451.492361111108</v>
      </c>
      <c r="D1505" s="3" t="s">
        <v>33</v>
      </c>
      <c r="E1505" s="3" t="s">
        <v>34</v>
      </c>
      <c r="F1505" s="3">
        <v>0</v>
      </c>
      <c r="G1505" s="3" t="s">
        <v>66</v>
      </c>
    </row>
    <row r="1506" spans="2:7" x14ac:dyDescent="0.25">
      <c r="B1506" s="3" t="s">
        <v>68</v>
      </c>
      <c r="C1506" s="2">
        <v>40451.530555555553</v>
      </c>
      <c r="D1506" s="3" t="s">
        <v>33</v>
      </c>
      <c r="E1506" s="3" t="s">
        <v>135</v>
      </c>
      <c r="F1506" s="3">
        <v>0</v>
      </c>
      <c r="G1506" s="3" t="s">
        <v>66</v>
      </c>
    </row>
    <row r="1507" spans="2:7" x14ac:dyDescent="0.25">
      <c r="B1507" s="3" t="s">
        <v>68</v>
      </c>
      <c r="C1507" s="2">
        <v>40451.565972222219</v>
      </c>
      <c r="D1507" s="3" t="s">
        <v>33</v>
      </c>
      <c r="E1507" s="3" t="s">
        <v>135</v>
      </c>
      <c r="F1507" s="3">
        <v>0</v>
      </c>
      <c r="G1507" s="3" t="s">
        <v>66</v>
      </c>
    </row>
    <row r="1508" spans="2:7" x14ac:dyDescent="0.25">
      <c r="B1508" s="3" t="s">
        <v>68</v>
      </c>
      <c r="C1508" s="2">
        <v>40451.804861111108</v>
      </c>
      <c r="D1508" s="3" t="s">
        <v>33</v>
      </c>
      <c r="E1508" s="3" t="s">
        <v>135</v>
      </c>
      <c r="F1508" s="3">
        <v>0</v>
      </c>
      <c r="G1508" s="3" t="s">
        <v>66</v>
      </c>
    </row>
    <row r="1509" spans="2:7" x14ac:dyDescent="0.25">
      <c r="B1509" s="3" t="s">
        <v>68</v>
      </c>
      <c r="C1509" s="2">
        <v>40451.897916666669</v>
      </c>
      <c r="D1509" s="3" t="s">
        <v>33</v>
      </c>
      <c r="E1509" s="3" t="s">
        <v>135</v>
      </c>
      <c r="F1509" s="3">
        <v>0</v>
      </c>
      <c r="G1509" s="3" t="s">
        <v>66</v>
      </c>
    </row>
    <row r="1510" spans="2:7" x14ac:dyDescent="0.25">
      <c r="B1510" s="3" t="s">
        <v>68</v>
      </c>
      <c r="C1510" s="2">
        <v>40470.513194444444</v>
      </c>
      <c r="D1510" s="3" t="s">
        <v>33</v>
      </c>
      <c r="E1510" s="3" t="s">
        <v>135</v>
      </c>
      <c r="F1510" s="3">
        <v>0</v>
      </c>
      <c r="G1510" s="3" t="s">
        <v>66</v>
      </c>
    </row>
    <row r="1511" spans="2:7" x14ac:dyDescent="0.25">
      <c r="B1511" s="3" t="s">
        <v>68</v>
      </c>
      <c r="C1511" s="2">
        <v>40470.569444444445</v>
      </c>
      <c r="D1511" s="3" t="s">
        <v>33</v>
      </c>
      <c r="E1511" s="3" t="s">
        <v>135</v>
      </c>
      <c r="F1511" s="3">
        <v>0</v>
      </c>
      <c r="G1511" s="3" t="s">
        <v>66</v>
      </c>
    </row>
    <row r="1512" spans="2:7" hidden="1" x14ac:dyDescent="0.25">
      <c r="B1512" s="3" t="s">
        <v>68</v>
      </c>
      <c r="C1512" s="2">
        <v>40472.839583333334</v>
      </c>
      <c r="D1512" s="3" t="s">
        <v>12</v>
      </c>
      <c r="E1512" s="3" t="s">
        <v>13</v>
      </c>
      <c r="F1512" s="3">
        <v>0</v>
      </c>
      <c r="G1512" s="3" t="s">
        <v>66</v>
      </c>
    </row>
    <row r="1513" spans="2:7" x14ac:dyDescent="0.25">
      <c r="B1513" s="3" t="s">
        <v>68</v>
      </c>
      <c r="C1513" s="2">
        <v>40576.304166666669</v>
      </c>
      <c r="D1513" s="3" t="s">
        <v>33</v>
      </c>
      <c r="E1513" s="3" t="s">
        <v>37</v>
      </c>
      <c r="F1513" s="3">
        <v>0</v>
      </c>
      <c r="G1513" s="3" t="s">
        <v>66</v>
      </c>
    </row>
    <row r="1514" spans="2:7" hidden="1" x14ac:dyDescent="0.25">
      <c r="B1514" s="3" t="s">
        <v>68</v>
      </c>
      <c r="C1514" s="2">
        <v>40601.352083333331</v>
      </c>
      <c r="D1514" s="3" t="s">
        <v>33</v>
      </c>
      <c r="E1514" s="3" t="s">
        <v>178</v>
      </c>
      <c r="F1514" s="3">
        <v>0</v>
      </c>
      <c r="G1514" s="3" t="s">
        <v>66</v>
      </c>
    </row>
    <row r="1515" spans="2:7" x14ac:dyDescent="0.25">
      <c r="B1515" s="3" t="s">
        <v>68</v>
      </c>
      <c r="C1515" s="2">
        <v>40660.708333333336</v>
      </c>
      <c r="D1515" s="3" t="s">
        <v>7</v>
      </c>
      <c r="E1515" s="3" t="s">
        <v>41</v>
      </c>
      <c r="F1515" s="3">
        <v>0</v>
      </c>
      <c r="G1515" s="3" t="s">
        <v>66</v>
      </c>
    </row>
    <row r="1516" spans="2:7" x14ac:dyDescent="0.25">
      <c r="B1516" s="3" t="s">
        <v>68</v>
      </c>
      <c r="C1516" s="2">
        <v>40766.970833333333</v>
      </c>
      <c r="D1516" s="3" t="s">
        <v>15</v>
      </c>
      <c r="E1516" s="3" t="s">
        <v>15</v>
      </c>
      <c r="F1516" s="3">
        <v>0</v>
      </c>
      <c r="G1516" s="3" t="s">
        <v>66</v>
      </c>
    </row>
    <row r="1517" spans="2:7" hidden="1" x14ac:dyDescent="0.25">
      <c r="B1517" s="3" t="s">
        <v>68</v>
      </c>
      <c r="C1517" s="2">
        <v>40789.394444444442</v>
      </c>
      <c r="D1517" s="3" t="s">
        <v>10</v>
      </c>
      <c r="E1517" s="3" t="s">
        <v>85</v>
      </c>
      <c r="F1517" s="3">
        <v>0</v>
      </c>
      <c r="G1517" s="3" t="s">
        <v>66</v>
      </c>
    </row>
    <row r="1518" spans="2:7" hidden="1" x14ac:dyDescent="0.25">
      <c r="B1518" s="3" t="s">
        <v>68</v>
      </c>
      <c r="C1518" s="2">
        <v>40809.84652777778</v>
      </c>
      <c r="D1518" s="3" t="s">
        <v>33</v>
      </c>
      <c r="E1518" s="3" t="s">
        <v>34</v>
      </c>
      <c r="F1518" s="3">
        <v>0</v>
      </c>
      <c r="G1518" s="3" t="s">
        <v>66</v>
      </c>
    </row>
    <row r="1519" spans="2:7" x14ac:dyDescent="0.25">
      <c r="B1519" s="3" t="s">
        <v>68</v>
      </c>
      <c r="C1519" s="2">
        <v>40857.684027777781</v>
      </c>
      <c r="D1519" s="3" t="s">
        <v>15</v>
      </c>
      <c r="E1519" s="3" t="s">
        <v>15</v>
      </c>
      <c r="F1519" s="3">
        <v>0</v>
      </c>
      <c r="G1519" s="3" t="s">
        <v>66</v>
      </c>
    </row>
    <row r="1520" spans="2:7" x14ac:dyDescent="0.25">
      <c r="B1520" s="3" t="s">
        <v>68</v>
      </c>
      <c r="C1520" s="2">
        <v>40900.268055555556</v>
      </c>
      <c r="D1520" s="3" t="s">
        <v>15</v>
      </c>
      <c r="E1520" s="3" t="s">
        <v>15</v>
      </c>
      <c r="F1520" s="3">
        <v>0</v>
      </c>
      <c r="G1520" s="3" t="s">
        <v>66</v>
      </c>
    </row>
    <row r="1521" spans="2:7" x14ac:dyDescent="0.25">
      <c r="B1521" s="3" t="s">
        <v>68</v>
      </c>
      <c r="C1521" s="2">
        <v>40968.286805555559</v>
      </c>
      <c r="D1521" s="3" t="s">
        <v>15</v>
      </c>
      <c r="E1521" s="3" t="s">
        <v>15</v>
      </c>
      <c r="F1521" s="3">
        <v>0</v>
      </c>
      <c r="G1521" s="3" t="s">
        <v>66</v>
      </c>
    </row>
    <row r="1522" spans="2:7" hidden="1" x14ac:dyDescent="0.25">
      <c r="B1522" s="3" t="s">
        <v>68</v>
      </c>
      <c r="C1522" s="2">
        <v>40969.699999999997</v>
      </c>
      <c r="D1522" s="3" t="s">
        <v>7</v>
      </c>
      <c r="E1522" s="3" t="s">
        <v>14</v>
      </c>
      <c r="F1522" s="3">
        <v>0</v>
      </c>
      <c r="G1522" s="3" t="s">
        <v>66</v>
      </c>
    </row>
    <row r="1523" spans="2:7" hidden="1" x14ac:dyDescent="0.25">
      <c r="B1523" s="3" t="s">
        <v>68</v>
      </c>
      <c r="C1523" s="2">
        <v>41071.644444444442</v>
      </c>
      <c r="D1523" s="3" t="s">
        <v>10</v>
      </c>
      <c r="E1523" s="3" t="s">
        <v>36</v>
      </c>
      <c r="F1523" s="3">
        <v>0</v>
      </c>
      <c r="G1523" s="3" t="s">
        <v>66</v>
      </c>
    </row>
    <row r="1524" spans="2:7" hidden="1" x14ac:dyDescent="0.25">
      <c r="B1524" s="3" t="s">
        <v>68</v>
      </c>
      <c r="C1524" s="2">
        <v>41073.655555555553</v>
      </c>
      <c r="D1524" s="3" t="s">
        <v>7</v>
      </c>
      <c r="E1524" s="3" t="s">
        <v>26</v>
      </c>
      <c r="F1524" s="3">
        <v>0</v>
      </c>
      <c r="G1524" s="3" t="s">
        <v>66</v>
      </c>
    </row>
    <row r="1525" spans="2:7" x14ac:dyDescent="0.25">
      <c r="B1525" s="3" t="s">
        <v>68</v>
      </c>
      <c r="C1525" s="2">
        <v>41090.326388888891</v>
      </c>
      <c r="D1525" s="3" t="s">
        <v>15</v>
      </c>
      <c r="E1525" s="3" t="s">
        <v>15</v>
      </c>
      <c r="F1525" s="3">
        <v>0</v>
      </c>
      <c r="G1525" s="3" t="s">
        <v>66</v>
      </c>
    </row>
    <row r="1526" spans="2:7" hidden="1" x14ac:dyDescent="0.25">
      <c r="B1526" s="3" t="s">
        <v>68</v>
      </c>
      <c r="C1526" s="2">
        <v>41115.761805555558</v>
      </c>
      <c r="D1526" s="3" t="s">
        <v>10</v>
      </c>
      <c r="E1526" s="3" t="s">
        <v>11</v>
      </c>
      <c r="F1526" s="3">
        <v>0</v>
      </c>
      <c r="G1526" s="3" t="s">
        <v>66</v>
      </c>
    </row>
    <row r="1527" spans="2:7" hidden="1" x14ac:dyDescent="0.25">
      <c r="B1527" s="3" t="s">
        <v>68</v>
      </c>
      <c r="C1527" s="2">
        <v>41133.576388888891</v>
      </c>
      <c r="D1527" s="3" t="s">
        <v>33</v>
      </c>
      <c r="E1527" s="3" t="s">
        <v>34</v>
      </c>
      <c r="F1527" s="3">
        <v>0</v>
      </c>
      <c r="G1527" s="3" t="s">
        <v>66</v>
      </c>
    </row>
    <row r="1528" spans="2:7" x14ac:dyDescent="0.25">
      <c r="B1528" s="3" t="s">
        <v>68</v>
      </c>
      <c r="C1528" s="2">
        <v>41134.351388888892</v>
      </c>
      <c r="D1528" s="3" t="s">
        <v>15</v>
      </c>
      <c r="E1528" s="3" t="s">
        <v>15</v>
      </c>
      <c r="F1528" s="3">
        <v>0</v>
      </c>
      <c r="G1528" s="3" t="s">
        <v>66</v>
      </c>
    </row>
    <row r="1529" spans="2:7" x14ac:dyDescent="0.25">
      <c r="B1529" s="3" t="s">
        <v>68</v>
      </c>
      <c r="C1529" s="2">
        <v>41191.320833333331</v>
      </c>
      <c r="D1529" s="3" t="s">
        <v>15</v>
      </c>
      <c r="E1529" s="3" t="s">
        <v>15</v>
      </c>
      <c r="F1529" s="3">
        <v>0</v>
      </c>
      <c r="G1529" s="3" t="s">
        <v>66</v>
      </c>
    </row>
    <row r="1530" spans="2:7" x14ac:dyDescent="0.25">
      <c r="B1530" s="3" t="s">
        <v>68</v>
      </c>
      <c r="C1530" s="2">
        <v>41200.597222222219</v>
      </c>
      <c r="D1530" s="3" t="s">
        <v>15</v>
      </c>
      <c r="E1530" s="3" t="s">
        <v>15</v>
      </c>
      <c r="F1530" s="3">
        <v>0</v>
      </c>
      <c r="G1530" s="3" t="s">
        <v>66</v>
      </c>
    </row>
    <row r="1531" spans="2:7" x14ac:dyDescent="0.25">
      <c r="B1531" s="3" t="s">
        <v>68</v>
      </c>
      <c r="C1531" s="2">
        <v>41284.862500000003</v>
      </c>
      <c r="D1531" s="3" t="s">
        <v>15</v>
      </c>
      <c r="E1531" s="3" t="s">
        <v>15</v>
      </c>
      <c r="F1531" s="3">
        <v>0</v>
      </c>
      <c r="G1531" s="3" t="s">
        <v>66</v>
      </c>
    </row>
    <row r="1532" spans="2:7" hidden="1" x14ac:dyDescent="0.25">
      <c r="B1532" s="3" t="s">
        <v>68</v>
      </c>
      <c r="C1532" s="2">
        <v>41303.263194444444</v>
      </c>
      <c r="D1532" s="3" t="s">
        <v>10</v>
      </c>
      <c r="E1532" s="3" t="s">
        <v>11</v>
      </c>
      <c r="F1532" s="3">
        <v>0</v>
      </c>
      <c r="G1532" s="3" t="s">
        <v>66</v>
      </c>
    </row>
    <row r="1533" spans="2:7" hidden="1" x14ac:dyDescent="0.25">
      <c r="B1533" s="3" t="s">
        <v>68</v>
      </c>
      <c r="C1533" s="2">
        <v>41305.569444444445</v>
      </c>
      <c r="D1533" s="3" t="s">
        <v>12</v>
      </c>
      <c r="E1533" s="3" t="s">
        <v>13</v>
      </c>
      <c r="F1533" s="3">
        <v>0</v>
      </c>
      <c r="G1533" s="3" t="s">
        <v>66</v>
      </c>
    </row>
    <row r="1534" spans="2:7" x14ac:dyDescent="0.25">
      <c r="B1534" s="3" t="s">
        <v>68</v>
      </c>
      <c r="C1534" s="2">
        <v>41310.283333333333</v>
      </c>
      <c r="D1534" s="3" t="s">
        <v>7</v>
      </c>
      <c r="E1534" s="3" t="s">
        <v>19</v>
      </c>
      <c r="F1534" s="3">
        <v>0</v>
      </c>
      <c r="G1534" s="3" t="s">
        <v>66</v>
      </c>
    </row>
    <row r="1535" spans="2:7" hidden="1" x14ac:dyDescent="0.25">
      <c r="B1535" s="3" t="s">
        <v>68</v>
      </c>
      <c r="C1535" s="2">
        <v>41325.213888888888</v>
      </c>
      <c r="D1535" s="3" t="s">
        <v>33</v>
      </c>
      <c r="E1535" s="3" t="s">
        <v>139</v>
      </c>
      <c r="F1535" s="3">
        <v>0</v>
      </c>
      <c r="G1535" s="3" t="s">
        <v>66</v>
      </c>
    </row>
    <row r="1536" spans="2:7" x14ac:dyDescent="0.25">
      <c r="B1536" s="3" t="s">
        <v>68</v>
      </c>
      <c r="C1536" s="2">
        <v>41330.654861111114</v>
      </c>
      <c r="D1536" s="3" t="s">
        <v>15</v>
      </c>
      <c r="E1536" s="3" t="s">
        <v>15</v>
      </c>
      <c r="F1536" s="3">
        <v>0</v>
      </c>
      <c r="G1536" s="3" t="s">
        <v>66</v>
      </c>
    </row>
    <row r="1537" spans="2:7" x14ac:dyDescent="0.25">
      <c r="B1537" s="3" t="s">
        <v>68</v>
      </c>
      <c r="C1537" s="2">
        <v>41342.20208333333</v>
      </c>
      <c r="D1537" s="3" t="s">
        <v>15</v>
      </c>
      <c r="E1537" s="3" t="s">
        <v>15</v>
      </c>
      <c r="F1537" s="3">
        <v>0</v>
      </c>
      <c r="G1537" s="3" t="s">
        <v>66</v>
      </c>
    </row>
    <row r="1538" spans="2:7" x14ac:dyDescent="0.25">
      <c r="B1538" s="3" t="s">
        <v>68</v>
      </c>
      <c r="C1538" s="2">
        <v>41346.27847222222</v>
      </c>
      <c r="D1538" s="3" t="s">
        <v>15</v>
      </c>
      <c r="E1538" s="3" t="s">
        <v>15</v>
      </c>
      <c r="F1538" s="3">
        <v>0</v>
      </c>
      <c r="G1538" s="3" t="s">
        <v>66</v>
      </c>
    </row>
    <row r="1539" spans="2:7" x14ac:dyDescent="0.25">
      <c r="B1539" s="3" t="s">
        <v>68</v>
      </c>
      <c r="C1539" s="2">
        <v>41352.345833333333</v>
      </c>
      <c r="D1539" s="3" t="s">
        <v>15</v>
      </c>
      <c r="E1539" s="3" t="s">
        <v>15</v>
      </c>
      <c r="F1539" s="3">
        <v>0</v>
      </c>
      <c r="G1539" s="3" t="s">
        <v>66</v>
      </c>
    </row>
    <row r="1540" spans="2:7" hidden="1" x14ac:dyDescent="0.25">
      <c r="B1540" s="3" t="s">
        <v>68</v>
      </c>
      <c r="C1540" s="2">
        <v>41407.3125</v>
      </c>
      <c r="D1540" s="3" t="s">
        <v>12</v>
      </c>
      <c r="E1540" s="3" t="s">
        <v>13</v>
      </c>
      <c r="F1540" s="3">
        <v>0</v>
      </c>
      <c r="G1540" s="3" t="s">
        <v>66</v>
      </c>
    </row>
    <row r="1541" spans="2:7" x14ac:dyDescent="0.25">
      <c r="B1541" s="3" t="s">
        <v>68</v>
      </c>
      <c r="C1541" s="2">
        <v>41534.270833333336</v>
      </c>
      <c r="D1541" s="3" t="s">
        <v>15</v>
      </c>
      <c r="E1541" s="3" t="s">
        <v>15</v>
      </c>
      <c r="F1541" s="3">
        <v>0</v>
      </c>
      <c r="G1541" s="3" t="s">
        <v>66</v>
      </c>
    </row>
    <row r="1542" spans="2:7" x14ac:dyDescent="0.25">
      <c r="B1542" s="3" t="s">
        <v>68</v>
      </c>
      <c r="C1542" s="2">
        <v>41555.468055555553</v>
      </c>
      <c r="D1542" s="3" t="s">
        <v>7</v>
      </c>
      <c r="E1542" s="3" t="s">
        <v>8</v>
      </c>
      <c r="F1542" s="3">
        <v>0</v>
      </c>
      <c r="G1542" s="3" t="s">
        <v>66</v>
      </c>
    </row>
    <row r="1543" spans="2:7" x14ac:dyDescent="0.25">
      <c r="B1543" s="3" t="s">
        <v>68</v>
      </c>
      <c r="C1543" s="2">
        <v>41577.444444444445</v>
      </c>
      <c r="D1543" s="3" t="s">
        <v>15</v>
      </c>
      <c r="E1543" s="3" t="s">
        <v>15</v>
      </c>
      <c r="F1543" s="3">
        <v>0</v>
      </c>
      <c r="G1543" s="3" t="s">
        <v>66</v>
      </c>
    </row>
    <row r="1544" spans="2:7" hidden="1" x14ac:dyDescent="0.25">
      <c r="B1544" s="3" t="s">
        <v>68</v>
      </c>
      <c r="C1544" s="2">
        <v>41578.419444444444</v>
      </c>
      <c r="D1544" s="3" t="s">
        <v>12</v>
      </c>
      <c r="E1544" s="3" t="s">
        <v>13</v>
      </c>
      <c r="F1544" s="3">
        <v>0</v>
      </c>
      <c r="G1544" s="3" t="s">
        <v>66</v>
      </c>
    </row>
    <row r="1545" spans="2:7" hidden="1" x14ac:dyDescent="0.25">
      <c r="B1545" s="3" t="s">
        <v>68</v>
      </c>
      <c r="C1545" s="2">
        <v>41589.112500000003</v>
      </c>
      <c r="D1545" s="3" t="s">
        <v>12</v>
      </c>
      <c r="E1545" s="3" t="s">
        <v>13</v>
      </c>
      <c r="F1545" s="3">
        <v>0</v>
      </c>
      <c r="G1545" s="3" t="s">
        <v>66</v>
      </c>
    </row>
    <row r="1546" spans="2:7" hidden="1" x14ac:dyDescent="0.25">
      <c r="B1546" s="3" t="s">
        <v>68</v>
      </c>
      <c r="C1546" s="2">
        <v>41589.24722222222</v>
      </c>
      <c r="D1546" s="3" t="s">
        <v>10</v>
      </c>
      <c r="E1546" s="3" t="s">
        <v>11</v>
      </c>
      <c r="F1546" s="3">
        <v>0</v>
      </c>
      <c r="G1546" s="3" t="s">
        <v>66</v>
      </c>
    </row>
    <row r="1547" spans="2:7" x14ac:dyDescent="0.25">
      <c r="B1547" s="3" t="s">
        <v>68</v>
      </c>
      <c r="C1547" s="2">
        <v>41614.426388888889</v>
      </c>
      <c r="D1547" s="3" t="s">
        <v>15</v>
      </c>
      <c r="E1547" s="3" t="s">
        <v>15</v>
      </c>
      <c r="F1547" s="3">
        <v>0</v>
      </c>
      <c r="G1547" s="3" t="s">
        <v>66</v>
      </c>
    </row>
    <row r="1548" spans="2:7" x14ac:dyDescent="0.25">
      <c r="B1548" s="3" t="s">
        <v>68</v>
      </c>
      <c r="C1548" s="2">
        <v>41614.618055555555</v>
      </c>
      <c r="D1548" s="3" t="s">
        <v>15</v>
      </c>
      <c r="E1548" s="3" t="s">
        <v>15</v>
      </c>
      <c r="F1548" s="3">
        <v>0</v>
      </c>
      <c r="G1548" s="3" t="s">
        <v>66</v>
      </c>
    </row>
    <row r="1549" spans="2:7" hidden="1" x14ac:dyDescent="0.25">
      <c r="B1549" s="3" t="s">
        <v>68</v>
      </c>
      <c r="C1549" s="2">
        <v>41621.492361111108</v>
      </c>
      <c r="D1549" s="3" t="s">
        <v>10</v>
      </c>
      <c r="E1549" s="3" t="s">
        <v>11</v>
      </c>
      <c r="F1549" s="3">
        <v>0</v>
      </c>
      <c r="G1549" s="3" t="s">
        <v>66</v>
      </c>
    </row>
    <row r="1550" spans="2:7" x14ac:dyDescent="0.25">
      <c r="B1550" s="3" t="s">
        <v>68</v>
      </c>
      <c r="C1550" s="2">
        <v>41648.267361111109</v>
      </c>
      <c r="D1550" s="3" t="s">
        <v>15</v>
      </c>
      <c r="E1550" s="3" t="s">
        <v>15</v>
      </c>
      <c r="F1550" s="3">
        <v>0</v>
      </c>
      <c r="G1550" s="3" t="s">
        <v>66</v>
      </c>
    </row>
    <row r="1551" spans="2:7" x14ac:dyDescent="0.25">
      <c r="B1551" s="3" t="s">
        <v>68</v>
      </c>
      <c r="C1551" s="2">
        <v>41655.26666666667</v>
      </c>
      <c r="D1551" s="3" t="s">
        <v>15</v>
      </c>
      <c r="E1551" s="3" t="s">
        <v>15</v>
      </c>
      <c r="F1551" s="3">
        <v>0</v>
      </c>
      <c r="G1551" s="3" t="s">
        <v>66</v>
      </c>
    </row>
    <row r="1552" spans="2:7" x14ac:dyDescent="0.25">
      <c r="B1552" s="3" t="s">
        <v>68</v>
      </c>
      <c r="C1552" s="2">
        <v>41678.408333333333</v>
      </c>
      <c r="D1552" s="3" t="s">
        <v>15</v>
      </c>
      <c r="E1552" s="3" t="s">
        <v>15</v>
      </c>
      <c r="F1552" s="3">
        <v>0</v>
      </c>
      <c r="G1552" s="3" t="s">
        <v>66</v>
      </c>
    </row>
    <row r="1553" spans="2:7" x14ac:dyDescent="0.25">
      <c r="B1553" s="3" t="s">
        <v>68</v>
      </c>
      <c r="C1553" s="2">
        <v>41755.071527777778</v>
      </c>
      <c r="D1553" s="3" t="s">
        <v>15</v>
      </c>
      <c r="E1553" s="3" t="s">
        <v>15</v>
      </c>
      <c r="F1553" s="3">
        <v>0</v>
      </c>
      <c r="G1553" s="3" t="s">
        <v>66</v>
      </c>
    </row>
    <row r="1554" spans="2:7" hidden="1" x14ac:dyDescent="0.25">
      <c r="B1554" s="3" t="s">
        <v>68</v>
      </c>
      <c r="C1554" s="2">
        <v>41834.677083333336</v>
      </c>
      <c r="D1554" s="3" t="s">
        <v>33</v>
      </c>
      <c r="E1554" s="3" t="s">
        <v>34</v>
      </c>
      <c r="F1554" s="3">
        <v>1</v>
      </c>
      <c r="G1554" s="3" t="s">
        <v>66</v>
      </c>
    </row>
    <row r="1555" spans="2:7" hidden="1" x14ac:dyDescent="0.25">
      <c r="B1555" s="3" t="s">
        <v>68</v>
      </c>
      <c r="C1555" s="2">
        <v>41849.340277777781</v>
      </c>
      <c r="D1555" s="3" t="s">
        <v>7</v>
      </c>
      <c r="E1555" s="3" t="s">
        <v>62</v>
      </c>
      <c r="F1555" s="3">
        <v>0</v>
      </c>
      <c r="G1555" s="3" t="s">
        <v>66</v>
      </c>
    </row>
    <row r="1556" spans="2:7" hidden="1" x14ac:dyDescent="0.25">
      <c r="B1556" s="3" t="s">
        <v>68</v>
      </c>
      <c r="C1556" s="2">
        <v>41854.580555555556</v>
      </c>
      <c r="D1556" s="3" t="s">
        <v>33</v>
      </c>
      <c r="E1556" s="3" t="s">
        <v>34</v>
      </c>
      <c r="F1556" s="3">
        <v>0</v>
      </c>
      <c r="G1556" s="3" t="s">
        <v>66</v>
      </c>
    </row>
    <row r="1557" spans="2:7" x14ac:dyDescent="0.25">
      <c r="B1557" s="3" t="s">
        <v>68</v>
      </c>
      <c r="C1557" s="2">
        <v>41886.302777777775</v>
      </c>
      <c r="D1557" s="3" t="s">
        <v>15</v>
      </c>
      <c r="E1557" s="3" t="s">
        <v>15</v>
      </c>
      <c r="F1557" s="3">
        <v>0</v>
      </c>
      <c r="G1557" s="3" t="s">
        <v>66</v>
      </c>
    </row>
    <row r="1558" spans="2:7" x14ac:dyDescent="0.25">
      <c r="B1558" s="3" t="s">
        <v>68</v>
      </c>
      <c r="C1558" s="2">
        <v>41940.273611111108</v>
      </c>
      <c r="D1558" s="3" t="s">
        <v>15</v>
      </c>
      <c r="E1558" s="3" t="s">
        <v>15</v>
      </c>
      <c r="F1558" s="3">
        <v>0</v>
      </c>
      <c r="G1558" s="3" t="s">
        <v>66</v>
      </c>
    </row>
    <row r="1559" spans="2:7" x14ac:dyDescent="0.25">
      <c r="B1559" s="3" t="s">
        <v>68</v>
      </c>
      <c r="C1559" s="2">
        <v>41940.808333333334</v>
      </c>
      <c r="D1559" s="3" t="s">
        <v>7</v>
      </c>
      <c r="E1559" s="3" t="s">
        <v>41</v>
      </c>
      <c r="F1559" s="3">
        <v>0</v>
      </c>
      <c r="G1559" s="3" t="s">
        <v>66</v>
      </c>
    </row>
    <row r="1560" spans="2:7" x14ac:dyDescent="0.25">
      <c r="B1560" s="3" t="s">
        <v>68</v>
      </c>
      <c r="C1560" s="2">
        <v>41957.378472222219</v>
      </c>
      <c r="D1560" s="3" t="s">
        <v>7</v>
      </c>
      <c r="E1560" s="3" t="s">
        <v>16</v>
      </c>
      <c r="F1560" s="3">
        <v>0</v>
      </c>
      <c r="G1560" s="3" t="s">
        <v>66</v>
      </c>
    </row>
    <row r="1561" spans="2:7" x14ac:dyDescent="0.25">
      <c r="B1561" s="3" t="s">
        <v>68</v>
      </c>
      <c r="C1561" s="2">
        <v>41983.330555555556</v>
      </c>
      <c r="D1561" s="3" t="s">
        <v>15</v>
      </c>
      <c r="E1561" s="3" t="s">
        <v>15</v>
      </c>
      <c r="F1561" s="3">
        <v>0</v>
      </c>
      <c r="G1561" s="3" t="s">
        <v>66</v>
      </c>
    </row>
    <row r="1562" spans="2:7" x14ac:dyDescent="0.25">
      <c r="B1562" s="3" t="s">
        <v>68</v>
      </c>
      <c r="C1562" s="2">
        <v>42009.410416666666</v>
      </c>
      <c r="D1562" s="3" t="s">
        <v>15</v>
      </c>
      <c r="E1562" s="3" t="s">
        <v>15</v>
      </c>
      <c r="F1562" s="3">
        <v>0</v>
      </c>
      <c r="G1562" s="3" t="s">
        <v>66</v>
      </c>
    </row>
    <row r="1563" spans="2:7" x14ac:dyDescent="0.25">
      <c r="B1563" s="3" t="s">
        <v>68</v>
      </c>
      <c r="C1563" s="2">
        <v>42019.526388888888</v>
      </c>
      <c r="D1563" s="3" t="s">
        <v>7</v>
      </c>
      <c r="E1563" s="3" t="s">
        <v>8</v>
      </c>
      <c r="F1563" s="3">
        <v>0</v>
      </c>
      <c r="G1563" s="3" t="s">
        <v>66</v>
      </c>
    </row>
    <row r="1564" spans="2:7" hidden="1" x14ac:dyDescent="0.25">
      <c r="B1564" s="3" t="s">
        <v>69</v>
      </c>
      <c r="C1564" s="2">
        <v>38407.795138888891</v>
      </c>
      <c r="D1564" s="3" t="s">
        <v>33</v>
      </c>
      <c r="E1564" s="3" t="s">
        <v>34</v>
      </c>
      <c r="F1564" s="3">
        <v>0</v>
      </c>
      <c r="G1564" s="3" t="s">
        <v>70</v>
      </c>
    </row>
    <row r="1565" spans="2:7" hidden="1" x14ac:dyDescent="0.25">
      <c r="B1565" s="3" t="s">
        <v>69</v>
      </c>
      <c r="C1565" s="2">
        <v>38407.795138888891</v>
      </c>
      <c r="D1565" s="3" t="s">
        <v>33</v>
      </c>
      <c r="E1565" s="3" t="s">
        <v>34</v>
      </c>
      <c r="F1565" s="3">
        <v>0</v>
      </c>
      <c r="G1565" s="3" t="s">
        <v>70</v>
      </c>
    </row>
    <row r="1566" spans="2:7" hidden="1" x14ac:dyDescent="0.25">
      <c r="B1566" s="3" t="s">
        <v>69</v>
      </c>
      <c r="C1566" s="2">
        <v>38408.085416666669</v>
      </c>
      <c r="D1566" s="3" t="s">
        <v>33</v>
      </c>
      <c r="E1566" s="3" t="s">
        <v>34</v>
      </c>
      <c r="F1566" s="3">
        <v>0</v>
      </c>
      <c r="G1566" s="3" t="s">
        <v>70</v>
      </c>
    </row>
    <row r="1567" spans="2:7" hidden="1" x14ac:dyDescent="0.25">
      <c r="B1567" s="3" t="s">
        <v>69</v>
      </c>
      <c r="C1567" s="2">
        <v>38425.59097222222</v>
      </c>
      <c r="D1567" s="3" t="s">
        <v>12</v>
      </c>
      <c r="E1567" s="3" t="s">
        <v>13</v>
      </c>
      <c r="F1567" s="3">
        <v>0</v>
      </c>
      <c r="G1567" s="3" t="s">
        <v>70</v>
      </c>
    </row>
    <row r="1568" spans="2:7" x14ac:dyDescent="0.25">
      <c r="B1568" s="3" t="s">
        <v>69</v>
      </c>
      <c r="C1568" s="2">
        <v>38450.852777777778</v>
      </c>
      <c r="D1568" s="3" t="s">
        <v>15</v>
      </c>
      <c r="E1568" s="3" t="s">
        <v>15</v>
      </c>
      <c r="F1568" s="3">
        <v>0</v>
      </c>
      <c r="G1568" s="3" t="s">
        <v>70</v>
      </c>
    </row>
    <row r="1569" spans="2:7" hidden="1" x14ac:dyDescent="0.25">
      <c r="B1569" s="3" t="s">
        <v>69</v>
      </c>
      <c r="C1569" s="2">
        <v>38510.466666666667</v>
      </c>
      <c r="D1569" s="3" t="s">
        <v>12</v>
      </c>
      <c r="E1569" s="3" t="s">
        <v>80</v>
      </c>
      <c r="F1569" s="3">
        <v>0</v>
      </c>
      <c r="G1569" s="3" t="s">
        <v>70</v>
      </c>
    </row>
    <row r="1570" spans="2:7" x14ac:dyDescent="0.25">
      <c r="B1570" s="3" t="s">
        <v>69</v>
      </c>
      <c r="C1570" s="2">
        <v>38512.442361111112</v>
      </c>
      <c r="D1570" s="3" t="s">
        <v>15</v>
      </c>
      <c r="E1570" s="3" t="s">
        <v>15</v>
      </c>
      <c r="F1570" s="3">
        <v>0</v>
      </c>
      <c r="G1570" s="3" t="s">
        <v>70</v>
      </c>
    </row>
    <row r="1571" spans="2:7" hidden="1" x14ac:dyDescent="0.25">
      <c r="B1571" s="3" t="s">
        <v>69</v>
      </c>
      <c r="C1571" s="2">
        <v>38526.701388888891</v>
      </c>
      <c r="D1571" s="3" t="s">
        <v>12</v>
      </c>
      <c r="E1571" s="3" t="s">
        <v>13</v>
      </c>
      <c r="F1571" s="3">
        <v>0</v>
      </c>
      <c r="G1571" s="3" t="s">
        <v>70</v>
      </c>
    </row>
    <row r="1572" spans="2:7" x14ac:dyDescent="0.25">
      <c r="B1572" s="3" t="s">
        <v>69</v>
      </c>
      <c r="C1572" s="2">
        <v>38569.477083333331</v>
      </c>
      <c r="D1572" s="3" t="s">
        <v>15</v>
      </c>
      <c r="E1572" s="3" t="s">
        <v>15</v>
      </c>
      <c r="F1572" s="3">
        <v>0</v>
      </c>
      <c r="G1572" s="3" t="s">
        <v>70</v>
      </c>
    </row>
    <row r="1573" spans="2:7" hidden="1" x14ac:dyDescent="0.25">
      <c r="B1573" s="3" t="s">
        <v>69</v>
      </c>
      <c r="C1573" s="2">
        <v>38615.050694444442</v>
      </c>
      <c r="D1573" s="3" t="s">
        <v>33</v>
      </c>
      <c r="E1573" s="3" t="s">
        <v>34</v>
      </c>
      <c r="F1573" s="3">
        <v>0</v>
      </c>
      <c r="G1573" s="3" t="s">
        <v>70</v>
      </c>
    </row>
    <row r="1574" spans="2:7" hidden="1" x14ac:dyDescent="0.25">
      <c r="B1574" s="3" t="s">
        <v>69</v>
      </c>
      <c r="C1574" s="2">
        <v>38615.051388888889</v>
      </c>
      <c r="D1574" s="3" t="s">
        <v>33</v>
      </c>
      <c r="E1574" s="3" t="s">
        <v>34</v>
      </c>
      <c r="F1574" s="3">
        <v>0</v>
      </c>
      <c r="G1574" s="3" t="s">
        <v>70</v>
      </c>
    </row>
    <row r="1575" spans="2:7" hidden="1" x14ac:dyDescent="0.25">
      <c r="B1575" s="3" t="s">
        <v>69</v>
      </c>
      <c r="C1575" s="2">
        <v>38615.482638888891</v>
      </c>
      <c r="D1575" s="3" t="s">
        <v>33</v>
      </c>
      <c r="E1575" s="3" t="s">
        <v>34</v>
      </c>
      <c r="F1575" s="3">
        <v>0</v>
      </c>
      <c r="G1575" s="3" t="s">
        <v>70</v>
      </c>
    </row>
    <row r="1576" spans="2:7" hidden="1" x14ac:dyDescent="0.25">
      <c r="B1576" s="3" t="s">
        <v>69</v>
      </c>
      <c r="C1576" s="2">
        <v>38615.645833333336</v>
      </c>
      <c r="D1576" s="3" t="s">
        <v>33</v>
      </c>
      <c r="E1576" s="3" t="s">
        <v>34</v>
      </c>
      <c r="F1576" s="3">
        <v>0</v>
      </c>
      <c r="G1576" s="3" t="s">
        <v>70</v>
      </c>
    </row>
    <row r="1577" spans="2:7" hidden="1" x14ac:dyDescent="0.25">
      <c r="B1577" s="3" t="s">
        <v>69</v>
      </c>
      <c r="C1577" s="2">
        <v>38616.305555555555</v>
      </c>
      <c r="D1577" s="3" t="s">
        <v>7</v>
      </c>
      <c r="E1577" s="3" t="s">
        <v>26</v>
      </c>
      <c r="F1577" s="3">
        <v>0</v>
      </c>
      <c r="G1577" s="3" t="s">
        <v>70</v>
      </c>
    </row>
    <row r="1578" spans="2:7" hidden="1" x14ac:dyDescent="0.25">
      <c r="B1578" s="3" t="s">
        <v>69</v>
      </c>
      <c r="C1578" s="2">
        <v>38640.982638888891</v>
      </c>
      <c r="D1578" s="3" t="s">
        <v>33</v>
      </c>
      <c r="E1578" s="3" t="s">
        <v>34</v>
      </c>
      <c r="F1578" s="3">
        <v>0</v>
      </c>
      <c r="G1578" s="3" t="s">
        <v>70</v>
      </c>
    </row>
    <row r="1579" spans="2:7" hidden="1" x14ac:dyDescent="0.25">
      <c r="B1579" s="3" t="s">
        <v>69</v>
      </c>
      <c r="C1579" s="2">
        <v>38641.675694444442</v>
      </c>
      <c r="D1579" s="3" t="s">
        <v>33</v>
      </c>
      <c r="E1579" s="3" t="s">
        <v>34</v>
      </c>
      <c r="F1579" s="3">
        <v>0</v>
      </c>
      <c r="G1579" s="3" t="s">
        <v>70</v>
      </c>
    </row>
    <row r="1580" spans="2:7" hidden="1" x14ac:dyDescent="0.25">
      <c r="B1580" s="3" t="s">
        <v>69</v>
      </c>
      <c r="C1580" s="2">
        <v>38671.447916666664</v>
      </c>
      <c r="D1580" s="3" t="s">
        <v>10</v>
      </c>
      <c r="E1580" s="3" t="s">
        <v>11</v>
      </c>
      <c r="F1580" s="3">
        <v>0</v>
      </c>
      <c r="G1580" s="3" t="s">
        <v>70</v>
      </c>
    </row>
    <row r="1581" spans="2:7" hidden="1" x14ac:dyDescent="0.25">
      <c r="B1581" s="3" t="s">
        <v>69</v>
      </c>
      <c r="C1581" s="2">
        <v>38673.695833333331</v>
      </c>
      <c r="D1581" s="3" t="s">
        <v>7</v>
      </c>
      <c r="E1581" s="3" t="s">
        <v>62</v>
      </c>
      <c r="F1581" s="3">
        <v>0</v>
      </c>
      <c r="G1581" s="3" t="s">
        <v>70</v>
      </c>
    </row>
    <row r="1582" spans="2:7" hidden="1" x14ac:dyDescent="0.25">
      <c r="B1582" s="3" t="s">
        <v>69</v>
      </c>
      <c r="C1582" s="2">
        <v>38766.727777777778</v>
      </c>
      <c r="D1582" s="3" t="s">
        <v>10</v>
      </c>
      <c r="E1582" s="3" t="s">
        <v>11</v>
      </c>
      <c r="F1582" s="3">
        <v>0</v>
      </c>
      <c r="G1582" s="3" t="s">
        <v>70</v>
      </c>
    </row>
    <row r="1583" spans="2:7" hidden="1" x14ac:dyDescent="0.25">
      <c r="B1583" s="3" t="s">
        <v>69</v>
      </c>
      <c r="C1583" s="2">
        <v>38878.371527777781</v>
      </c>
      <c r="D1583" s="3" t="s">
        <v>12</v>
      </c>
      <c r="E1583" s="3" t="s">
        <v>80</v>
      </c>
      <c r="F1583" s="3">
        <v>0</v>
      </c>
      <c r="G1583" s="3" t="s">
        <v>70</v>
      </c>
    </row>
    <row r="1584" spans="2:7" hidden="1" x14ac:dyDescent="0.25">
      <c r="B1584" s="3" t="s">
        <v>69</v>
      </c>
      <c r="C1584" s="2">
        <v>38926.179861111108</v>
      </c>
      <c r="D1584" s="3" t="s">
        <v>28</v>
      </c>
      <c r="E1584" s="3" t="s">
        <v>160</v>
      </c>
      <c r="F1584" s="3">
        <v>0</v>
      </c>
      <c r="G1584" s="3" t="s">
        <v>70</v>
      </c>
    </row>
    <row r="1585" spans="2:7" x14ac:dyDescent="0.25">
      <c r="B1585" s="3" t="s">
        <v>69</v>
      </c>
      <c r="C1585" s="2">
        <v>38939.772222222222</v>
      </c>
      <c r="D1585" s="3" t="s">
        <v>15</v>
      </c>
      <c r="E1585" s="3" t="s">
        <v>15</v>
      </c>
      <c r="F1585" s="3">
        <v>0</v>
      </c>
      <c r="G1585" s="3" t="s">
        <v>70</v>
      </c>
    </row>
    <row r="1586" spans="2:7" x14ac:dyDescent="0.25">
      <c r="B1586" s="3" t="s">
        <v>69</v>
      </c>
      <c r="C1586" s="2">
        <v>38965.421527777777</v>
      </c>
      <c r="D1586" s="3" t="s">
        <v>7</v>
      </c>
      <c r="E1586" s="3" t="s">
        <v>8</v>
      </c>
      <c r="F1586" s="3">
        <v>0</v>
      </c>
      <c r="G1586" s="3" t="s">
        <v>70</v>
      </c>
    </row>
    <row r="1587" spans="2:7" x14ac:dyDescent="0.25">
      <c r="B1587" s="3" t="s">
        <v>69</v>
      </c>
      <c r="C1587" s="2">
        <v>39109.462500000001</v>
      </c>
      <c r="D1587" s="3" t="s">
        <v>15</v>
      </c>
      <c r="E1587" s="3" t="s">
        <v>15</v>
      </c>
      <c r="F1587" s="3">
        <v>0</v>
      </c>
      <c r="G1587" s="3" t="s">
        <v>70</v>
      </c>
    </row>
    <row r="1588" spans="2:7" hidden="1" x14ac:dyDescent="0.25">
      <c r="B1588" s="3" t="s">
        <v>69</v>
      </c>
      <c r="C1588" s="2">
        <v>39123.525000000001</v>
      </c>
      <c r="D1588" s="3" t="s">
        <v>12</v>
      </c>
      <c r="E1588" s="3" t="s">
        <v>13</v>
      </c>
      <c r="F1588" s="3">
        <v>0</v>
      </c>
      <c r="G1588" s="3" t="s">
        <v>70</v>
      </c>
    </row>
    <row r="1589" spans="2:7" x14ac:dyDescent="0.25">
      <c r="B1589" s="3" t="s">
        <v>69</v>
      </c>
      <c r="C1589" s="2">
        <v>39152.53125</v>
      </c>
      <c r="D1589" s="3" t="s">
        <v>15</v>
      </c>
      <c r="E1589" s="3" t="s">
        <v>15</v>
      </c>
      <c r="F1589" s="3">
        <v>0</v>
      </c>
      <c r="G1589" s="3" t="s">
        <v>70</v>
      </c>
    </row>
    <row r="1590" spans="2:7" hidden="1" x14ac:dyDescent="0.25">
      <c r="B1590" s="3" t="s">
        <v>69</v>
      </c>
      <c r="C1590" s="2">
        <v>39190.396527777775</v>
      </c>
      <c r="D1590" s="3" t="s">
        <v>28</v>
      </c>
      <c r="E1590" s="3" t="s">
        <v>160</v>
      </c>
      <c r="F1590" s="3">
        <v>0</v>
      </c>
      <c r="G1590" s="3" t="s">
        <v>70</v>
      </c>
    </row>
    <row r="1591" spans="2:7" x14ac:dyDescent="0.25">
      <c r="B1591" s="3" t="s">
        <v>69</v>
      </c>
      <c r="C1591" s="2">
        <v>39198.472222222219</v>
      </c>
      <c r="D1591" s="3" t="s">
        <v>15</v>
      </c>
      <c r="E1591" s="3" t="s">
        <v>15</v>
      </c>
      <c r="F1591" s="3">
        <v>0</v>
      </c>
      <c r="G1591" s="3" t="s">
        <v>70</v>
      </c>
    </row>
    <row r="1592" spans="2:7" x14ac:dyDescent="0.25">
      <c r="B1592" s="3" t="s">
        <v>69</v>
      </c>
      <c r="C1592" s="2">
        <v>39280.800694444442</v>
      </c>
      <c r="D1592" s="3" t="s">
        <v>15</v>
      </c>
      <c r="E1592" s="3" t="s">
        <v>15</v>
      </c>
      <c r="F1592" s="3">
        <v>0</v>
      </c>
      <c r="G1592" s="3" t="s">
        <v>70</v>
      </c>
    </row>
    <row r="1593" spans="2:7" hidden="1" x14ac:dyDescent="0.25">
      <c r="B1593" s="3" t="s">
        <v>69</v>
      </c>
      <c r="C1593" s="2">
        <v>39294.131249999999</v>
      </c>
      <c r="D1593" s="3" t="s">
        <v>12</v>
      </c>
      <c r="E1593" s="3" t="s">
        <v>13</v>
      </c>
      <c r="F1593" s="3">
        <v>0</v>
      </c>
      <c r="G1593" s="3" t="s">
        <v>70</v>
      </c>
    </row>
    <row r="1594" spans="2:7" hidden="1" x14ac:dyDescent="0.25">
      <c r="B1594" s="3" t="s">
        <v>69</v>
      </c>
      <c r="C1594" s="2">
        <v>39376.585416666669</v>
      </c>
      <c r="D1594" s="3" t="s">
        <v>33</v>
      </c>
      <c r="E1594" s="3" t="s">
        <v>151</v>
      </c>
      <c r="F1594" s="3">
        <v>0</v>
      </c>
      <c r="G1594" s="3" t="s">
        <v>70</v>
      </c>
    </row>
    <row r="1595" spans="2:7" hidden="1" x14ac:dyDescent="0.25">
      <c r="B1595" s="3" t="s">
        <v>69</v>
      </c>
      <c r="C1595" s="2">
        <v>39411.760416666664</v>
      </c>
      <c r="D1595" s="3" t="s">
        <v>10</v>
      </c>
      <c r="E1595" s="3" t="s">
        <v>11</v>
      </c>
      <c r="F1595" s="3">
        <v>0</v>
      </c>
      <c r="G1595" s="3" t="s">
        <v>70</v>
      </c>
    </row>
    <row r="1596" spans="2:7" hidden="1" x14ac:dyDescent="0.25">
      <c r="B1596" s="3" t="s">
        <v>69</v>
      </c>
      <c r="C1596" s="2">
        <v>39440.959722222222</v>
      </c>
      <c r="D1596" s="3" t="s">
        <v>12</v>
      </c>
      <c r="E1596" s="3" t="s">
        <v>13</v>
      </c>
      <c r="F1596" s="3">
        <v>0</v>
      </c>
      <c r="G1596" s="3" t="s">
        <v>70</v>
      </c>
    </row>
    <row r="1597" spans="2:7" hidden="1" x14ac:dyDescent="0.25">
      <c r="B1597" s="3" t="s">
        <v>69</v>
      </c>
      <c r="C1597" s="2">
        <v>39513.089583333334</v>
      </c>
      <c r="D1597" s="3" t="s">
        <v>10</v>
      </c>
      <c r="E1597" s="3" t="s">
        <v>73</v>
      </c>
      <c r="F1597" s="3">
        <v>0</v>
      </c>
      <c r="G1597" s="3" t="s">
        <v>70</v>
      </c>
    </row>
    <row r="1598" spans="2:7" hidden="1" x14ac:dyDescent="0.25">
      <c r="B1598" s="3" t="s">
        <v>69</v>
      </c>
      <c r="C1598" s="2">
        <v>39549.630555555559</v>
      </c>
      <c r="D1598" s="3" t="s">
        <v>12</v>
      </c>
      <c r="E1598" s="3" t="s">
        <v>13</v>
      </c>
      <c r="F1598" s="3">
        <v>0</v>
      </c>
      <c r="G1598" s="3" t="s">
        <v>70</v>
      </c>
    </row>
    <row r="1599" spans="2:7" x14ac:dyDescent="0.25">
      <c r="B1599" s="3" t="s">
        <v>69</v>
      </c>
      <c r="C1599" s="2">
        <v>39710.756944444445</v>
      </c>
      <c r="D1599" s="3" t="s">
        <v>7</v>
      </c>
      <c r="E1599" s="3" t="s">
        <v>16</v>
      </c>
      <c r="F1599" s="3">
        <v>0</v>
      </c>
      <c r="G1599" s="3" t="s">
        <v>70</v>
      </c>
    </row>
    <row r="1600" spans="2:7" hidden="1" x14ac:dyDescent="0.25">
      <c r="B1600" s="3" t="s">
        <v>69</v>
      </c>
      <c r="C1600" s="2">
        <v>39779.40347222222</v>
      </c>
      <c r="D1600" s="3" t="s">
        <v>7</v>
      </c>
      <c r="E1600" s="3" t="s">
        <v>87</v>
      </c>
      <c r="F1600" s="3">
        <v>0</v>
      </c>
      <c r="G1600" s="3" t="s">
        <v>70</v>
      </c>
    </row>
    <row r="1601" spans="2:7" hidden="1" x14ac:dyDescent="0.25">
      <c r="B1601" s="3" t="s">
        <v>69</v>
      </c>
      <c r="C1601" s="2">
        <v>39783.034722222219</v>
      </c>
      <c r="D1601" s="3" t="s">
        <v>12</v>
      </c>
      <c r="E1601" s="3" t="s">
        <v>13</v>
      </c>
      <c r="F1601" s="3">
        <v>0</v>
      </c>
      <c r="G1601" s="3" t="s">
        <v>70</v>
      </c>
    </row>
    <row r="1602" spans="2:7" x14ac:dyDescent="0.25">
      <c r="B1602" s="3" t="s">
        <v>69</v>
      </c>
      <c r="C1602" s="2">
        <v>39797.743750000001</v>
      </c>
      <c r="D1602" s="3" t="s">
        <v>15</v>
      </c>
      <c r="E1602" s="3" t="s">
        <v>15</v>
      </c>
      <c r="F1602" s="3">
        <v>0</v>
      </c>
      <c r="G1602" s="3" t="s">
        <v>70</v>
      </c>
    </row>
    <row r="1603" spans="2:7" hidden="1" x14ac:dyDescent="0.25">
      <c r="B1603" s="3" t="s">
        <v>69</v>
      </c>
      <c r="C1603" s="2">
        <v>39801.707638888889</v>
      </c>
      <c r="D1603" s="3" t="s">
        <v>10</v>
      </c>
      <c r="E1603" s="3" t="s">
        <v>11</v>
      </c>
      <c r="F1603" s="3">
        <v>0</v>
      </c>
      <c r="G1603" s="3" t="s">
        <v>70</v>
      </c>
    </row>
    <row r="1604" spans="2:7" x14ac:dyDescent="0.25">
      <c r="B1604" s="3" t="s">
        <v>69</v>
      </c>
      <c r="C1604" s="2">
        <v>39823.851388888892</v>
      </c>
      <c r="D1604" s="3" t="s">
        <v>15</v>
      </c>
      <c r="E1604" s="3" t="s">
        <v>15</v>
      </c>
      <c r="F1604" s="3">
        <v>0</v>
      </c>
      <c r="G1604" s="3" t="s">
        <v>70</v>
      </c>
    </row>
    <row r="1605" spans="2:7" hidden="1" x14ac:dyDescent="0.25">
      <c r="B1605" s="3" t="s">
        <v>69</v>
      </c>
      <c r="C1605" s="2">
        <v>39853.625</v>
      </c>
      <c r="D1605" s="3" t="s">
        <v>12</v>
      </c>
      <c r="E1605" s="3" t="s">
        <v>13</v>
      </c>
      <c r="F1605" s="3">
        <v>0</v>
      </c>
      <c r="G1605" s="3" t="s">
        <v>70</v>
      </c>
    </row>
    <row r="1606" spans="2:7" hidden="1" x14ac:dyDescent="0.25">
      <c r="B1606" s="3" t="s">
        <v>69</v>
      </c>
      <c r="C1606" s="2">
        <v>39861.177777777775</v>
      </c>
      <c r="D1606" s="3" t="s">
        <v>33</v>
      </c>
      <c r="E1606" s="3" t="s">
        <v>178</v>
      </c>
      <c r="F1606" s="3">
        <v>0</v>
      </c>
      <c r="G1606" s="3" t="s">
        <v>70</v>
      </c>
    </row>
    <row r="1607" spans="2:7" hidden="1" x14ac:dyDescent="0.25">
      <c r="B1607" s="3" t="s">
        <v>69</v>
      </c>
      <c r="C1607" s="2">
        <v>39906.432638888888</v>
      </c>
      <c r="D1607" s="3" t="s">
        <v>10</v>
      </c>
      <c r="E1607" s="3" t="s">
        <v>11</v>
      </c>
      <c r="F1607" s="3">
        <v>0</v>
      </c>
      <c r="G1607" s="3" t="s">
        <v>70</v>
      </c>
    </row>
    <row r="1608" spans="2:7" hidden="1" x14ac:dyDescent="0.25">
      <c r="B1608" s="3" t="s">
        <v>69</v>
      </c>
      <c r="C1608" s="2">
        <v>39967.518055555556</v>
      </c>
      <c r="D1608" s="3" t="s">
        <v>33</v>
      </c>
      <c r="E1608" s="3" t="s">
        <v>34</v>
      </c>
      <c r="F1608" s="3">
        <v>0</v>
      </c>
      <c r="G1608" s="3" t="s">
        <v>70</v>
      </c>
    </row>
    <row r="1609" spans="2:7" x14ac:dyDescent="0.25">
      <c r="B1609" s="3" t="s">
        <v>69</v>
      </c>
      <c r="C1609" s="2">
        <v>40012.236111111109</v>
      </c>
      <c r="D1609" s="3" t="s">
        <v>15</v>
      </c>
      <c r="E1609" s="3" t="s">
        <v>15</v>
      </c>
      <c r="F1609" s="3">
        <v>0</v>
      </c>
      <c r="G1609" s="3" t="s">
        <v>70</v>
      </c>
    </row>
    <row r="1610" spans="2:7" hidden="1" x14ac:dyDescent="0.25">
      <c r="B1610" s="3" t="s">
        <v>69</v>
      </c>
      <c r="C1610" s="2">
        <v>40145.777777777781</v>
      </c>
      <c r="D1610" s="3" t="s">
        <v>33</v>
      </c>
      <c r="E1610" s="3" t="s">
        <v>34</v>
      </c>
      <c r="F1610" s="3">
        <v>0</v>
      </c>
      <c r="G1610" s="3" t="s">
        <v>70</v>
      </c>
    </row>
    <row r="1611" spans="2:7" x14ac:dyDescent="0.25">
      <c r="B1611" s="3" t="s">
        <v>69</v>
      </c>
      <c r="C1611" s="2">
        <v>40180.329861111109</v>
      </c>
      <c r="D1611" s="3" t="s">
        <v>7</v>
      </c>
      <c r="E1611" s="3" t="s">
        <v>16</v>
      </c>
      <c r="F1611" s="3">
        <v>0</v>
      </c>
      <c r="G1611" s="3" t="s">
        <v>70</v>
      </c>
    </row>
    <row r="1612" spans="2:7" hidden="1" x14ac:dyDescent="0.25">
      <c r="B1612" s="3" t="s">
        <v>69</v>
      </c>
      <c r="C1612" s="2">
        <v>40187.606249999997</v>
      </c>
      <c r="D1612" s="3" t="s">
        <v>10</v>
      </c>
      <c r="E1612" s="3" t="s">
        <v>11</v>
      </c>
      <c r="F1612" s="3">
        <v>0</v>
      </c>
      <c r="G1612" s="3" t="s">
        <v>70</v>
      </c>
    </row>
    <row r="1613" spans="2:7" hidden="1" x14ac:dyDescent="0.25">
      <c r="B1613" s="3" t="s">
        <v>69</v>
      </c>
      <c r="C1613" s="2">
        <v>40197.003472222219</v>
      </c>
      <c r="D1613" s="3" t="s">
        <v>12</v>
      </c>
      <c r="E1613" s="3" t="s">
        <v>13</v>
      </c>
      <c r="F1613" s="3">
        <v>0</v>
      </c>
      <c r="G1613" s="3" t="s">
        <v>70</v>
      </c>
    </row>
    <row r="1614" spans="2:7" hidden="1" x14ac:dyDescent="0.25">
      <c r="B1614" s="3" t="s">
        <v>69</v>
      </c>
      <c r="C1614" s="2">
        <v>40253.475694444445</v>
      </c>
      <c r="D1614" s="3" t="s">
        <v>28</v>
      </c>
      <c r="E1614" s="3" t="s">
        <v>160</v>
      </c>
      <c r="F1614" s="3">
        <v>0</v>
      </c>
      <c r="G1614" s="3" t="s">
        <v>70</v>
      </c>
    </row>
    <row r="1615" spans="2:7" hidden="1" x14ac:dyDescent="0.25">
      <c r="B1615" s="3" t="s">
        <v>69</v>
      </c>
      <c r="C1615" s="2">
        <v>40275.609027777777</v>
      </c>
      <c r="D1615" s="3" t="s">
        <v>7</v>
      </c>
      <c r="E1615" s="3" t="s">
        <v>62</v>
      </c>
      <c r="F1615" s="3">
        <v>0</v>
      </c>
      <c r="G1615" s="3" t="s">
        <v>70</v>
      </c>
    </row>
    <row r="1616" spans="2:7" x14ac:dyDescent="0.25">
      <c r="B1616" s="3" t="s">
        <v>69</v>
      </c>
      <c r="C1616" s="2">
        <v>40357.697916666664</v>
      </c>
      <c r="D1616" s="3" t="s">
        <v>7</v>
      </c>
      <c r="E1616" s="3" t="s">
        <v>16</v>
      </c>
      <c r="F1616" s="3">
        <v>0</v>
      </c>
      <c r="G1616" s="3" t="s">
        <v>70</v>
      </c>
    </row>
    <row r="1617" spans="2:7" x14ac:dyDescent="0.25">
      <c r="B1617" s="3" t="s">
        <v>69</v>
      </c>
      <c r="C1617" s="2">
        <v>40379.265277777777</v>
      </c>
      <c r="D1617" s="3" t="s">
        <v>15</v>
      </c>
      <c r="E1617" s="3" t="s">
        <v>15</v>
      </c>
      <c r="F1617" s="3">
        <v>0</v>
      </c>
      <c r="G1617" s="3" t="s">
        <v>70</v>
      </c>
    </row>
    <row r="1618" spans="2:7" x14ac:dyDescent="0.25">
      <c r="B1618" s="3" t="s">
        <v>69</v>
      </c>
      <c r="C1618" s="2">
        <v>40470.130555555559</v>
      </c>
      <c r="D1618" s="3" t="s">
        <v>33</v>
      </c>
      <c r="E1618" s="3" t="s">
        <v>135</v>
      </c>
      <c r="F1618" s="3">
        <v>0</v>
      </c>
      <c r="G1618" s="3" t="s">
        <v>70</v>
      </c>
    </row>
    <row r="1619" spans="2:7" hidden="1" x14ac:dyDescent="0.25">
      <c r="B1619" s="3" t="s">
        <v>69</v>
      </c>
      <c r="C1619" s="2">
        <v>40533.402083333334</v>
      </c>
      <c r="D1619" s="3" t="s">
        <v>12</v>
      </c>
      <c r="E1619" s="3" t="s">
        <v>13</v>
      </c>
      <c r="F1619" s="3">
        <v>0</v>
      </c>
      <c r="G1619" s="3" t="s">
        <v>70</v>
      </c>
    </row>
    <row r="1620" spans="2:7" hidden="1" x14ac:dyDescent="0.25">
      <c r="B1620" s="3" t="s">
        <v>69</v>
      </c>
      <c r="C1620" s="2">
        <v>40607.470833333333</v>
      </c>
      <c r="D1620" s="3" t="s">
        <v>10</v>
      </c>
      <c r="E1620" s="3" t="s">
        <v>11</v>
      </c>
      <c r="F1620" s="3">
        <v>0</v>
      </c>
      <c r="G1620" s="3" t="s">
        <v>70</v>
      </c>
    </row>
    <row r="1621" spans="2:7" x14ac:dyDescent="0.25">
      <c r="B1621" s="3" t="s">
        <v>69</v>
      </c>
      <c r="C1621" s="2">
        <v>40749.243055555555</v>
      </c>
      <c r="D1621" s="3" t="s">
        <v>15</v>
      </c>
      <c r="E1621" s="3" t="s">
        <v>15</v>
      </c>
      <c r="F1621" s="3">
        <v>0</v>
      </c>
      <c r="G1621" s="3" t="s">
        <v>70</v>
      </c>
    </row>
    <row r="1622" spans="2:7" x14ac:dyDescent="0.25">
      <c r="B1622" s="3" t="s">
        <v>69</v>
      </c>
      <c r="C1622" s="2">
        <v>40791.202777777777</v>
      </c>
      <c r="D1622" s="3" t="s">
        <v>15</v>
      </c>
      <c r="E1622" s="3" t="s">
        <v>15</v>
      </c>
      <c r="F1622" s="3">
        <v>0</v>
      </c>
      <c r="G1622" s="3" t="s">
        <v>70</v>
      </c>
    </row>
    <row r="1623" spans="2:7" x14ac:dyDescent="0.25">
      <c r="B1623" s="3" t="s">
        <v>69</v>
      </c>
      <c r="C1623" s="2">
        <v>40798.777083333334</v>
      </c>
      <c r="D1623" s="3" t="s">
        <v>15</v>
      </c>
      <c r="E1623" s="3" t="s">
        <v>15</v>
      </c>
      <c r="F1623" s="3">
        <v>0</v>
      </c>
      <c r="G1623" s="3" t="s">
        <v>70</v>
      </c>
    </row>
    <row r="1624" spans="2:7" hidden="1" x14ac:dyDescent="0.25">
      <c r="B1624" s="3" t="s">
        <v>69</v>
      </c>
      <c r="C1624" s="2">
        <v>40826.75277777778</v>
      </c>
      <c r="D1624" s="3" t="s">
        <v>10</v>
      </c>
      <c r="E1624" s="3" t="s">
        <v>11</v>
      </c>
      <c r="F1624" s="3">
        <v>0</v>
      </c>
      <c r="G1624" s="3" t="s">
        <v>70</v>
      </c>
    </row>
    <row r="1625" spans="2:7" x14ac:dyDescent="0.25">
      <c r="B1625" s="3" t="s">
        <v>69</v>
      </c>
      <c r="C1625" s="2">
        <v>41072.675694444442</v>
      </c>
      <c r="D1625" s="3" t="s">
        <v>15</v>
      </c>
      <c r="E1625" s="3" t="s">
        <v>15</v>
      </c>
      <c r="F1625" s="3">
        <v>0</v>
      </c>
      <c r="G1625" s="3" t="s">
        <v>70</v>
      </c>
    </row>
    <row r="1626" spans="2:7" x14ac:dyDescent="0.25">
      <c r="B1626" s="3" t="s">
        <v>69</v>
      </c>
      <c r="C1626" s="2">
        <v>41127.746527777781</v>
      </c>
      <c r="D1626" s="3" t="s">
        <v>15</v>
      </c>
      <c r="E1626" s="3" t="s">
        <v>15</v>
      </c>
      <c r="F1626" s="3">
        <v>0</v>
      </c>
      <c r="G1626" s="3" t="s">
        <v>70</v>
      </c>
    </row>
    <row r="1627" spans="2:7" x14ac:dyDescent="0.25">
      <c r="B1627" s="3" t="s">
        <v>69</v>
      </c>
      <c r="C1627" s="2">
        <v>41139.710416666669</v>
      </c>
      <c r="D1627" s="3" t="s">
        <v>15</v>
      </c>
      <c r="E1627" s="3" t="s">
        <v>15</v>
      </c>
      <c r="F1627" s="3">
        <v>0</v>
      </c>
      <c r="G1627" s="3" t="s">
        <v>70</v>
      </c>
    </row>
    <row r="1628" spans="2:7" hidden="1" x14ac:dyDescent="0.25">
      <c r="B1628" s="3" t="s">
        <v>69</v>
      </c>
      <c r="C1628" s="2">
        <v>41162.247916666667</v>
      </c>
      <c r="D1628" s="3" t="s">
        <v>10</v>
      </c>
      <c r="E1628" s="3" t="s">
        <v>11</v>
      </c>
      <c r="F1628" s="3">
        <v>0</v>
      </c>
      <c r="G1628" s="3" t="s">
        <v>70</v>
      </c>
    </row>
    <row r="1629" spans="2:7" x14ac:dyDescent="0.25">
      <c r="B1629" s="3" t="s">
        <v>69</v>
      </c>
      <c r="C1629" s="2">
        <v>41284.586805555555</v>
      </c>
      <c r="D1629" s="3" t="s">
        <v>15</v>
      </c>
      <c r="E1629" s="3" t="s">
        <v>15</v>
      </c>
      <c r="F1629" s="3">
        <v>0</v>
      </c>
      <c r="G1629" s="3" t="s">
        <v>70</v>
      </c>
    </row>
    <row r="1630" spans="2:7" x14ac:dyDescent="0.25">
      <c r="B1630" s="3" t="s">
        <v>69</v>
      </c>
      <c r="C1630" s="2">
        <v>41324.964583333334</v>
      </c>
      <c r="D1630" s="3" t="s">
        <v>15</v>
      </c>
      <c r="E1630" s="3" t="s">
        <v>15</v>
      </c>
      <c r="F1630" s="3">
        <v>0</v>
      </c>
      <c r="G1630" s="3" t="s">
        <v>70</v>
      </c>
    </row>
    <row r="1631" spans="2:7" hidden="1" x14ac:dyDescent="0.25">
      <c r="B1631" s="3" t="s">
        <v>69</v>
      </c>
      <c r="C1631" s="2">
        <v>41366.902083333334</v>
      </c>
      <c r="D1631" s="3" t="s">
        <v>7</v>
      </c>
      <c r="E1631" s="3" t="s">
        <v>137</v>
      </c>
      <c r="F1631" s="3">
        <v>0</v>
      </c>
      <c r="G1631" s="3" t="s">
        <v>70</v>
      </c>
    </row>
    <row r="1632" spans="2:7" x14ac:dyDescent="0.25">
      <c r="B1632" s="3" t="s">
        <v>69</v>
      </c>
      <c r="C1632" s="2">
        <v>41387.598611111112</v>
      </c>
      <c r="D1632" s="3" t="s">
        <v>15</v>
      </c>
      <c r="E1632" s="3" t="s">
        <v>15</v>
      </c>
      <c r="F1632" s="3">
        <v>0</v>
      </c>
      <c r="G1632" s="3" t="s">
        <v>70</v>
      </c>
    </row>
    <row r="1633" spans="2:7" hidden="1" x14ac:dyDescent="0.25">
      <c r="B1633" s="3" t="s">
        <v>69</v>
      </c>
      <c r="C1633" s="2">
        <v>41454.786805555559</v>
      </c>
      <c r="D1633" s="3" t="s">
        <v>12</v>
      </c>
      <c r="E1633" s="3" t="s">
        <v>13</v>
      </c>
      <c r="F1633" s="3">
        <v>0</v>
      </c>
      <c r="G1633" s="3" t="s">
        <v>70</v>
      </c>
    </row>
    <row r="1634" spans="2:7" x14ac:dyDescent="0.25">
      <c r="B1634" s="3" t="s">
        <v>69</v>
      </c>
      <c r="C1634" s="2">
        <v>41473.371527777781</v>
      </c>
      <c r="D1634" s="3" t="s">
        <v>15</v>
      </c>
      <c r="E1634" s="3" t="s">
        <v>15</v>
      </c>
      <c r="F1634" s="3">
        <v>0</v>
      </c>
      <c r="G1634" s="3" t="s">
        <v>70</v>
      </c>
    </row>
    <row r="1635" spans="2:7" hidden="1" x14ac:dyDescent="0.25">
      <c r="B1635" s="3" t="s">
        <v>69</v>
      </c>
      <c r="C1635" s="2">
        <v>41517.452777777777</v>
      </c>
      <c r="D1635" s="3" t="s">
        <v>7</v>
      </c>
      <c r="E1635" s="3" t="s">
        <v>26</v>
      </c>
      <c r="F1635" s="3">
        <v>0</v>
      </c>
      <c r="G1635" s="3" t="s">
        <v>70</v>
      </c>
    </row>
    <row r="1636" spans="2:7" x14ac:dyDescent="0.25">
      <c r="B1636" s="3" t="s">
        <v>69</v>
      </c>
      <c r="C1636" s="2">
        <v>41521.48541666667</v>
      </c>
      <c r="D1636" s="3" t="s">
        <v>7</v>
      </c>
      <c r="E1636" s="3" t="s">
        <v>8</v>
      </c>
      <c r="F1636" s="3">
        <v>0</v>
      </c>
      <c r="G1636" s="3" t="s">
        <v>70</v>
      </c>
    </row>
    <row r="1637" spans="2:7" x14ac:dyDescent="0.25">
      <c r="B1637" s="3" t="s">
        <v>69</v>
      </c>
      <c r="C1637" s="2">
        <v>41585.725694444445</v>
      </c>
      <c r="D1637" s="3" t="s">
        <v>15</v>
      </c>
      <c r="E1637" s="3" t="s">
        <v>15</v>
      </c>
      <c r="F1637" s="3">
        <v>0</v>
      </c>
      <c r="G1637" s="3" t="s">
        <v>70</v>
      </c>
    </row>
    <row r="1638" spans="2:7" x14ac:dyDescent="0.25">
      <c r="B1638" s="3" t="s">
        <v>69</v>
      </c>
      <c r="C1638" s="2">
        <v>41614.324305555558</v>
      </c>
      <c r="D1638" s="3" t="s">
        <v>7</v>
      </c>
      <c r="E1638" s="3" t="s">
        <v>16</v>
      </c>
      <c r="F1638" s="3">
        <v>0</v>
      </c>
      <c r="G1638" s="3" t="s">
        <v>70</v>
      </c>
    </row>
    <row r="1639" spans="2:7" hidden="1" x14ac:dyDescent="0.25">
      <c r="B1639" s="3" t="s">
        <v>69</v>
      </c>
      <c r="C1639" s="2">
        <v>41635.538888888892</v>
      </c>
      <c r="D1639" s="3" t="s">
        <v>7</v>
      </c>
      <c r="E1639" s="3" t="s">
        <v>14</v>
      </c>
      <c r="F1639" s="3">
        <v>0</v>
      </c>
      <c r="G1639" s="3" t="s">
        <v>70</v>
      </c>
    </row>
    <row r="1640" spans="2:7" x14ac:dyDescent="0.25">
      <c r="B1640" s="3" t="s">
        <v>69</v>
      </c>
      <c r="C1640" s="2">
        <v>41698.561111111114</v>
      </c>
      <c r="D1640" s="3" t="s">
        <v>33</v>
      </c>
      <c r="E1640" s="3" t="s">
        <v>135</v>
      </c>
      <c r="F1640" s="3">
        <v>0</v>
      </c>
      <c r="G1640" s="3" t="s">
        <v>70</v>
      </c>
    </row>
    <row r="1641" spans="2:7" x14ac:dyDescent="0.25">
      <c r="B1641" s="3" t="s">
        <v>69</v>
      </c>
      <c r="C1641" s="2">
        <v>41698.848611111112</v>
      </c>
      <c r="D1641" s="3" t="s">
        <v>33</v>
      </c>
      <c r="E1641" s="3" t="s">
        <v>135</v>
      </c>
      <c r="F1641" s="3">
        <v>0</v>
      </c>
      <c r="G1641" s="3" t="s">
        <v>70</v>
      </c>
    </row>
    <row r="1642" spans="2:7" x14ac:dyDescent="0.25">
      <c r="B1642" s="3" t="s">
        <v>69</v>
      </c>
      <c r="C1642" s="2">
        <v>41730.604166666664</v>
      </c>
      <c r="D1642" s="3" t="s">
        <v>7</v>
      </c>
      <c r="E1642" s="3" t="s">
        <v>82</v>
      </c>
      <c r="F1642" s="3">
        <v>0</v>
      </c>
      <c r="G1642" s="3" t="s">
        <v>70</v>
      </c>
    </row>
    <row r="1643" spans="2:7" x14ac:dyDescent="0.25">
      <c r="B1643" s="3" t="s">
        <v>69</v>
      </c>
      <c r="C1643" s="2">
        <v>41730.648611111108</v>
      </c>
      <c r="D1643" s="3" t="s">
        <v>7</v>
      </c>
      <c r="E1643" s="3" t="s">
        <v>82</v>
      </c>
      <c r="F1643" s="3">
        <v>0</v>
      </c>
      <c r="G1643" s="3" t="s">
        <v>70</v>
      </c>
    </row>
    <row r="1644" spans="2:7" hidden="1" x14ac:dyDescent="0.25">
      <c r="B1644" s="3" t="s">
        <v>69</v>
      </c>
      <c r="C1644" s="2">
        <v>41755.063888888886</v>
      </c>
      <c r="D1644" s="3" t="s">
        <v>28</v>
      </c>
      <c r="E1644" s="3" t="s">
        <v>160</v>
      </c>
      <c r="F1644" s="3">
        <v>0</v>
      </c>
      <c r="G1644" s="3" t="s">
        <v>70</v>
      </c>
    </row>
    <row r="1645" spans="2:7" hidden="1" x14ac:dyDescent="0.25">
      <c r="B1645" s="3" t="s">
        <v>69</v>
      </c>
      <c r="C1645" s="2">
        <v>41758.406944444447</v>
      </c>
      <c r="D1645" s="3" t="s">
        <v>12</v>
      </c>
      <c r="E1645" s="3" t="s">
        <v>13</v>
      </c>
      <c r="F1645" s="3">
        <v>0</v>
      </c>
      <c r="G1645" s="3" t="s">
        <v>70</v>
      </c>
    </row>
    <row r="1646" spans="2:7" hidden="1" x14ac:dyDescent="0.25">
      <c r="B1646" s="3" t="s">
        <v>69</v>
      </c>
      <c r="C1646" s="2">
        <v>41871.288888888892</v>
      </c>
      <c r="D1646" s="3" t="s">
        <v>12</v>
      </c>
      <c r="E1646" s="3" t="s">
        <v>13</v>
      </c>
      <c r="F1646" s="3">
        <v>0</v>
      </c>
      <c r="G1646" s="3" t="s">
        <v>70</v>
      </c>
    </row>
    <row r="1647" spans="2:7" hidden="1" x14ac:dyDescent="0.25">
      <c r="B1647" s="3" t="s">
        <v>69</v>
      </c>
      <c r="C1647" s="2">
        <v>41871.311111111114</v>
      </c>
      <c r="D1647" s="3" t="s">
        <v>33</v>
      </c>
      <c r="E1647" s="3" t="s">
        <v>34</v>
      </c>
      <c r="F1647" s="3">
        <v>0</v>
      </c>
      <c r="G1647" s="3" t="s">
        <v>70</v>
      </c>
    </row>
    <row r="1648" spans="2:7" hidden="1" x14ac:dyDescent="0.25">
      <c r="B1648" s="3" t="s">
        <v>69</v>
      </c>
      <c r="C1648" s="2">
        <v>41928.344444444447</v>
      </c>
      <c r="D1648" s="3" t="s">
        <v>7</v>
      </c>
      <c r="E1648" s="3" t="s">
        <v>26</v>
      </c>
      <c r="F1648" s="3">
        <v>0</v>
      </c>
      <c r="G1648" s="3" t="s">
        <v>70</v>
      </c>
    </row>
    <row r="1649" spans="2:7" x14ac:dyDescent="0.25">
      <c r="B1649" s="3" t="s">
        <v>69</v>
      </c>
      <c r="C1649" s="2">
        <v>41989.945138888892</v>
      </c>
      <c r="D1649" s="3" t="s">
        <v>7</v>
      </c>
      <c r="E1649" s="3" t="s">
        <v>136</v>
      </c>
      <c r="F1649" s="3">
        <v>0</v>
      </c>
      <c r="G1649" s="3" t="s">
        <v>70</v>
      </c>
    </row>
    <row r="1650" spans="2:7" x14ac:dyDescent="0.25">
      <c r="B1650" s="3" t="s">
        <v>74</v>
      </c>
      <c r="C1650" s="2">
        <v>38408.256249999999</v>
      </c>
      <c r="D1650" s="3" t="s">
        <v>33</v>
      </c>
      <c r="E1650" s="3" t="s">
        <v>135</v>
      </c>
      <c r="F1650" s="3">
        <v>0</v>
      </c>
      <c r="G1650" s="3" t="s">
        <v>75</v>
      </c>
    </row>
    <row r="1651" spans="2:7" hidden="1" x14ac:dyDescent="0.25">
      <c r="B1651" s="3" t="s">
        <v>74</v>
      </c>
      <c r="C1651" s="2">
        <v>38413.25277777778</v>
      </c>
      <c r="D1651" s="3" t="s">
        <v>10</v>
      </c>
      <c r="E1651" s="3" t="s">
        <v>11</v>
      </c>
      <c r="F1651" s="3">
        <v>0</v>
      </c>
      <c r="G1651" s="3" t="s">
        <v>75</v>
      </c>
    </row>
    <row r="1652" spans="2:7" hidden="1" x14ac:dyDescent="0.25">
      <c r="B1652" s="3" t="s">
        <v>74</v>
      </c>
      <c r="C1652" s="2">
        <v>38515.270138888889</v>
      </c>
      <c r="D1652" s="3" t="s">
        <v>10</v>
      </c>
      <c r="E1652" s="3" t="s">
        <v>11</v>
      </c>
      <c r="F1652" s="3">
        <v>0</v>
      </c>
      <c r="G1652" s="3" t="s">
        <v>75</v>
      </c>
    </row>
    <row r="1653" spans="2:7" hidden="1" x14ac:dyDescent="0.25">
      <c r="B1653" s="3" t="s">
        <v>74</v>
      </c>
      <c r="C1653" s="2">
        <v>38954.441666666666</v>
      </c>
      <c r="D1653" s="3" t="s">
        <v>7</v>
      </c>
      <c r="E1653" s="3" t="s">
        <v>137</v>
      </c>
      <c r="F1653" s="3">
        <v>0</v>
      </c>
      <c r="G1653" s="3" t="s">
        <v>75</v>
      </c>
    </row>
    <row r="1654" spans="2:7" hidden="1" x14ac:dyDescent="0.25">
      <c r="B1654" s="3" t="s">
        <v>74</v>
      </c>
      <c r="C1654" s="2">
        <v>39320.336111111108</v>
      </c>
      <c r="D1654" s="3" t="s">
        <v>33</v>
      </c>
      <c r="E1654" s="3" t="s">
        <v>34</v>
      </c>
      <c r="F1654" s="3">
        <v>0</v>
      </c>
      <c r="G1654" s="3" t="s">
        <v>75</v>
      </c>
    </row>
    <row r="1655" spans="2:7" x14ac:dyDescent="0.25">
      <c r="B1655" s="3" t="s">
        <v>74</v>
      </c>
      <c r="C1655" s="2">
        <v>39377.336805555555</v>
      </c>
      <c r="D1655" s="3" t="s">
        <v>33</v>
      </c>
      <c r="E1655" s="3" t="s">
        <v>37</v>
      </c>
      <c r="F1655" s="3">
        <v>0</v>
      </c>
      <c r="G1655" s="3" t="s">
        <v>75</v>
      </c>
    </row>
    <row r="1656" spans="2:7" x14ac:dyDescent="0.25">
      <c r="B1656" s="3" t="s">
        <v>74</v>
      </c>
      <c r="C1656" s="2">
        <v>39455.424305555556</v>
      </c>
      <c r="D1656" s="3" t="s">
        <v>15</v>
      </c>
      <c r="E1656" s="3" t="s">
        <v>15</v>
      </c>
      <c r="F1656" s="3">
        <v>0</v>
      </c>
      <c r="G1656" s="3" t="s">
        <v>75</v>
      </c>
    </row>
    <row r="1657" spans="2:7" hidden="1" x14ac:dyDescent="0.25">
      <c r="B1657" s="3" t="s">
        <v>74</v>
      </c>
      <c r="C1657" s="2">
        <v>39493.365277777775</v>
      </c>
      <c r="D1657" s="3" t="s">
        <v>10</v>
      </c>
      <c r="E1657" s="3" t="s">
        <v>85</v>
      </c>
      <c r="F1657" s="3">
        <v>0</v>
      </c>
      <c r="G1657" s="3" t="s">
        <v>75</v>
      </c>
    </row>
    <row r="1658" spans="2:7" hidden="1" x14ac:dyDescent="0.25">
      <c r="B1658" s="3" t="s">
        <v>74</v>
      </c>
      <c r="C1658" s="2">
        <v>39722.950694444444</v>
      </c>
      <c r="D1658" s="3" t="s">
        <v>12</v>
      </c>
      <c r="E1658" s="3" t="s">
        <v>13</v>
      </c>
      <c r="F1658" s="3">
        <v>0</v>
      </c>
      <c r="G1658" s="3" t="s">
        <v>75</v>
      </c>
    </row>
    <row r="1659" spans="2:7" x14ac:dyDescent="0.25">
      <c r="B1659" s="3" t="s">
        <v>74</v>
      </c>
      <c r="C1659" s="2">
        <v>39768.43472222222</v>
      </c>
      <c r="D1659" s="3" t="s">
        <v>15</v>
      </c>
      <c r="E1659" s="3" t="s">
        <v>15</v>
      </c>
      <c r="F1659" s="3">
        <v>0</v>
      </c>
      <c r="G1659" s="3" t="s">
        <v>75</v>
      </c>
    </row>
    <row r="1660" spans="2:7" x14ac:dyDescent="0.25">
      <c r="B1660" s="3" t="s">
        <v>74</v>
      </c>
      <c r="C1660" s="2">
        <v>40451.5</v>
      </c>
      <c r="D1660" s="3" t="s">
        <v>33</v>
      </c>
      <c r="E1660" s="3" t="s">
        <v>135</v>
      </c>
      <c r="F1660" s="3">
        <v>0</v>
      </c>
      <c r="G1660" s="3" t="s">
        <v>75</v>
      </c>
    </row>
    <row r="1661" spans="2:7" hidden="1" x14ac:dyDescent="0.25">
      <c r="B1661" s="3" t="s">
        <v>74</v>
      </c>
      <c r="C1661" s="2">
        <v>40451.657638888886</v>
      </c>
      <c r="D1661" s="3" t="s">
        <v>33</v>
      </c>
      <c r="E1661" s="3" t="s">
        <v>34</v>
      </c>
      <c r="F1661" s="3">
        <v>0</v>
      </c>
      <c r="G1661" s="3" t="s">
        <v>75</v>
      </c>
    </row>
    <row r="1662" spans="2:7" x14ac:dyDescent="0.25">
      <c r="B1662" s="3" t="s">
        <v>74</v>
      </c>
      <c r="C1662" s="2">
        <v>40479.477083333331</v>
      </c>
      <c r="D1662" s="3" t="s">
        <v>7</v>
      </c>
      <c r="E1662" s="3" t="s">
        <v>81</v>
      </c>
      <c r="F1662" s="3">
        <v>0</v>
      </c>
      <c r="G1662" s="3" t="s">
        <v>75</v>
      </c>
    </row>
    <row r="1663" spans="2:7" hidden="1" x14ac:dyDescent="0.25">
      <c r="B1663" s="3" t="s">
        <v>74</v>
      </c>
      <c r="C1663" s="2">
        <v>40502.473611111112</v>
      </c>
      <c r="D1663" s="3" t="s">
        <v>7</v>
      </c>
      <c r="E1663" s="3" t="s">
        <v>87</v>
      </c>
      <c r="F1663" s="3">
        <v>0</v>
      </c>
      <c r="G1663" s="3" t="s">
        <v>75</v>
      </c>
    </row>
    <row r="1664" spans="2:7" hidden="1" x14ac:dyDescent="0.25">
      <c r="B1664" s="3" t="s">
        <v>74</v>
      </c>
      <c r="C1664" s="2">
        <v>40675.657638888886</v>
      </c>
      <c r="D1664" s="3" t="s">
        <v>10</v>
      </c>
      <c r="E1664" s="3" t="s">
        <v>11</v>
      </c>
      <c r="F1664" s="3">
        <v>0</v>
      </c>
      <c r="G1664" s="3" t="s">
        <v>75</v>
      </c>
    </row>
    <row r="1665" spans="2:7" x14ac:dyDescent="0.25">
      <c r="B1665" s="3" t="s">
        <v>74</v>
      </c>
      <c r="C1665" s="2">
        <v>40720.706250000003</v>
      </c>
      <c r="D1665" s="3" t="s">
        <v>15</v>
      </c>
      <c r="E1665" s="3" t="s">
        <v>15</v>
      </c>
      <c r="F1665" s="3">
        <v>0</v>
      </c>
      <c r="G1665" s="3" t="s">
        <v>75</v>
      </c>
    </row>
    <row r="1666" spans="2:7" x14ac:dyDescent="0.25">
      <c r="B1666" s="3" t="s">
        <v>74</v>
      </c>
      <c r="C1666" s="2">
        <v>40725.292361111111</v>
      </c>
      <c r="D1666" s="3" t="s">
        <v>15</v>
      </c>
      <c r="E1666" s="3" t="s">
        <v>15</v>
      </c>
      <c r="F1666" s="3">
        <v>0</v>
      </c>
      <c r="G1666" s="3" t="s">
        <v>75</v>
      </c>
    </row>
    <row r="1667" spans="2:7" hidden="1" x14ac:dyDescent="0.25">
      <c r="B1667" s="3" t="s">
        <v>74</v>
      </c>
      <c r="C1667" s="2">
        <v>40776.673611111109</v>
      </c>
      <c r="D1667" s="3" t="s">
        <v>10</v>
      </c>
      <c r="E1667" s="3" t="s">
        <v>85</v>
      </c>
      <c r="F1667" s="3">
        <v>0</v>
      </c>
      <c r="G1667" s="3" t="s">
        <v>75</v>
      </c>
    </row>
    <row r="1668" spans="2:7" x14ac:dyDescent="0.25">
      <c r="B1668" s="3" t="s">
        <v>74</v>
      </c>
      <c r="C1668" s="2">
        <v>40848.811805555553</v>
      </c>
      <c r="D1668" s="3" t="s">
        <v>15</v>
      </c>
      <c r="E1668" s="3" t="s">
        <v>15</v>
      </c>
      <c r="F1668" s="3">
        <v>0</v>
      </c>
      <c r="G1668" s="3" t="s">
        <v>75</v>
      </c>
    </row>
    <row r="1669" spans="2:7" hidden="1" x14ac:dyDescent="0.25">
      <c r="B1669" s="3" t="s">
        <v>74</v>
      </c>
      <c r="C1669" s="2">
        <v>40995.336111111108</v>
      </c>
      <c r="D1669" s="3" t="s">
        <v>10</v>
      </c>
      <c r="E1669" s="3" t="s">
        <v>11</v>
      </c>
      <c r="F1669" s="3">
        <v>0</v>
      </c>
      <c r="G1669" s="3" t="s">
        <v>75</v>
      </c>
    </row>
    <row r="1670" spans="2:7" hidden="1" x14ac:dyDescent="0.25">
      <c r="B1670" s="3" t="s">
        <v>74</v>
      </c>
      <c r="C1670" s="2">
        <v>41068.459722222222</v>
      </c>
      <c r="D1670" s="3" t="s">
        <v>10</v>
      </c>
      <c r="E1670" s="3" t="s">
        <v>11</v>
      </c>
      <c r="F1670" s="3">
        <v>0</v>
      </c>
      <c r="G1670" s="3" t="s">
        <v>75</v>
      </c>
    </row>
    <row r="1671" spans="2:7" x14ac:dyDescent="0.25">
      <c r="B1671" s="3" t="s">
        <v>74</v>
      </c>
      <c r="C1671" s="2">
        <v>41088.77847222222</v>
      </c>
      <c r="D1671" s="3" t="s">
        <v>15</v>
      </c>
      <c r="E1671" s="3" t="s">
        <v>15</v>
      </c>
      <c r="F1671" s="3">
        <v>0</v>
      </c>
      <c r="G1671" s="3" t="s">
        <v>75</v>
      </c>
    </row>
    <row r="1672" spans="2:7" x14ac:dyDescent="0.25">
      <c r="B1672" s="3" t="s">
        <v>74</v>
      </c>
      <c r="C1672" s="2">
        <v>41130.57708333333</v>
      </c>
      <c r="D1672" s="3" t="s">
        <v>15</v>
      </c>
      <c r="E1672" s="3" t="s">
        <v>15</v>
      </c>
      <c r="F1672" s="3">
        <v>0</v>
      </c>
      <c r="G1672" s="3" t="s">
        <v>75</v>
      </c>
    </row>
    <row r="1673" spans="2:7" hidden="1" x14ac:dyDescent="0.25">
      <c r="B1673" s="3" t="s">
        <v>74</v>
      </c>
      <c r="C1673" s="2">
        <v>41493.432638888888</v>
      </c>
      <c r="D1673" s="3" t="s">
        <v>10</v>
      </c>
      <c r="E1673" s="3" t="s">
        <v>11</v>
      </c>
      <c r="F1673" s="3">
        <v>0</v>
      </c>
      <c r="G1673" s="3" t="s">
        <v>75</v>
      </c>
    </row>
    <row r="1674" spans="2:7" hidden="1" x14ac:dyDescent="0.25">
      <c r="B1674" s="3" t="s">
        <v>74</v>
      </c>
      <c r="C1674" s="2">
        <v>41510.375</v>
      </c>
      <c r="D1674" s="3" t="s">
        <v>7</v>
      </c>
      <c r="E1674" s="3" t="s">
        <v>87</v>
      </c>
      <c r="F1674" s="3">
        <v>0</v>
      </c>
      <c r="G1674" s="3" t="s">
        <v>75</v>
      </c>
    </row>
    <row r="1675" spans="2:7" hidden="1" x14ac:dyDescent="0.25">
      <c r="B1675" s="3" t="s">
        <v>74</v>
      </c>
      <c r="C1675" s="2">
        <v>41772.086111111108</v>
      </c>
      <c r="D1675" s="3" t="s">
        <v>12</v>
      </c>
      <c r="E1675" s="3" t="s">
        <v>13</v>
      </c>
      <c r="F1675" s="3">
        <v>0</v>
      </c>
      <c r="G1675" s="3" t="s">
        <v>75</v>
      </c>
    </row>
    <row r="1676" spans="2:7" hidden="1" x14ac:dyDescent="0.25">
      <c r="B1676" s="3" t="s">
        <v>74</v>
      </c>
      <c r="C1676" s="2">
        <v>41809.472222222219</v>
      </c>
      <c r="D1676" s="3" t="s">
        <v>12</v>
      </c>
      <c r="E1676" s="3" t="s">
        <v>13</v>
      </c>
      <c r="F1676" s="3">
        <v>0</v>
      </c>
      <c r="G1676" s="3" t="s">
        <v>75</v>
      </c>
    </row>
    <row r="1677" spans="2:7" hidden="1" x14ac:dyDescent="0.25">
      <c r="B1677" s="3" t="s">
        <v>74</v>
      </c>
      <c r="C1677" s="2">
        <v>41829.211111111108</v>
      </c>
      <c r="D1677" s="3" t="s">
        <v>10</v>
      </c>
      <c r="E1677" s="3" t="s">
        <v>11</v>
      </c>
      <c r="F1677" s="3">
        <v>1</v>
      </c>
      <c r="G1677" s="3" t="s">
        <v>75</v>
      </c>
    </row>
    <row r="1678" spans="2:7" hidden="1" x14ac:dyDescent="0.25">
      <c r="B1678" s="3" t="s">
        <v>74</v>
      </c>
      <c r="C1678" s="2">
        <v>41843.398611111108</v>
      </c>
      <c r="D1678" s="3" t="s">
        <v>7</v>
      </c>
      <c r="E1678" s="3" t="s">
        <v>14</v>
      </c>
      <c r="F1678" s="3">
        <v>0</v>
      </c>
      <c r="G1678" s="3" t="s">
        <v>75</v>
      </c>
    </row>
    <row r="1679" spans="2:7" hidden="1" x14ac:dyDescent="0.25">
      <c r="B1679" s="3" t="s">
        <v>76</v>
      </c>
      <c r="C1679" s="2">
        <v>38645.513194444444</v>
      </c>
      <c r="D1679" s="3" t="s">
        <v>12</v>
      </c>
      <c r="E1679" s="3" t="s">
        <v>13</v>
      </c>
      <c r="F1679" s="3">
        <v>0</v>
      </c>
      <c r="G1679" s="3" t="s">
        <v>75</v>
      </c>
    </row>
    <row r="1680" spans="2:7" hidden="1" x14ac:dyDescent="0.25">
      <c r="B1680" s="3" t="s">
        <v>76</v>
      </c>
      <c r="C1680" s="2">
        <v>38885.402083333334</v>
      </c>
      <c r="D1680" s="3" t="s">
        <v>10</v>
      </c>
      <c r="E1680" s="3" t="s">
        <v>11</v>
      </c>
      <c r="F1680" s="3">
        <v>0</v>
      </c>
      <c r="G1680" s="3" t="s">
        <v>75</v>
      </c>
    </row>
    <row r="1681" spans="2:7" hidden="1" x14ac:dyDescent="0.25">
      <c r="B1681" s="3" t="s">
        <v>76</v>
      </c>
      <c r="C1681" s="2">
        <v>39055.339583333334</v>
      </c>
      <c r="D1681" s="3" t="s">
        <v>7</v>
      </c>
      <c r="E1681" s="3" t="s">
        <v>62</v>
      </c>
      <c r="F1681" s="3">
        <v>0</v>
      </c>
      <c r="G1681" s="3" t="s">
        <v>75</v>
      </c>
    </row>
    <row r="1682" spans="2:7" x14ac:dyDescent="0.25">
      <c r="B1682" s="3" t="s">
        <v>76</v>
      </c>
      <c r="C1682" s="2">
        <v>39072.032638888886</v>
      </c>
      <c r="D1682" s="3" t="s">
        <v>7</v>
      </c>
      <c r="E1682" s="3" t="s">
        <v>16</v>
      </c>
      <c r="F1682" s="3">
        <v>0</v>
      </c>
      <c r="G1682" s="3" t="s">
        <v>75</v>
      </c>
    </row>
    <row r="1683" spans="2:7" x14ac:dyDescent="0.25">
      <c r="B1683" s="3" t="s">
        <v>76</v>
      </c>
      <c r="C1683" s="2">
        <v>39132.797222222223</v>
      </c>
      <c r="D1683" s="3" t="s">
        <v>15</v>
      </c>
      <c r="E1683" s="3" t="s">
        <v>15</v>
      </c>
      <c r="F1683" s="3">
        <v>0</v>
      </c>
      <c r="G1683" s="3" t="s">
        <v>75</v>
      </c>
    </row>
    <row r="1684" spans="2:7" x14ac:dyDescent="0.25">
      <c r="B1684" s="3" t="s">
        <v>76</v>
      </c>
      <c r="C1684" s="2">
        <v>39145.443749999999</v>
      </c>
      <c r="D1684" s="3" t="s">
        <v>7</v>
      </c>
      <c r="E1684" s="3" t="s">
        <v>8</v>
      </c>
      <c r="F1684" s="3">
        <v>0</v>
      </c>
      <c r="G1684" s="3" t="s">
        <v>75</v>
      </c>
    </row>
    <row r="1685" spans="2:7" x14ac:dyDescent="0.25">
      <c r="B1685" s="3" t="s">
        <v>76</v>
      </c>
      <c r="C1685" s="2">
        <v>39207.382638888892</v>
      </c>
      <c r="D1685" s="3" t="s">
        <v>15</v>
      </c>
      <c r="E1685" s="3" t="s">
        <v>15</v>
      </c>
      <c r="F1685" s="3">
        <v>0</v>
      </c>
      <c r="G1685" s="3" t="s">
        <v>75</v>
      </c>
    </row>
    <row r="1686" spans="2:7" hidden="1" x14ac:dyDescent="0.25">
      <c r="B1686" s="3" t="s">
        <v>76</v>
      </c>
      <c r="C1686" s="2">
        <v>39320.327777777777</v>
      </c>
      <c r="D1686" s="3" t="s">
        <v>33</v>
      </c>
      <c r="E1686" s="3" t="s">
        <v>34</v>
      </c>
      <c r="F1686" s="3">
        <v>0</v>
      </c>
      <c r="G1686" s="3" t="s">
        <v>75</v>
      </c>
    </row>
    <row r="1687" spans="2:7" x14ac:dyDescent="0.25">
      <c r="B1687" s="3" t="s">
        <v>76</v>
      </c>
      <c r="C1687" s="2">
        <v>39394.557638888888</v>
      </c>
      <c r="D1687" s="3" t="s">
        <v>15</v>
      </c>
      <c r="E1687" s="3" t="s">
        <v>15</v>
      </c>
      <c r="F1687" s="3">
        <v>0</v>
      </c>
      <c r="G1687" s="3" t="s">
        <v>75</v>
      </c>
    </row>
    <row r="1688" spans="2:7" x14ac:dyDescent="0.25">
      <c r="B1688" s="3" t="s">
        <v>76</v>
      </c>
      <c r="C1688" s="2">
        <v>39414.365277777775</v>
      </c>
      <c r="D1688" s="3" t="s">
        <v>33</v>
      </c>
      <c r="E1688" s="3" t="s">
        <v>135</v>
      </c>
      <c r="F1688" s="3">
        <v>0</v>
      </c>
      <c r="G1688" s="3" t="s">
        <v>75</v>
      </c>
    </row>
    <row r="1689" spans="2:7" x14ac:dyDescent="0.25">
      <c r="B1689" s="3" t="s">
        <v>76</v>
      </c>
      <c r="C1689" s="2">
        <v>39414.621527777781</v>
      </c>
      <c r="D1689" s="3" t="s">
        <v>33</v>
      </c>
      <c r="E1689" s="3" t="s">
        <v>135</v>
      </c>
      <c r="F1689" s="3">
        <v>0</v>
      </c>
      <c r="G1689" s="3" t="s">
        <v>75</v>
      </c>
    </row>
    <row r="1690" spans="2:7" x14ac:dyDescent="0.25">
      <c r="B1690" s="3" t="s">
        <v>76</v>
      </c>
      <c r="C1690" s="2">
        <v>39416.381944444445</v>
      </c>
      <c r="D1690" s="3" t="s">
        <v>7</v>
      </c>
      <c r="E1690" s="3" t="s">
        <v>136</v>
      </c>
      <c r="F1690" s="3">
        <v>0</v>
      </c>
      <c r="G1690" s="3" t="s">
        <v>75</v>
      </c>
    </row>
    <row r="1691" spans="2:7" x14ac:dyDescent="0.25">
      <c r="B1691" s="3" t="s">
        <v>76</v>
      </c>
      <c r="C1691" s="2">
        <v>39420.765277777777</v>
      </c>
      <c r="D1691" s="3" t="s">
        <v>15</v>
      </c>
      <c r="E1691" s="3" t="s">
        <v>15</v>
      </c>
      <c r="F1691" s="3">
        <v>0</v>
      </c>
      <c r="G1691" s="3" t="s">
        <v>75</v>
      </c>
    </row>
    <row r="1692" spans="2:7" x14ac:dyDescent="0.25">
      <c r="B1692" s="3" t="s">
        <v>76</v>
      </c>
      <c r="C1692" s="2">
        <v>39447.79583333333</v>
      </c>
      <c r="D1692" s="3" t="s">
        <v>33</v>
      </c>
      <c r="E1692" s="3" t="s">
        <v>135</v>
      </c>
      <c r="F1692" s="3">
        <v>0</v>
      </c>
      <c r="G1692" s="3" t="s">
        <v>75</v>
      </c>
    </row>
    <row r="1693" spans="2:7" x14ac:dyDescent="0.25">
      <c r="B1693" s="3" t="s">
        <v>76</v>
      </c>
      <c r="C1693" s="2">
        <v>39447.915972222225</v>
      </c>
      <c r="D1693" s="3" t="s">
        <v>33</v>
      </c>
      <c r="E1693" s="3" t="s">
        <v>135</v>
      </c>
      <c r="F1693" s="3">
        <v>0</v>
      </c>
      <c r="G1693" s="3" t="s">
        <v>75</v>
      </c>
    </row>
    <row r="1694" spans="2:7" x14ac:dyDescent="0.25">
      <c r="B1694" s="3" t="s">
        <v>76</v>
      </c>
      <c r="C1694" s="2">
        <v>39448.088888888888</v>
      </c>
      <c r="D1694" s="3" t="s">
        <v>33</v>
      </c>
      <c r="E1694" s="3" t="s">
        <v>135</v>
      </c>
      <c r="F1694" s="3">
        <v>0</v>
      </c>
      <c r="G1694" s="3" t="s">
        <v>75</v>
      </c>
    </row>
    <row r="1695" spans="2:7" x14ac:dyDescent="0.25">
      <c r="B1695" s="3" t="s">
        <v>76</v>
      </c>
      <c r="C1695" s="2">
        <v>39448.154861111114</v>
      </c>
      <c r="D1695" s="3" t="s">
        <v>7</v>
      </c>
      <c r="E1695" s="3" t="s">
        <v>19</v>
      </c>
      <c r="F1695" s="3">
        <v>0</v>
      </c>
      <c r="G1695" s="3" t="s">
        <v>75</v>
      </c>
    </row>
    <row r="1696" spans="2:7" x14ac:dyDescent="0.25">
      <c r="B1696" s="3" t="s">
        <v>76</v>
      </c>
      <c r="C1696" s="2">
        <v>39448.248611111114</v>
      </c>
      <c r="D1696" s="3" t="s">
        <v>33</v>
      </c>
      <c r="E1696" s="3" t="s">
        <v>135</v>
      </c>
      <c r="F1696" s="3">
        <v>0</v>
      </c>
      <c r="G1696" s="3" t="s">
        <v>75</v>
      </c>
    </row>
    <row r="1697" spans="2:7" x14ac:dyDescent="0.25">
      <c r="B1697" s="3" t="s">
        <v>76</v>
      </c>
      <c r="C1697" s="2">
        <v>39448.331944444442</v>
      </c>
      <c r="D1697" s="3" t="s">
        <v>33</v>
      </c>
      <c r="E1697" s="3" t="s">
        <v>135</v>
      </c>
      <c r="F1697" s="3">
        <v>0</v>
      </c>
      <c r="G1697" s="3" t="s">
        <v>75</v>
      </c>
    </row>
    <row r="1698" spans="2:7" x14ac:dyDescent="0.25">
      <c r="B1698" s="3" t="s">
        <v>76</v>
      </c>
      <c r="C1698" s="2">
        <v>39448.345138888886</v>
      </c>
      <c r="D1698" s="3" t="s">
        <v>33</v>
      </c>
      <c r="E1698" s="3" t="s">
        <v>37</v>
      </c>
      <c r="F1698" s="3">
        <v>0</v>
      </c>
      <c r="G1698" s="3" t="s">
        <v>75</v>
      </c>
    </row>
    <row r="1699" spans="2:7" x14ac:dyDescent="0.25">
      <c r="B1699" s="3" t="s">
        <v>76</v>
      </c>
      <c r="C1699" s="2">
        <v>39517.784722222219</v>
      </c>
      <c r="D1699" s="3" t="s">
        <v>33</v>
      </c>
      <c r="E1699" s="3" t="s">
        <v>37</v>
      </c>
      <c r="F1699" s="3">
        <v>0</v>
      </c>
      <c r="G1699" s="3" t="s">
        <v>75</v>
      </c>
    </row>
    <row r="1700" spans="2:7" x14ac:dyDescent="0.25">
      <c r="B1700" s="3" t="s">
        <v>76</v>
      </c>
      <c r="C1700" s="2">
        <v>39549.754166666666</v>
      </c>
      <c r="D1700" s="3" t="s">
        <v>15</v>
      </c>
      <c r="E1700" s="3" t="s">
        <v>15</v>
      </c>
      <c r="F1700" s="3">
        <v>0</v>
      </c>
      <c r="G1700" s="3" t="s">
        <v>75</v>
      </c>
    </row>
    <row r="1701" spans="2:7" x14ac:dyDescent="0.25">
      <c r="B1701" s="3" t="s">
        <v>76</v>
      </c>
      <c r="C1701" s="2">
        <v>39652.271527777775</v>
      </c>
      <c r="D1701" s="3" t="s">
        <v>15</v>
      </c>
      <c r="E1701" s="3" t="s">
        <v>15</v>
      </c>
      <c r="F1701" s="3">
        <v>0</v>
      </c>
      <c r="G1701" s="3" t="s">
        <v>75</v>
      </c>
    </row>
    <row r="1702" spans="2:7" hidden="1" x14ac:dyDescent="0.25">
      <c r="B1702" s="3" t="s">
        <v>76</v>
      </c>
      <c r="C1702" s="2">
        <v>39664.646527777775</v>
      </c>
      <c r="D1702" s="3" t="s">
        <v>12</v>
      </c>
      <c r="E1702" s="3" t="s">
        <v>80</v>
      </c>
      <c r="F1702" s="3">
        <v>0</v>
      </c>
      <c r="G1702" s="3" t="s">
        <v>75</v>
      </c>
    </row>
    <row r="1703" spans="2:7" hidden="1" x14ac:dyDescent="0.25">
      <c r="B1703" s="3" t="s">
        <v>76</v>
      </c>
      <c r="C1703" s="2">
        <v>39798.28125</v>
      </c>
      <c r="D1703" s="3" t="s">
        <v>7</v>
      </c>
      <c r="E1703" s="3" t="s">
        <v>14</v>
      </c>
      <c r="F1703" s="3">
        <v>0</v>
      </c>
      <c r="G1703" s="3" t="s">
        <v>75</v>
      </c>
    </row>
    <row r="1704" spans="2:7" x14ac:dyDescent="0.25">
      <c r="B1704" s="3" t="s">
        <v>76</v>
      </c>
      <c r="C1704" s="2">
        <v>39937.706944444442</v>
      </c>
      <c r="D1704" s="3" t="s">
        <v>15</v>
      </c>
      <c r="E1704" s="3" t="s">
        <v>15</v>
      </c>
      <c r="F1704" s="3">
        <v>0</v>
      </c>
      <c r="G1704" s="3" t="s">
        <v>75</v>
      </c>
    </row>
    <row r="1705" spans="2:7" x14ac:dyDescent="0.25">
      <c r="B1705" s="3" t="s">
        <v>76</v>
      </c>
      <c r="C1705" s="2">
        <v>39986.31527777778</v>
      </c>
      <c r="D1705" s="3" t="s">
        <v>7</v>
      </c>
      <c r="E1705" s="3" t="s">
        <v>8</v>
      </c>
      <c r="F1705" s="3">
        <v>0</v>
      </c>
      <c r="G1705" s="3" t="s">
        <v>75</v>
      </c>
    </row>
    <row r="1706" spans="2:7" x14ac:dyDescent="0.25">
      <c r="B1706" s="3" t="s">
        <v>76</v>
      </c>
      <c r="C1706" s="2">
        <v>40154.561805555553</v>
      </c>
      <c r="D1706" s="3" t="s">
        <v>33</v>
      </c>
      <c r="E1706" s="3" t="s">
        <v>135</v>
      </c>
      <c r="F1706" s="3">
        <v>0</v>
      </c>
      <c r="G1706" s="3" t="s">
        <v>75</v>
      </c>
    </row>
    <row r="1707" spans="2:7" x14ac:dyDescent="0.25">
      <c r="B1707" s="3" t="s">
        <v>76</v>
      </c>
      <c r="C1707" s="2">
        <v>40160.015972222223</v>
      </c>
      <c r="D1707" s="3" t="s">
        <v>33</v>
      </c>
      <c r="E1707" s="3" t="s">
        <v>135</v>
      </c>
      <c r="F1707" s="3">
        <v>0</v>
      </c>
      <c r="G1707" s="3" t="s">
        <v>75</v>
      </c>
    </row>
    <row r="1708" spans="2:7" hidden="1" x14ac:dyDescent="0.25">
      <c r="B1708" s="3" t="s">
        <v>76</v>
      </c>
      <c r="C1708" s="2">
        <v>40197.587500000001</v>
      </c>
      <c r="D1708" s="3" t="s">
        <v>33</v>
      </c>
      <c r="E1708" s="3" t="s">
        <v>178</v>
      </c>
      <c r="F1708" s="3">
        <v>0</v>
      </c>
      <c r="G1708" s="3" t="s">
        <v>75</v>
      </c>
    </row>
    <row r="1709" spans="2:7" x14ac:dyDescent="0.25">
      <c r="B1709" s="3" t="s">
        <v>76</v>
      </c>
      <c r="C1709" s="2">
        <v>40199.280555555553</v>
      </c>
      <c r="D1709" s="3" t="s">
        <v>33</v>
      </c>
      <c r="E1709" s="3" t="s">
        <v>37</v>
      </c>
      <c r="F1709" s="3">
        <v>0</v>
      </c>
      <c r="G1709" s="3" t="s">
        <v>75</v>
      </c>
    </row>
    <row r="1710" spans="2:7" hidden="1" x14ac:dyDescent="0.25">
      <c r="B1710" s="3" t="s">
        <v>76</v>
      </c>
      <c r="C1710" s="2">
        <v>40210.532638888886</v>
      </c>
      <c r="D1710" s="3" t="s">
        <v>12</v>
      </c>
      <c r="E1710" s="3" t="s">
        <v>13</v>
      </c>
      <c r="F1710" s="3">
        <v>0</v>
      </c>
      <c r="G1710" s="3" t="s">
        <v>75</v>
      </c>
    </row>
    <row r="1711" spans="2:7" x14ac:dyDescent="0.25">
      <c r="B1711" s="3" t="s">
        <v>76</v>
      </c>
      <c r="C1711" s="2">
        <v>40289.945138888892</v>
      </c>
      <c r="D1711" s="3" t="s">
        <v>15</v>
      </c>
      <c r="E1711" s="3" t="s">
        <v>15</v>
      </c>
      <c r="F1711" s="3">
        <v>0</v>
      </c>
      <c r="G1711" s="3" t="s">
        <v>75</v>
      </c>
    </row>
    <row r="1712" spans="2:7" hidden="1" x14ac:dyDescent="0.25">
      <c r="B1712" s="3" t="s">
        <v>76</v>
      </c>
      <c r="C1712" s="2">
        <v>40444.4375</v>
      </c>
      <c r="D1712" s="3" t="s">
        <v>12</v>
      </c>
      <c r="E1712" s="3" t="s">
        <v>13</v>
      </c>
      <c r="F1712" s="3">
        <v>0</v>
      </c>
      <c r="G1712" s="3" t="s">
        <v>75</v>
      </c>
    </row>
    <row r="1713" spans="2:7" hidden="1" x14ac:dyDescent="0.25">
      <c r="B1713" s="3" t="s">
        <v>76</v>
      </c>
      <c r="C1713" s="2">
        <v>40451.506944444445</v>
      </c>
      <c r="D1713" s="3" t="s">
        <v>33</v>
      </c>
      <c r="E1713" s="3" t="s">
        <v>34</v>
      </c>
      <c r="F1713" s="3">
        <v>0</v>
      </c>
      <c r="G1713" s="3" t="s">
        <v>75</v>
      </c>
    </row>
    <row r="1714" spans="2:7" hidden="1" x14ac:dyDescent="0.25">
      <c r="B1714" s="3" t="s">
        <v>76</v>
      </c>
      <c r="C1714" s="2">
        <v>40451.554166666669</v>
      </c>
      <c r="D1714" s="3" t="s">
        <v>33</v>
      </c>
      <c r="E1714" s="3" t="s">
        <v>34</v>
      </c>
      <c r="F1714" s="3">
        <v>0</v>
      </c>
      <c r="G1714" s="3" t="s">
        <v>75</v>
      </c>
    </row>
    <row r="1715" spans="2:7" x14ac:dyDescent="0.25">
      <c r="B1715" s="3" t="s">
        <v>76</v>
      </c>
      <c r="C1715" s="2">
        <v>40478.623611111114</v>
      </c>
      <c r="D1715" s="3" t="s">
        <v>15</v>
      </c>
      <c r="E1715" s="3" t="s">
        <v>15</v>
      </c>
      <c r="F1715" s="3">
        <v>0</v>
      </c>
      <c r="G1715" s="3" t="s">
        <v>75</v>
      </c>
    </row>
    <row r="1716" spans="2:7" hidden="1" x14ac:dyDescent="0.25">
      <c r="B1716" s="3" t="s">
        <v>76</v>
      </c>
      <c r="C1716" s="2">
        <v>40594.665972222225</v>
      </c>
      <c r="D1716" s="3" t="s">
        <v>33</v>
      </c>
      <c r="E1716" s="3" t="s">
        <v>139</v>
      </c>
      <c r="F1716" s="3">
        <v>0</v>
      </c>
      <c r="G1716" s="3" t="s">
        <v>75</v>
      </c>
    </row>
    <row r="1717" spans="2:7" x14ac:dyDescent="0.25">
      <c r="B1717" s="3" t="s">
        <v>76</v>
      </c>
      <c r="C1717" s="2">
        <v>40595.522916666669</v>
      </c>
      <c r="D1717" s="3" t="s">
        <v>7</v>
      </c>
      <c r="E1717" s="3" t="s">
        <v>16</v>
      </c>
      <c r="F1717" s="3">
        <v>0</v>
      </c>
      <c r="G1717" s="3" t="s">
        <v>75</v>
      </c>
    </row>
    <row r="1718" spans="2:7" x14ac:dyDescent="0.25">
      <c r="B1718" s="3" t="s">
        <v>76</v>
      </c>
      <c r="C1718" s="2">
        <v>40638.885416666664</v>
      </c>
      <c r="D1718" s="3" t="s">
        <v>15</v>
      </c>
      <c r="E1718" s="3" t="s">
        <v>15</v>
      </c>
      <c r="F1718" s="3">
        <v>0</v>
      </c>
      <c r="G1718" s="3" t="s">
        <v>75</v>
      </c>
    </row>
    <row r="1719" spans="2:7" x14ac:dyDescent="0.25">
      <c r="B1719" s="3" t="s">
        <v>76</v>
      </c>
      <c r="C1719" s="2">
        <v>40667.952777777777</v>
      </c>
      <c r="D1719" s="3" t="s">
        <v>15</v>
      </c>
      <c r="E1719" s="3" t="s">
        <v>15</v>
      </c>
      <c r="F1719" s="3">
        <v>0</v>
      </c>
      <c r="G1719" s="3" t="s">
        <v>75</v>
      </c>
    </row>
    <row r="1720" spans="2:7" x14ac:dyDescent="0.25">
      <c r="B1720" s="3" t="s">
        <v>76</v>
      </c>
      <c r="C1720" s="2">
        <v>40758.884027777778</v>
      </c>
      <c r="D1720" s="3" t="s">
        <v>15</v>
      </c>
      <c r="E1720" s="3" t="s">
        <v>15</v>
      </c>
      <c r="F1720" s="3">
        <v>0</v>
      </c>
      <c r="G1720" s="3" t="s">
        <v>75</v>
      </c>
    </row>
    <row r="1721" spans="2:7" hidden="1" x14ac:dyDescent="0.25">
      <c r="B1721" s="3" t="s">
        <v>76</v>
      </c>
      <c r="C1721" s="2">
        <v>40843.680555555555</v>
      </c>
      <c r="D1721" s="3" t="s">
        <v>12</v>
      </c>
      <c r="E1721" s="3" t="s">
        <v>13</v>
      </c>
      <c r="F1721" s="3">
        <v>0</v>
      </c>
      <c r="G1721" s="3" t="s">
        <v>75</v>
      </c>
    </row>
    <row r="1722" spans="2:7" x14ac:dyDescent="0.25">
      <c r="B1722" s="3" t="s">
        <v>76</v>
      </c>
      <c r="C1722" s="2">
        <v>40859.713194444441</v>
      </c>
      <c r="D1722" s="3" t="s">
        <v>7</v>
      </c>
      <c r="E1722" s="3" t="s">
        <v>61</v>
      </c>
      <c r="F1722" s="3">
        <v>0</v>
      </c>
      <c r="G1722" s="3" t="s">
        <v>75</v>
      </c>
    </row>
    <row r="1723" spans="2:7" hidden="1" x14ac:dyDescent="0.25">
      <c r="B1723" s="3" t="s">
        <v>76</v>
      </c>
      <c r="C1723" s="2">
        <v>40971.604166666664</v>
      </c>
      <c r="D1723" s="3" t="s">
        <v>10</v>
      </c>
      <c r="E1723" s="3" t="s">
        <v>11</v>
      </c>
      <c r="F1723" s="3">
        <v>0</v>
      </c>
      <c r="G1723" s="3" t="s">
        <v>75</v>
      </c>
    </row>
    <row r="1724" spans="2:7" x14ac:dyDescent="0.25">
      <c r="B1724" s="3" t="s">
        <v>76</v>
      </c>
      <c r="C1724" s="2">
        <v>41056.074999999997</v>
      </c>
      <c r="D1724" s="3" t="s">
        <v>15</v>
      </c>
      <c r="E1724" s="3" t="s">
        <v>15</v>
      </c>
      <c r="F1724" s="3">
        <v>0</v>
      </c>
      <c r="G1724" s="3" t="s">
        <v>75</v>
      </c>
    </row>
    <row r="1725" spans="2:7" x14ac:dyDescent="0.25">
      <c r="B1725" s="3" t="s">
        <v>76</v>
      </c>
      <c r="C1725" s="2">
        <v>41057.572222222225</v>
      </c>
      <c r="D1725" s="3" t="s">
        <v>7</v>
      </c>
      <c r="E1725" s="3" t="s">
        <v>19</v>
      </c>
      <c r="F1725" s="3">
        <v>0</v>
      </c>
      <c r="G1725" s="3" t="s">
        <v>75</v>
      </c>
    </row>
    <row r="1726" spans="2:7" x14ac:dyDescent="0.25">
      <c r="B1726" s="3" t="s">
        <v>76</v>
      </c>
      <c r="C1726" s="2">
        <v>41057.709722222222</v>
      </c>
      <c r="D1726" s="3" t="s">
        <v>15</v>
      </c>
      <c r="E1726" s="3" t="s">
        <v>15</v>
      </c>
      <c r="F1726" s="3">
        <v>0</v>
      </c>
      <c r="G1726" s="3" t="s">
        <v>75</v>
      </c>
    </row>
    <row r="1727" spans="2:7" hidden="1" x14ac:dyDescent="0.25">
      <c r="B1727" s="3" t="s">
        <v>76</v>
      </c>
      <c r="C1727" s="2">
        <v>41075.335416666669</v>
      </c>
      <c r="D1727" s="3" t="s">
        <v>10</v>
      </c>
      <c r="E1727" s="3" t="s">
        <v>11</v>
      </c>
      <c r="F1727" s="3">
        <v>0</v>
      </c>
      <c r="G1727" s="3" t="s">
        <v>75</v>
      </c>
    </row>
    <row r="1728" spans="2:7" x14ac:dyDescent="0.25">
      <c r="B1728" s="3" t="s">
        <v>76</v>
      </c>
      <c r="C1728" s="2">
        <v>41086.53125</v>
      </c>
      <c r="D1728" s="3" t="s">
        <v>15</v>
      </c>
      <c r="E1728" s="3" t="s">
        <v>15</v>
      </c>
      <c r="F1728" s="3">
        <v>0</v>
      </c>
      <c r="G1728" s="3" t="s">
        <v>75</v>
      </c>
    </row>
    <row r="1729" spans="2:7" x14ac:dyDescent="0.25">
      <c r="B1729" s="3" t="s">
        <v>76</v>
      </c>
      <c r="C1729" s="2">
        <v>41222.054861111108</v>
      </c>
      <c r="D1729" s="3" t="s">
        <v>15</v>
      </c>
      <c r="E1729" s="3" t="s">
        <v>15</v>
      </c>
      <c r="F1729" s="3">
        <v>0</v>
      </c>
      <c r="G1729" s="3" t="s">
        <v>75</v>
      </c>
    </row>
    <row r="1730" spans="2:7" hidden="1" x14ac:dyDescent="0.25">
      <c r="B1730" s="3" t="s">
        <v>76</v>
      </c>
      <c r="C1730" s="2">
        <v>41222.981944444444</v>
      </c>
      <c r="D1730" s="3" t="s">
        <v>7</v>
      </c>
      <c r="E1730" s="3" t="s">
        <v>62</v>
      </c>
      <c r="F1730" s="3">
        <v>0</v>
      </c>
      <c r="G1730" s="3" t="s">
        <v>75</v>
      </c>
    </row>
    <row r="1731" spans="2:7" hidden="1" x14ac:dyDescent="0.25">
      <c r="B1731" s="3" t="s">
        <v>76</v>
      </c>
      <c r="C1731" s="2">
        <v>41343.362500000003</v>
      </c>
      <c r="D1731" s="3" t="s">
        <v>10</v>
      </c>
      <c r="E1731" s="3" t="s">
        <v>11</v>
      </c>
      <c r="F1731" s="3">
        <v>0</v>
      </c>
      <c r="G1731" s="3" t="s">
        <v>75</v>
      </c>
    </row>
    <row r="1732" spans="2:7" x14ac:dyDescent="0.25">
      <c r="B1732" s="3" t="s">
        <v>76</v>
      </c>
      <c r="C1732" s="2">
        <v>41444.246527777781</v>
      </c>
      <c r="D1732" s="3" t="s">
        <v>15</v>
      </c>
      <c r="E1732" s="3" t="s">
        <v>15</v>
      </c>
      <c r="F1732" s="3">
        <v>0</v>
      </c>
      <c r="G1732" s="3" t="s">
        <v>75</v>
      </c>
    </row>
    <row r="1733" spans="2:7" x14ac:dyDescent="0.25">
      <c r="B1733" s="3" t="s">
        <v>76</v>
      </c>
      <c r="C1733" s="2">
        <v>41698.520138888889</v>
      </c>
      <c r="D1733" s="3" t="s">
        <v>33</v>
      </c>
      <c r="E1733" s="3" t="s">
        <v>37</v>
      </c>
      <c r="F1733" s="3">
        <v>0</v>
      </c>
      <c r="G1733" s="3" t="s">
        <v>75</v>
      </c>
    </row>
    <row r="1734" spans="2:7" hidden="1" x14ac:dyDescent="0.25">
      <c r="B1734" s="3" t="s">
        <v>76</v>
      </c>
      <c r="C1734" s="2">
        <v>41700.67083333333</v>
      </c>
      <c r="D1734" s="3" t="s">
        <v>7</v>
      </c>
      <c r="E1734" s="3" t="s">
        <v>14</v>
      </c>
      <c r="F1734" s="3">
        <v>0</v>
      </c>
      <c r="G1734" s="3" t="s">
        <v>75</v>
      </c>
    </row>
    <row r="1735" spans="2:7" x14ac:dyDescent="0.25">
      <c r="B1735" s="3" t="s">
        <v>76</v>
      </c>
      <c r="C1735" s="2">
        <v>41759.439583333333</v>
      </c>
      <c r="D1735" s="3" t="s">
        <v>33</v>
      </c>
      <c r="E1735" s="3" t="s">
        <v>135</v>
      </c>
      <c r="F1735" s="3">
        <v>0</v>
      </c>
      <c r="G1735" s="3" t="s">
        <v>75</v>
      </c>
    </row>
    <row r="1736" spans="2:7" x14ac:dyDescent="0.25">
      <c r="B1736" s="3" t="s">
        <v>76</v>
      </c>
      <c r="C1736" s="2">
        <v>41772.43472222222</v>
      </c>
      <c r="D1736" s="3" t="s">
        <v>33</v>
      </c>
      <c r="E1736" s="3" t="s">
        <v>135</v>
      </c>
      <c r="F1736" s="3">
        <v>0</v>
      </c>
      <c r="G1736" s="3" t="s">
        <v>75</v>
      </c>
    </row>
    <row r="1737" spans="2:7" x14ac:dyDescent="0.25">
      <c r="B1737" s="3" t="s">
        <v>76</v>
      </c>
      <c r="C1737" s="2">
        <v>41773.419444444444</v>
      </c>
      <c r="D1737" s="3" t="s">
        <v>33</v>
      </c>
      <c r="E1737" s="3" t="s">
        <v>37</v>
      </c>
      <c r="F1737" s="3">
        <v>0</v>
      </c>
      <c r="G1737" s="3" t="s">
        <v>75</v>
      </c>
    </row>
    <row r="1738" spans="2:7" hidden="1" x14ac:dyDescent="0.25">
      <c r="B1738" s="3" t="s">
        <v>76</v>
      </c>
      <c r="C1738" s="2">
        <v>41775.89166666667</v>
      </c>
      <c r="D1738" s="3" t="s">
        <v>33</v>
      </c>
      <c r="E1738" s="3" t="s">
        <v>178</v>
      </c>
      <c r="F1738" s="3">
        <v>0</v>
      </c>
      <c r="G1738" s="3" t="s">
        <v>75</v>
      </c>
    </row>
    <row r="1739" spans="2:7" hidden="1" x14ac:dyDescent="0.25">
      <c r="B1739" s="3" t="s">
        <v>76</v>
      </c>
      <c r="C1739" s="2">
        <v>41845.399305555555</v>
      </c>
      <c r="D1739" s="3" t="s">
        <v>33</v>
      </c>
      <c r="E1739" s="3" t="s">
        <v>34</v>
      </c>
      <c r="F1739" s="3">
        <v>0</v>
      </c>
      <c r="G1739" s="3" t="s">
        <v>75</v>
      </c>
    </row>
    <row r="1740" spans="2:7" x14ac:dyDescent="0.25">
      <c r="B1740" s="3" t="s">
        <v>76</v>
      </c>
      <c r="C1740" s="2">
        <v>41855.026388888888</v>
      </c>
      <c r="D1740" s="3" t="s">
        <v>15</v>
      </c>
      <c r="E1740" s="3" t="s">
        <v>15</v>
      </c>
      <c r="F1740" s="3">
        <v>0</v>
      </c>
      <c r="G1740" s="3" t="s">
        <v>75</v>
      </c>
    </row>
    <row r="1741" spans="2:7" x14ac:dyDescent="0.25">
      <c r="B1741" s="3" t="s">
        <v>77</v>
      </c>
      <c r="C1741" s="2">
        <v>38407.63958333333</v>
      </c>
      <c r="D1741" s="3" t="s">
        <v>33</v>
      </c>
      <c r="E1741" s="3" t="s">
        <v>135</v>
      </c>
      <c r="F1741" s="3">
        <v>0</v>
      </c>
      <c r="G1741" s="3" t="s">
        <v>78</v>
      </c>
    </row>
    <row r="1742" spans="2:7" hidden="1" x14ac:dyDescent="0.25">
      <c r="B1742" s="3" t="s">
        <v>77</v>
      </c>
      <c r="C1742" s="2">
        <v>38407.644444444442</v>
      </c>
      <c r="D1742" s="3" t="s">
        <v>33</v>
      </c>
      <c r="E1742" s="3" t="s">
        <v>34</v>
      </c>
      <c r="F1742" s="3">
        <v>0</v>
      </c>
      <c r="G1742" s="3" t="s">
        <v>78</v>
      </c>
    </row>
    <row r="1743" spans="2:7" hidden="1" x14ac:dyDescent="0.25">
      <c r="B1743" s="3" t="s">
        <v>77</v>
      </c>
      <c r="C1743" s="2">
        <v>38407.759027777778</v>
      </c>
      <c r="D1743" s="3" t="s">
        <v>33</v>
      </c>
      <c r="E1743" s="3" t="s">
        <v>34</v>
      </c>
      <c r="F1743" s="3">
        <v>0</v>
      </c>
      <c r="G1743" s="3" t="s">
        <v>78</v>
      </c>
    </row>
    <row r="1744" spans="2:7" x14ac:dyDescent="0.25">
      <c r="B1744" s="3" t="s">
        <v>77</v>
      </c>
      <c r="C1744" s="2">
        <v>38545.680555555555</v>
      </c>
      <c r="D1744" s="3" t="s">
        <v>7</v>
      </c>
      <c r="E1744" s="3" t="s">
        <v>41</v>
      </c>
      <c r="F1744" s="3">
        <v>1</v>
      </c>
      <c r="G1744" s="3" t="s">
        <v>78</v>
      </c>
    </row>
    <row r="1745" spans="2:7" x14ac:dyDescent="0.25">
      <c r="B1745" s="3" t="s">
        <v>77</v>
      </c>
      <c r="C1745" s="2">
        <v>38549.501388888886</v>
      </c>
      <c r="D1745" s="3" t="s">
        <v>15</v>
      </c>
      <c r="E1745" s="3" t="s">
        <v>15</v>
      </c>
      <c r="F1745" s="3">
        <v>0</v>
      </c>
      <c r="G1745" s="3" t="s">
        <v>78</v>
      </c>
    </row>
    <row r="1746" spans="2:7" hidden="1" x14ac:dyDescent="0.25">
      <c r="B1746" s="3" t="s">
        <v>77</v>
      </c>
      <c r="C1746" s="2">
        <v>38564.552083333336</v>
      </c>
      <c r="D1746" s="3" t="s">
        <v>33</v>
      </c>
      <c r="E1746" s="3" t="s">
        <v>34</v>
      </c>
      <c r="F1746" s="3">
        <v>0</v>
      </c>
      <c r="G1746" s="3" t="s">
        <v>78</v>
      </c>
    </row>
    <row r="1747" spans="2:7" hidden="1" x14ac:dyDescent="0.25">
      <c r="B1747" s="3" t="s">
        <v>77</v>
      </c>
      <c r="C1747" s="2">
        <v>38564.680555555555</v>
      </c>
      <c r="D1747" s="3" t="s">
        <v>33</v>
      </c>
      <c r="E1747" s="3" t="s">
        <v>34</v>
      </c>
      <c r="F1747" s="3">
        <v>0</v>
      </c>
      <c r="G1747" s="3" t="s">
        <v>78</v>
      </c>
    </row>
    <row r="1748" spans="2:7" x14ac:dyDescent="0.25">
      <c r="B1748" s="3" t="s">
        <v>77</v>
      </c>
      <c r="C1748" s="2">
        <v>38577.286111111112</v>
      </c>
      <c r="D1748" s="3" t="s">
        <v>15</v>
      </c>
      <c r="E1748" s="3" t="s">
        <v>15</v>
      </c>
      <c r="F1748" s="3">
        <v>0</v>
      </c>
      <c r="G1748" s="3" t="s">
        <v>78</v>
      </c>
    </row>
    <row r="1749" spans="2:7" hidden="1" x14ac:dyDescent="0.25">
      <c r="B1749" s="3" t="s">
        <v>77</v>
      </c>
      <c r="C1749" s="2">
        <v>38743.48333333333</v>
      </c>
      <c r="D1749" s="3" t="s">
        <v>12</v>
      </c>
      <c r="E1749" s="3" t="s">
        <v>13</v>
      </c>
      <c r="F1749" s="3">
        <v>0</v>
      </c>
      <c r="G1749" s="3" t="s">
        <v>78</v>
      </c>
    </row>
    <row r="1750" spans="2:7" hidden="1" x14ac:dyDescent="0.25">
      <c r="B1750" s="3" t="s">
        <v>77</v>
      </c>
      <c r="C1750" s="2">
        <v>38775.938888888886</v>
      </c>
      <c r="D1750" s="3" t="s">
        <v>10</v>
      </c>
      <c r="E1750" s="3" t="s">
        <v>85</v>
      </c>
      <c r="F1750" s="3">
        <v>0</v>
      </c>
      <c r="G1750" s="3" t="s">
        <v>78</v>
      </c>
    </row>
    <row r="1751" spans="2:7" hidden="1" x14ac:dyDescent="0.25">
      <c r="B1751" s="3" t="s">
        <v>77</v>
      </c>
      <c r="C1751" s="2">
        <v>38799.754166666666</v>
      </c>
      <c r="D1751" s="3" t="s">
        <v>10</v>
      </c>
      <c r="E1751" s="3" t="s">
        <v>11</v>
      </c>
      <c r="F1751" s="3">
        <v>0</v>
      </c>
      <c r="G1751" s="3" t="s">
        <v>78</v>
      </c>
    </row>
    <row r="1752" spans="2:7" x14ac:dyDescent="0.25">
      <c r="B1752" s="3" t="s">
        <v>77</v>
      </c>
      <c r="C1752" s="2">
        <v>38819.761805555558</v>
      </c>
      <c r="D1752" s="3" t="s">
        <v>15</v>
      </c>
      <c r="E1752" s="3" t="s">
        <v>15</v>
      </c>
      <c r="F1752" s="3">
        <v>0</v>
      </c>
      <c r="G1752" s="3" t="s">
        <v>78</v>
      </c>
    </row>
    <row r="1753" spans="2:7" x14ac:dyDescent="0.25">
      <c r="B1753" s="3" t="s">
        <v>77</v>
      </c>
      <c r="C1753" s="2">
        <v>38831.461805555555</v>
      </c>
      <c r="D1753" s="3" t="s">
        <v>15</v>
      </c>
      <c r="E1753" s="3" t="s">
        <v>15</v>
      </c>
      <c r="F1753" s="3">
        <v>0</v>
      </c>
      <c r="G1753" s="3" t="s">
        <v>78</v>
      </c>
    </row>
    <row r="1754" spans="2:7" hidden="1" x14ac:dyDescent="0.25">
      <c r="B1754" s="3" t="s">
        <v>77</v>
      </c>
      <c r="C1754" s="2">
        <v>38892.268750000003</v>
      </c>
      <c r="D1754" s="3" t="s">
        <v>33</v>
      </c>
      <c r="E1754" s="3" t="s">
        <v>34</v>
      </c>
      <c r="F1754" s="3">
        <v>0</v>
      </c>
      <c r="G1754" s="3" t="s">
        <v>78</v>
      </c>
    </row>
    <row r="1755" spans="2:7" hidden="1" x14ac:dyDescent="0.25">
      <c r="B1755" s="3" t="s">
        <v>77</v>
      </c>
      <c r="C1755" s="2">
        <v>38928.39166666667</v>
      </c>
      <c r="D1755" s="3" t="s">
        <v>10</v>
      </c>
      <c r="E1755" s="3" t="s">
        <v>11</v>
      </c>
      <c r="F1755" s="3">
        <v>0</v>
      </c>
      <c r="G1755" s="3" t="s">
        <v>78</v>
      </c>
    </row>
    <row r="1756" spans="2:7" hidden="1" x14ac:dyDescent="0.25">
      <c r="B1756" s="3" t="s">
        <v>77</v>
      </c>
      <c r="C1756" s="2">
        <v>39013.592361111114</v>
      </c>
      <c r="D1756" s="3" t="s">
        <v>10</v>
      </c>
      <c r="E1756" s="3" t="s">
        <v>85</v>
      </c>
      <c r="F1756" s="3">
        <v>0</v>
      </c>
      <c r="G1756" s="3" t="s">
        <v>78</v>
      </c>
    </row>
    <row r="1757" spans="2:7" hidden="1" x14ac:dyDescent="0.25">
      <c r="B1757" s="3" t="s">
        <v>77</v>
      </c>
      <c r="C1757" s="2">
        <v>39206.4375</v>
      </c>
      <c r="D1757" s="3" t="s">
        <v>12</v>
      </c>
      <c r="E1757" s="3" t="s">
        <v>13</v>
      </c>
      <c r="F1757" s="3">
        <v>0</v>
      </c>
      <c r="G1757" s="3" t="s">
        <v>78</v>
      </c>
    </row>
    <row r="1758" spans="2:7" x14ac:dyDescent="0.25">
      <c r="B1758" s="3" t="s">
        <v>77</v>
      </c>
      <c r="C1758" s="2">
        <v>39218.763888888891</v>
      </c>
      <c r="D1758" s="3" t="s">
        <v>7</v>
      </c>
      <c r="E1758" s="3" t="s">
        <v>41</v>
      </c>
      <c r="F1758" s="3">
        <v>0</v>
      </c>
      <c r="G1758" s="3" t="s">
        <v>78</v>
      </c>
    </row>
    <row r="1759" spans="2:7" hidden="1" x14ac:dyDescent="0.25">
      <c r="B1759" s="3" t="s">
        <v>77</v>
      </c>
      <c r="C1759" s="2">
        <v>39242.481944444444</v>
      </c>
      <c r="D1759" s="3" t="s">
        <v>10</v>
      </c>
      <c r="E1759" s="3" t="s">
        <v>11</v>
      </c>
      <c r="F1759" s="3">
        <v>0</v>
      </c>
      <c r="G1759" s="3" t="s">
        <v>78</v>
      </c>
    </row>
    <row r="1760" spans="2:7" x14ac:dyDescent="0.25">
      <c r="B1760" s="3" t="s">
        <v>77</v>
      </c>
      <c r="C1760" s="2">
        <v>39397.35833333333</v>
      </c>
      <c r="D1760" s="3" t="s">
        <v>7</v>
      </c>
      <c r="E1760" s="3" t="s">
        <v>19</v>
      </c>
      <c r="F1760" s="3">
        <v>0</v>
      </c>
      <c r="G1760" s="3" t="s">
        <v>78</v>
      </c>
    </row>
    <row r="1761" spans="2:7" x14ac:dyDescent="0.25">
      <c r="B1761" s="3" t="s">
        <v>77</v>
      </c>
      <c r="C1761" s="2">
        <v>39399.363194444442</v>
      </c>
      <c r="D1761" s="3" t="s">
        <v>15</v>
      </c>
      <c r="E1761" s="3" t="s">
        <v>15</v>
      </c>
      <c r="F1761" s="3">
        <v>0</v>
      </c>
      <c r="G1761" s="3" t="s">
        <v>78</v>
      </c>
    </row>
    <row r="1762" spans="2:7" x14ac:dyDescent="0.25">
      <c r="B1762" s="3" t="s">
        <v>77</v>
      </c>
      <c r="C1762" s="2">
        <v>39418.508333333331</v>
      </c>
      <c r="D1762" s="3" t="s">
        <v>15</v>
      </c>
      <c r="E1762" s="3" t="s">
        <v>15</v>
      </c>
      <c r="F1762" s="3">
        <v>0</v>
      </c>
      <c r="G1762" s="3" t="s">
        <v>78</v>
      </c>
    </row>
    <row r="1763" spans="2:7" x14ac:dyDescent="0.25">
      <c r="B1763" s="3" t="s">
        <v>77</v>
      </c>
      <c r="C1763" s="2">
        <v>39447.931250000001</v>
      </c>
      <c r="D1763" s="3" t="s">
        <v>33</v>
      </c>
      <c r="E1763" s="3" t="s">
        <v>37</v>
      </c>
      <c r="F1763" s="3">
        <v>0</v>
      </c>
      <c r="G1763" s="3" t="s">
        <v>78</v>
      </c>
    </row>
    <row r="1764" spans="2:7" x14ac:dyDescent="0.25">
      <c r="B1764" s="3" t="s">
        <v>77</v>
      </c>
      <c r="C1764" s="2">
        <v>39510.303472222222</v>
      </c>
      <c r="D1764" s="3" t="s">
        <v>33</v>
      </c>
      <c r="E1764" s="3" t="s">
        <v>135</v>
      </c>
      <c r="F1764" s="3">
        <v>0</v>
      </c>
      <c r="G1764" s="3" t="s">
        <v>78</v>
      </c>
    </row>
    <row r="1765" spans="2:7" x14ac:dyDescent="0.25">
      <c r="B1765" s="3" t="s">
        <v>77</v>
      </c>
      <c r="C1765" s="2">
        <v>39510.336111111108</v>
      </c>
      <c r="D1765" s="3" t="s">
        <v>33</v>
      </c>
      <c r="E1765" s="3" t="s">
        <v>37</v>
      </c>
      <c r="F1765" s="3">
        <v>0</v>
      </c>
      <c r="G1765" s="3" t="s">
        <v>78</v>
      </c>
    </row>
    <row r="1766" spans="2:7" x14ac:dyDescent="0.25">
      <c r="B1766" s="3" t="s">
        <v>77</v>
      </c>
      <c r="C1766" s="2">
        <v>39551.793055555558</v>
      </c>
      <c r="D1766" s="3" t="s">
        <v>33</v>
      </c>
      <c r="E1766" s="3" t="s">
        <v>135</v>
      </c>
      <c r="F1766" s="3">
        <v>0</v>
      </c>
      <c r="G1766" s="3" t="s">
        <v>78</v>
      </c>
    </row>
    <row r="1767" spans="2:7" hidden="1" x14ac:dyDescent="0.25">
      <c r="B1767" s="3" t="s">
        <v>77</v>
      </c>
      <c r="C1767" s="2">
        <v>39710.93472222222</v>
      </c>
      <c r="D1767" s="3" t="s">
        <v>28</v>
      </c>
      <c r="E1767" s="3" t="s">
        <v>160</v>
      </c>
      <c r="F1767" s="3">
        <v>0</v>
      </c>
      <c r="G1767" s="3" t="s">
        <v>78</v>
      </c>
    </row>
    <row r="1768" spans="2:7" x14ac:dyDescent="0.25">
      <c r="B1768" s="3" t="s">
        <v>77</v>
      </c>
      <c r="C1768" s="2">
        <v>39724.518750000003</v>
      </c>
      <c r="D1768" s="3" t="s">
        <v>15</v>
      </c>
      <c r="E1768" s="3" t="s">
        <v>15</v>
      </c>
      <c r="F1768" s="3">
        <v>0</v>
      </c>
      <c r="G1768" s="3" t="s">
        <v>78</v>
      </c>
    </row>
    <row r="1769" spans="2:7" x14ac:dyDescent="0.25">
      <c r="B1769" s="3" t="s">
        <v>77</v>
      </c>
      <c r="C1769" s="2">
        <v>39725.215277777781</v>
      </c>
      <c r="D1769" s="3" t="s">
        <v>7</v>
      </c>
      <c r="E1769" s="3" t="s">
        <v>82</v>
      </c>
      <c r="F1769" s="3">
        <v>0</v>
      </c>
      <c r="G1769" s="3" t="s">
        <v>78</v>
      </c>
    </row>
    <row r="1770" spans="2:7" x14ac:dyDescent="0.25">
      <c r="B1770" s="3" t="s">
        <v>77</v>
      </c>
      <c r="C1770" s="2">
        <v>39752.445138888892</v>
      </c>
      <c r="D1770" s="3" t="s">
        <v>7</v>
      </c>
      <c r="E1770" s="3" t="s">
        <v>82</v>
      </c>
      <c r="F1770" s="3">
        <v>0</v>
      </c>
      <c r="G1770" s="3" t="s">
        <v>78</v>
      </c>
    </row>
    <row r="1771" spans="2:7" hidden="1" x14ac:dyDescent="0.25">
      <c r="B1771" s="3" t="s">
        <v>77</v>
      </c>
      <c r="C1771" s="2">
        <v>39766.615277777775</v>
      </c>
      <c r="D1771" s="3" t="s">
        <v>33</v>
      </c>
      <c r="E1771" s="3" t="s">
        <v>151</v>
      </c>
      <c r="F1771" s="3">
        <v>0</v>
      </c>
      <c r="G1771" s="3" t="s">
        <v>78</v>
      </c>
    </row>
    <row r="1772" spans="2:7" x14ac:dyDescent="0.25">
      <c r="B1772" s="3" t="s">
        <v>77</v>
      </c>
      <c r="C1772" s="2">
        <v>39791.642361111109</v>
      </c>
      <c r="D1772" s="3" t="s">
        <v>15</v>
      </c>
      <c r="E1772" s="3" t="s">
        <v>15</v>
      </c>
      <c r="F1772" s="3">
        <v>0</v>
      </c>
      <c r="G1772" s="3" t="s">
        <v>78</v>
      </c>
    </row>
    <row r="1773" spans="2:7" x14ac:dyDescent="0.25">
      <c r="B1773" s="3" t="s">
        <v>77</v>
      </c>
      <c r="C1773" s="2">
        <v>39797.415277777778</v>
      </c>
      <c r="D1773" s="3" t="s">
        <v>7</v>
      </c>
      <c r="E1773" s="3" t="s">
        <v>82</v>
      </c>
      <c r="F1773" s="3">
        <v>0</v>
      </c>
      <c r="G1773" s="3" t="s">
        <v>78</v>
      </c>
    </row>
    <row r="1774" spans="2:7" hidden="1" x14ac:dyDescent="0.25">
      <c r="B1774" s="3" t="s">
        <v>77</v>
      </c>
      <c r="C1774" s="2">
        <v>40075.577777777777</v>
      </c>
      <c r="D1774" s="3" t="s">
        <v>7</v>
      </c>
      <c r="E1774" s="3" t="s">
        <v>152</v>
      </c>
      <c r="F1774" s="3">
        <v>0</v>
      </c>
      <c r="G1774" s="3" t="s">
        <v>78</v>
      </c>
    </row>
    <row r="1775" spans="2:7" hidden="1" x14ac:dyDescent="0.25">
      <c r="B1775" s="3" t="s">
        <v>77</v>
      </c>
      <c r="C1775" s="2">
        <v>40096.609722222223</v>
      </c>
      <c r="D1775" s="3" t="s">
        <v>10</v>
      </c>
      <c r="E1775" s="3" t="s">
        <v>11</v>
      </c>
      <c r="F1775" s="3">
        <v>0</v>
      </c>
      <c r="G1775" s="3" t="s">
        <v>78</v>
      </c>
    </row>
    <row r="1776" spans="2:7" hidden="1" x14ac:dyDescent="0.25">
      <c r="B1776" s="3" t="s">
        <v>77</v>
      </c>
      <c r="C1776" s="2">
        <v>40149.479861111111</v>
      </c>
      <c r="D1776" s="3" t="s">
        <v>10</v>
      </c>
      <c r="E1776" s="3" t="s">
        <v>72</v>
      </c>
      <c r="F1776" s="3">
        <v>0</v>
      </c>
      <c r="G1776" s="3" t="s">
        <v>78</v>
      </c>
    </row>
    <row r="1777" spans="2:7" x14ac:dyDescent="0.25">
      <c r="B1777" s="3" t="s">
        <v>77</v>
      </c>
      <c r="C1777" s="2">
        <v>40197.586805555555</v>
      </c>
      <c r="D1777" s="3" t="s">
        <v>33</v>
      </c>
      <c r="E1777" s="3" t="s">
        <v>37</v>
      </c>
      <c r="F1777" s="3">
        <v>0</v>
      </c>
      <c r="G1777" s="3" t="s">
        <v>78</v>
      </c>
    </row>
    <row r="1778" spans="2:7" x14ac:dyDescent="0.25">
      <c r="B1778" s="3" t="s">
        <v>77</v>
      </c>
      <c r="C1778" s="2">
        <v>40199.522222222222</v>
      </c>
      <c r="D1778" s="3" t="s">
        <v>33</v>
      </c>
      <c r="E1778" s="3" t="s">
        <v>135</v>
      </c>
      <c r="F1778" s="3">
        <v>0</v>
      </c>
      <c r="G1778" s="3" t="s">
        <v>78</v>
      </c>
    </row>
    <row r="1779" spans="2:7" hidden="1" x14ac:dyDescent="0.25">
      <c r="B1779" s="3" t="s">
        <v>77</v>
      </c>
      <c r="C1779" s="2">
        <v>40210.545138888891</v>
      </c>
      <c r="D1779" s="3" t="s">
        <v>12</v>
      </c>
      <c r="E1779" s="3" t="s">
        <v>13</v>
      </c>
      <c r="F1779" s="3">
        <v>0</v>
      </c>
      <c r="G1779" s="3" t="s">
        <v>78</v>
      </c>
    </row>
    <row r="1780" spans="2:7" x14ac:dyDescent="0.25">
      <c r="B1780" s="3" t="s">
        <v>77</v>
      </c>
      <c r="C1780" s="2">
        <v>40214.03402777778</v>
      </c>
      <c r="D1780" s="3" t="s">
        <v>15</v>
      </c>
      <c r="E1780" s="3" t="s">
        <v>15</v>
      </c>
      <c r="F1780" s="3">
        <v>0</v>
      </c>
      <c r="G1780" s="3" t="s">
        <v>78</v>
      </c>
    </row>
    <row r="1781" spans="2:7" hidden="1" x14ac:dyDescent="0.25">
      <c r="B1781" s="3" t="s">
        <v>77</v>
      </c>
      <c r="C1781" s="2">
        <v>40374.951388888891</v>
      </c>
      <c r="D1781" s="3" t="s">
        <v>33</v>
      </c>
      <c r="E1781" s="3" t="s">
        <v>34</v>
      </c>
      <c r="F1781" s="3">
        <v>1</v>
      </c>
      <c r="G1781" s="3" t="s">
        <v>78</v>
      </c>
    </row>
    <row r="1782" spans="2:7" hidden="1" x14ac:dyDescent="0.25">
      <c r="B1782" s="3" t="s">
        <v>77</v>
      </c>
      <c r="C1782" s="2">
        <v>40434.675000000003</v>
      </c>
      <c r="D1782" s="3" t="s">
        <v>10</v>
      </c>
      <c r="E1782" s="3" t="s">
        <v>11</v>
      </c>
      <c r="F1782" s="3">
        <v>0</v>
      </c>
      <c r="G1782" s="3" t="s">
        <v>78</v>
      </c>
    </row>
    <row r="1783" spans="2:7" x14ac:dyDescent="0.25">
      <c r="B1783" s="3" t="s">
        <v>77</v>
      </c>
      <c r="C1783" s="2">
        <v>40458.729861111111</v>
      </c>
      <c r="D1783" s="3" t="s">
        <v>15</v>
      </c>
      <c r="E1783" s="3" t="s">
        <v>15</v>
      </c>
      <c r="F1783" s="3">
        <v>0</v>
      </c>
      <c r="G1783" s="3" t="s">
        <v>78</v>
      </c>
    </row>
    <row r="1784" spans="2:7" x14ac:dyDescent="0.25">
      <c r="B1784" s="3" t="s">
        <v>77</v>
      </c>
      <c r="C1784" s="2">
        <v>40576.341666666667</v>
      </c>
      <c r="D1784" s="3" t="s">
        <v>33</v>
      </c>
      <c r="E1784" s="3" t="s">
        <v>37</v>
      </c>
      <c r="F1784" s="3">
        <v>0</v>
      </c>
      <c r="G1784" s="3" t="s">
        <v>78</v>
      </c>
    </row>
    <row r="1785" spans="2:7" hidden="1" x14ac:dyDescent="0.25">
      <c r="B1785" s="3" t="s">
        <v>77</v>
      </c>
      <c r="C1785" s="2">
        <v>40595.938888888886</v>
      </c>
      <c r="D1785" s="3" t="s">
        <v>12</v>
      </c>
      <c r="E1785" s="3" t="s">
        <v>13</v>
      </c>
      <c r="F1785" s="3">
        <v>0</v>
      </c>
      <c r="G1785" s="3" t="s">
        <v>78</v>
      </c>
    </row>
    <row r="1786" spans="2:7" hidden="1" x14ac:dyDescent="0.25">
      <c r="B1786" s="3" t="s">
        <v>77</v>
      </c>
      <c r="C1786" s="2">
        <v>40607.79583333333</v>
      </c>
      <c r="D1786" s="3" t="s">
        <v>12</v>
      </c>
      <c r="E1786" s="3" t="s">
        <v>13</v>
      </c>
      <c r="F1786" s="3">
        <v>0</v>
      </c>
      <c r="G1786" s="3" t="s">
        <v>78</v>
      </c>
    </row>
    <row r="1787" spans="2:7" x14ac:dyDescent="0.25">
      <c r="B1787" s="3" t="s">
        <v>77</v>
      </c>
      <c r="C1787" s="2">
        <v>40661.040277777778</v>
      </c>
      <c r="D1787" s="3" t="s">
        <v>15</v>
      </c>
      <c r="E1787" s="3" t="s">
        <v>15</v>
      </c>
      <c r="F1787" s="3">
        <v>0</v>
      </c>
      <c r="G1787" s="3" t="s">
        <v>78</v>
      </c>
    </row>
    <row r="1788" spans="2:7" hidden="1" x14ac:dyDescent="0.25">
      <c r="B1788" s="3" t="s">
        <v>77</v>
      </c>
      <c r="C1788" s="2">
        <v>40889.944444444445</v>
      </c>
      <c r="D1788" s="3" t="s">
        <v>10</v>
      </c>
      <c r="E1788" s="3" t="s">
        <v>11</v>
      </c>
      <c r="F1788" s="3">
        <v>0</v>
      </c>
      <c r="G1788" s="3" t="s">
        <v>78</v>
      </c>
    </row>
    <row r="1789" spans="2:7" x14ac:dyDescent="0.25">
      <c r="B1789" s="3" t="s">
        <v>77</v>
      </c>
      <c r="C1789" s="2">
        <v>40997.593055555553</v>
      </c>
      <c r="D1789" s="3" t="s">
        <v>7</v>
      </c>
      <c r="E1789" s="3" t="s">
        <v>81</v>
      </c>
      <c r="F1789" s="3">
        <v>0</v>
      </c>
      <c r="G1789" s="3" t="s">
        <v>78</v>
      </c>
    </row>
    <row r="1790" spans="2:7" x14ac:dyDescent="0.25">
      <c r="B1790" s="3" t="s">
        <v>77</v>
      </c>
      <c r="C1790" s="2">
        <v>41162.632638888892</v>
      </c>
      <c r="D1790" s="3" t="s">
        <v>15</v>
      </c>
      <c r="E1790" s="3" t="s">
        <v>15</v>
      </c>
      <c r="F1790" s="3">
        <v>0</v>
      </c>
      <c r="G1790" s="3" t="s">
        <v>78</v>
      </c>
    </row>
    <row r="1791" spans="2:7" hidden="1" x14ac:dyDescent="0.25">
      <c r="B1791" s="3" t="s">
        <v>77</v>
      </c>
      <c r="C1791" s="2">
        <v>41166.60833333333</v>
      </c>
      <c r="D1791" s="3" t="s">
        <v>10</v>
      </c>
      <c r="E1791" s="3" t="s">
        <v>11</v>
      </c>
      <c r="F1791" s="3">
        <v>0</v>
      </c>
      <c r="G1791" s="3" t="s">
        <v>78</v>
      </c>
    </row>
    <row r="1792" spans="2:7" x14ac:dyDescent="0.25">
      <c r="B1792" s="3" t="s">
        <v>77</v>
      </c>
      <c r="C1792" s="2">
        <v>41223.5</v>
      </c>
      <c r="D1792" s="3" t="s">
        <v>15</v>
      </c>
      <c r="E1792" s="3" t="s">
        <v>15</v>
      </c>
      <c r="F1792" s="3">
        <v>0</v>
      </c>
      <c r="G1792" s="3" t="s">
        <v>78</v>
      </c>
    </row>
    <row r="1793" spans="2:7" hidden="1" x14ac:dyDescent="0.25">
      <c r="B1793" s="3" t="s">
        <v>77</v>
      </c>
      <c r="C1793" s="2">
        <v>41372.29583333333</v>
      </c>
      <c r="D1793" s="3" t="s">
        <v>10</v>
      </c>
      <c r="E1793" s="3" t="s">
        <v>11</v>
      </c>
      <c r="F1793" s="3">
        <v>0</v>
      </c>
      <c r="G1793" s="3" t="s">
        <v>78</v>
      </c>
    </row>
    <row r="1794" spans="2:7" hidden="1" x14ac:dyDescent="0.25">
      <c r="B1794" s="3" t="s">
        <v>77</v>
      </c>
      <c r="C1794" s="2">
        <v>41417.597222222219</v>
      </c>
      <c r="D1794" s="3" t="s">
        <v>7</v>
      </c>
      <c r="E1794" s="3" t="s">
        <v>14</v>
      </c>
      <c r="F1794" s="3">
        <v>0</v>
      </c>
      <c r="G1794" s="3" t="s">
        <v>78</v>
      </c>
    </row>
    <row r="1795" spans="2:7" x14ac:dyDescent="0.25">
      <c r="B1795" s="3" t="s">
        <v>77</v>
      </c>
      <c r="C1795" s="2">
        <v>41436.186111111114</v>
      </c>
      <c r="D1795" s="3" t="s">
        <v>15</v>
      </c>
      <c r="E1795" s="3" t="s">
        <v>15</v>
      </c>
      <c r="F1795" s="3">
        <v>0</v>
      </c>
      <c r="G1795" s="3" t="s">
        <v>78</v>
      </c>
    </row>
    <row r="1796" spans="2:7" x14ac:dyDescent="0.25">
      <c r="B1796" s="3" t="s">
        <v>77</v>
      </c>
      <c r="C1796" s="2">
        <v>41515.594444444447</v>
      </c>
      <c r="D1796" s="3" t="s">
        <v>15</v>
      </c>
      <c r="E1796" s="3" t="s">
        <v>15</v>
      </c>
      <c r="F1796" s="3">
        <v>0</v>
      </c>
      <c r="G1796" s="3" t="s">
        <v>78</v>
      </c>
    </row>
    <row r="1797" spans="2:7" x14ac:dyDescent="0.25">
      <c r="B1797" s="3" t="s">
        <v>77</v>
      </c>
      <c r="C1797" s="2">
        <v>41773.367361111108</v>
      </c>
      <c r="D1797" s="3" t="s">
        <v>33</v>
      </c>
      <c r="E1797" s="3" t="s">
        <v>135</v>
      </c>
      <c r="F1797" s="3">
        <v>0</v>
      </c>
      <c r="G1797" s="3" t="s">
        <v>78</v>
      </c>
    </row>
    <row r="1798" spans="2:7" hidden="1" x14ac:dyDescent="0.25">
      <c r="B1798" s="3" t="s">
        <v>77</v>
      </c>
      <c r="C1798" s="2">
        <v>41853.748611111114</v>
      </c>
      <c r="D1798" s="3" t="s">
        <v>33</v>
      </c>
      <c r="E1798" s="3" t="s">
        <v>34</v>
      </c>
      <c r="F1798" s="3">
        <v>0</v>
      </c>
      <c r="G1798" s="3" t="s">
        <v>78</v>
      </c>
    </row>
    <row r="1799" spans="2:7" hidden="1" x14ac:dyDescent="0.25">
      <c r="B1799" s="3" t="s">
        <v>77</v>
      </c>
      <c r="C1799" s="2">
        <v>41854.597916666666</v>
      </c>
      <c r="D1799" s="3" t="s">
        <v>33</v>
      </c>
      <c r="E1799" s="3" t="s">
        <v>34</v>
      </c>
      <c r="F1799" s="3">
        <v>0</v>
      </c>
      <c r="G1799" s="3" t="s">
        <v>78</v>
      </c>
    </row>
    <row r="1800" spans="2:7" hidden="1" x14ac:dyDescent="0.25">
      <c r="B1800" s="3" t="s">
        <v>77</v>
      </c>
      <c r="C1800" s="2">
        <v>41854.658333333333</v>
      </c>
      <c r="D1800" s="3" t="s">
        <v>33</v>
      </c>
      <c r="E1800" s="3" t="s">
        <v>34</v>
      </c>
      <c r="F1800" s="3">
        <v>0</v>
      </c>
      <c r="G1800" s="3" t="s">
        <v>78</v>
      </c>
    </row>
    <row r="1801" spans="2:7" hidden="1" x14ac:dyDescent="0.25">
      <c r="B1801" s="3" t="s">
        <v>77</v>
      </c>
      <c r="C1801" s="2">
        <v>41868.743750000001</v>
      </c>
      <c r="D1801" s="3" t="s">
        <v>10</v>
      </c>
      <c r="E1801" s="3" t="s">
        <v>11</v>
      </c>
      <c r="F1801" s="3">
        <v>0</v>
      </c>
      <c r="G1801" s="3" t="s">
        <v>78</v>
      </c>
    </row>
    <row r="1802" spans="2:7" x14ac:dyDescent="0.25">
      <c r="B1802" s="3" t="s">
        <v>77</v>
      </c>
      <c r="C1802" s="2">
        <v>41907.430555555555</v>
      </c>
      <c r="D1802" s="3" t="s">
        <v>15</v>
      </c>
      <c r="E1802" s="3" t="s">
        <v>15</v>
      </c>
      <c r="F1802" s="3">
        <v>0</v>
      </c>
      <c r="G1802" s="3" t="s">
        <v>78</v>
      </c>
    </row>
    <row r="1803" spans="2:7" hidden="1" x14ac:dyDescent="0.25">
      <c r="B1803" s="3" t="s">
        <v>77</v>
      </c>
      <c r="C1803" s="2">
        <v>41945.72152777778</v>
      </c>
      <c r="D1803" s="3" t="s">
        <v>28</v>
      </c>
      <c r="E1803" s="3" t="s">
        <v>160</v>
      </c>
      <c r="F1803" s="3">
        <v>0</v>
      </c>
      <c r="G1803" s="3" t="s">
        <v>78</v>
      </c>
    </row>
    <row r="1804" spans="2:7" hidden="1" x14ac:dyDescent="0.25">
      <c r="B1804" s="3" t="s">
        <v>77</v>
      </c>
      <c r="C1804" s="2">
        <v>41989.451388888891</v>
      </c>
      <c r="D1804" s="3" t="s">
        <v>10</v>
      </c>
      <c r="E1804" s="3" t="s">
        <v>11</v>
      </c>
      <c r="F1804" s="3">
        <v>0</v>
      </c>
      <c r="G1804" s="3" t="s">
        <v>78</v>
      </c>
    </row>
    <row r="1805" spans="2:7" hidden="1" x14ac:dyDescent="0.25">
      <c r="B1805" s="3" t="s">
        <v>77</v>
      </c>
      <c r="C1805" s="2">
        <v>42047.837500000001</v>
      </c>
      <c r="D1805" s="3" t="s">
        <v>28</v>
      </c>
      <c r="E1805" s="3" t="s">
        <v>160</v>
      </c>
      <c r="F1805" s="3">
        <v>0</v>
      </c>
      <c r="G1805" s="3" t="s">
        <v>78</v>
      </c>
    </row>
    <row r="1806" spans="2:7" x14ac:dyDescent="0.25">
      <c r="B1806" s="3" t="s">
        <v>77</v>
      </c>
      <c r="C1806" s="2">
        <v>42058.341666666667</v>
      </c>
      <c r="D1806" s="3" t="s">
        <v>7</v>
      </c>
      <c r="E1806" s="3" t="s">
        <v>81</v>
      </c>
      <c r="F1806" s="3">
        <v>0</v>
      </c>
      <c r="G1806" s="3" t="s">
        <v>78</v>
      </c>
    </row>
    <row r="1807" spans="2:7" hidden="1" x14ac:dyDescent="0.25">
      <c r="B1807" s="3" t="s">
        <v>79</v>
      </c>
      <c r="C1807" s="2">
        <v>38407.817361111112</v>
      </c>
      <c r="D1807" s="3" t="s">
        <v>33</v>
      </c>
      <c r="E1807" s="3" t="s">
        <v>34</v>
      </c>
      <c r="F1807" s="3">
        <v>0</v>
      </c>
      <c r="G1807" s="3" t="s">
        <v>70</v>
      </c>
    </row>
    <row r="1808" spans="2:7" x14ac:dyDescent="0.25">
      <c r="B1808" s="3" t="s">
        <v>79</v>
      </c>
      <c r="C1808" s="2">
        <v>38463.536805555559</v>
      </c>
      <c r="D1808" s="3" t="s">
        <v>7</v>
      </c>
      <c r="E1808" s="3" t="s">
        <v>16</v>
      </c>
      <c r="F1808" s="3">
        <v>0</v>
      </c>
      <c r="G1808" s="3" t="s">
        <v>70</v>
      </c>
    </row>
    <row r="1809" spans="2:7" x14ac:dyDescent="0.25">
      <c r="B1809" s="3" t="s">
        <v>79</v>
      </c>
      <c r="C1809" s="2">
        <v>38600.574999999997</v>
      </c>
      <c r="D1809" s="3" t="s">
        <v>15</v>
      </c>
      <c r="E1809" s="3" t="s">
        <v>15</v>
      </c>
      <c r="F1809" s="3">
        <v>0</v>
      </c>
      <c r="G1809" s="3" t="s">
        <v>70</v>
      </c>
    </row>
    <row r="1810" spans="2:7" hidden="1" x14ac:dyDescent="0.25">
      <c r="B1810" s="3" t="s">
        <v>79</v>
      </c>
      <c r="C1810" s="2">
        <v>38615.251388888886</v>
      </c>
      <c r="D1810" s="3" t="s">
        <v>33</v>
      </c>
      <c r="E1810" s="3" t="s">
        <v>34</v>
      </c>
      <c r="F1810" s="3">
        <v>0</v>
      </c>
      <c r="G1810" s="3" t="s">
        <v>70</v>
      </c>
    </row>
    <row r="1811" spans="2:7" hidden="1" x14ac:dyDescent="0.25">
      <c r="B1811" s="3" t="s">
        <v>79</v>
      </c>
      <c r="C1811" s="2">
        <v>38615.8125</v>
      </c>
      <c r="D1811" s="3" t="s">
        <v>33</v>
      </c>
      <c r="E1811" s="3" t="s">
        <v>34</v>
      </c>
      <c r="F1811" s="3">
        <v>0</v>
      </c>
      <c r="G1811" s="3" t="s">
        <v>70</v>
      </c>
    </row>
    <row r="1812" spans="2:7" hidden="1" x14ac:dyDescent="0.25">
      <c r="B1812" s="3" t="s">
        <v>79</v>
      </c>
      <c r="C1812" s="2">
        <v>38634.981944444444</v>
      </c>
      <c r="D1812" s="3" t="s">
        <v>12</v>
      </c>
      <c r="E1812" s="3" t="s">
        <v>13</v>
      </c>
      <c r="F1812" s="3">
        <v>0</v>
      </c>
      <c r="G1812" s="3" t="s">
        <v>70</v>
      </c>
    </row>
    <row r="1813" spans="2:7" hidden="1" x14ac:dyDescent="0.25">
      <c r="B1813" s="3" t="s">
        <v>79</v>
      </c>
      <c r="C1813" s="2">
        <v>38669.059027777781</v>
      </c>
      <c r="D1813" s="3" t="s">
        <v>12</v>
      </c>
      <c r="E1813" s="3" t="s">
        <v>13</v>
      </c>
      <c r="F1813" s="3">
        <v>0</v>
      </c>
      <c r="G1813" s="3" t="s">
        <v>70</v>
      </c>
    </row>
    <row r="1814" spans="2:7" x14ac:dyDescent="0.25">
      <c r="B1814" s="3" t="s">
        <v>79</v>
      </c>
      <c r="C1814" s="2">
        <v>38685.506944444445</v>
      </c>
      <c r="D1814" s="3" t="s">
        <v>15</v>
      </c>
      <c r="E1814" s="3" t="s">
        <v>15</v>
      </c>
      <c r="F1814" s="3">
        <v>0</v>
      </c>
      <c r="G1814" s="3" t="s">
        <v>70</v>
      </c>
    </row>
    <row r="1815" spans="2:7" x14ac:dyDescent="0.25">
      <c r="B1815" s="3" t="s">
        <v>79</v>
      </c>
      <c r="C1815" s="2">
        <v>38702.780555555553</v>
      </c>
      <c r="D1815" s="3" t="s">
        <v>15</v>
      </c>
      <c r="E1815" s="3" t="s">
        <v>15</v>
      </c>
      <c r="F1815" s="3">
        <v>0</v>
      </c>
      <c r="G1815" s="3" t="s">
        <v>70</v>
      </c>
    </row>
    <row r="1816" spans="2:7" x14ac:dyDescent="0.25">
      <c r="B1816" s="3" t="s">
        <v>79</v>
      </c>
      <c r="C1816" s="2">
        <v>38723.933333333334</v>
      </c>
      <c r="D1816" s="3" t="s">
        <v>15</v>
      </c>
      <c r="E1816" s="3" t="s">
        <v>15</v>
      </c>
      <c r="F1816" s="3">
        <v>0</v>
      </c>
      <c r="G1816" s="3" t="s">
        <v>70</v>
      </c>
    </row>
    <row r="1817" spans="2:7" x14ac:dyDescent="0.25">
      <c r="B1817" s="3" t="s">
        <v>79</v>
      </c>
      <c r="C1817" s="2">
        <v>38740.354861111111</v>
      </c>
      <c r="D1817" s="3" t="s">
        <v>15</v>
      </c>
      <c r="E1817" s="3" t="s">
        <v>15</v>
      </c>
      <c r="F1817" s="3">
        <v>0</v>
      </c>
      <c r="G1817" s="3" t="s">
        <v>70</v>
      </c>
    </row>
    <row r="1818" spans="2:7" x14ac:dyDescent="0.25">
      <c r="B1818" s="3" t="s">
        <v>79</v>
      </c>
      <c r="C1818" s="2">
        <v>38740.395833333336</v>
      </c>
      <c r="D1818" s="3" t="s">
        <v>33</v>
      </c>
      <c r="E1818" s="3" t="s">
        <v>37</v>
      </c>
      <c r="F1818" s="3">
        <v>0</v>
      </c>
      <c r="G1818" s="3" t="s">
        <v>70</v>
      </c>
    </row>
    <row r="1819" spans="2:7" x14ac:dyDescent="0.25">
      <c r="B1819" s="3" t="s">
        <v>79</v>
      </c>
      <c r="C1819" s="2">
        <v>38754.738194444442</v>
      </c>
      <c r="D1819" s="3" t="s">
        <v>15</v>
      </c>
      <c r="E1819" s="3" t="s">
        <v>15</v>
      </c>
      <c r="F1819" s="3">
        <v>0</v>
      </c>
      <c r="G1819" s="3" t="s">
        <v>70</v>
      </c>
    </row>
    <row r="1820" spans="2:7" x14ac:dyDescent="0.25">
      <c r="B1820" s="3" t="s">
        <v>79</v>
      </c>
      <c r="C1820" s="2">
        <v>38774.902777777781</v>
      </c>
      <c r="D1820" s="3" t="s">
        <v>15</v>
      </c>
      <c r="E1820" s="3" t="s">
        <v>15</v>
      </c>
      <c r="F1820" s="3">
        <v>0</v>
      </c>
      <c r="G1820" s="3" t="s">
        <v>70</v>
      </c>
    </row>
    <row r="1821" spans="2:7" hidden="1" x14ac:dyDescent="0.25">
      <c r="B1821" s="3" t="s">
        <v>79</v>
      </c>
      <c r="C1821" s="2">
        <v>38822.544444444444</v>
      </c>
      <c r="D1821" s="3" t="s">
        <v>7</v>
      </c>
      <c r="E1821" s="3" t="s">
        <v>138</v>
      </c>
      <c r="F1821" s="3">
        <v>0</v>
      </c>
      <c r="G1821" s="3" t="s">
        <v>70</v>
      </c>
    </row>
    <row r="1822" spans="2:7" x14ac:dyDescent="0.25">
      <c r="B1822" s="3" t="s">
        <v>79</v>
      </c>
      <c r="C1822" s="2">
        <v>38874.963194444441</v>
      </c>
      <c r="D1822" s="3" t="s">
        <v>15</v>
      </c>
      <c r="E1822" s="3" t="s">
        <v>15</v>
      </c>
      <c r="F1822" s="3">
        <v>0</v>
      </c>
      <c r="G1822" s="3" t="s">
        <v>70</v>
      </c>
    </row>
    <row r="1823" spans="2:7" x14ac:dyDescent="0.25">
      <c r="B1823" s="3" t="s">
        <v>79</v>
      </c>
      <c r="C1823" s="2">
        <v>38947.365972222222</v>
      </c>
      <c r="D1823" s="3" t="s">
        <v>7</v>
      </c>
      <c r="E1823" s="3" t="s">
        <v>136</v>
      </c>
      <c r="F1823" s="3">
        <v>0</v>
      </c>
      <c r="G1823" s="3" t="s">
        <v>70</v>
      </c>
    </row>
    <row r="1824" spans="2:7" x14ac:dyDescent="0.25">
      <c r="B1824" s="3" t="s">
        <v>79</v>
      </c>
      <c r="C1824" s="2">
        <v>39000.392361111109</v>
      </c>
      <c r="D1824" s="3" t="s">
        <v>15</v>
      </c>
      <c r="E1824" s="3" t="s">
        <v>15</v>
      </c>
      <c r="F1824" s="3">
        <v>0</v>
      </c>
      <c r="G1824" s="3" t="s">
        <v>70</v>
      </c>
    </row>
    <row r="1825" spans="2:7" hidden="1" x14ac:dyDescent="0.25">
      <c r="B1825" s="3" t="s">
        <v>79</v>
      </c>
      <c r="C1825" s="2">
        <v>39020.368750000001</v>
      </c>
      <c r="D1825" s="3" t="s">
        <v>12</v>
      </c>
      <c r="E1825" s="3" t="s">
        <v>71</v>
      </c>
      <c r="F1825" s="3">
        <v>0</v>
      </c>
      <c r="G1825" s="3" t="s">
        <v>70</v>
      </c>
    </row>
    <row r="1826" spans="2:7" hidden="1" x14ac:dyDescent="0.25">
      <c r="B1826" s="3" t="s">
        <v>79</v>
      </c>
      <c r="C1826" s="2">
        <v>39039.537499999999</v>
      </c>
      <c r="D1826" s="3" t="s">
        <v>7</v>
      </c>
      <c r="E1826" s="3" t="s">
        <v>137</v>
      </c>
      <c r="F1826" s="3">
        <v>0</v>
      </c>
      <c r="G1826" s="3" t="s">
        <v>70</v>
      </c>
    </row>
    <row r="1827" spans="2:7" x14ac:dyDescent="0.25">
      <c r="B1827" s="3" t="s">
        <v>79</v>
      </c>
      <c r="C1827" s="2">
        <v>39040.65625</v>
      </c>
      <c r="D1827" s="3" t="s">
        <v>15</v>
      </c>
      <c r="E1827" s="3" t="s">
        <v>15</v>
      </c>
      <c r="F1827" s="3">
        <v>0</v>
      </c>
      <c r="G1827" s="3" t="s">
        <v>70</v>
      </c>
    </row>
    <row r="1828" spans="2:7" x14ac:dyDescent="0.25">
      <c r="B1828" s="3" t="s">
        <v>79</v>
      </c>
      <c r="C1828" s="2">
        <v>39042.30972222222</v>
      </c>
      <c r="D1828" s="3" t="s">
        <v>15</v>
      </c>
      <c r="E1828" s="3" t="s">
        <v>15</v>
      </c>
      <c r="F1828" s="3">
        <v>0</v>
      </c>
      <c r="G1828" s="3" t="s">
        <v>70</v>
      </c>
    </row>
    <row r="1829" spans="2:7" x14ac:dyDescent="0.25">
      <c r="B1829" s="3" t="s">
        <v>79</v>
      </c>
      <c r="C1829" s="2">
        <v>39047.409722222219</v>
      </c>
      <c r="D1829" s="3" t="s">
        <v>15</v>
      </c>
      <c r="E1829" s="3" t="s">
        <v>15</v>
      </c>
      <c r="F1829" s="3">
        <v>0</v>
      </c>
      <c r="G1829" s="3" t="s">
        <v>70</v>
      </c>
    </row>
    <row r="1830" spans="2:7" x14ac:dyDescent="0.25">
      <c r="B1830" s="3" t="s">
        <v>79</v>
      </c>
      <c r="C1830" s="2">
        <v>39049.927083333336</v>
      </c>
      <c r="D1830" s="3" t="s">
        <v>15</v>
      </c>
      <c r="E1830" s="3" t="s">
        <v>15</v>
      </c>
      <c r="F1830" s="3">
        <v>0</v>
      </c>
      <c r="G1830" s="3" t="s">
        <v>70</v>
      </c>
    </row>
    <row r="1831" spans="2:7" x14ac:dyDescent="0.25">
      <c r="B1831" s="3" t="s">
        <v>79</v>
      </c>
      <c r="C1831" s="2">
        <v>39050.459027777775</v>
      </c>
      <c r="D1831" s="3" t="s">
        <v>33</v>
      </c>
      <c r="E1831" s="3" t="s">
        <v>135</v>
      </c>
      <c r="F1831" s="3">
        <v>0</v>
      </c>
      <c r="G1831" s="3" t="s">
        <v>70</v>
      </c>
    </row>
    <row r="1832" spans="2:7" x14ac:dyDescent="0.25">
      <c r="B1832" s="3" t="s">
        <v>79</v>
      </c>
      <c r="C1832" s="2">
        <v>39060.363194444442</v>
      </c>
      <c r="D1832" s="3" t="s">
        <v>15</v>
      </c>
      <c r="E1832" s="3" t="s">
        <v>15</v>
      </c>
      <c r="F1832" s="3">
        <v>0</v>
      </c>
      <c r="G1832" s="3" t="s">
        <v>70</v>
      </c>
    </row>
    <row r="1833" spans="2:7" hidden="1" x14ac:dyDescent="0.25">
      <c r="B1833" s="3" t="s">
        <v>79</v>
      </c>
      <c r="C1833" s="2">
        <v>39299.484722222223</v>
      </c>
      <c r="D1833" s="3" t="s">
        <v>28</v>
      </c>
      <c r="E1833" s="3" t="s">
        <v>160</v>
      </c>
      <c r="F1833" s="3">
        <v>0</v>
      </c>
      <c r="G1833" s="3" t="s">
        <v>70</v>
      </c>
    </row>
    <row r="1834" spans="2:7" hidden="1" x14ac:dyDescent="0.25">
      <c r="B1834" s="3" t="s">
        <v>79</v>
      </c>
      <c r="C1834" s="2">
        <v>39368.232638888891</v>
      </c>
      <c r="D1834" s="3" t="s">
        <v>33</v>
      </c>
      <c r="E1834" s="3" t="s">
        <v>178</v>
      </c>
      <c r="F1834" s="3">
        <v>0</v>
      </c>
      <c r="G1834" s="3" t="s">
        <v>70</v>
      </c>
    </row>
    <row r="1835" spans="2:7" x14ac:dyDescent="0.25">
      <c r="B1835" s="3" t="s">
        <v>79</v>
      </c>
      <c r="C1835" s="2">
        <v>39384.460416666669</v>
      </c>
      <c r="D1835" s="3" t="s">
        <v>7</v>
      </c>
      <c r="E1835" s="3" t="s">
        <v>82</v>
      </c>
      <c r="F1835" s="3">
        <v>0</v>
      </c>
      <c r="G1835" s="3" t="s">
        <v>70</v>
      </c>
    </row>
    <row r="1836" spans="2:7" hidden="1" x14ac:dyDescent="0.25">
      <c r="B1836" s="3" t="s">
        <v>79</v>
      </c>
      <c r="C1836" s="2">
        <v>39486.448611111111</v>
      </c>
      <c r="D1836" s="3" t="s">
        <v>12</v>
      </c>
      <c r="E1836" s="3" t="s">
        <v>71</v>
      </c>
      <c r="F1836" s="3">
        <v>0</v>
      </c>
      <c r="G1836" s="3" t="s">
        <v>70</v>
      </c>
    </row>
    <row r="1837" spans="2:7" hidden="1" x14ac:dyDescent="0.25">
      <c r="B1837" s="3" t="s">
        <v>79</v>
      </c>
      <c r="C1837" s="2">
        <v>39517.558333333334</v>
      </c>
      <c r="D1837" s="3" t="s">
        <v>10</v>
      </c>
      <c r="E1837" s="3" t="s">
        <v>36</v>
      </c>
      <c r="F1837" s="3">
        <v>0</v>
      </c>
      <c r="G1837" s="3" t="s">
        <v>70</v>
      </c>
    </row>
    <row r="1838" spans="2:7" hidden="1" x14ac:dyDescent="0.25">
      <c r="B1838" s="3" t="s">
        <v>79</v>
      </c>
      <c r="C1838" s="2">
        <v>39590.591666666667</v>
      </c>
      <c r="D1838" s="3" t="s">
        <v>33</v>
      </c>
      <c r="E1838" s="3" t="s">
        <v>34</v>
      </c>
      <c r="F1838" s="3">
        <v>0</v>
      </c>
      <c r="G1838" s="3" t="s">
        <v>70</v>
      </c>
    </row>
    <row r="1839" spans="2:7" hidden="1" x14ac:dyDescent="0.25">
      <c r="B1839" s="3" t="s">
        <v>79</v>
      </c>
      <c r="C1839" s="2">
        <v>39710.477777777778</v>
      </c>
      <c r="D1839" s="3" t="s">
        <v>12</v>
      </c>
      <c r="E1839" s="3" t="s">
        <v>13</v>
      </c>
      <c r="F1839" s="3">
        <v>0</v>
      </c>
      <c r="G1839" s="3" t="s">
        <v>70</v>
      </c>
    </row>
    <row r="1840" spans="2:7" hidden="1" x14ac:dyDescent="0.25">
      <c r="B1840" s="3" t="s">
        <v>79</v>
      </c>
      <c r="C1840" s="2">
        <v>39716.054861111108</v>
      </c>
      <c r="D1840" s="3" t="s">
        <v>12</v>
      </c>
      <c r="E1840" s="3" t="s">
        <v>80</v>
      </c>
      <c r="F1840" s="3">
        <v>0</v>
      </c>
      <c r="G1840" s="3" t="s">
        <v>70</v>
      </c>
    </row>
    <row r="1841" spans="2:7" hidden="1" x14ac:dyDescent="0.25">
      <c r="B1841" s="3" t="s">
        <v>79</v>
      </c>
      <c r="C1841" s="2">
        <v>39718.709722222222</v>
      </c>
      <c r="D1841" s="3" t="s">
        <v>7</v>
      </c>
      <c r="E1841" s="3" t="s">
        <v>157</v>
      </c>
      <c r="F1841" s="3">
        <v>0</v>
      </c>
      <c r="G1841" s="3" t="s">
        <v>70</v>
      </c>
    </row>
    <row r="1842" spans="2:7" hidden="1" x14ac:dyDescent="0.25">
      <c r="B1842" s="3" t="s">
        <v>79</v>
      </c>
      <c r="C1842" s="2">
        <v>39796.963888888888</v>
      </c>
      <c r="D1842" s="3" t="s">
        <v>12</v>
      </c>
      <c r="E1842" s="3" t="s">
        <v>13</v>
      </c>
      <c r="F1842" s="3">
        <v>0</v>
      </c>
      <c r="G1842" s="3" t="s">
        <v>70</v>
      </c>
    </row>
    <row r="1843" spans="2:7" hidden="1" x14ac:dyDescent="0.25">
      <c r="B1843" s="3" t="s">
        <v>79</v>
      </c>
      <c r="C1843" s="2">
        <v>39825.950694444444</v>
      </c>
      <c r="D1843" s="3" t="s">
        <v>33</v>
      </c>
      <c r="E1843" s="3" t="s">
        <v>178</v>
      </c>
      <c r="F1843" s="3">
        <v>0</v>
      </c>
      <c r="G1843" s="3" t="s">
        <v>70</v>
      </c>
    </row>
    <row r="1844" spans="2:7" hidden="1" x14ac:dyDescent="0.25">
      <c r="B1844" s="3" t="s">
        <v>79</v>
      </c>
      <c r="C1844" s="2">
        <v>39839.899305555555</v>
      </c>
      <c r="D1844" s="3" t="s">
        <v>10</v>
      </c>
      <c r="E1844" s="3" t="s">
        <v>85</v>
      </c>
      <c r="F1844" s="3">
        <v>0</v>
      </c>
      <c r="G1844" s="3" t="s">
        <v>70</v>
      </c>
    </row>
    <row r="1845" spans="2:7" hidden="1" x14ac:dyDescent="0.25">
      <c r="B1845" s="3" t="s">
        <v>79</v>
      </c>
      <c r="C1845" s="2">
        <v>39839.993055555555</v>
      </c>
      <c r="D1845" s="3" t="s">
        <v>10</v>
      </c>
      <c r="E1845" s="3" t="s">
        <v>85</v>
      </c>
      <c r="F1845" s="3">
        <v>0</v>
      </c>
      <c r="G1845" s="3" t="s">
        <v>70</v>
      </c>
    </row>
    <row r="1846" spans="2:7" hidden="1" x14ac:dyDescent="0.25">
      <c r="B1846" s="3" t="s">
        <v>79</v>
      </c>
      <c r="C1846" s="2">
        <v>39881.777083333334</v>
      </c>
      <c r="D1846" s="3" t="s">
        <v>10</v>
      </c>
      <c r="E1846" s="3" t="s">
        <v>85</v>
      </c>
      <c r="F1846" s="3">
        <v>0</v>
      </c>
      <c r="G1846" s="3" t="s">
        <v>70</v>
      </c>
    </row>
    <row r="1847" spans="2:7" hidden="1" x14ac:dyDescent="0.25">
      <c r="B1847" s="3" t="s">
        <v>79</v>
      </c>
      <c r="C1847" s="2">
        <v>39907.225694444445</v>
      </c>
      <c r="D1847" s="3" t="s">
        <v>10</v>
      </c>
      <c r="E1847" s="3" t="s">
        <v>85</v>
      </c>
      <c r="F1847" s="3">
        <v>0</v>
      </c>
      <c r="G1847" s="3" t="s">
        <v>70</v>
      </c>
    </row>
    <row r="1848" spans="2:7" hidden="1" x14ac:dyDescent="0.25">
      <c r="B1848" s="3" t="s">
        <v>79</v>
      </c>
      <c r="C1848" s="2">
        <v>39967.409722222219</v>
      </c>
      <c r="D1848" s="3" t="s">
        <v>33</v>
      </c>
      <c r="E1848" s="3" t="s">
        <v>34</v>
      </c>
      <c r="F1848" s="3">
        <v>0</v>
      </c>
      <c r="G1848" s="3" t="s">
        <v>70</v>
      </c>
    </row>
    <row r="1849" spans="2:7" x14ac:dyDescent="0.25">
      <c r="B1849" s="3" t="s">
        <v>79</v>
      </c>
      <c r="C1849" s="2">
        <v>39967.572916666664</v>
      </c>
      <c r="D1849" s="3" t="s">
        <v>33</v>
      </c>
      <c r="E1849" s="3" t="s">
        <v>135</v>
      </c>
      <c r="F1849" s="3">
        <v>0</v>
      </c>
      <c r="G1849" s="3" t="s">
        <v>70</v>
      </c>
    </row>
    <row r="1850" spans="2:7" hidden="1" x14ac:dyDescent="0.25">
      <c r="B1850" s="3" t="s">
        <v>79</v>
      </c>
      <c r="C1850" s="2">
        <v>39967.677777777775</v>
      </c>
      <c r="D1850" s="3" t="s">
        <v>33</v>
      </c>
      <c r="E1850" s="3" t="s">
        <v>34</v>
      </c>
      <c r="F1850" s="3">
        <v>0</v>
      </c>
      <c r="G1850" s="3" t="s">
        <v>70</v>
      </c>
    </row>
    <row r="1851" spans="2:7" x14ac:dyDescent="0.25">
      <c r="B1851" s="3" t="s">
        <v>79</v>
      </c>
      <c r="C1851" s="2">
        <v>40145.623611111114</v>
      </c>
      <c r="D1851" s="3" t="s">
        <v>33</v>
      </c>
      <c r="E1851" s="3" t="s">
        <v>135</v>
      </c>
      <c r="F1851" s="3">
        <v>0</v>
      </c>
      <c r="G1851" s="3" t="s">
        <v>70</v>
      </c>
    </row>
    <row r="1852" spans="2:7" x14ac:dyDescent="0.25">
      <c r="B1852" s="3" t="s">
        <v>79</v>
      </c>
      <c r="C1852" s="2">
        <v>40154.713888888888</v>
      </c>
      <c r="D1852" s="3" t="s">
        <v>33</v>
      </c>
      <c r="E1852" s="3" t="s">
        <v>37</v>
      </c>
      <c r="F1852" s="3">
        <v>0</v>
      </c>
      <c r="G1852" s="3" t="s">
        <v>70</v>
      </c>
    </row>
    <row r="1853" spans="2:7" x14ac:dyDescent="0.25">
      <c r="B1853" s="3" t="s">
        <v>79</v>
      </c>
      <c r="C1853" s="2">
        <v>40199.956944444442</v>
      </c>
      <c r="D1853" s="3" t="s">
        <v>33</v>
      </c>
      <c r="E1853" s="3" t="s">
        <v>37</v>
      </c>
      <c r="F1853" s="3">
        <v>0</v>
      </c>
      <c r="G1853" s="3" t="s">
        <v>70</v>
      </c>
    </row>
    <row r="1854" spans="2:7" x14ac:dyDescent="0.25">
      <c r="B1854" s="3" t="s">
        <v>79</v>
      </c>
      <c r="C1854" s="2">
        <v>40236.811805555553</v>
      </c>
      <c r="D1854" s="3" t="s">
        <v>7</v>
      </c>
      <c r="E1854" s="3" t="s">
        <v>8</v>
      </c>
      <c r="F1854" s="3">
        <v>0</v>
      </c>
      <c r="G1854" s="3" t="s">
        <v>70</v>
      </c>
    </row>
    <row r="1855" spans="2:7" x14ac:dyDescent="0.25">
      <c r="B1855" s="3" t="s">
        <v>79</v>
      </c>
      <c r="C1855" s="2">
        <v>40270.839583333334</v>
      </c>
      <c r="D1855" s="3" t="s">
        <v>15</v>
      </c>
      <c r="E1855" s="3" t="s">
        <v>15</v>
      </c>
      <c r="F1855" s="3">
        <v>0</v>
      </c>
      <c r="G1855" s="3" t="s">
        <v>70</v>
      </c>
    </row>
    <row r="1856" spans="2:7" hidden="1" x14ac:dyDescent="0.25">
      <c r="B1856" s="3" t="s">
        <v>79</v>
      </c>
      <c r="C1856" s="2">
        <v>40299.412499999999</v>
      </c>
      <c r="D1856" s="3" t="s">
        <v>10</v>
      </c>
      <c r="E1856" s="3" t="s">
        <v>11</v>
      </c>
      <c r="F1856" s="3">
        <v>0</v>
      </c>
      <c r="G1856" s="3" t="s">
        <v>70</v>
      </c>
    </row>
    <row r="1857" spans="2:7" hidden="1" x14ac:dyDescent="0.25">
      <c r="B1857" s="3" t="s">
        <v>79</v>
      </c>
      <c r="C1857" s="2">
        <v>40301.397222222222</v>
      </c>
      <c r="D1857" s="3" t="s">
        <v>10</v>
      </c>
      <c r="E1857" s="3" t="s">
        <v>85</v>
      </c>
      <c r="F1857" s="3">
        <v>0</v>
      </c>
      <c r="G1857" s="3" t="s">
        <v>70</v>
      </c>
    </row>
    <row r="1858" spans="2:7" x14ac:dyDescent="0.25">
      <c r="B1858" s="3" t="s">
        <v>79</v>
      </c>
      <c r="C1858" s="2">
        <v>40330.366666666669</v>
      </c>
      <c r="D1858" s="3" t="s">
        <v>15</v>
      </c>
      <c r="E1858" s="3" t="s">
        <v>15</v>
      </c>
      <c r="F1858" s="3">
        <v>0</v>
      </c>
      <c r="G1858" s="3" t="s">
        <v>70</v>
      </c>
    </row>
    <row r="1859" spans="2:7" hidden="1" x14ac:dyDescent="0.25">
      <c r="B1859" s="3" t="s">
        <v>79</v>
      </c>
      <c r="C1859" s="2">
        <v>40374.652083333334</v>
      </c>
      <c r="D1859" s="3" t="s">
        <v>33</v>
      </c>
      <c r="E1859" s="3" t="s">
        <v>34</v>
      </c>
      <c r="F1859" s="3">
        <v>1</v>
      </c>
      <c r="G1859" s="3" t="s">
        <v>70</v>
      </c>
    </row>
    <row r="1860" spans="2:7" hidden="1" x14ac:dyDescent="0.25">
      <c r="B1860" s="3" t="s">
        <v>79</v>
      </c>
      <c r="C1860" s="2">
        <v>40455.834027777775</v>
      </c>
      <c r="D1860" s="3" t="s">
        <v>33</v>
      </c>
      <c r="E1860" s="3" t="s">
        <v>34</v>
      </c>
      <c r="F1860" s="3">
        <v>0</v>
      </c>
      <c r="G1860" s="3" t="s">
        <v>70</v>
      </c>
    </row>
    <row r="1861" spans="2:7" x14ac:dyDescent="0.25">
      <c r="B1861" s="3" t="s">
        <v>79</v>
      </c>
      <c r="C1861" s="2">
        <v>40464.581250000003</v>
      </c>
      <c r="D1861" s="3" t="s">
        <v>15</v>
      </c>
      <c r="E1861" s="3" t="s">
        <v>15</v>
      </c>
      <c r="F1861" s="3">
        <v>0</v>
      </c>
      <c r="G1861" s="3" t="s">
        <v>70</v>
      </c>
    </row>
    <row r="1862" spans="2:7" hidden="1" x14ac:dyDescent="0.25">
      <c r="B1862" s="3" t="s">
        <v>79</v>
      </c>
      <c r="C1862" s="2">
        <v>40534.629861111112</v>
      </c>
      <c r="D1862" s="3" t="s">
        <v>33</v>
      </c>
      <c r="E1862" s="3" t="s">
        <v>178</v>
      </c>
      <c r="F1862" s="3">
        <v>0</v>
      </c>
      <c r="G1862" s="3" t="s">
        <v>70</v>
      </c>
    </row>
    <row r="1863" spans="2:7" x14ac:dyDescent="0.25">
      <c r="B1863" s="3" t="s">
        <v>79</v>
      </c>
      <c r="C1863" s="2">
        <v>40593.946527777778</v>
      </c>
      <c r="D1863" s="3" t="s">
        <v>7</v>
      </c>
      <c r="E1863" s="3" t="s">
        <v>16</v>
      </c>
      <c r="F1863" s="3">
        <v>0</v>
      </c>
      <c r="G1863" s="3" t="s">
        <v>70</v>
      </c>
    </row>
    <row r="1864" spans="2:7" x14ac:dyDescent="0.25">
      <c r="B1864" s="3" t="s">
        <v>79</v>
      </c>
      <c r="C1864" s="2">
        <v>40603.364583333336</v>
      </c>
      <c r="D1864" s="3" t="s">
        <v>7</v>
      </c>
      <c r="E1864" s="3" t="s">
        <v>16</v>
      </c>
      <c r="F1864" s="3">
        <v>0</v>
      </c>
      <c r="G1864" s="3" t="s">
        <v>70</v>
      </c>
    </row>
    <row r="1865" spans="2:7" hidden="1" x14ac:dyDescent="0.25">
      <c r="B1865" s="3" t="s">
        <v>79</v>
      </c>
      <c r="C1865" s="2">
        <v>40682.704861111109</v>
      </c>
      <c r="D1865" s="3" t="s">
        <v>28</v>
      </c>
      <c r="E1865" s="3" t="s">
        <v>160</v>
      </c>
      <c r="F1865" s="3">
        <v>0</v>
      </c>
      <c r="G1865" s="3" t="s">
        <v>70</v>
      </c>
    </row>
    <row r="1866" spans="2:7" x14ac:dyDescent="0.25">
      <c r="B1866" s="3" t="s">
        <v>79</v>
      </c>
      <c r="C1866" s="2">
        <v>40988.276388888888</v>
      </c>
      <c r="D1866" s="3" t="s">
        <v>15</v>
      </c>
      <c r="E1866" s="3" t="s">
        <v>15</v>
      </c>
      <c r="F1866" s="3">
        <v>0</v>
      </c>
      <c r="G1866" s="3" t="s">
        <v>70</v>
      </c>
    </row>
    <row r="1867" spans="2:7" hidden="1" x14ac:dyDescent="0.25">
      <c r="B1867" s="3" t="s">
        <v>79</v>
      </c>
      <c r="C1867" s="2">
        <v>41025.493750000001</v>
      </c>
      <c r="D1867" s="3" t="s">
        <v>33</v>
      </c>
      <c r="E1867" s="3" t="s">
        <v>34</v>
      </c>
      <c r="F1867" s="3">
        <v>0</v>
      </c>
      <c r="G1867" s="3" t="s">
        <v>70</v>
      </c>
    </row>
    <row r="1868" spans="2:7" hidden="1" x14ac:dyDescent="0.25">
      <c r="B1868" s="3" t="s">
        <v>79</v>
      </c>
      <c r="C1868" s="2">
        <v>41095.345138888886</v>
      </c>
      <c r="D1868" s="3" t="s">
        <v>10</v>
      </c>
      <c r="E1868" s="3" t="s">
        <v>11</v>
      </c>
      <c r="F1868" s="3">
        <v>1</v>
      </c>
      <c r="G1868" s="3" t="s">
        <v>70</v>
      </c>
    </row>
    <row r="1869" spans="2:7" x14ac:dyDescent="0.25">
      <c r="B1869" s="3" t="s">
        <v>79</v>
      </c>
      <c r="C1869" s="2">
        <v>41136.80972222222</v>
      </c>
      <c r="D1869" s="3" t="s">
        <v>15</v>
      </c>
      <c r="E1869" s="3" t="s">
        <v>15</v>
      </c>
      <c r="F1869" s="3">
        <v>0</v>
      </c>
      <c r="G1869" s="3" t="s">
        <v>70</v>
      </c>
    </row>
    <row r="1870" spans="2:7" x14ac:dyDescent="0.25">
      <c r="B1870" s="3" t="s">
        <v>79</v>
      </c>
      <c r="C1870" s="2">
        <v>41156.793749999997</v>
      </c>
      <c r="D1870" s="3" t="s">
        <v>7</v>
      </c>
      <c r="E1870" s="3" t="s">
        <v>8</v>
      </c>
      <c r="F1870" s="3">
        <v>0</v>
      </c>
      <c r="G1870" s="3" t="s">
        <v>70</v>
      </c>
    </row>
    <row r="1871" spans="2:7" x14ac:dyDescent="0.25">
      <c r="B1871" s="3" t="s">
        <v>79</v>
      </c>
      <c r="C1871" s="2">
        <v>41274.150694444441</v>
      </c>
      <c r="D1871" s="3" t="s">
        <v>7</v>
      </c>
      <c r="E1871" s="3" t="s">
        <v>8</v>
      </c>
      <c r="F1871" s="3">
        <v>0</v>
      </c>
      <c r="G1871" s="3" t="s">
        <v>70</v>
      </c>
    </row>
    <row r="1872" spans="2:7" hidden="1" x14ac:dyDescent="0.25">
      <c r="B1872" s="3" t="s">
        <v>79</v>
      </c>
      <c r="C1872" s="2">
        <v>41372.809027777781</v>
      </c>
      <c r="D1872" s="3" t="s">
        <v>10</v>
      </c>
      <c r="E1872" s="3" t="s">
        <v>11</v>
      </c>
      <c r="F1872" s="3">
        <v>0</v>
      </c>
      <c r="G1872" s="3" t="s">
        <v>70</v>
      </c>
    </row>
    <row r="1873" spans="2:7" hidden="1" x14ac:dyDescent="0.25">
      <c r="B1873" s="3" t="s">
        <v>79</v>
      </c>
      <c r="C1873" s="2">
        <v>41395.625</v>
      </c>
      <c r="D1873" s="3" t="s">
        <v>7</v>
      </c>
      <c r="E1873" s="3" t="s">
        <v>62</v>
      </c>
      <c r="F1873" s="3">
        <v>0</v>
      </c>
      <c r="G1873" s="3" t="s">
        <v>70</v>
      </c>
    </row>
    <row r="1874" spans="2:7" x14ac:dyDescent="0.25">
      <c r="B1874" s="3" t="s">
        <v>79</v>
      </c>
      <c r="C1874" s="2">
        <v>41537.779861111114</v>
      </c>
      <c r="D1874" s="3" t="s">
        <v>15</v>
      </c>
      <c r="E1874" s="3" t="s">
        <v>15</v>
      </c>
      <c r="F1874" s="3">
        <v>0</v>
      </c>
      <c r="G1874" s="3" t="s">
        <v>70</v>
      </c>
    </row>
    <row r="1875" spans="2:7" x14ac:dyDescent="0.25">
      <c r="B1875" s="3" t="s">
        <v>79</v>
      </c>
      <c r="C1875" s="2">
        <v>41615.624305555553</v>
      </c>
      <c r="D1875" s="3" t="s">
        <v>7</v>
      </c>
      <c r="E1875" s="3" t="s">
        <v>16</v>
      </c>
      <c r="F1875" s="3">
        <v>0</v>
      </c>
      <c r="G1875" s="3" t="s">
        <v>70</v>
      </c>
    </row>
    <row r="1876" spans="2:7" hidden="1" x14ac:dyDescent="0.25">
      <c r="B1876" s="3" t="s">
        <v>79</v>
      </c>
      <c r="C1876" s="2">
        <v>41663.308333333334</v>
      </c>
      <c r="D1876" s="3" t="s">
        <v>12</v>
      </c>
      <c r="E1876" s="3" t="s">
        <v>13</v>
      </c>
      <c r="F1876" s="3">
        <v>0</v>
      </c>
      <c r="G1876" s="3" t="s">
        <v>70</v>
      </c>
    </row>
    <row r="1877" spans="2:7" hidden="1" x14ac:dyDescent="0.25">
      <c r="B1877" s="3" t="s">
        <v>79</v>
      </c>
      <c r="C1877" s="2">
        <v>41758.285416666666</v>
      </c>
      <c r="D1877" s="3" t="s">
        <v>7</v>
      </c>
      <c r="E1877" s="3" t="s">
        <v>155</v>
      </c>
      <c r="F1877" s="3">
        <v>0</v>
      </c>
      <c r="G1877" s="3" t="s">
        <v>70</v>
      </c>
    </row>
    <row r="1878" spans="2:7" x14ac:dyDescent="0.25">
      <c r="B1878" s="3" t="s">
        <v>79</v>
      </c>
      <c r="C1878" s="2">
        <v>41845.896527777775</v>
      </c>
      <c r="D1878" s="3" t="s">
        <v>7</v>
      </c>
      <c r="E1878" s="3" t="s">
        <v>16</v>
      </c>
      <c r="F1878" s="3">
        <v>0</v>
      </c>
      <c r="G1878" s="3" t="s">
        <v>70</v>
      </c>
    </row>
    <row r="1879" spans="2:7" x14ac:dyDescent="0.25">
      <c r="B1879" s="3" t="s">
        <v>79</v>
      </c>
      <c r="C1879" s="2">
        <v>41898.661111111112</v>
      </c>
      <c r="D1879" s="3" t="s">
        <v>7</v>
      </c>
      <c r="E1879" s="3" t="s">
        <v>16</v>
      </c>
      <c r="F1879" s="3">
        <v>0</v>
      </c>
      <c r="G1879" s="3" t="s">
        <v>70</v>
      </c>
    </row>
    <row r="1880" spans="2:7" hidden="1" x14ac:dyDescent="0.25">
      <c r="B1880" s="3" t="s">
        <v>79</v>
      </c>
      <c r="C1880" s="2">
        <v>41997.447916666664</v>
      </c>
      <c r="D1880" s="3" t="s">
        <v>10</v>
      </c>
      <c r="E1880" s="3" t="s">
        <v>11</v>
      </c>
      <c r="F1880" s="3">
        <v>0</v>
      </c>
      <c r="G1880" s="3" t="s">
        <v>70</v>
      </c>
    </row>
    <row r="1881" spans="2:7" hidden="1" x14ac:dyDescent="0.25">
      <c r="B1881" s="3" t="s">
        <v>79</v>
      </c>
      <c r="C1881" s="2">
        <v>42000.253472222219</v>
      </c>
      <c r="D1881" s="3" t="s">
        <v>10</v>
      </c>
      <c r="E1881" s="3" t="s">
        <v>36</v>
      </c>
      <c r="F1881" s="3">
        <v>0</v>
      </c>
      <c r="G1881" s="3" t="s">
        <v>70</v>
      </c>
    </row>
    <row r="1882" spans="2:7" x14ac:dyDescent="0.25">
      <c r="B1882" s="3" t="s">
        <v>79</v>
      </c>
      <c r="C1882" s="2">
        <v>42012.580555555556</v>
      </c>
      <c r="D1882" s="3" t="s">
        <v>15</v>
      </c>
      <c r="E1882" s="3" t="s">
        <v>15</v>
      </c>
      <c r="F1882" s="3">
        <v>0</v>
      </c>
      <c r="G1882" s="3" t="s">
        <v>70</v>
      </c>
    </row>
    <row r="1883" spans="2:7" hidden="1" x14ac:dyDescent="0.25">
      <c r="B1883" s="3" t="s">
        <v>79</v>
      </c>
      <c r="C1883" s="2">
        <v>42012.944444444445</v>
      </c>
      <c r="D1883" s="3" t="s">
        <v>7</v>
      </c>
      <c r="E1883" s="3" t="s">
        <v>137</v>
      </c>
      <c r="F1883" s="3">
        <v>0</v>
      </c>
      <c r="G1883" s="3" t="s">
        <v>70</v>
      </c>
    </row>
    <row r="1884" spans="2:7" hidden="1" x14ac:dyDescent="0.25">
      <c r="B1884" s="3" t="s">
        <v>83</v>
      </c>
      <c r="C1884" s="2">
        <v>38371.838888888888</v>
      </c>
      <c r="D1884" s="3" t="s">
        <v>12</v>
      </c>
      <c r="E1884" s="3" t="s">
        <v>13</v>
      </c>
      <c r="F1884" s="3">
        <v>0</v>
      </c>
      <c r="G1884" s="3" t="s">
        <v>84</v>
      </c>
    </row>
    <row r="1885" spans="2:7" hidden="1" x14ac:dyDescent="0.25">
      <c r="B1885" s="3" t="s">
        <v>83</v>
      </c>
      <c r="C1885" s="2">
        <v>38556.147222222222</v>
      </c>
      <c r="D1885" s="3" t="s">
        <v>33</v>
      </c>
      <c r="E1885" s="3" t="s">
        <v>34</v>
      </c>
      <c r="F1885" s="3">
        <v>0</v>
      </c>
      <c r="G1885" s="3" t="s">
        <v>84</v>
      </c>
    </row>
    <row r="1886" spans="2:7" hidden="1" x14ac:dyDescent="0.25">
      <c r="B1886" s="3" t="s">
        <v>83</v>
      </c>
      <c r="C1886" s="2">
        <v>38556.177777777775</v>
      </c>
      <c r="D1886" s="3" t="s">
        <v>33</v>
      </c>
      <c r="E1886" s="3" t="s">
        <v>34</v>
      </c>
      <c r="F1886" s="3">
        <v>0</v>
      </c>
      <c r="G1886" s="3" t="s">
        <v>84</v>
      </c>
    </row>
    <row r="1887" spans="2:7" x14ac:dyDescent="0.25">
      <c r="B1887" s="3" t="s">
        <v>83</v>
      </c>
      <c r="C1887" s="2">
        <v>38556.254861111112</v>
      </c>
      <c r="D1887" s="3" t="s">
        <v>33</v>
      </c>
      <c r="E1887" s="3" t="s">
        <v>37</v>
      </c>
      <c r="F1887" s="3">
        <v>0</v>
      </c>
      <c r="G1887" s="3" t="s">
        <v>84</v>
      </c>
    </row>
    <row r="1888" spans="2:7" hidden="1" x14ac:dyDescent="0.25">
      <c r="B1888" s="3" t="s">
        <v>83</v>
      </c>
      <c r="C1888" s="2">
        <v>38556.265277777777</v>
      </c>
      <c r="D1888" s="3" t="s">
        <v>33</v>
      </c>
      <c r="E1888" s="3" t="s">
        <v>34</v>
      </c>
      <c r="F1888" s="3">
        <v>0</v>
      </c>
      <c r="G1888" s="3" t="s">
        <v>84</v>
      </c>
    </row>
    <row r="1889" spans="2:7" hidden="1" x14ac:dyDescent="0.25">
      <c r="B1889" s="3" t="s">
        <v>83</v>
      </c>
      <c r="C1889" s="2">
        <v>38556.265277777777</v>
      </c>
      <c r="D1889" s="3" t="s">
        <v>33</v>
      </c>
      <c r="E1889" s="3" t="s">
        <v>34</v>
      </c>
      <c r="F1889" s="3">
        <v>0</v>
      </c>
      <c r="G1889" s="3" t="s">
        <v>84</v>
      </c>
    </row>
    <row r="1890" spans="2:7" x14ac:dyDescent="0.25">
      <c r="B1890" s="3" t="s">
        <v>83</v>
      </c>
      <c r="C1890" s="2">
        <v>38560.252083333333</v>
      </c>
      <c r="D1890" s="3" t="s">
        <v>15</v>
      </c>
      <c r="E1890" s="3" t="s">
        <v>15</v>
      </c>
      <c r="F1890" s="3">
        <v>0</v>
      </c>
      <c r="G1890" s="3" t="s">
        <v>84</v>
      </c>
    </row>
    <row r="1891" spans="2:7" hidden="1" x14ac:dyDescent="0.25">
      <c r="B1891" s="3" t="s">
        <v>83</v>
      </c>
      <c r="C1891" s="2">
        <v>38617.48333333333</v>
      </c>
      <c r="D1891" s="3" t="s">
        <v>10</v>
      </c>
      <c r="E1891" s="3" t="s">
        <v>11</v>
      </c>
      <c r="F1891" s="3">
        <v>0</v>
      </c>
      <c r="G1891" s="3" t="s">
        <v>84</v>
      </c>
    </row>
    <row r="1892" spans="2:7" x14ac:dyDescent="0.25">
      <c r="B1892" s="3" t="s">
        <v>83</v>
      </c>
      <c r="C1892" s="2">
        <v>38666.549305555556</v>
      </c>
      <c r="D1892" s="3" t="s">
        <v>15</v>
      </c>
      <c r="E1892" s="3" t="s">
        <v>15</v>
      </c>
      <c r="F1892" s="3">
        <v>0</v>
      </c>
      <c r="G1892" s="3" t="s">
        <v>84</v>
      </c>
    </row>
    <row r="1893" spans="2:7" hidden="1" x14ac:dyDescent="0.25">
      <c r="B1893" s="3" t="s">
        <v>83</v>
      </c>
      <c r="C1893" s="2">
        <v>38718.191666666666</v>
      </c>
      <c r="D1893" s="3" t="s">
        <v>12</v>
      </c>
      <c r="E1893" s="3" t="s">
        <v>13</v>
      </c>
      <c r="F1893" s="3">
        <v>0</v>
      </c>
      <c r="G1893" s="3" t="s">
        <v>84</v>
      </c>
    </row>
    <row r="1894" spans="2:7" hidden="1" x14ac:dyDescent="0.25">
      <c r="B1894" s="3" t="s">
        <v>83</v>
      </c>
      <c r="C1894" s="2">
        <v>38721.60833333333</v>
      </c>
      <c r="D1894" s="3" t="s">
        <v>12</v>
      </c>
      <c r="E1894" s="3" t="s">
        <v>80</v>
      </c>
      <c r="F1894" s="3">
        <v>0</v>
      </c>
      <c r="G1894" s="3" t="s">
        <v>84</v>
      </c>
    </row>
    <row r="1895" spans="2:7" x14ac:dyDescent="0.25">
      <c r="B1895" s="3" t="s">
        <v>83</v>
      </c>
      <c r="C1895" s="2">
        <v>38781.376388888886</v>
      </c>
      <c r="D1895" s="3" t="s">
        <v>15</v>
      </c>
      <c r="E1895" s="3" t="s">
        <v>15</v>
      </c>
      <c r="F1895" s="3">
        <v>0</v>
      </c>
      <c r="G1895" s="3" t="s">
        <v>84</v>
      </c>
    </row>
    <row r="1896" spans="2:7" hidden="1" x14ac:dyDescent="0.25">
      <c r="B1896" s="3" t="s">
        <v>83</v>
      </c>
      <c r="C1896" s="2">
        <v>38952.368055555555</v>
      </c>
      <c r="D1896" s="3" t="s">
        <v>12</v>
      </c>
      <c r="E1896" s="3" t="s">
        <v>13</v>
      </c>
      <c r="F1896" s="3">
        <v>0</v>
      </c>
      <c r="G1896" s="3" t="s">
        <v>84</v>
      </c>
    </row>
    <row r="1897" spans="2:7" x14ac:dyDescent="0.25">
      <c r="B1897" s="3" t="s">
        <v>83</v>
      </c>
      <c r="C1897" s="2">
        <v>38968.549305555556</v>
      </c>
      <c r="D1897" s="3" t="s">
        <v>15</v>
      </c>
      <c r="E1897" s="3" t="s">
        <v>15</v>
      </c>
      <c r="F1897" s="3">
        <v>0</v>
      </c>
      <c r="G1897" s="3" t="s">
        <v>84</v>
      </c>
    </row>
    <row r="1898" spans="2:7" x14ac:dyDescent="0.25">
      <c r="B1898" s="3" t="s">
        <v>83</v>
      </c>
      <c r="C1898" s="2">
        <v>38980.481944444444</v>
      </c>
      <c r="D1898" s="3" t="s">
        <v>7</v>
      </c>
      <c r="E1898" s="3" t="s">
        <v>16</v>
      </c>
      <c r="F1898" s="3">
        <v>0</v>
      </c>
      <c r="G1898" s="3" t="s">
        <v>84</v>
      </c>
    </row>
    <row r="1899" spans="2:7" x14ac:dyDescent="0.25">
      <c r="B1899" s="3" t="s">
        <v>83</v>
      </c>
      <c r="C1899" s="2">
        <v>39048.502083333333</v>
      </c>
      <c r="D1899" s="3" t="s">
        <v>15</v>
      </c>
      <c r="E1899" s="3" t="s">
        <v>15</v>
      </c>
      <c r="F1899" s="3">
        <v>0</v>
      </c>
      <c r="G1899" s="3" t="s">
        <v>84</v>
      </c>
    </row>
    <row r="1900" spans="2:7" hidden="1" x14ac:dyDescent="0.25">
      <c r="B1900" s="3" t="s">
        <v>83</v>
      </c>
      <c r="C1900" s="2">
        <v>39142.34097222222</v>
      </c>
      <c r="D1900" s="3" t="s">
        <v>12</v>
      </c>
      <c r="E1900" s="3" t="s">
        <v>80</v>
      </c>
      <c r="F1900" s="3">
        <v>0</v>
      </c>
      <c r="G1900" s="3" t="s">
        <v>84</v>
      </c>
    </row>
    <row r="1901" spans="2:7" hidden="1" x14ac:dyDescent="0.25">
      <c r="B1901" s="3" t="s">
        <v>83</v>
      </c>
      <c r="C1901" s="2">
        <v>39174.008333333331</v>
      </c>
      <c r="D1901" s="3" t="s">
        <v>12</v>
      </c>
      <c r="E1901" s="3" t="s">
        <v>13</v>
      </c>
      <c r="F1901" s="3">
        <v>0</v>
      </c>
      <c r="G1901" s="3" t="s">
        <v>84</v>
      </c>
    </row>
    <row r="1902" spans="2:7" hidden="1" x14ac:dyDescent="0.25">
      <c r="B1902" s="3" t="s">
        <v>83</v>
      </c>
      <c r="C1902" s="2">
        <v>39375.760416666664</v>
      </c>
      <c r="D1902" s="3" t="s">
        <v>10</v>
      </c>
      <c r="E1902" s="3" t="s">
        <v>11</v>
      </c>
      <c r="F1902" s="3">
        <v>0</v>
      </c>
      <c r="G1902" s="3" t="s">
        <v>84</v>
      </c>
    </row>
    <row r="1903" spans="2:7" hidden="1" x14ac:dyDescent="0.25">
      <c r="B1903" s="3" t="s">
        <v>83</v>
      </c>
      <c r="C1903" s="2">
        <v>39391.374305555553</v>
      </c>
      <c r="D1903" s="3" t="s">
        <v>7</v>
      </c>
      <c r="E1903" s="3" t="s">
        <v>87</v>
      </c>
      <c r="F1903" s="3">
        <v>0</v>
      </c>
      <c r="G1903" s="3" t="s">
        <v>84</v>
      </c>
    </row>
    <row r="1904" spans="2:7" hidden="1" x14ac:dyDescent="0.25">
      <c r="B1904" s="3" t="s">
        <v>83</v>
      </c>
      <c r="C1904" s="2">
        <v>39698.188194444447</v>
      </c>
      <c r="D1904" s="3" t="s">
        <v>12</v>
      </c>
      <c r="E1904" s="3" t="s">
        <v>13</v>
      </c>
      <c r="F1904" s="3">
        <v>0</v>
      </c>
      <c r="G1904" s="3" t="s">
        <v>84</v>
      </c>
    </row>
    <row r="1905" spans="2:7" hidden="1" x14ac:dyDescent="0.25">
      <c r="B1905" s="3" t="s">
        <v>83</v>
      </c>
      <c r="C1905" s="2">
        <v>39783.316666666666</v>
      </c>
      <c r="D1905" s="3" t="s">
        <v>12</v>
      </c>
      <c r="E1905" s="3" t="s">
        <v>13</v>
      </c>
      <c r="F1905" s="3">
        <v>0</v>
      </c>
      <c r="G1905" s="3" t="s">
        <v>84</v>
      </c>
    </row>
    <row r="1906" spans="2:7" hidden="1" x14ac:dyDescent="0.25">
      <c r="B1906" s="3" t="s">
        <v>83</v>
      </c>
      <c r="C1906" s="2">
        <v>39791.506944444445</v>
      </c>
      <c r="D1906" s="3" t="s">
        <v>10</v>
      </c>
      <c r="E1906" s="3" t="s">
        <v>85</v>
      </c>
      <c r="F1906" s="3">
        <v>0</v>
      </c>
      <c r="G1906" s="3" t="s">
        <v>84</v>
      </c>
    </row>
    <row r="1907" spans="2:7" x14ac:dyDescent="0.25">
      <c r="B1907" s="3" t="s">
        <v>83</v>
      </c>
      <c r="C1907" s="2">
        <v>39797.59652777778</v>
      </c>
      <c r="D1907" s="3" t="s">
        <v>15</v>
      </c>
      <c r="E1907" s="3" t="s">
        <v>15</v>
      </c>
      <c r="F1907" s="3">
        <v>0</v>
      </c>
      <c r="G1907" s="3" t="s">
        <v>84</v>
      </c>
    </row>
    <row r="1908" spans="2:7" x14ac:dyDescent="0.25">
      <c r="B1908" s="3" t="s">
        <v>83</v>
      </c>
      <c r="C1908" s="2">
        <v>39853.738888888889</v>
      </c>
      <c r="D1908" s="3" t="s">
        <v>33</v>
      </c>
      <c r="E1908" s="3" t="s">
        <v>135</v>
      </c>
      <c r="F1908" s="3">
        <v>0</v>
      </c>
      <c r="G1908" s="3" t="s">
        <v>84</v>
      </c>
    </row>
    <row r="1909" spans="2:7" hidden="1" x14ac:dyDescent="0.25">
      <c r="B1909" s="3" t="s">
        <v>83</v>
      </c>
      <c r="C1909" s="2">
        <v>40094.461805555555</v>
      </c>
      <c r="D1909" s="3" t="s">
        <v>28</v>
      </c>
      <c r="E1909" s="3" t="s">
        <v>160</v>
      </c>
      <c r="F1909" s="3">
        <v>0</v>
      </c>
      <c r="G1909" s="3" t="s">
        <v>84</v>
      </c>
    </row>
    <row r="1910" spans="2:7" x14ac:dyDescent="0.25">
      <c r="B1910" s="3" t="s">
        <v>83</v>
      </c>
      <c r="C1910" s="2">
        <v>40154.651388888888</v>
      </c>
      <c r="D1910" s="3" t="s">
        <v>33</v>
      </c>
      <c r="E1910" s="3" t="s">
        <v>135</v>
      </c>
      <c r="F1910" s="3">
        <v>0</v>
      </c>
      <c r="G1910" s="3" t="s">
        <v>84</v>
      </c>
    </row>
    <row r="1911" spans="2:7" x14ac:dyDescent="0.25">
      <c r="B1911" s="3" t="s">
        <v>83</v>
      </c>
      <c r="C1911" s="2">
        <v>40197.633333333331</v>
      </c>
      <c r="D1911" s="3" t="s">
        <v>33</v>
      </c>
      <c r="E1911" s="3" t="s">
        <v>37</v>
      </c>
      <c r="F1911" s="3">
        <v>0</v>
      </c>
      <c r="G1911" s="3" t="s">
        <v>84</v>
      </c>
    </row>
    <row r="1912" spans="2:7" hidden="1" x14ac:dyDescent="0.25">
      <c r="B1912" s="3" t="s">
        <v>83</v>
      </c>
      <c r="C1912" s="2">
        <v>40361.571527777778</v>
      </c>
      <c r="D1912" s="3" t="s">
        <v>10</v>
      </c>
      <c r="E1912" s="3" t="s">
        <v>11</v>
      </c>
      <c r="F1912" s="3">
        <v>1</v>
      </c>
      <c r="G1912" s="3" t="s">
        <v>84</v>
      </c>
    </row>
    <row r="1913" spans="2:7" hidden="1" x14ac:dyDescent="0.25">
      <c r="B1913" s="3" t="s">
        <v>83</v>
      </c>
      <c r="C1913" s="2">
        <v>40450.384722222225</v>
      </c>
      <c r="D1913" s="3" t="s">
        <v>7</v>
      </c>
      <c r="E1913" s="3" t="s">
        <v>62</v>
      </c>
      <c r="F1913" s="3">
        <v>0</v>
      </c>
      <c r="G1913" s="3" t="s">
        <v>84</v>
      </c>
    </row>
    <row r="1914" spans="2:7" x14ac:dyDescent="0.25">
      <c r="B1914" s="3" t="s">
        <v>83</v>
      </c>
      <c r="C1914" s="2">
        <v>40451.523611111108</v>
      </c>
      <c r="D1914" s="3" t="s">
        <v>33</v>
      </c>
      <c r="E1914" s="3" t="s">
        <v>135</v>
      </c>
      <c r="F1914" s="3">
        <v>0</v>
      </c>
      <c r="G1914" s="3" t="s">
        <v>84</v>
      </c>
    </row>
    <row r="1915" spans="2:7" x14ac:dyDescent="0.25">
      <c r="B1915" s="3" t="s">
        <v>83</v>
      </c>
      <c r="C1915" s="2">
        <v>40451.555555555555</v>
      </c>
      <c r="D1915" s="3" t="s">
        <v>33</v>
      </c>
      <c r="E1915" s="3" t="s">
        <v>135</v>
      </c>
      <c r="F1915" s="3">
        <v>0</v>
      </c>
      <c r="G1915" s="3" t="s">
        <v>84</v>
      </c>
    </row>
    <row r="1916" spans="2:7" x14ac:dyDescent="0.25">
      <c r="B1916" s="3" t="s">
        <v>83</v>
      </c>
      <c r="C1916" s="2">
        <v>40451.734722222223</v>
      </c>
      <c r="D1916" s="3" t="s">
        <v>33</v>
      </c>
      <c r="E1916" s="3" t="s">
        <v>135</v>
      </c>
      <c r="F1916" s="3">
        <v>0</v>
      </c>
      <c r="G1916" s="3" t="s">
        <v>84</v>
      </c>
    </row>
    <row r="1917" spans="2:7" x14ac:dyDescent="0.25">
      <c r="B1917" s="3" t="s">
        <v>83</v>
      </c>
      <c r="C1917" s="2">
        <v>40451.945833333331</v>
      </c>
      <c r="D1917" s="3" t="s">
        <v>33</v>
      </c>
      <c r="E1917" s="3" t="s">
        <v>135</v>
      </c>
      <c r="F1917" s="3">
        <v>0</v>
      </c>
      <c r="G1917" s="3" t="s">
        <v>84</v>
      </c>
    </row>
    <row r="1918" spans="2:7" x14ac:dyDescent="0.25">
      <c r="B1918" s="3" t="s">
        <v>83</v>
      </c>
      <c r="C1918" s="2">
        <v>40476.565972222219</v>
      </c>
      <c r="D1918" s="3" t="s">
        <v>7</v>
      </c>
      <c r="E1918" s="3" t="s">
        <v>41</v>
      </c>
      <c r="F1918" s="3">
        <v>0</v>
      </c>
      <c r="G1918" s="3" t="s">
        <v>84</v>
      </c>
    </row>
    <row r="1919" spans="2:7" x14ac:dyDescent="0.25">
      <c r="B1919" s="3" t="s">
        <v>83</v>
      </c>
      <c r="C1919" s="2">
        <v>40504.148611111108</v>
      </c>
      <c r="D1919" s="3" t="s">
        <v>7</v>
      </c>
      <c r="E1919" s="3" t="s">
        <v>8</v>
      </c>
      <c r="F1919" s="3">
        <v>0</v>
      </c>
      <c r="G1919" s="3" t="s">
        <v>84</v>
      </c>
    </row>
    <row r="1920" spans="2:7" hidden="1" x14ac:dyDescent="0.25">
      <c r="B1920" s="3" t="s">
        <v>83</v>
      </c>
      <c r="C1920" s="2">
        <v>40536.761805555558</v>
      </c>
      <c r="D1920" s="3" t="s">
        <v>7</v>
      </c>
      <c r="E1920" s="3" t="s">
        <v>138</v>
      </c>
      <c r="F1920" s="3">
        <v>0</v>
      </c>
      <c r="G1920" s="3" t="s">
        <v>84</v>
      </c>
    </row>
    <row r="1921" spans="2:7" x14ac:dyDescent="0.25">
      <c r="B1921" s="3" t="s">
        <v>83</v>
      </c>
      <c r="C1921" s="2">
        <v>40566.32708333333</v>
      </c>
      <c r="D1921" s="3" t="s">
        <v>33</v>
      </c>
      <c r="E1921" s="3" t="s">
        <v>135</v>
      </c>
      <c r="F1921" s="3">
        <v>0</v>
      </c>
      <c r="G1921" s="3" t="s">
        <v>84</v>
      </c>
    </row>
    <row r="1922" spans="2:7" x14ac:dyDescent="0.25">
      <c r="B1922" s="3" t="s">
        <v>83</v>
      </c>
      <c r="C1922" s="2">
        <v>40576.549305555556</v>
      </c>
      <c r="D1922" s="3" t="s">
        <v>33</v>
      </c>
      <c r="E1922" s="3" t="s">
        <v>37</v>
      </c>
      <c r="F1922" s="3">
        <v>0</v>
      </c>
      <c r="G1922" s="3" t="s">
        <v>84</v>
      </c>
    </row>
    <row r="1923" spans="2:7" x14ac:dyDescent="0.25">
      <c r="B1923" s="3" t="s">
        <v>83</v>
      </c>
      <c r="C1923" s="2">
        <v>40630.377083333333</v>
      </c>
      <c r="D1923" s="3" t="s">
        <v>15</v>
      </c>
      <c r="E1923" s="3" t="s">
        <v>15</v>
      </c>
      <c r="F1923" s="3">
        <v>0</v>
      </c>
      <c r="G1923" s="3" t="s">
        <v>84</v>
      </c>
    </row>
    <row r="1924" spans="2:7" hidden="1" x14ac:dyDescent="0.25">
      <c r="B1924" s="3" t="s">
        <v>83</v>
      </c>
      <c r="C1924" s="2">
        <v>40674.707638888889</v>
      </c>
      <c r="D1924" s="3" t="s">
        <v>10</v>
      </c>
      <c r="E1924" s="3" t="s">
        <v>11</v>
      </c>
      <c r="F1924" s="3">
        <v>0</v>
      </c>
      <c r="G1924" s="3" t="s">
        <v>84</v>
      </c>
    </row>
    <row r="1925" spans="2:7" hidden="1" x14ac:dyDescent="0.25">
      <c r="B1925" s="3" t="s">
        <v>83</v>
      </c>
      <c r="C1925" s="2">
        <v>40689.331250000003</v>
      </c>
      <c r="D1925" s="3" t="s">
        <v>10</v>
      </c>
      <c r="E1925" s="3" t="s">
        <v>11</v>
      </c>
      <c r="F1925" s="3">
        <v>0</v>
      </c>
      <c r="G1925" s="3" t="s">
        <v>84</v>
      </c>
    </row>
    <row r="1926" spans="2:7" hidden="1" x14ac:dyDescent="0.25">
      <c r="B1926" s="3" t="s">
        <v>83</v>
      </c>
      <c r="C1926" s="2">
        <v>40756.137499999997</v>
      </c>
      <c r="D1926" s="3" t="s">
        <v>12</v>
      </c>
      <c r="E1926" s="3" t="s">
        <v>13</v>
      </c>
      <c r="F1926" s="3">
        <v>0</v>
      </c>
      <c r="G1926" s="3" t="s">
        <v>84</v>
      </c>
    </row>
    <row r="1927" spans="2:7" hidden="1" x14ac:dyDescent="0.25">
      <c r="B1927" s="3" t="s">
        <v>83</v>
      </c>
      <c r="C1927" s="2">
        <v>40758.366666666669</v>
      </c>
      <c r="D1927" s="3" t="s">
        <v>12</v>
      </c>
      <c r="E1927" s="3" t="s">
        <v>80</v>
      </c>
      <c r="F1927" s="3">
        <v>0</v>
      </c>
      <c r="G1927" s="3" t="s">
        <v>84</v>
      </c>
    </row>
    <row r="1928" spans="2:7" hidden="1" x14ac:dyDescent="0.25">
      <c r="B1928" s="3" t="s">
        <v>83</v>
      </c>
      <c r="C1928" s="2">
        <v>40800.967361111114</v>
      </c>
      <c r="D1928" s="3" t="s">
        <v>12</v>
      </c>
      <c r="E1928" s="3" t="s">
        <v>13</v>
      </c>
      <c r="F1928" s="3">
        <v>0</v>
      </c>
      <c r="G1928" s="3" t="s">
        <v>84</v>
      </c>
    </row>
    <row r="1929" spans="2:7" hidden="1" x14ac:dyDescent="0.25">
      <c r="B1929" s="3" t="s">
        <v>83</v>
      </c>
      <c r="C1929" s="2">
        <v>40821.984722222223</v>
      </c>
      <c r="D1929" s="3" t="s">
        <v>12</v>
      </c>
      <c r="E1929" s="3" t="s">
        <v>13</v>
      </c>
      <c r="F1929" s="3">
        <v>0</v>
      </c>
      <c r="G1929" s="3" t="s">
        <v>84</v>
      </c>
    </row>
    <row r="1930" spans="2:7" hidden="1" x14ac:dyDescent="0.25">
      <c r="B1930" s="3" t="s">
        <v>83</v>
      </c>
      <c r="C1930" s="2">
        <v>40842.697222222225</v>
      </c>
      <c r="D1930" s="3" t="s">
        <v>10</v>
      </c>
      <c r="E1930" s="3" t="s">
        <v>11</v>
      </c>
      <c r="F1930" s="3">
        <v>0</v>
      </c>
      <c r="G1930" s="3" t="s">
        <v>84</v>
      </c>
    </row>
    <row r="1931" spans="2:7" hidden="1" x14ac:dyDescent="0.25">
      <c r="B1931" s="3" t="s">
        <v>83</v>
      </c>
      <c r="C1931" s="2">
        <v>40875.272222222222</v>
      </c>
      <c r="D1931" s="3" t="s">
        <v>10</v>
      </c>
      <c r="E1931" s="3" t="s">
        <v>11</v>
      </c>
      <c r="F1931" s="3">
        <v>0</v>
      </c>
      <c r="G1931" s="3" t="s">
        <v>84</v>
      </c>
    </row>
    <row r="1932" spans="2:7" hidden="1" x14ac:dyDescent="0.25">
      <c r="B1932" s="3" t="s">
        <v>83</v>
      </c>
      <c r="C1932" s="2">
        <v>40934.59097222222</v>
      </c>
      <c r="D1932" s="3" t="s">
        <v>10</v>
      </c>
      <c r="E1932" s="3" t="s">
        <v>85</v>
      </c>
      <c r="F1932" s="3">
        <v>0</v>
      </c>
      <c r="G1932" s="3" t="s">
        <v>84</v>
      </c>
    </row>
    <row r="1933" spans="2:7" hidden="1" x14ac:dyDescent="0.25">
      <c r="B1933" s="3" t="s">
        <v>83</v>
      </c>
      <c r="C1933" s="2">
        <v>40951.451388888891</v>
      </c>
      <c r="D1933" s="3" t="s">
        <v>28</v>
      </c>
      <c r="E1933" s="3" t="s">
        <v>160</v>
      </c>
      <c r="F1933" s="3">
        <v>0</v>
      </c>
      <c r="G1933" s="3" t="s">
        <v>84</v>
      </c>
    </row>
    <row r="1934" spans="2:7" x14ac:dyDescent="0.25">
      <c r="B1934" s="3" t="s">
        <v>83</v>
      </c>
      <c r="C1934" s="2">
        <v>40969.392361111109</v>
      </c>
      <c r="D1934" s="3" t="s">
        <v>7</v>
      </c>
      <c r="E1934" s="3" t="s">
        <v>16</v>
      </c>
      <c r="F1934" s="3">
        <v>0</v>
      </c>
      <c r="G1934" s="3" t="s">
        <v>84</v>
      </c>
    </row>
    <row r="1935" spans="2:7" x14ac:dyDescent="0.25">
      <c r="B1935" s="3" t="s">
        <v>83</v>
      </c>
      <c r="C1935" s="2">
        <v>40970.374305555553</v>
      </c>
      <c r="D1935" s="3" t="s">
        <v>15</v>
      </c>
      <c r="E1935" s="3" t="s">
        <v>15</v>
      </c>
      <c r="F1935" s="3">
        <v>0</v>
      </c>
      <c r="G1935" s="3" t="s">
        <v>84</v>
      </c>
    </row>
    <row r="1936" spans="2:7" x14ac:dyDescent="0.25">
      <c r="B1936" s="3" t="s">
        <v>83</v>
      </c>
      <c r="C1936" s="2">
        <v>40986.48541666667</v>
      </c>
      <c r="D1936" s="3" t="s">
        <v>33</v>
      </c>
      <c r="E1936" s="3" t="s">
        <v>135</v>
      </c>
      <c r="F1936" s="3">
        <v>0</v>
      </c>
      <c r="G1936" s="3" t="s">
        <v>84</v>
      </c>
    </row>
    <row r="1937" spans="2:7" x14ac:dyDescent="0.25">
      <c r="B1937" s="3" t="s">
        <v>83</v>
      </c>
      <c r="C1937" s="2">
        <v>40986.513888888891</v>
      </c>
      <c r="D1937" s="3" t="s">
        <v>33</v>
      </c>
      <c r="E1937" s="3" t="s">
        <v>135</v>
      </c>
      <c r="F1937" s="3">
        <v>0</v>
      </c>
      <c r="G1937" s="3" t="s">
        <v>84</v>
      </c>
    </row>
    <row r="1938" spans="2:7" hidden="1" x14ac:dyDescent="0.25">
      <c r="B1938" s="3" t="s">
        <v>83</v>
      </c>
      <c r="C1938" s="2">
        <v>40998.756249999999</v>
      </c>
      <c r="D1938" s="3" t="s">
        <v>12</v>
      </c>
      <c r="E1938" s="3" t="s">
        <v>13</v>
      </c>
      <c r="F1938" s="3">
        <v>0</v>
      </c>
      <c r="G1938" s="3" t="s">
        <v>84</v>
      </c>
    </row>
    <row r="1939" spans="2:7" x14ac:dyDescent="0.25">
      <c r="B1939" s="3" t="s">
        <v>83</v>
      </c>
      <c r="C1939" s="2">
        <v>41166.359722222223</v>
      </c>
      <c r="D1939" s="3" t="s">
        <v>33</v>
      </c>
      <c r="E1939" s="3" t="s">
        <v>37</v>
      </c>
      <c r="F1939" s="3">
        <v>0</v>
      </c>
      <c r="G1939" s="3" t="s">
        <v>84</v>
      </c>
    </row>
    <row r="1940" spans="2:7" x14ac:dyDescent="0.25">
      <c r="B1940" s="3" t="s">
        <v>83</v>
      </c>
      <c r="C1940" s="2">
        <v>41166.467361111114</v>
      </c>
      <c r="D1940" s="3" t="s">
        <v>7</v>
      </c>
      <c r="E1940" s="3" t="s">
        <v>82</v>
      </c>
      <c r="F1940" s="3">
        <v>0</v>
      </c>
      <c r="G1940" s="3" t="s">
        <v>84</v>
      </c>
    </row>
    <row r="1941" spans="2:7" hidden="1" x14ac:dyDescent="0.25">
      <c r="B1941" s="3" t="s">
        <v>83</v>
      </c>
      <c r="C1941" s="2">
        <v>41296.472916666666</v>
      </c>
      <c r="D1941" s="3" t="s">
        <v>7</v>
      </c>
      <c r="E1941" s="3" t="s">
        <v>32</v>
      </c>
      <c r="F1941" s="3">
        <v>0</v>
      </c>
      <c r="G1941" s="3" t="s">
        <v>84</v>
      </c>
    </row>
    <row r="1942" spans="2:7" hidden="1" x14ac:dyDescent="0.25">
      <c r="B1942" s="3" t="s">
        <v>83</v>
      </c>
      <c r="C1942" s="2">
        <v>41300.244444444441</v>
      </c>
      <c r="D1942" s="3" t="s">
        <v>7</v>
      </c>
      <c r="E1942" s="3" t="s">
        <v>14</v>
      </c>
      <c r="F1942" s="3">
        <v>0</v>
      </c>
      <c r="G1942" s="3" t="s">
        <v>84</v>
      </c>
    </row>
    <row r="1943" spans="2:7" x14ac:dyDescent="0.25">
      <c r="B1943" s="3" t="s">
        <v>83</v>
      </c>
      <c r="C1943" s="2">
        <v>41313.285416666666</v>
      </c>
      <c r="D1943" s="3" t="s">
        <v>10</v>
      </c>
      <c r="E1943" s="3" t="s">
        <v>118</v>
      </c>
      <c r="F1943" s="3">
        <v>0</v>
      </c>
      <c r="G1943" s="3" t="s">
        <v>84</v>
      </c>
    </row>
    <row r="1944" spans="2:7" hidden="1" x14ac:dyDescent="0.25">
      <c r="B1944" s="3" t="s">
        <v>83</v>
      </c>
      <c r="C1944" s="2">
        <v>41315.07916666667</v>
      </c>
      <c r="D1944" s="3" t="s">
        <v>12</v>
      </c>
      <c r="E1944" s="3" t="s">
        <v>13</v>
      </c>
      <c r="F1944" s="3">
        <v>0</v>
      </c>
      <c r="G1944" s="3" t="s">
        <v>84</v>
      </c>
    </row>
    <row r="1945" spans="2:7" x14ac:dyDescent="0.25">
      <c r="B1945" s="3" t="s">
        <v>83</v>
      </c>
      <c r="C1945" s="2">
        <v>41443.347916666666</v>
      </c>
      <c r="D1945" s="3" t="s">
        <v>7</v>
      </c>
      <c r="E1945" s="3" t="s">
        <v>16</v>
      </c>
      <c r="F1945" s="3">
        <v>0</v>
      </c>
      <c r="G1945" s="3" t="s">
        <v>84</v>
      </c>
    </row>
    <row r="1946" spans="2:7" x14ac:dyDescent="0.25">
      <c r="B1946" s="3" t="s">
        <v>83</v>
      </c>
      <c r="C1946" s="2">
        <v>41551.054166666669</v>
      </c>
      <c r="D1946" s="3" t="s">
        <v>15</v>
      </c>
      <c r="E1946" s="3" t="s">
        <v>15</v>
      </c>
      <c r="F1946" s="3">
        <v>0</v>
      </c>
      <c r="G1946" s="3" t="s">
        <v>84</v>
      </c>
    </row>
    <row r="1947" spans="2:7" x14ac:dyDescent="0.25">
      <c r="B1947" s="3" t="s">
        <v>83</v>
      </c>
      <c r="C1947" s="2">
        <v>41551.29583333333</v>
      </c>
      <c r="D1947" s="3" t="s">
        <v>15</v>
      </c>
      <c r="E1947" s="3" t="s">
        <v>15</v>
      </c>
      <c r="F1947" s="3">
        <v>0</v>
      </c>
      <c r="G1947" s="3" t="s">
        <v>84</v>
      </c>
    </row>
    <row r="1948" spans="2:7" hidden="1" x14ac:dyDescent="0.25">
      <c r="B1948" s="3" t="s">
        <v>83</v>
      </c>
      <c r="C1948" s="2">
        <v>41613.352777777778</v>
      </c>
      <c r="D1948" s="3" t="s">
        <v>12</v>
      </c>
      <c r="E1948" s="3" t="s">
        <v>13</v>
      </c>
      <c r="F1948" s="3">
        <v>0</v>
      </c>
      <c r="G1948" s="3" t="s">
        <v>84</v>
      </c>
    </row>
    <row r="1949" spans="2:7" x14ac:dyDescent="0.25">
      <c r="B1949" s="3" t="s">
        <v>83</v>
      </c>
      <c r="C1949" s="2">
        <v>41626.444444444445</v>
      </c>
      <c r="D1949" s="3" t="s">
        <v>15</v>
      </c>
      <c r="E1949" s="3" t="s">
        <v>15</v>
      </c>
      <c r="F1949" s="3">
        <v>0</v>
      </c>
      <c r="G1949" s="3" t="s">
        <v>84</v>
      </c>
    </row>
    <row r="1950" spans="2:7" hidden="1" x14ac:dyDescent="0.25">
      <c r="B1950" s="3" t="s">
        <v>83</v>
      </c>
      <c r="C1950" s="2">
        <v>41642.322916666664</v>
      </c>
      <c r="D1950" s="3" t="s">
        <v>10</v>
      </c>
      <c r="E1950" s="3" t="s">
        <v>72</v>
      </c>
      <c r="F1950" s="3">
        <v>0</v>
      </c>
      <c r="G1950" s="3" t="s">
        <v>84</v>
      </c>
    </row>
    <row r="1951" spans="2:7" x14ac:dyDescent="0.25">
      <c r="B1951" s="3" t="s">
        <v>83</v>
      </c>
      <c r="C1951" s="2">
        <v>41676.8125</v>
      </c>
      <c r="D1951" s="3" t="s">
        <v>7</v>
      </c>
      <c r="E1951" s="3" t="s">
        <v>81</v>
      </c>
      <c r="F1951" s="3">
        <v>0</v>
      </c>
      <c r="G1951" s="3" t="s">
        <v>84</v>
      </c>
    </row>
    <row r="1952" spans="2:7" x14ac:dyDescent="0.25">
      <c r="B1952" s="3" t="s">
        <v>83</v>
      </c>
      <c r="C1952" s="2">
        <v>41698.769444444442</v>
      </c>
      <c r="D1952" s="3" t="s">
        <v>33</v>
      </c>
      <c r="E1952" s="3" t="s">
        <v>135</v>
      </c>
      <c r="F1952" s="3">
        <v>0</v>
      </c>
      <c r="G1952" s="3" t="s">
        <v>84</v>
      </c>
    </row>
    <row r="1953" spans="2:7" x14ac:dyDescent="0.25">
      <c r="B1953" s="3" t="s">
        <v>83</v>
      </c>
      <c r="C1953" s="2">
        <v>41759.554166666669</v>
      </c>
      <c r="D1953" s="3" t="s">
        <v>33</v>
      </c>
      <c r="E1953" s="3" t="s">
        <v>135</v>
      </c>
      <c r="F1953" s="3">
        <v>0</v>
      </c>
      <c r="G1953" s="3" t="s">
        <v>84</v>
      </c>
    </row>
    <row r="1954" spans="2:7" x14ac:dyDescent="0.25">
      <c r="B1954" s="3" t="s">
        <v>83</v>
      </c>
      <c r="C1954" s="2">
        <v>42029.422222222223</v>
      </c>
      <c r="D1954" s="3" t="s">
        <v>15</v>
      </c>
      <c r="E1954" s="3" t="s">
        <v>15</v>
      </c>
      <c r="F1954" s="3">
        <v>0</v>
      </c>
      <c r="G1954" s="3" t="s">
        <v>84</v>
      </c>
    </row>
    <row r="1955" spans="2:7" x14ac:dyDescent="0.25">
      <c r="B1955" s="3" t="s">
        <v>141</v>
      </c>
      <c r="C1955" s="2">
        <v>38546.576388888891</v>
      </c>
      <c r="D1955" s="3" t="s">
        <v>7</v>
      </c>
      <c r="E1955" s="3" t="s">
        <v>81</v>
      </c>
      <c r="F1955" s="3">
        <v>1</v>
      </c>
      <c r="G1955" s="3" t="s">
        <v>84</v>
      </c>
    </row>
    <row r="1956" spans="2:7" hidden="1" x14ac:dyDescent="0.25">
      <c r="B1956" s="3" t="s">
        <v>141</v>
      </c>
      <c r="C1956" s="2">
        <v>38717.686111111114</v>
      </c>
      <c r="D1956" s="3" t="s">
        <v>7</v>
      </c>
      <c r="E1956" s="3" t="s">
        <v>62</v>
      </c>
      <c r="F1956" s="3">
        <v>0</v>
      </c>
      <c r="G1956" s="3" t="s">
        <v>84</v>
      </c>
    </row>
    <row r="1957" spans="2:7" x14ac:dyDescent="0.25">
      <c r="B1957" s="3" t="s">
        <v>141</v>
      </c>
      <c r="C1957" s="2">
        <v>38741.936111111114</v>
      </c>
      <c r="D1957" s="3" t="s">
        <v>7</v>
      </c>
      <c r="E1957" s="3" t="s">
        <v>81</v>
      </c>
      <c r="F1957" s="3">
        <v>0</v>
      </c>
      <c r="G1957" s="3" t="s">
        <v>84</v>
      </c>
    </row>
    <row r="1958" spans="2:7" hidden="1" x14ac:dyDescent="0.25">
      <c r="B1958" s="3" t="s">
        <v>141</v>
      </c>
      <c r="C1958" s="2">
        <v>38755.429861111108</v>
      </c>
      <c r="D1958" s="3" t="s">
        <v>7</v>
      </c>
      <c r="E1958" s="3" t="s">
        <v>137</v>
      </c>
      <c r="F1958" s="3">
        <v>0</v>
      </c>
      <c r="G1958" s="3" t="s">
        <v>84</v>
      </c>
    </row>
    <row r="1959" spans="2:7" hidden="1" x14ac:dyDescent="0.25">
      <c r="B1959" s="3" t="s">
        <v>141</v>
      </c>
      <c r="C1959" s="2">
        <v>38826.657638888886</v>
      </c>
      <c r="D1959" s="3" t="s">
        <v>12</v>
      </c>
      <c r="E1959" s="3" t="s">
        <v>71</v>
      </c>
      <c r="F1959" s="3">
        <v>0</v>
      </c>
      <c r="G1959" s="3" t="s">
        <v>84</v>
      </c>
    </row>
    <row r="1960" spans="2:7" hidden="1" x14ac:dyDescent="0.25">
      <c r="B1960" s="3" t="s">
        <v>141</v>
      </c>
      <c r="C1960" s="2">
        <v>38922.809027777781</v>
      </c>
      <c r="D1960" s="3" t="s">
        <v>7</v>
      </c>
      <c r="E1960" s="3" t="s">
        <v>26</v>
      </c>
      <c r="F1960" s="3">
        <v>0</v>
      </c>
      <c r="G1960" s="3" t="s">
        <v>84</v>
      </c>
    </row>
    <row r="1961" spans="2:7" x14ac:dyDescent="0.25">
      <c r="B1961" s="3" t="s">
        <v>141</v>
      </c>
      <c r="C1961" s="2">
        <v>39194.647916666669</v>
      </c>
      <c r="D1961" s="3" t="s">
        <v>15</v>
      </c>
      <c r="E1961" s="3" t="s">
        <v>15</v>
      </c>
      <c r="F1961" s="3">
        <v>0</v>
      </c>
      <c r="G1961" s="3" t="s">
        <v>84</v>
      </c>
    </row>
    <row r="1962" spans="2:7" hidden="1" x14ac:dyDescent="0.25">
      <c r="B1962" s="3" t="s">
        <v>141</v>
      </c>
      <c r="C1962" s="2">
        <v>39220.282638888886</v>
      </c>
      <c r="D1962" s="3" t="s">
        <v>10</v>
      </c>
      <c r="E1962" s="3" t="s">
        <v>11</v>
      </c>
      <c r="F1962" s="3">
        <v>0</v>
      </c>
      <c r="G1962" s="3" t="s">
        <v>84</v>
      </c>
    </row>
    <row r="1963" spans="2:7" x14ac:dyDescent="0.25">
      <c r="B1963" s="3" t="s">
        <v>141</v>
      </c>
      <c r="C1963" s="2">
        <v>39229.791666666664</v>
      </c>
      <c r="D1963" s="3" t="s">
        <v>15</v>
      </c>
      <c r="E1963" s="3" t="s">
        <v>15</v>
      </c>
      <c r="F1963" s="3">
        <v>0</v>
      </c>
      <c r="G1963" s="3" t="s">
        <v>84</v>
      </c>
    </row>
    <row r="1964" spans="2:7" hidden="1" x14ac:dyDescent="0.25">
      <c r="B1964" s="3" t="s">
        <v>141</v>
      </c>
      <c r="C1964" s="2">
        <v>39470.801388888889</v>
      </c>
      <c r="D1964" s="3" t="s">
        <v>33</v>
      </c>
      <c r="E1964" s="3" t="s">
        <v>178</v>
      </c>
      <c r="F1964" s="3">
        <v>0</v>
      </c>
      <c r="G1964" s="3" t="s">
        <v>84</v>
      </c>
    </row>
    <row r="1965" spans="2:7" hidden="1" x14ac:dyDescent="0.25">
      <c r="B1965" s="3" t="s">
        <v>141</v>
      </c>
      <c r="C1965" s="2">
        <v>39520.553472222222</v>
      </c>
      <c r="D1965" s="3" t="s">
        <v>7</v>
      </c>
      <c r="E1965" s="3" t="s">
        <v>14</v>
      </c>
      <c r="F1965" s="3">
        <v>0</v>
      </c>
      <c r="G1965" s="3" t="s">
        <v>84</v>
      </c>
    </row>
    <row r="1966" spans="2:7" hidden="1" x14ac:dyDescent="0.25">
      <c r="B1966" s="3" t="s">
        <v>141</v>
      </c>
      <c r="C1966" s="2">
        <v>39700.393055555556</v>
      </c>
      <c r="D1966" s="3" t="s">
        <v>12</v>
      </c>
      <c r="E1966" s="3" t="s">
        <v>71</v>
      </c>
      <c r="F1966" s="3">
        <v>0</v>
      </c>
      <c r="G1966" s="3" t="s">
        <v>84</v>
      </c>
    </row>
    <row r="1967" spans="2:7" x14ac:dyDescent="0.25">
      <c r="B1967" s="3" t="s">
        <v>141</v>
      </c>
      <c r="C1967" s="2">
        <v>39941.181250000001</v>
      </c>
      <c r="D1967" s="3" t="s">
        <v>15</v>
      </c>
      <c r="E1967" s="3" t="s">
        <v>15</v>
      </c>
      <c r="F1967" s="3">
        <v>0</v>
      </c>
      <c r="G1967" s="3" t="s">
        <v>84</v>
      </c>
    </row>
    <row r="1968" spans="2:7" hidden="1" x14ac:dyDescent="0.25">
      <c r="B1968" s="3" t="s">
        <v>141</v>
      </c>
      <c r="C1968" s="2">
        <v>40199.511805555558</v>
      </c>
      <c r="D1968" s="3" t="s">
        <v>33</v>
      </c>
      <c r="E1968" s="3" t="s">
        <v>178</v>
      </c>
      <c r="F1968" s="3">
        <v>0</v>
      </c>
      <c r="G1968" s="3" t="s">
        <v>84</v>
      </c>
    </row>
    <row r="1969" spans="2:7" hidden="1" x14ac:dyDescent="0.25">
      <c r="B1969" s="3" t="s">
        <v>141</v>
      </c>
      <c r="C1969" s="2">
        <v>40451.550000000003</v>
      </c>
      <c r="D1969" s="3" t="s">
        <v>33</v>
      </c>
      <c r="E1969" s="3" t="s">
        <v>34</v>
      </c>
      <c r="F1969" s="3">
        <v>0</v>
      </c>
      <c r="G1969" s="3" t="s">
        <v>84</v>
      </c>
    </row>
    <row r="1970" spans="2:7" hidden="1" x14ac:dyDescent="0.25">
      <c r="B1970" s="3" t="s">
        <v>141</v>
      </c>
      <c r="C1970" s="2">
        <v>40451.570138888892</v>
      </c>
      <c r="D1970" s="3" t="s">
        <v>33</v>
      </c>
      <c r="E1970" s="3" t="s">
        <v>34</v>
      </c>
      <c r="F1970" s="3">
        <v>0</v>
      </c>
      <c r="G1970" s="3" t="s">
        <v>84</v>
      </c>
    </row>
    <row r="1971" spans="2:7" hidden="1" x14ac:dyDescent="0.25">
      <c r="B1971" s="3" t="s">
        <v>141</v>
      </c>
      <c r="C1971" s="2">
        <v>40452.543749999997</v>
      </c>
      <c r="D1971" s="3" t="s">
        <v>7</v>
      </c>
      <c r="E1971" s="3" t="s">
        <v>87</v>
      </c>
      <c r="F1971" s="3">
        <v>0</v>
      </c>
      <c r="G1971" s="3" t="s">
        <v>84</v>
      </c>
    </row>
    <row r="1972" spans="2:7" hidden="1" x14ac:dyDescent="0.25">
      <c r="B1972" s="3" t="s">
        <v>141</v>
      </c>
      <c r="C1972" s="2">
        <v>40576.568055555559</v>
      </c>
      <c r="D1972" s="3" t="s">
        <v>33</v>
      </c>
      <c r="E1972" s="3" t="s">
        <v>178</v>
      </c>
      <c r="F1972" s="3">
        <v>0</v>
      </c>
      <c r="G1972" s="3" t="s">
        <v>84</v>
      </c>
    </row>
    <row r="1973" spans="2:7" hidden="1" x14ac:dyDescent="0.25">
      <c r="B1973" s="3" t="s">
        <v>141</v>
      </c>
      <c r="C1973" s="2">
        <v>40820.716666666667</v>
      </c>
      <c r="D1973" s="3" t="s">
        <v>10</v>
      </c>
      <c r="E1973" s="3" t="s">
        <v>85</v>
      </c>
      <c r="F1973" s="3">
        <v>0</v>
      </c>
      <c r="G1973" s="3" t="s">
        <v>84</v>
      </c>
    </row>
    <row r="1974" spans="2:7" hidden="1" x14ac:dyDescent="0.25">
      <c r="B1974" s="3" t="s">
        <v>141</v>
      </c>
      <c r="C1974" s="2">
        <v>40855.515277777777</v>
      </c>
      <c r="D1974" s="3" t="s">
        <v>7</v>
      </c>
      <c r="E1974" s="3" t="s">
        <v>62</v>
      </c>
      <c r="F1974" s="3">
        <v>0</v>
      </c>
      <c r="G1974" s="3" t="s">
        <v>84</v>
      </c>
    </row>
    <row r="1975" spans="2:7" hidden="1" x14ac:dyDescent="0.25">
      <c r="B1975" s="3" t="s">
        <v>141</v>
      </c>
      <c r="C1975" s="2">
        <v>40900.032638888886</v>
      </c>
      <c r="D1975" s="3" t="s">
        <v>12</v>
      </c>
      <c r="E1975" s="3" t="s">
        <v>13</v>
      </c>
      <c r="F1975" s="3">
        <v>0</v>
      </c>
      <c r="G1975" s="3" t="s">
        <v>84</v>
      </c>
    </row>
    <row r="1976" spans="2:7" hidden="1" x14ac:dyDescent="0.25">
      <c r="B1976" s="3" t="s">
        <v>141</v>
      </c>
      <c r="C1976" s="2">
        <v>41049.81527777778</v>
      </c>
      <c r="D1976" s="3" t="s">
        <v>12</v>
      </c>
      <c r="E1976" s="3" t="s">
        <v>71</v>
      </c>
      <c r="F1976" s="3">
        <v>0</v>
      </c>
      <c r="G1976" s="3" t="s">
        <v>84</v>
      </c>
    </row>
    <row r="1977" spans="2:7" x14ac:dyDescent="0.25">
      <c r="B1977" s="3" t="s">
        <v>141</v>
      </c>
      <c r="C1977" s="2">
        <v>41576.438888888886</v>
      </c>
      <c r="D1977" s="3" t="s">
        <v>7</v>
      </c>
      <c r="E1977" s="3" t="s">
        <v>136</v>
      </c>
      <c r="F1977" s="3">
        <v>0</v>
      </c>
      <c r="G1977" s="3" t="s">
        <v>84</v>
      </c>
    </row>
    <row r="1978" spans="2:7" hidden="1" x14ac:dyDescent="0.25">
      <c r="B1978" s="3" t="s">
        <v>141</v>
      </c>
      <c r="C1978" s="2">
        <v>41653.995833333334</v>
      </c>
      <c r="D1978" s="3" t="s">
        <v>12</v>
      </c>
      <c r="E1978" s="3" t="s">
        <v>13</v>
      </c>
      <c r="F1978" s="3">
        <v>0</v>
      </c>
      <c r="G1978" s="3" t="s">
        <v>84</v>
      </c>
    </row>
    <row r="1979" spans="2:7" hidden="1" x14ac:dyDescent="0.25">
      <c r="B1979" s="3" t="s">
        <v>141</v>
      </c>
      <c r="C1979" s="2">
        <v>41741.180555555555</v>
      </c>
      <c r="D1979" s="3" t="s">
        <v>12</v>
      </c>
      <c r="E1979" s="3" t="s">
        <v>13</v>
      </c>
      <c r="F1979" s="3">
        <v>0</v>
      </c>
      <c r="G1979" s="3" t="s">
        <v>84</v>
      </c>
    </row>
    <row r="1980" spans="2:7" hidden="1" x14ac:dyDescent="0.25">
      <c r="B1980" s="3" t="s">
        <v>141</v>
      </c>
      <c r="C1980" s="2">
        <v>41783.351388888892</v>
      </c>
      <c r="D1980" s="3" t="s">
        <v>7</v>
      </c>
      <c r="E1980" s="3" t="s">
        <v>137</v>
      </c>
      <c r="F1980" s="3">
        <v>0</v>
      </c>
      <c r="G1980" s="3" t="s">
        <v>84</v>
      </c>
    </row>
    <row r="1981" spans="2:7" hidden="1" x14ac:dyDescent="0.25">
      <c r="B1981" s="3" t="s">
        <v>141</v>
      </c>
      <c r="C1981" s="2">
        <v>41962.393750000003</v>
      </c>
      <c r="D1981" s="3" t="s">
        <v>12</v>
      </c>
      <c r="E1981" s="3" t="s">
        <v>80</v>
      </c>
      <c r="F1981" s="3">
        <v>0</v>
      </c>
      <c r="G1981" s="3" t="s">
        <v>84</v>
      </c>
    </row>
    <row r="1982" spans="2:7" hidden="1" x14ac:dyDescent="0.25">
      <c r="B1982" s="3" t="s">
        <v>141</v>
      </c>
      <c r="C1982" s="2">
        <v>41962.413888888892</v>
      </c>
      <c r="D1982" s="3" t="s">
        <v>12</v>
      </c>
      <c r="E1982" s="3" t="s">
        <v>80</v>
      </c>
      <c r="F1982" s="3">
        <v>0</v>
      </c>
      <c r="G1982" s="3" t="s">
        <v>84</v>
      </c>
    </row>
    <row r="1983" spans="2:7" hidden="1" x14ac:dyDescent="0.25">
      <c r="B1983" s="3" t="s">
        <v>141</v>
      </c>
      <c r="C1983" s="2">
        <v>41968.441666666666</v>
      </c>
      <c r="D1983" s="3" t="s">
        <v>12</v>
      </c>
      <c r="E1983" s="3" t="s">
        <v>13</v>
      </c>
      <c r="F1983" s="3">
        <v>0</v>
      </c>
      <c r="G1983" s="3" t="s">
        <v>84</v>
      </c>
    </row>
    <row r="1984" spans="2:7" x14ac:dyDescent="0.25">
      <c r="B1984" s="3" t="s">
        <v>88</v>
      </c>
      <c r="C1984" s="2">
        <v>38381.642361111109</v>
      </c>
      <c r="D1984" s="3" t="s">
        <v>15</v>
      </c>
      <c r="E1984" s="3" t="s">
        <v>15</v>
      </c>
      <c r="F1984" s="3">
        <v>0</v>
      </c>
      <c r="G1984" s="3" t="s">
        <v>84</v>
      </c>
    </row>
    <row r="1985" spans="2:7" hidden="1" x14ac:dyDescent="0.25">
      <c r="B1985" s="3" t="s">
        <v>88</v>
      </c>
      <c r="C1985" s="2">
        <v>38512.607638888891</v>
      </c>
      <c r="D1985" s="3" t="s">
        <v>12</v>
      </c>
      <c r="E1985" s="3" t="s">
        <v>13</v>
      </c>
      <c r="F1985" s="3">
        <v>0</v>
      </c>
      <c r="G1985" s="3" t="s">
        <v>84</v>
      </c>
    </row>
    <row r="1986" spans="2:7" hidden="1" x14ac:dyDescent="0.25">
      <c r="B1986" s="3" t="s">
        <v>88</v>
      </c>
      <c r="C1986" s="2">
        <v>38615.506249999999</v>
      </c>
      <c r="D1986" s="3" t="s">
        <v>33</v>
      </c>
      <c r="E1986" s="3" t="s">
        <v>34</v>
      </c>
      <c r="F1986" s="3">
        <v>0</v>
      </c>
      <c r="G1986" s="3" t="s">
        <v>84</v>
      </c>
    </row>
    <row r="1987" spans="2:7" x14ac:dyDescent="0.25">
      <c r="B1987" s="3" t="s">
        <v>88</v>
      </c>
      <c r="C1987" s="2">
        <v>38921.707638888889</v>
      </c>
      <c r="D1987" s="3" t="s">
        <v>33</v>
      </c>
      <c r="E1987" s="3" t="s">
        <v>135</v>
      </c>
      <c r="F1987" s="3">
        <v>0</v>
      </c>
      <c r="G1987" s="3" t="s">
        <v>84</v>
      </c>
    </row>
    <row r="1988" spans="2:7" hidden="1" x14ac:dyDescent="0.25">
      <c r="B1988" s="3" t="s">
        <v>88</v>
      </c>
      <c r="C1988" s="2">
        <v>38955.695833333331</v>
      </c>
      <c r="D1988" s="3" t="s">
        <v>7</v>
      </c>
      <c r="E1988" s="3" t="s">
        <v>62</v>
      </c>
      <c r="F1988" s="3">
        <v>0</v>
      </c>
      <c r="G1988" s="3" t="s">
        <v>84</v>
      </c>
    </row>
    <row r="1989" spans="2:7" hidden="1" x14ac:dyDescent="0.25">
      <c r="B1989" s="3" t="s">
        <v>88</v>
      </c>
      <c r="C1989" s="2">
        <v>39247.856249999997</v>
      </c>
      <c r="D1989" s="3" t="s">
        <v>12</v>
      </c>
      <c r="E1989" s="3" t="s">
        <v>13</v>
      </c>
      <c r="F1989" s="3">
        <v>0</v>
      </c>
      <c r="G1989" s="3" t="s">
        <v>84</v>
      </c>
    </row>
    <row r="1990" spans="2:7" x14ac:dyDescent="0.25">
      <c r="B1990" s="3" t="s">
        <v>88</v>
      </c>
      <c r="C1990" s="2">
        <v>39394.164583333331</v>
      </c>
      <c r="D1990" s="3" t="s">
        <v>15</v>
      </c>
      <c r="E1990" s="3" t="s">
        <v>15</v>
      </c>
      <c r="F1990" s="3">
        <v>0</v>
      </c>
      <c r="G1990" s="3" t="s">
        <v>84</v>
      </c>
    </row>
    <row r="1991" spans="2:7" x14ac:dyDescent="0.25">
      <c r="B1991" s="3" t="s">
        <v>88</v>
      </c>
      <c r="C1991" s="2">
        <v>39507.522222222222</v>
      </c>
      <c r="D1991" s="3" t="s">
        <v>15</v>
      </c>
      <c r="E1991" s="3" t="s">
        <v>15</v>
      </c>
      <c r="F1991" s="3">
        <v>0</v>
      </c>
      <c r="G1991" s="3" t="s">
        <v>84</v>
      </c>
    </row>
    <row r="1992" spans="2:7" x14ac:dyDescent="0.25">
      <c r="B1992" s="3" t="s">
        <v>88</v>
      </c>
      <c r="C1992" s="2">
        <v>39537.029166666667</v>
      </c>
      <c r="D1992" s="3" t="s">
        <v>7</v>
      </c>
      <c r="E1992" s="3" t="s">
        <v>19</v>
      </c>
      <c r="F1992" s="3">
        <v>0</v>
      </c>
      <c r="G1992" s="3" t="s">
        <v>84</v>
      </c>
    </row>
    <row r="1993" spans="2:7" hidden="1" x14ac:dyDescent="0.25">
      <c r="B1993" s="3" t="s">
        <v>88</v>
      </c>
      <c r="C1993" s="2">
        <v>39704.556944444441</v>
      </c>
      <c r="D1993" s="3" t="s">
        <v>12</v>
      </c>
      <c r="E1993" s="3" t="s">
        <v>80</v>
      </c>
      <c r="F1993" s="3">
        <v>0</v>
      </c>
      <c r="G1993" s="3" t="s">
        <v>84</v>
      </c>
    </row>
    <row r="1994" spans="2:7" hidden="1" x14ac:dyDescent="0.25">
      <c r="B1994" s="3" t="s">
        <v>88</v>
      </c>
      <c r="C1994" s="2">
        <v>40142.366666666669</v>
      </c>
      <c r="D1994" s="3" t="s">
        <v>10</v>
      </c>
      <c r="E1994" s="3" t="s">
        <v>11</v>
      </c>
      <c r="F1994" s="3">
        <v>0</v>
      </c>
      <c r="G1994" s="3" t="s">
        <v>84</v>
      </c>
    </row>
    <row r="1995" spans="2:7" x14ac:dyDescent="0.25">
      <c r="B1995" s="3" t="s">
        <v>88</v>
      </c>
      <c r="C1995" s="2">
        <v>40409.441666666666</v>
      </c>
      <c r="D1995" s="3" t="s">
        <v>15</v>
      </c>
      <c r="E1995" s="3" t="s">
        <v>15</v>
      </c>
      <c r="F1995" s="3">
        <v>0</v>
      </c>
      <c r="G1995" s="3" t="s">
        <v>84</v>
      </c>
    </row>
    <row r="1996" spans="2:7" x14ac:dyDescent="0.25">
      <c r="B1996" s="3" t="s">
        <v>88</v>
      </c>
      <c r="C1996" s="2">
        <v>40437.745833333334</v>
      </c>
      <c r="D1996" s="3" t="s">
        <v>15</v>
      </c>
      <c r="E1996" s="3" t="s">
        <v>15</v>
      </c>
      <c r="F1996" s="3">
        <v>0</v>
      </c>
      <c r="G1996" s="3" t="s">
        <v>84</v>
      </c>
    </row>
    <row r="1997" spans="2:7" x14ac:dyDescent="0.25">
      <c r="B1997" s="3" t="s">
        <v>88</v>
      </c>
      <c r="C1997" s="2">
        <v>40447.586805555555</v>
      </c>
      <c r="D1997" s="3" t="s">
        <v>33</v>
      </c>
      <c r="E1997" s="3" t="s">
        <v>135</v>
      </c>
      <c r="F1997" s="3">
        <v>0</v>
      </c>
      <c r="G1997" s="3" t="s">
        <v>84</v>
      </c>
    </row>
    <row r="1998" spans="2:7" x14ac:dyDescent="0.25">
      <c r="B1998" s="3" t="s">
        <v>88</v>
      </c>
      <c r="C1998" s="2">
        <v>40451.563888888886</v>
      </c>
      <c r="D1998" s="3" t="s">
        <v>33</v>
      </c>
      <c r="E1998" s="3" t="s">
        <v>135</v>
      </c>
      <c r="F1998" s="3">
        <v>0</v>
      </c>
      <c r="G1998" s="3" t="s">
        <v>84</v>
      </c>
    </row>
    <row r="1999" spans="2:7" hidden="1" x14ac:dyDescent="0.25">
      <c r="B1999" s="3" t="s">
        <v>88</v>
      </c>
      <c r="C1999" s="2">
        <v>40451.731249999997</v>
      </c>
      <c r="D1999" s="3" t="s">
        <v>33</v>
      </c>
      <c r="E1999" s="3" t="s">
        <v>34</v>
      </c>
      <c r="F1999" s="3">
        <v>0</v>
      </c>
      <c r="G1999" s="3" t="s">
        <v>84</v>
      </c>
    </row>
    <row r="2000" spans="2:7" hidden="1" x14ac:dyDescent="0.25">
      <c r="B2000" s="3" t="s">
        <v>88</v>
      </c>
      <c r="C2000" s="2">
        <v>40452.842361111114</v>
      </c>
      <c r="D2000" s="3" t="s">
        <v>33</v>
      </c>
      <c r="E2000" s="3" t="s">
        <v>34</v>
      </c>
      <c r="F2000" s="3">
        <v>0</v>
      </c>
      <c r="G2000" s="3" t="s">
        <v>84</v>
      </c>
    </row>
    <row r="2001" spans="2:7" hidden="1" x14ac:dyDescent="0.25">
      <c r="B2001" s="3" t="s">
        <v>88</v>
      </c>
      <c r="C2001" s="2">
        <v>40538.135416666664</v>
      </c>
      <c r="D2001" s="3" t="s">
        <v>33</v>
      </c>
      <c r="E2001" s="3" t="s">
        <v>178</v>
      </c>
      <c r="F2001" s="3">
        <v>0</v>
      </c>
      <c r="G2001" s="3" t="s">
        <v>84</v>
      </c>
    </row>
    <row r="2002" spans="2:7" hidden="1" x14ac:dyDescent="0.25">
      <c r="B2002" s="3" t="s">
        <v>88</v>
      </c>
      <c r="C2002" s="2">
        <v>40823.774305555555</v>
      </c>
      <c r="D2002" s="3" t="s">
        <v>7</v>
      </c>
      <c r="E2002" s="3" t="s">
        <v>137</v>
      </c>
      <c r="F2002" s="3">
        <v>0</v>
      </c>
      <c r="G2002" s="3" t="s">
        <v>84</v>
      </c>
    </row>
    <row r="2003" spans="2:7" x14ac:dyDescent="0.25">
      <c r="B2003" s="3" t="s">
        <v>88</v>
      </c>
      <c r="C2003" s="2">
        <v>40893.388888888891</v>
      </c>
      <c r="D2003" s="3" t="s">
        <v>7</v>
      </c>
      <c r="E2003" s="3" t="s">
        <v>136</v>
      </c>
      <c r="F2003" s="3">
        <v>0</v>
      </c>
      <c r="G2003" s="3" t="s">
        <v>84</v>
      </c>
    </row>
    <row r="2004" spans="2:7" x14ac:dyDescent="0.25">
      <c r="B2004" s="3" t="s">
        <v>88</v>
      </c>
      <c r="C2004" s="2">
        <v>40931.62777777778</v>
      </c>
      <c r="D2004" s="3" t="s">
        <v>15</v>
      </c>
      <c r="E2004" s="3" t="s">
        <v>15</v>
      </c>
      <c r="F2004" s="3">
        <v>0</v>
      </c>
      <c r="G2004" s="3" t="s">
        <v>84</v>
      </c>
    </row>
    <row r="2005" spans="2:7" hidden="1" x14ac:dyDescent="0.25">
      <c r="B2005" s="3" t="s">
        <v>88</v>
      </c>
      <c r="C2005" s="2">
        <v>40966.868055555555</v>
      </c>
      <c r="D2005" s="3" t="s">
        <v>33</v>
      </c>
      <c r="E2005" s="3" t="s">
        <v>34</v>
      </c>
      <c r="F2005" s="3">
        <v>0</v>
      </c>
      <c r="G2005" s="3" t="s">
        <v>84</v>
      </c>
    </row>
    <row r="2006" spans="2:7" hidden="1" x14ac:dyDescent="0.25">
      <c r="B2006" s="3" t="s">
        <v>88</v>
      </c>
      <c r="C2006" s="2">
        <v>41175.780555555553</v>
      </c>
      <c r="D2006" s="3" t="s">
        <v>7</v>
      </c>
      <c r="E2006" s="3" t="s">
        <v>62</v>
      </c>
      <c r="F2006" s="3">
        <v>0</v>
      </c>
      <c r="G2006" s="3" t="s">
        <v>84</v>
      </c>
    </row>
    <row r="2007" spans="2:7" x14ac:dyDescent="0.25">
      <c r="B2007" s="3" t="s">
        <v>88</v>
      </c>
      <c r="C2007" s="2">
        <v>41353.840277777781</v>
      </c>
      <c r="D2007" s="3" t="s">
        <v>15</v>
      </c>
      <c r="E2007" s="3" t="s">
        <v>15</v>
      </c>
      <c r="F2007" s="3">
        <v>0</v>
      </c>
      <c r="G2007" s="3" t="s">
        <v>84</v>
      </c>
    </row>
    <row r="2008" spans="2:7" x14ac:dyDescent="0.25">
      <c r="B2008" s="3" t="s">
        <v>88</v>
      </c>
      <c r="C2008" s="2">
        <v>41369.022222222222</v>
      </c>
      <c r="D2008" s="3" t="s">
        <v>7</v>
      </c>
      <c r="E2008" s="3" t="s">
        <v>16</v>
      </c>
      <c r="F2008" s="3">
        <v>0</v>
      </c>
      <c r="G2008" s="3" t="s">
        <v>84</v>
      </c>
    </row>
    <row r="2009" spans="2:7" hidden="1" x14ac:dyDescent="0.25">
      <c r="B2009" s="3" t="s">
        <v>88</v>
      </c>
      <c r="C2009" s="2">
        <v>41647.290277777778</v>
      </c>
      <c r="D2009" s="3" t="s">
        <v>10</v>
      </c>
      <c r="E2009" s="3" t="s">
        <v>11</v>
      </c>
      <c r="F2009" s="3">
        <v>0</v>
      </c>
      <c r="G2009" s="3" t="s">
        <v>84</v>
      </c>
    </row>
    <row r="2010" spans="2:7" x14ac:dyDescent="0.25">
      <c r="B2010" s="3" t="s">
        <v>88</v>
      </c>
      <c r="C2010" s="2">
        <v>41654.286805555559</v>
      </c>
      <c r="D2010" s="3" t="s">
        <v>15</v>
      </c>
      <c r="E2010" s="3" t="s">
        <v>15</v>
      </c>
      <c r="F2010" s="3">
        <v>0</v>
      </c>
      <c r="G2010" s="3" t="s">
        <v>84</v>
      </c>
    </row>
    <row r="2011" spans="2:7" hidden="1" x14ac:dyDescent="0.25">
      <c r="B2011" s="3" t="s">
        <v>88</v>
      </c>
      <c r="C2011" s="2">
        <v>41710.286111111112</v>
      </c>
      <c r="D2011" s="3" t="s">
        <v>12</v>
      </c>
      <c r="E2011" s="3" t="s">
        <v>13</v>
      </c>
      <c r="F2011" s="3">
        <v>0</v>
      </c>
      <c r="G2011" s="3" t="s">
        <v>84</v>
      </c>
    </row>
    <row r="2012" spans="2:7" x14ac:dyDescent="0.25">
      <c r="B2012" s="3" t="s">
        <v>88</v>
      </c>
      <c r="C2012" s="2">
        <v>41794.663194444445</v>
      </c>
      <c r="D2012" s="3" t="s">
        <v>7</v>
      </c>
      <c r="E2012" s="3" t="s">
        <v>41</v>
      </c>
      <c r="F2012" s="3">
        <v>0</v>
      </c>
      <c r="G2012" s="3" t="s">
        <v>84</v>
      </c>
    </row>
    <row r="2013" spans="2:7" hidden="1" x14ac:dyDescent="0.25">
      <c r="B2013" s="3" t="s">
        <v>88</v>
      </c>
      <c r="C2013" s="2">
        <v>41954.32708333333</v>
      </c>
      <c r="D2013" s="3" t="s">
        <v>12</v>
      </c>
      <c r="E2013" s="3" t="s">
        <v>71</v>
      </c>
      <c r="F2013" s="3">
        <v>0</v>
      </c>
      <c r="G2013" s="3" t="s">
        <v>84</v>
      </c>
    </row>
    <row r="2014" spans="2:7" hidden="1" x14ac:dyDescent="0.25">
      <c r="B2014" s="3" t="s">
        <v>88</v>
      </c>
      <c r="C2014" s="2">
        <v>41962.393750000003</v>
      </c>
      <c r="D2014" s="3" t="s">
        <v>12</v>
      </c>
      <c r="E2014" s="3" t="s">
        <v>80</v>
      </c>
      <c r="F2014" s="3">
        <v>0</v>
      </c>
      <c r="G2014" s="3" t="s">
        <v>84</v>
      </c>
    </row>
    <row r="2015" spans="2:7" hidden="1" x14ac:dyDescent="0.25">
      <c r="B2015" s="3" t="s">
        <v>88</v>
      </c>
      <c r="C2015" s="2">
        <v>41962.413888888892</v>
      </c>
      <c r="D2015" s="3" t="s">
        <v>12</v>
      </c>
      <c r="E2015" s="3" t="s">
        <v>80</v>
      </c>
      <c r="F2015" s="3">
        <v>0</v>
      </c>
      <c r="G2015" s="3" t="s">
        <v>84</v>
      </c>
    </row>
    <row r="2016" spans="2:7" x14ac:dyDescent="0.25">
      <c r="B2016" s="3" t="s">
        <v>88</v>
      </c>
      <c r="C2016" s="2">
        <v>42064.861111111109</v>
      </c>
      <c r="D2016" s="3" t="s">
        <v>15</v>
      </c>
      <c r="E2016" s="3" t="s">
        <v>15</v>
      </c>
      <c r="F2016" s="3">
        <v>0</v>
      </c>
      <c r="G2016" s="3" t="s">
        <v>84</v>
      </c>
    </row>
    <row r="2017" spans="2:7" hidden="1" x14ac:dyDescent="0.25">
      <c r="B2017" s="3" t="s">
        <v>89</v>
      </c>
      <c r="C2017" s="2">
        <v>38382.626388888886</v>
      </c>
      <c r="D2017" s="3" t="s">
        <v>7</v>
      </c>
      <c r="E2017" s="3" t="s">
        <v>62</v>
      </c>
      <c r="F2017" s="3">
        <v>0</v>
      </c>
      <c r="G2017" s="3" t="s">
        <v>91</v>
      </c>
    </row>
    <row r="2018" spans="2:7" hidden="1" x14ac:dyDescent="0.25">
      <c r="B2018" s="3" t="s">
        <v>89</v>
      </c>
      <c r="C2018" s="2">
        <v>38391.556944444441</v>
      </c>
      <c r="D2018" s="3" t="s">
        <v>10</v>
      </c>
      <c r="E2018" s="3" t="s">
        <v>11</v>
      </c>
      <c r="F2018" s="3">
        <v>0</v>
      </c>
      <c r="G2018" s="3" t="s">
        <v>91</v>
      </c>
    </row>
    <row r="2019" spans="2:7" hidden="1" x14ac:dyDescent="0.25">
      <c r="B2019" s="3" t="s">
        <v>89</v>
      </c>
      <c r="C2019" s="2">
        <v>38394.443749999999</v>
      </c>
      <c r="D2019" s="3" t="s">
        <v>10</v>
      </c>
      <c r="E2019" s="3" t="s">
        <v>11</v>
      </c>
      <c r="F2019" s="3">
        <v>0</v>
      </c>
      <c r="G2019" s="3" t="s">
        <v>91</v>
      </c>
    </row>
    <row r="2020" spans="2:7" hidden="1" x14ac:dyDescent="0.25">
      <c r="B2020" s="3" t="s">
        <v>89</v>
      </c>
      <c r="C2020" s="2">
        <v>38476.536111111112</v>
      </c>
      <c r="D2020" s="3" t="s">
        <v>10</v>
      </c>
      <c r="E2020" s="3" t="s">
        <v>11</v>
      </c>
      <c r="F2020" s="3">
        <v>0</v>
      </c>
      <c r="G2020" s="3" t="s">
        <v>91</v>
      </c>
    </row>
    <row r="2021" spans="2:7" hidden="1" x14ac:dyDescent="0.25">
      <c r="B2021" s="3" t="s">
        <v>89</v>
      </c>
      <c r="C2021" s="2">
        <v>38485.26458333333</v>
      </c>
      <c r="D2021" s="3" t="s">
        <v>12</v>
      </c>
      <c r="E2021" s="3" t="s">
        <v>13</v>
      </c>
      <c r="F2021" s="3">
        <v>0</v>
      </c>
      <c r="G2021" s="3" t="s">
        <v>91</v>
      </c>
    </row>
    <row r="2022" spans="2:7" hidden="1" x14ac:dyDescent="0.25">
      <c r="B2022" s="3" t="s">
        <v>89</v>
      </c>
      <c r="C2022" s="2">
        <v>38614.340277777781</v>
      </c>
      <c r="D2022" s="3" t="s">
        <v>10</v>
      </c>
      <c r="E2022" s="3" t="s">
        <v>11</v>
      </c>
      <c r="F2022" s="3">
        <v>0</v>
      </c>
      <c r="G2022" s="3" t="s">
        <v>91</v>
      </c>
    </row>
    <row r="2023" spans="2:7" x14ac:dyDescent="0.25">
      <c r="B2023" s="3" t="s">
        <v>89</v>
      </c>
      <c r="C2023" s="2">
        <v>39244.354861111111</v>
      </c>
      <c r="D2023" s="3" t="s">
        <v>15</v>
      </c>
      <c r="E2023" s="3" t="s">
        <v>15</v>
      </c>
      <c r="F2023" s="3">
        <v>0</v>
      </c>
      <c r="G2023" s="3" t="s">
        <v>91</v>
      </c>
    </row>
    <row r="2024" spans="2:7" x14ac:dyDescent="0.25">
      <c r="B2024" s="3" t="s">
        <v>89</v>
      </c>
      <c r="C2024" s="2">
        <v>39250.288194444445</v>
      </c>
      <c r="D2024" s="3" t="s">
        <v>7</v>
      </c>
      <c r="E2024" s="3" t="s">
        <v>8</v>
      </c>
      <c r="F2024" s="3">
        <v>0</v>
      </c>
      <c r="G2024" s="3" t="s">
        <v>91</v>
      </c>
    </row>
    <row r="2025" spans="2:7" x14ac:dyDescent="0.25">
      <c r="B2025" s="3" t="s">
        <v>89</v>
      </c>
      <c r="C2025" s="2">
        <v>39311.942361111112</v>
      </c>
      <c r="D2025" s="3" t="s">
        <v>15</v>
      </c>
      <c r="E2025" s="3" t="s">
        <v>15</v>
      </c>
      <c r="F2025" s="3">
        <v>0</v>
      </c>
      <c r="G2025" s="3" t="s">
        <v>91</v>
      </c>
    </row>
    <row r="2026" spans="2:7" x14ac:dyDescent="0.25">
      <c r="B2026" s="3" t="s">
        <v>89</v>
      </c>
      <c r="C2026" s="2">
        <v>39409.798611111109</v>
      </c>
      <c r="D2026" s="3" t="s">
        <v>15</v>
      </c>
      <c r="E2026" s="3" t="s">
        <v>15</v>
      </c>
      <c r="F2026" s="3">
        <v>0</v>
      </c>
      <c r="G2026" s="3" t="s">
        <v>91</v>
      </c>
    </row>
    <row r="2027" spans="2:7" hidden="1" x14ac:dyDescent="0.25">
      <c r="B2027" s="3" t="s">
        <v>89</v>
      </c>
      <c r="C2027" s="2">
        <v>39486.106249999997</v>
      </c>
      <c r="D2027" s="3" t="s">
        <v>12</v>
      </c>
      <c r="E2027" s="3" t="s">
        <v>13</v>
      </c>
      <c r="F2027" s="3">
        <v>0</v>
      </c>
      <c r="G2027" s="3" t="s">
        <v>91</v>
      </c>
    </row>
    <row r="2028" spans="2:7" x14ac:dyDescent="0.25">
      <c r="B2028" s="3" t="s">
        <v>89</v>
      </c>
      <c r="C2028" s="2">
        <v>39581.326388888891</v>
      </c>
      <c r="D2028" s="3" t="s">
        <v>15</v>
      </c>
      <c r="E2028" s="3" t="s">
        <v>15</v>
      </c>
      <c r="F2028" s="3">
        <v>0</v>
      </c>
      <c r="G2028" s="3" t="s">
        <v>91</v>
      </c>
    </row>
    <row r="2029" spans="2:7" x14ac:dyDescent="0.25">
      <c r="B2029" s="3" t="s">
        <v>89</v>
      </c>
      <c r="C2029" s="2">
        <v>39674.664583333331</v>
      </c>
      <c r="D2029" s="3" t="s">
        <v>15</v>
      </c>
      <c r="E2029" s="3" t="s">
        <v>15</v>
      </c>
      <c r="F2029" s="3">
        <v>0</v>
      </c>
      <c r="G2029" s="3" t="s">
        <v>91</v>
      </c>
    </row>
    <row r="2030" spans="2:7" hidden="1" x14ac:dyDescent="0.25">
      <c r="B2030" s="3" t="s">
        <v>89</v>
      </c>
      <c r="C2030" s="2">
        <v>39705.425000000003</v>
      </c>
      <c r="D2030" s="3" t="s">
        <v>10</v>
      </c>
      <c r="E2030" s="3" t="s">
        <v>11</v>
      </c>
      <c r="F2030" s="3">
        <v>0</v>
      </c>
      <c r="G2030" s="3" t="s">
        <v>91</v>
      </c>
    </row>
    <row r="2031" spans="2:7" hidden="1" x14ac:dyDescent="0.25">
      <c r="B2031" s="3" t="s">
        <v>89</v>
      </c>
      <c r="C2031" s="2">
        <v>39984.250694444447</v>
      </c>
      <c r="D2031" s="3" t="s">
        <v>10</v>
      </c>
      <c r="E2031" s="3" t="s">
        <v>11</v>
      </c>
      <c r="F2031" s="3">
        <v>0</v>
      </c>
      <c r="G2031" s="3" t="s">
        <v>91</v>
      </c>
    </row>
    <row r="2032" spans="2:7" hidden="1" x14ac:dyDescent="0.25">
      <c r="B2032" s="3" t="s">
        <v>89</v>
      </c>
      <c r="C2032" s="2">
        <v>40055.375</v>
      </c>
      <c r="D2032" s="3" t="s">
        <v>12</v>
      </c>
      <c r="E2032" s="3" t="s">
        <v>13</v>
      </c>
      <c r="F2032" s="3">
        <v>0</v>
      </c>
      <c r="G2032" s="3" t="s">
        <v>91</v>
      </c>
    </row>
    <row r="2033" spans="2:7" hidden="1" x14ac:dyDescent="0.25">
      <c r="B2033" s="3" t="s">
        <v>89</v>
      </c>
      <c r="C2033" s="2">
        <v>40091.986111111109</v>
      </c>
      <c r="D2033" s="3" t="s">
        <v>12</v>
      </c>
      <c r="E2033" s="3" t="s">
        <v>13</v>
      </c>
      <c r="F2033" s="3">
        <v>0</v>
      </c>
      <c r="G2033" s="3" t="s">
        <v>91</v>
      </c>
    </row>
    <row r="2034" spans="2:7" hidden="1" x14ac:dyDescent="0.25">
      <c r="B2034" s="3" t="s">
        <v>89</v>
      </c>
      <c r="C2034" s="2">
        <v>40098.010416666664</v>
      </c>
      <c r="D2034" s="3" t="s">
        <v>12</v>
      </c>
      <c r="E2034" s="3" t="s">
        <v>13</v>
      </c>
      <c r="F2034" s="3">
        <v>0</v>
      </c>
      <c r="G2034" s="3" t="s">
        <v>91</v>
      </c>
    </row>
    <row r="2035" spans="2:7" x14ac:dyDescent="0.25">
      <c r="B2035" s="3" t="s">
        <v>89</v>
      </c>
      <c r="C2035" s="2">
        <v>40155.35833333333</v>
      </c>
      <c r="D2035" s="3" t="s">
        <v>33</v>
      </c>
      <c r="E2035" s="3" t="s">
        <v>37</v>
      </c>
      <c r="F2035" s="3">
        <v>0</v>
      </c>
      <c r="G2035" s="3" t="s">
        <v>91</v>
      </c>
    </row>
    <row r="2036" spans="2:7" hidden="1" x14ac:dyDescent="0.25">
      <c r="B2036" s="3" t="s">
        <v>89</v>
      </c>
      <c r="C2036" s="2">
        <v>40343.894444444442</v>
      </c>
      <c r="D2036" s="3" t="s">
        <v>33</v>
      </c>
      <c r="E2036" s="3" t="s">
        <v>164</v>
      </c>
      <c r="F2036" s="3">
        <v>0</v>
      </c>
      <c r="G2036" s="3" t="s">
        <v>91</v>
      </c>
    </row>
    <row r="2037" spans="2:7" hidden="1" x14ac:dyDescent="0.25">
      <c r="B2037" s="3" t="s">
        <v>89</v>
      </c>
      <c r="C2037" s="2">
        <v>40469.384027777778</v>
      </c>
      <c r="D2037" s="3" t="s">
        <v>12</v>
      </c>
      <c r="E2037" s="3" t="s">
        <v>13</v>
      </c>
      <c r="F2037" s="3">
        <v>0</v>
      </c>
      <c r="G2037" s="3" t="s">
        <v>91</v>
      </c>
    </row>
    <row r="2038" spans="2:7" x14ac:dyDescent="0.25">
      <c r="B2038" s="3" t="s">
        <v>89</v>
      </c>
      <c r="C2038" s="2">
        <v>41057.76458333333</v>
      </c>
      <c r="D2038" s="3" t="s">
        <v>15</v>
      </c>
      <c r="E2038" s="3" t="s">
        <v>15</v>
      </c>
      <c r="F2038" s="3">
        <v>0</v>
      </c>
      <c r="G2038" s="3" t="s">
        <v>91</v>
      </c>
    </row>
    <row r="2039" spans="2:7" x14ac:dyDescent="0.25">
      <c r="B2039" s="3" t="s">
        <v>89</v>
      </c>
      <c r="C2039" s="2">
        <v>41250.85833333333</v>
      </c>
      <c r="D2039" s="3" t="s">
        <v>7</v>
      </c>
      <c r="E2039" s="3" t="s">
        <v>8</v>
      </c>
      <c r="F2039" s="3">
        <v>0</v>
      </c>
      <c r="G2039" s="3" t="s">
        <v>91</v>
      </c>
    </row>
    <row r="2040" spans="2:7" hidden="1" x14ac:dyDescent="0.25">
      <c r="B2040" s="3" t="s">
        <v>89</v>
      </c>
      <c r="C2040" s="2">
        <v>41258.302777777775</v>
      </c>
      <c r="D2040" s="3" t="s">
        <v>33</v>
      </c>
      <c r="E2040" s="3" t="s">
        <v>34</v>
      </c>
      <c r="F2040" s="3">
        <v>0</v>
      </c>
      <c r="G2040" s="3" t="s">
        <v>91</v>
      </c>
    </row>
    <row r="2041" spans="2:7" hidden="1" x14ac:dyDescent="0.25">
      <c r="B2041" s="3" t="s">
        <v>89</v>
      </c>
      <c r="C2041" s="2">
        <v>41343.038194444445</v>
      </c>
      <c r="D2041" s="3" t="s">
        <v>12</v>
      </c>
      <c r="E2041" s="3" t="s">
        <v>13</v>
      </c>
      <c r="F2041" s="3">
        <v>0</v>
      </c>
      <c r="G2041" s="3" t="s">
        <v>91</v>
      </c>
    </row>
    <row r="2042" spans="2:7" hidden="1" x14ac:dyDescent="0.25">
      <c r="B2042" s="3" t="s">
        <v>89</v>
      </c>
      <c r="C2042" s="2">
        <v>41378.923611111109</v>
      </c>
      <c r="D2042" s="3" t="s">
        <v>7</v>
      </c>
      <c r="E2042" s="3" t="s">
        <v>62</v>
      </c>
      <c r="F2042" s="3">
        <v>0</v>
      </c>
      <c r="G2042" s="3" t="s">
        <v>91</v>
      </c>
    </row>
    <row r="2043" spans="2:7" x14ac:dyDescent="0.25">
      <c r="B2043" s="3" t="s">
        <v>89</v>
      </c>
      <c r="C2043" s="2">
        <v>41406.547222222223</v>
      </c>
      <c r="D2043" s="3" t="s">
        <v>7</v>
      </c>
      <c r="E2043" s="3" t="s">
        <v>8</v>
      </c>
      <c r="F2043" s="3">
        <v>0</v>
      </c>
      <c r="G2043" s="3" t="s">
        <v>91</v>
      </c>
    </row>
    <row r="2044" spans="2:7" hidden="1" x14ac:dyDescent="0.25">
      <c r="B2044" s="3" t="s">
        <v>89</v>
      </c>
      <c r="C2044" s="2">
        <v>41430.74722222222</v>
      </c>
      <c r="D2044" s="3" t="s">
        <v>12</v>
      </c>
      <c r="E2044" s="3" t="s">
        <v>13</v>
      </c>
      <c r="F2044" s="3">
        <v>0</v>
      </c>
      <c r="G2044" s="3" t="s">
        <v>91</v>
      </c>
    </row>
    <row r="2045" spans="2:7" x14ac:dyDescent="0.25">
      <c r="B2045" s="3" t="s">
        <v>89</v>
      </c>
      <c r="C2045" s="2">
        <v>41447.32916666667</v>
      </c>
      <c r="D2045" s="3" t="s">
        <v>7</v>
      </c>
      <c r="E2045" s="3" t="s">
        <v>81</v>
      </c>
      <c r="F2045" s="3">
        <v>0</v>
      </c>
      <c r="G2045" s="3" t="s">
        <v>91</v>
      </c>
    </row>
    <row r="2046" spans="2:7" x14ac:dyDescent="0.25">
      <c r="B2046" s="3" t="s">
        <v>89</v>
      </c>
      <c r="C2046" s="2">
        <v>41447.368055555555</v>
      </c>
      <c r="D2046" s="3" t="s">
        <v>7</v>
      </c>
      <c r="E2046" s="3" t="s">
        <v>81</v>
      </c>
      <c r="F2046" s="3">
        <v>0</v>
      </c>
      <c r="G2046" s="3" t="s">
        <v>91</v>
      </c>
    </row>
    <row r="2047" spans="2:7" x14ac:dyDescent="0.25">
      <c r="B2047" s="3" t="s">
        <v>89</v>
      </c>
      <c r="C2047" s="2">
        <v>41476.685416666667</v>
      </c>
      <c r="D2047" s="3" t="s">
        <v>15</v>
      </c>
      <c r="E2047" s="3" t="s">
        <v>15</v>
      </c>
      <c r="F2047" s="3">
        <v>0</v>
      </c>
      <c r="G2047" s="3" t="s">
        <v>91</v>
      </c>
    </row>
    <row r="2048" spans="2:7" hidden="1" x14ac:dyDescent="0.25">
      <c r="B2048" s="3" t="s">
        <v>89</v>
      </c>
      <c r="C2048" s="2">
        <v>41583.588194444441</v>
      </c>
      <c r="D2048" s="3" t="s">
        <v>10</v>
      </c>
      <c r="E2048" s="3" t="s">
        <v>11</v>
      </c>
      <c r="F2048" s="3">
        <v>0</v>
      </c>
      <c r="G2048" s="3" t="s">
        <v>91</v>
      </c>
    </row>
    <row r="2049" spans="2:7" hidden="1" x14ac:dyDescent="0.25">
      <c r="B2049" s="3" t="s">
        <v>89</v>
      </c>
      <c r="C2049" s="2">
        <v>41674.779861111114</v>
      </c>
      <c r="D2049" s="3" t="s">
        <v>12</v>
      </c>
      <c r="E2049" s="3" t="s">
        <v>71</v>
      </c>
      <c r="F2049" s="3">
        <v>0</v>
      </c>
      <c r="G2049" s="3" t="s">
        <v>91</v>
      </c>
    </row>
    <row r="2050" spans="2:7" hidden="1" x14ac:dyDescent="0.25">
      <c r="B2050" s="3" t="s">
        <v>89</v>
      </c>
      <c r="C2050" s="2">
        <v>41842.425000000003</v>
      </c>
      <c r="D2050" s="3" t="s">
        <v>12</v>
      </c>
      <c r="E2050" s="3" t="s">
        <v>13</v>
      </c>
      <c r="F2050" s="3">
        <v>0</v>
      </c>
      <c r="G2050" s="3" t="s">
        <v>91</v>
      </c>
    </row>
    <row r="2051" spans="2:7" hidden="1" x14ac:dyDescent="0.25">
      <c r="B2051" s="3" t="s">
        <v>89</v>
      </c>
      <c r="C2051" s="2">
        <v>41847.380555555559</v>
      </c>
      <c r="D2051" s="3" t="s">
        <v>33</v>
      </c>
      <c r="E2051" s="3" t="s">
        <v>34</v>
      </c>
      <c r="F2051" s="3">
        <v>0</v>
      </c>
      <c r="G2051" s="3" t="s">
        <v>91</v>
      </c>
    </row>
    <row r="2052" spans="2:7" x14ac:dyDescent="0.25">
      <c r="B2052" s="3" t="s">
        <v>89</v>
      </c>
      <c r="C2052" s="2">
        <v>41977.222916666666</v>
      </c>
      <c r="D2052" s="3" t="s">
        <v>15</v>
      </c>
      <c r="E2052" s="3" t="s">
        <v>15</v>
      </c>
      <c r="F2052" s="3">
        <v>0</v>
      </c>
      <c r="G2052" s="3" t="s">
        <v>91</v>
      </c>
    </row>
    <row r="2053" spans="2:7" x14ac:dyDescent="0.25">
      <c r="B2053" s="3" t="s">
        <v>89</v>
      </c>
      <c r="C2053" s="2">
        <v>41985.477083333331</v>
      </c>
      <c r="D2053" s="3" t="s">
        <v>15</v>
      </c>
      <c r="E2053" s="3" t="s">
        <v>15</v>
      </c>
      <c r="F2053" s="3">
        <v>0</v>
      </c>
      <c r="G2053" s="3" t="s">
        <v>91</v>
      </c>
    </row>
    <row r="2054" spans="2:7" x14ac:dyDescent="0.25">
      <c r="B2054" s="3" t="s">
        <v>89</v>
      </c>
      <c r="C2054" s="2">
        <v>42052.378472222219</v>
      </c>
      <c r="D2054" s="3" t="s">
        <v>7</v>
      </c>
      <c r="E2054" s="3" t="s">
        <v>81</v>
      </c>
      <c r="F2054" s="3">
        <v>0</v>
      </c>
      <c r="G2054" s="3" t="s">
        <v>91</v>
      </c>
    </row>
    <row r="2055" spans="2:7" hidden="1" x14ac:dyDescent="0.25">
      <c r="B2055" s="3" t="s">
        <v>92</v>
      </c>
      <c r="C2055" s="2">
        <v>38615.030555555553</v>
      </c>
      <c r="D2055" s="3" t="s">
        <v>33</v>
      </c>
      <c r="E2055" s="3" t="s">
        <v>34</v>
      </c>
      <c r="F2055" s="3">
        <v>0</v>
      </c>
      <c r="G2055" s="3" t="s">
        <v>93</v>
      </c>
    </row>
    <row r="2056" spans="2:7" hidden="1" x14ac:dyDescent="0.25">
      <c r="B2056" s="3" t="s">
        <v>92</v>
      </c>
      <c r="C2056" s="2">
        <v>38878.892361111109</v>
      </c>
      <c r="D2056" s="3" t="s">
        <v>28</v>
      </c>
      <c r="E2056" s="3" t="s">
        <v>160</v>
      </c>
      <c r="F2056" s="3">
        <v>0</v>
      </c>
      <c r="G2056" s="3" t="s">
        <v>93</v>
      </c>
    </row>
    <row r="2057" spans="2:7" x14ac:dyDescent="0.25">
      <c r="B2057" s="3" t="s">
        <v>92</v>
      </c>
      <c r="C2057" s="2">
        <v>38958.475694444445</v>
      </c>
      <c r="D2057" s="3" t="s">
        <v>7</v>
      </c>
      <c r="E2057" s="3" t="s">
        <v>81</v>
      </c>
      <c r="F2057" s="3">
        <v>0</v>
      </c>
      <c r="G2057" s="3" t="s">
        <v>93</v>
      </c>
    </row>
    <row r="2058" spans="2:7" hidden="1" x14ac:dyDescent="0.25">
      <c r="B2058" s="3" t="s">
        <v>92</v>
      </c>
      <c r="C2058" s="2">
        <v>39050.95208333333</v>
      </c>
      <c r="D2058" s="3" t="s">
        <v>33</v>
      </c>
      <c r="E2058" s="3" t="s">
        <v>178</v>
      </c>
      <c r="F2058" s="3">
        <v>0</v>
      </c>
      <c r="G2058" s="3" t="s">
        <v>93</v>
      </c>
    </row>
    <row r="2059" spans="2:7" hidden="1" x14ac:dyDescent="0.25">
      <c r="B2059" s="3" t="s">
        <v>92</v>
      </c>
      <c r="C2059" s="2">
        <v>39478.51458333333</v>
      </c>
      <c r="D2059" s="3" t="s">
        <v>7</v>
      </c>
      <c r="E2059" s="3" t="s">
        <v>137</v>
      </c>
      <c r="F2059" s="3">
        <v>0</v>
      </c>
      <c r="G2059" s="3" t="s">
        <v>93</v>
      </c>
    </row>
    <row r="2060" spans="2:7" hidden="1" x14ac:dyDescent="0.25">
      <c r="B2060" s="3" t="s">
        <v>92</v>
      </c>
      <c r="C2060" s="2">
        <v>39504.926388888889</v>
      </c>
      <c r="D2060" s="3" t="s">
        <v>12</v>
      </c>
      <c r="E2060" s="3" t="s">
        <v>13</v>
      </c>
      <c r="F2060" s="3">
        <v>0</v>
      </c>
      <c r="G2060" s="3" t="s">
        <v>93</v>
      </c>
    </row>
    <row r="2061" spans="2:7" hidden="1" x14ac:dyDescent="0.25">
      <c r="B2061" s="3" t="s">
        <v>92</v>
      </c>
      <c r="C2061" s="2">
        <v>39554.492361111108</v>
      </c>
      <c r="D2061" s="3" t="s">
        <v>10</v>
      </c>
      <c r="E2061" s="3" t="s">
        <v>11</v>
      </c>
      <c r="F2061" s="3">
        <v>0</v>
      </c>
      <c r="G2061" s="3" t="s">
        <v>93</v>
      </c>
    </row>
    <row r="2062" spans="2:7" hidden="1" x14ac:dyDescent="0.25">
      <c r="B2062" s="3" t="s">
        <v>92</v>
      </c>
      <c r="C2062" s="2">
        <v>39591.751388888886</v>
      </c>
      <c r="D2062" s="3" t="s">
        <v>12</v>
      </c>
      <c r="E2062" s="3" t="s">
        <v>13</v>
      </c>
      <c r="F2062" s="3">
        <v>0</v>
      </c>
      <c r="G2062" s="3" t="s">
        <v>93</v>
      </c>
    </row>
    <row r="2063" spans="2:7" x14ac:dyDescent="0.25">
      <c r="B2063" s="3" t="s">
        <v>92</v>
      </c>
      <c r="C2063" s="2">
        <v>39801.025694444441</v>
      </c>
      <c r="D2063" s="3" t="s">
        <v>15</v>
      </c>
      <c r="E2063" s="3" t="s">
        <v>15</v>
      </c>
      <c r="F2063" s="3">
        <v>0</v>
      </c>
      <c r="G2063" s="3" t="s">
        <v>93</v>
      </c>
    </row>
    <row r="2064" spans="2:7" hidden="1" x14ac:dyDescent="0.25">
      <c r="B2064" s="3" t="s">
        <v>92</v>
      </c>
      <c r="C2064" s="2">
        <v>39847.034722222219</v>
      </c>
      <c r="D2064" s="3" t="s">
        <v>12</v>
      </c>
      <c r="E2064" s="3" t="s">
        <v>13</v>
      </c>
      <c r="F2064" s="3">
        <v>0</v>
      </c>
      <c r="G2064" s="3" t="s">
        <v>93</v>
      </c>
    </row>
    <row r="2065" spans="2:7" hidden="1" x14ac:dyDescent="0.25">
      <c r="B2065" s="3" t="s">
        <v>92</v>
      </c>
      <c r="C2065" s="2">
        <v>39853.699305555558</v>
      </c>
      <c r="D2065" s="3" t="s">
        <v>33</v>
      </c>
      <c r="E2065" s="3" t="s">
        <v>178</v>
      </c>
      <c r="F2065" s="3">
        <v>0</v>
      </c>
      <c r="G2065" s="3" t="s">
        <v>93</v>
      </c>
    </row>
    <row r="2066" spans="2:7" x14ac:dyDescent="0.25">
      <c r="B2066" s="3" t="s">
        <v>92</v>
      </c>
      <c r="C2066" s="2">
        <v>39869.254861111112</v>
      </c>
      <c r="D2066" s="3" t="s">
        <v>15</v>
      </c>
      <c r="E2066" s="3" t="s">
        <v>15</v>
      </c>
      <c r="F2066" s="3">
        <v>0</v>
      </c>
      <c r="G2066" s="3" t="s">
        <v>93</v>
      </c>
    </row>
    <row r="2067" spans="2:7" hidden="1" x14ac:dyDescent="0.25">
      <c r="B2067" s="3" t="s">
        <v>92</v>
      </c>
      <c r="C2067" s="2">
        <v>39913.905555555553</v>
      </c>
      <c r="D2067" s="3" t="s">
        <v>33</v>
      </c>
      <c r="E2067" s="3" t="s">
        <v>34</v>
      </c>
      <c r="F2067" s="3">
        <v>0</v>
      </c>
      <c r="G2067" s="3" t="s">
        <v>93</v>
      </c>
    </row>
    <row r="2068" spans="2:7" hidden="1" x14ac:dyDescent="0.25">
      <c r="B2068" s="3" t="s">
        <v>92</v>
      </c>
      <c r="C2068" s="2">
        <v>39913.999305555553</v>
      </c>
      <c r="D2068" s="3" t="s">
        <v>33</v>
      </c>
      <c r="E2068" s="3" t="s">
        <v>34</v>
      </c>
      <c r="F2068" s="3">
        <v>0</v>
      </c>
      <c r="G2068" s="3" t="s">
        <v>93</v>
      </c>
    </row>
    <row r="2069" spans="2:7" x14ac:dyDescent="0.25">
      <c r="B2069" s="3" t="s">
        <v>92</v>
      </c>
      <c r="C2069" s="2">
        <v>40007.921527777777</v>
      </c>
      <c r="D2069" s="3" t="s">
        <v>7</v>
      </c>
      <c r="E2069" s="3" t="s">
        <v>16</v>
      </c>
      <c r="F2069" s="3">
        <v>1</v>
      </c>
      <c r="G2069" s="3" t="s">
        <v>93</v>
      </c>
    </row>
    <row r="2070" spans="2:7" x14ac:dyDescent="0.25">
      <c r="B2070" s="3" t="s">
        <v>92</v>
      </c>
      <c r="C2070" s="2">
        <v>40154.745138888888</v>
      </c>
      <c r="D2070" s="3" t="s">
        <v>33</v>
      </c>
      <c r="E2070" s="3" t="s">
        <v>135</v>
      </c>
      <c r="F2070" s="3">
        <v>0</v>
      </c>
      <c r="G2070" s="3" t="s">
        <v>93</v>
      </c>
    </row>
    <row r="2071" spans="2:7" hidden="1" x14ac:dyDescent="0.25">
      <c r="B2071" s="3" t="s">
        <v>92</v>
      </c>
      <c r="C2071" s="2">
        <v>40919.754166666666</v>
      </c>
      <c r="D2071" s="3" t="s">
        <v>12</v>
      </c>
      <c r="E2071" s="3" t="s">
        <v>13</v>
      </c>
      <c r="F2071" s="3">
        <v>0</v>
      </c>
      <c r="G2071" s="3" t="s">
        <v>93</v>
      </c>
    </row>
    <row r="2072" spans="2:7" x14ac:dyDescent="0.25">
      <c r="B2072" s="3" t="s">
        <v>92</v>
      </c>
      <c r="C2072" s="2">
        <v>41135.615277777775</v>
      </c>
      <c r="D2072" s="3" t="s">
        <v>15</v>
      </c>
      <c r="E2072" s="3" t="s">
        <v>15</v>
      </c>
      <c r="F2072" s="3">
        <v>0</v>
      </c>
      <c r="G2072" s="3" t="s">
        <v>93</v>
      </c>
    </row>
    <row r="2073" spans="2:7" x14ac:dyDescent="0.25">
      <c r="B2073" s="3" t="s">
        <v>92</v>
      </c>
      <c r="C2073" s="2">
        <v>41306.677083333336</v>
      </c>
      <c r="D2073" s="3" t="s">
        <v>15</v>
      </c>
      <c r="E2073" s="3" t="s">
        <v>15</v>
      </c>
      <c r="F2073" s="3">
        <v>0</v>
      </c>
      <c r="G2073" s="3" t="s">
        <v>93</v>
      </c>
    </row>
    <row r="2074" spans="2:7" x14ac:dyDescent="0.25">
      <c r="B2074" s="3" t="s">
        <v>92</v>
      </c>
      <c r="C2074" s="2">
        <v>41396.433333333334</v>
      </c>
      <c r="D2074" s="3" t="s">
        <v>7</v>
      </c>
      <c r="E2074" s="3" t="s">
        <v>81</v>
      </c>
      <c r="F2074" s="3">
        <v>0</v>
      </c>
      <c r="G2074" s="3" t="s">
        <v>93</v>
      </c>
    </row>
    <row r="2075" spans="2:7" hidden="1" x14ac:dyDescent="0.25">
      <c r="B2075" s="3" t="s">
        <v>92</v>
      </c>
      <c r="C2075" s="2">
        <v>41887.845833333333</v>
      </c>
      <c r="D2075" s="3" t="s">
        <v>12</v>
      </c>
      <c r="E2075" s="3" t="s">
        <v>13</v>
      </c>
      <c r="F2075" s="3">
        <v>0</v>
      </c>
      <c r="G2075" s="3" t="s">
        <v>93</v>
      </c>
    </row>
    <row r="2076" spans="2:7" hidden="1" x14ac:dyDescent="0.25">
      <c r="B2076" s="3" t="s">
        <v>94</v>
      </c>
      <c r="C2076" s="2">
        <v>38402.700694444444</v>
      </c>
      <c r="D2076" s="3" t="s">
        <v>33</v>
      </c>
      <c r="E2076" s="3" t="s">
        <v>178</v>
      </c>
      <c r="F2076" s="3">
        <v>0</v>
      </c>
      <c r="G2076" s="3" t="s">
        <v>93</v>
      </c>
    </row>
    <row r="2077" spans="2:7" hidden="1" x14ac:dyDescent="0.25">
      <c r="B2077" s="3" t="s">
        <v>94</v>
      </c>
      <c r="C2077" s="2">
        <v>39500.495138888888</v>
      </c>
      <c r="D2077" s="3" t="s">
        <v>28</v>
      </c>
      <c r="E2077" s="3" t="s">
        <v>160</v>
      </c>
      <c r="F2077" s="3">
        <v>0</v>
      </c>
      <c r="G2077" s="3" t="s">
        <v>93</v>
      </c>
    </row>
    <row r="2078" spans="2:7" x14ac:dyDescent="0.25">
      <c r="B2078" s="3" t="s">
        <v>94</v>
      </c>
      <c r="C2078" s="2">
        <v>39867.811805555553</v>
      </c>
      <c r="D2078" s="3" t="s">
        <v>15</v>
      </c>
      <c r="E2078" s="3" t="s">
        <v>15</v>
      </c>
      <c r="F2078" s="3">
        <v>0</v>
      </c>
      <c r="G2078" s="3" t="s">
        <v>93</v>
      </c>
    </row>
    <row r="2079" spans="2:7" hidden="1" x14ac:dyDescent="0.25">
      <c r="B2079" s="3" t="s">
        <v>94</v>
      </c>
      <c r="C2079" s="2">
        <v>39968.765277777777</v>
      </c>
      <c r="D2079" s="3" t="s">
        <v>7</v>
      </c>
      <c r="E2079" s="3" t="s">
        <v>62</v>
      </c>
      <c r="F2079" s="3">
        <v>0</v>
      </c>
      <c r="G2079" s="3" t="s">
        <v>93</v>
      </c>
    </row>
    <row r="2080" spans="2:7" hidden="1" x14ac:dyDescent="0.25">
      <c r="B2080" s="3" t="s">
        <v>94</v>
      </c>
      <c r="C2080" s="2">
        <v>40986.212500000001</v>
      </c>
      <c r="D2080" s="3" t="s">
        <v>33</v>
      </c>
      <c r="E2080" s="3" t="s">
        <v>178</v>
      </c>
      <c r="F2080" s="3">
        <v>0</v>
      </c>
      <c r="G2080" s="3" t="s">
        <v>93</v>
      </c>
    </row>
    <row r="2081" spans="2:7" hidden="1" x14ac:dyDescent="0.25">
      <c r="B2081" s="3" t="s">
        <v>143</v>
      </c>
      <c r="C2081" s="2">
        <v>38755.898611111108</v>
      </c>
      <c r="D2081" s="3" t="s">
        <v>33</v>
      </c>
      <c r="E2081" s="3" t="s">
        <v>178</v>
      </c>
      <c r="F2081" s="3">
        <v>0</v>
      </c>
      <c r="G2081" s="3" t="s">
        <v>47</v>
      </c>
    </row>
    <row r="2082" spans="2:7" hidden="1" x14ac:dyDescent="0.25">
      <c r="B2082" s="3" t="s">
        <v>143</v>
      </c>
      <c r="C2082" s="2">
        <v>38776.352083333331</v>
      </c>
      <c r="D2082" s="3" t="s">
        <v>7</v>
      </c>
      <c r="E2082" s="3" t="s">
        <v>62</v>
      </c>
      <c r="F2082" s="3">
        <v>0</v>
      </c>
      <c r="G2082" s="3" t="s">
        <v>47</v>
      </c>
    </row>
    <row r="2083" spans="2:7" hidden="1" x14ac:dyDescent="0.25">
      <c r="B2083" s="3" t="s">
        <v>143</v>
      </c>
      <c r="C2083" s="2">
        <v>39595.583333333336</v>
      </c>
      <c r="D2083" s="3" t="s">
        <v>7</v>
      </c>
      <c r="E2083" s="3" t="s">
        <v>14</v>
      </c>
      <c r="F2083" s="3">
        <v>0</v>
      </c>
      <c r="G2083" s="3" t="s">
        <v>47</v>
      </c>
    </row>
    <row r="2084" spans="2:7" x14ac:dyDescent="0.25">
      <c r="B2084" s="3" t="s">
        <v>143</v>
      </c>
      <c r="C2084" s="2">
        <v>40199.635416666664</v>
      </c>
      <c r="D2084" s="3" t="s">
        <v>33</v>
      </c>
      <c r="E2084" s="3" t="s">
        <v>135</v>
      </c>
      <c r="F2084" s="3">
        <v>0</v>
      </c>
      <c r="G2084" s="3" t="s">
        <v>47</v>
      </c>
    </row>
    <row r="2085" spans="2:7" x14ac:dyDescent="0.25">
      <c r="B2085" s="3" t="s">
        <v>143</v>
      </c>
      <c r="C2085" s="2">
        <v>40446.970833333333</v>
      </c>
      <c r="D2085" s="3" t="s">
        <v>15</v>
      </c>
      <c r="E2085" s="3" t="s">
        <v>15</v>
      </c>
      <c r="F2085" s="3">
        <v>0</v>
      </c>
      <c r="G2085" s="3" t="s">
        <v>47</v>
      </c>
    </row>
    <row r="2086" spans="2:7" x14ac:dyDescent="0.25">
      <c r="B2086" s="3" t="s">
        <v>143</v>
      </c>
      <c r="C2086" s="2">
        <v>40818.636805555558</v>
      </c>
      <c r="D2086" s="3" t="s">
        <v>15</v>
      </c>
      <c r="E2086" s="3" t="s">
        <v>15</v>
      </c>
      <c r="F2086" s="3">
        <v>0</v>
      </c>
      <c r="G2086" s="3" t="s">
        <v>47</v>
      </c>
    </row>
    <row r="2087" spans="2:7" x14ac:dyDescent="0.25">
      <c r="B2087" s="3" t="s">
        <v>143</v>
      </c>
      <c r="C2087" s="2">
        <v>40864.515972222223</v>
      </c>
      <c r="D2087" s="3" t="s">
        <v>15</v>
      </c>
      <c r="E2087" s="3" t="s">
        <v>15</v>
      </c>
      <c r="F2087" s="3">
        <v>0</v>
      </c>
      <c r="G2087" s="3" t="s">
        <v>47</v>
      </c>
    </row>
    <row r="2088" spans="2:7" hidden="1" x14ac:dyDescent="0.25">
      <c r="B2088" s="3" t="s">
        <v>143</v>
      </c>
      <c r="C2088" s="2">
        <v>40906.324999999997</v>
      </c>
      <c r="D2088" s="3" t="s">
        <v>12</v>
      </c>
      <c r="E2088" s="3" t="s">
        <v>13</v>
      </c>
      <c r="F2088" s="3">
        <v>0</v>
      </c>
      <c r="G2088" s="3" t="s">
        <v>47</v>
      </c>
    </row>
    <row r="2089" spans="2:7" hidden="1" x14ac:dyDescent="0.25">
      <c r="B2089" s="3" t="s">
        <v>143</v>
      </c>
      <c r="C2089" s="2">
        <v>41654.365972222222</v>
      </c>
      <c r="D2089" s="3" t="s">
        <v>10</v>
      </c>
      <c r="E2089" s="3" t="s">
        <v>72</v>
      </c>
      <c r="F2089" s="3">
        <v>0</v>
      </c>
      <c r="G2089" s="3" t="s">
        <v>47</v>
      </c>
    </row>
    <row r="2090" spans="2:7" x14ac:dyDescent="0.25">
      <c r="B2090" s="3" t="s">
        <v>143</v>
      </c>
      <c r="C2090" s="2">
        <v>41985.201388888891</v>
      </c>
      <c r="D2090" s="3" t="s">
        <v>33</v>
      </c>
      <c r="E2090" s="3" t="s">
        <v>135</v>
      </c>
      <c r="F2090" s="3">
        <v>0</v>
      </c>
      <c r="G2090" s="3" t="s">
        <v>47</v>
      </c>
    </row>
    <row r="2091" spans="2:7" x14ac:dyDescent="0.25">
      <c r="B2091" s="3" t="s">
        <v>143</v>
      </c>
      <c r="C2091" s="2">
        <v>42003.895833333336</v>
      </c>
      <c r="D2091" s="3" t="s">
        <v>7</v>
      </c>
      <c r="E2091" s="3" t="s">
        <v>16</v>
      </c>
      <c r="F2091" s="3">
        <v>0</v>
      </c>
      <c r="G2091" s="3" t="s">
        <v>47</v>
      </c>
    </row>
    <row r="2092" spans="2:7" hidden="1" x14ac:dyDescent="0.25">
      <c r="B2092" s="3" t="s">
        <v>95</v>
      </c>
      <c r="C2092" s="2">
        <v>40439.605555555558</v>
      </c>
      <c r="D2092" s="3" t="s">
        <v>10</v>
      </c>
      <c r="E2092" s="3" t="s">
        <v>85</v>
      </c>
      <c r="F2092" s="3">
        <v>0</v>
      </c>
      <c r="G2092" s="3" t="s">
        <v>96</v>
      </c>
    </row>
    <row r="2093" spans="2:7" hidden="1" x14ac:dyDescent="0.25">
      <c r="B2093" s="3" t="s">
        <v>95</v>
      </c>
      <c r="C2093" s="2">
        <v>40867.902777777781</v>
      </c>
      <c r="D2093" s="3" t="s">
        <v>7</v>
      </c>
      <c r="E2093" s="3" t="s">
        <v>62</v>
      </c>
      <c r="F2093" s="3">
        <v>0</v>
      </c>
      <c r="G2093" s="3" t="s">
        <v>96</v>
      </c>
    </row>
    <row r="2094" spans="2:7" hidden="1" x14ac:dyDescent="0.25">
      <c r="B2094" s="3" t="s">
        <v>95</v>
      </c>
      <c r="C2094" s="2">
        <v>41733.019444444442</v>
      </c>
      <c r="D2094" s="3" t="s">
        <v>10</v>
      </c>
      <c r="E2094" s="3" t="s">
        <v>85</v>
      </c>
      <c r="F2094" s="3">
        <v>0</v>
      </c>
      <c r="G2094" s="3" t="s">
        <v>96</v>
      </c>
    </row>
    <row r="2095" spans="2:7" hidden="1" x14ac:dyDescent="0.25">
      <c r="B2095" s="3" t="s">
        <v>95</v>
      </c>
      <c r="C2095" s="2">
        <v>41772.046527777777</v>
      </c>
      <c r="D2095" s="3" t="s">
        <v>12</v>
      </c>
      <c r="E2095" s="3" t="s">
        <v>13</v>
      </c>
      <c r="F2095" s="3">
        <v>0</v>
      </c>
      <c r="G2095" s="3" t="s">
        <v>96</v>
      </c>
    </row>
    <row r="2096" spans="2:7" x14ac:dyDescent="0.25">
      <c r="B2096" s="3" t="s">
        <v>95</v>
      </c>
      <c r="C2096" s="2">
        <v>41906.85833333333</v>
      </c>
      <c r="D2096" s="3" t="s">
        <v>15</v>
      </c>
      <c r="E2096" s="3" t="s">
        <v>15</v>
      </c>
      <c r="F2096" s="3">
        <v>0</v>
      </c>
      <c r="G2096" s="3" t="s">
        <v>96</v>
      </c>
    </row>
    <row r="2097" spans="2:7" hidden="1" x14ac:dyDescent="0.25">
      <c r="B2097" s="3" t="s">
        <v>97</v>
      </c>
      <c r="C2097" s="2">
        <v>38631.551388888889</v>
      </c>
      <c r="D2097" s="3" t="s">
        <v>10</v>
      </c>
      <c r="E2097" s="3" t="s">
        <v>11</v>
      </c>
      <c r="F2097" s="3">
        <v>0</v>
      </c>
      <c r="G2097" s="3" t="s">
        <v>96</v>
      </c>
    </row>
    <row r="2098" spans="2:7" hidden="1" x14ac:dyDescent="0.25">
      <c r="B2098" s="3" t="s">
        <v>97</v>
      </c>
      <c r="C2098" s="2">
        <v>38671.429861111108</v>
      </c>
      <c r="D2098" s="3" t="s">
        <v>12</v>
      </c>
      <c r="E2098" s="3" t="s">
        <v>13</v>
      </c>
      <c r="F2098" s="3">
        <v>0</v>
      </c>
      <c r="G2098" s="3" t="s">
        <v>96</v>
      </c>
    </row>
    <row r="2099" spans="2:7" hidden="1" x14ac:dyDescent="0.25">
      <c r="B2099" s="3" t="s">
        <v>97</v>
      </c>
      <c r="C2099" s="2">
        <v>38715.337500000001</v>
      </c>
      <c r="D2099" s="3" t="s">
        <v>10</v>
      </c>
      <c r="E2099" s="3" t="s">
        <v>11</v>
      </c>
      <c r="F2099" s="3">
        <v>0</v>
      </c>
      <c r="G2099" s="3" t="s">
        <v>96</v>
      </c>
    </row>
    <row r="2100" spans="2:7" hidden="1" x14ac:dyDescent="0.25">
      <c r="B2100" s="3" t="s">
        <v>97</v>
      </c>
      <c r="C2100" s="2">
        <v>39086.836805555555</v>
      </c>
      <c r="D2100" s="3" t="s">
        <v>7</v>
      </c>
      <c r="E2100" s="3" t="s">
        <v>87</v>
      </c>
      <c r="F2100" s="3">
        <v>0</v>
      </c>
      <c r="G2100" s="3" t="s">
        <v>96</v>
      </c>
    </row>
    <row r="2101" spans="2:7" hidden="1" x14ac:dyDescent="0.25">
      <c r="B2101" s="3" t="s">
        <v>97</v>
      </c>
      <c r="C2101" s="2">
        <v>39086.883333333331</v>
      </c>
      <c r="D2101" s="3" t="s">
        <v>7</v>
      </c>
      <c r="E2101" s="3" t="s">
        <v>87</v>
      </c>
      <c r="F2101" s="3">
        <v>0</v>
      </c>
      <c r="G2101" s="3" t="s">
        <v>96</v>
      </c>
    </row>
    <row r="2102" spans="2:7" x14ac:dyDescent="0.25">
      <c r="B2102" s="3" t="s">
        <v>97</v>
      </c>
      <c r="C2102" s="2">
        <v>39118.472916666666</v>
      </c>
      <c r="D2102" s="3" t="s">
        <v>7</v>
      </c>
      <c r="E2102" s="3" t="s">
        <v>81</v>
      </c>
      <c r="F2102" s="3">
        <v>0</v>
      </c>
      <c r="G2102" s="3" t="s">
        <v>96</v>
      </c>
    </row>
    <row r="2103" spans="2:7" hidden="1" x14ac:dyDescent="0.25">
      <c r="B2103" s="3" t="s">
        <v>97</v>
      </c>
      <c r="C2103" s="2">
        <v>39707.538194444445</v>
      </c>
      <c r="D2103" s="3" t="s">
        <v>7</v>
      </c>
      <c r="E2103" s="3" t="s">
        <v>87</v>
      </c>
      <c r="F2103" s="3">
        <v>0</v>
      </c>
      <c r="G2103" s="3" t="s">
        <v>96</v>
      </c>
    </row>
    <row r="2104" spans="2:7" hidden="1" x14ac:dyDescent="0.25">
      <c r="B2104" s="3" t="s">
        <v>97</v>
      </c>
      <c r="C2104" s="2">
        <v>39791.436805555553</v>
      </c>
      <c r="D2104" s="3" t="s">
        <v>33</v>
      </c>
      <c r="E2104" s="3" t="s">
        <v>34</v>
      </c>
      <c r="F2104" s="3">
        <v>0</v>
      </c>
      <c r="G2104" s="3" t="s">
        <v>96</v>
      </c>
    </row>
    <row r="2105" spans="2:7" hidden="1" x14ac:dyDescent="0.25">
      <c r="B2105" s="3" t="s">
        <v>97</v>
      </c>
      <c r="C2105" s="2">
        <v>40153.804166666669</v>
      </c>
      <c r="D2105" s="3" t="s">
        <v>7</v>
      </c>
      <c r="E2105" s="3" t="s">
        <v>87</v>
      </c>
      <c r="F2105" s="3">
        <v>0</v>
      </c>
      <c r="G2105" s="3" t="s">
        <v>96</v>
      </c>
    </row>
    <row r="2106" spans="2:7" x14ac:dyDescent="0.25">
      <c r="B2106" s="3" t="s">
        <v>97</v>
      </c>
      <c r="C2106" s="2">
        <v>40154.739583333336</v>
      </c>
      <c r="D2106" s="3" t="s">
        <v>33</v>
      </c>
      <c r="E2106" s="3" t="s">
        <v>135</v>
      </c>
      <c r="F2106" s="3">
        <v>0</v>
      </c>
      <c r="G2106" s="3" t="s">
        <v>96</v>
      </c>
    </row>
    <row r="2107" spans="2:7" x14ac:dyDescent="0.25">
      <c r="B2107" s="3" t="s">
        <v>97</v>
      </c>
      <c r="C2107" s="2">
        <v>40197.57916666667</v>
      </c>
      <c r="D2107" s="3" t="s">
        <v>33</v>
      </c>
      <c r="E2107" s="3" t="s">
        <v>135</v>
      </c>
      <c r="F2107" s="3">
        <v>0</v>
      </c>
      <c r="G2107" s="3" t="s">
        <v>96</v>
      </c>
    </row>
    <row r="2108" spans="2:7" hidden="1" x14ac:dyDescent="0.25">
      <c r="B2108" s="3" t="s">
        <v>97</v>
      </c>
      <c r="C2108" s="2">
        <v>40317.415972222225</v>
      </c>
      <c r="D2108" s="3" t="s">
        <v>10</v>
      </c>
      <c r="E2108" s="3" t="s">
        <v>85</v>
      </c>
      <c r="F2108" s="3">
        <v>0</v>
      </c>
      <c r="G2108" s="3" t="s">
        <v>96</v>
      </c>
    </row>
    <row r="2109" spans="2:7" x14ac:dyDescent="0.25">
      <c r="B2109" s="3" t="s">
        <v>97</v>
      </c>
      <c r="C2109" s="2">
        <v>40414.99722222222</v>
      </c>
      <c r="D2109" s="3" t="s">
        <v>15</v>
      </c>
      <c r="E2109" s="3" t="s">
        <v>15</v>
      </c>
      <c r="F2109" s="3">
        <v>0</v>
      </c>
      <c r="G2109" s="3" t="s">
        <v>96</v>
      </c>
    </row>
    <row r="2110" spans="2:7" hidden="1" x14ac:dyDescent="0.25">
      <c r="B2110" s="3" t="s">
        <v>97</v>
      </c>
      <c r="C2110" s="2">
        <v>40737.631249999999</v>
      </c>
      <c r="D2110" s="3" t="s">
        <v>10</v>
      </c>
      <c r="E2110" s="3" t="s">
        <v>85</v>
      </c>
      <c r="F2110" s="3">
        <v>1</v>
      </c>
      <c r="G2110" s="3" t="s">
        <v>96</v>
      </c>
    </row>
    <row r="2111" spans="2:7" hidden="1" x14ac:dyDescent="0.25">
      <c r="B2111" s="3" t="s">
        <v>97</v>
      </c>
      <c r="C2111" s="2">
        <v>40753.599999999999</v>
      </c>
      <c r="D2111" s="3" t="s">
        <v>10</v>
      </c>
      <c r="E2111" s="3" t="s">
        <v>85</v>
      </c>
      <c r="F2111" s="3">
        <v>0</v>
      </c>
      <c r="G2111" s="3" t="s">
        <v>96</v>
      </c>
    </row>
    <row r="2112" spans="2:7" hidden="1" x14ac:dyDescent="0.25">
      <c r="B2112" s="3" t="s">
        <v>97</v>
      </c>
      <c r="C2112" s="2">
        <v>41521.021527777775</v>
      </c>
      <c r="D2112" s="3" t="s">
        <v>7</v>
      </c>
      <c r="E2112" s="3" t="s">
        <v>62</v>
      </c>
      <c r="F2112" s="3">
        <v>0</v>
      </c>
      <c r="G2112" s="3" t="s">
        <v>96</v>
      </c>
    </row>
    <row r="2113" spans="2:7" x14ac:dyDescent="0.25">
      <c r="B2113" s="3" t="s">
        <v>97</v>
      </c>
      <c r="C2113" s="2">
        <v>41708.679861111108</v>
      </c>
      <c r="D2113" s="3" t="s">
        <v>7</v>
      </c>
      <c r="E2113" s="3" t="s">
        <v>81</v>
      </c>
      <c r="F2113" s="3">
        <v>0</v>
      </c>
      <c r="G2113" s="3" t="s">
        <v>96</v>
      </c>
    </row>
    <row r="2114" spans="2:7" hidden="1" x14ac:dyDescent="0.25">
      <c r="B2114" s="3" t="s">
        <v>97</v>
      </c>
      <c r="C2114" s="2">
        <v>41772.936111111114</v>
      </c>
      <c r="D2114" s="3" t="s">
        <v>12</v>
      </c>
      <c r="E2114" s="3" t="s">
        <v>13</v>
      </c>
      <c r="F2114" s="3">
        <v>0</v>
      </c>
      <c r="G2114" s="3" t="s">
        <v>96</v>
      </c>
    </row>
    <row r="2115" spans="2:7" hidden="1" x14ac:dyDescent="0.25">
      <c r="B2115" s="3" t="s">
        <v>97</v>
      </c>
      <c r="C2115" s="2">
        <v>41788.356249999997</v>
      </c>
      <c r="D2115" s="3" t="s">
        <v>10</v>
      </c>
      <c r="E2115" s="3" t="s">
        <v>11</v>
      </c>
      <c r="F2115" s="3">
        <v>0</v>
      </c>
      <c r="G2115" s="3" t="s">
        <v>96</v>
      </c>
    </row>
    <row r="2116" spans="2:7" x14ac:dyDescent="0.25">
      <c r="B2116" s="3" t="s">
        <v>98</v>
      </c>
      <c r="C2116" s="2">
        <v>38656.255555555559</v>
      </c>
      <c r="D2116" s="3" t="s">
        <v>15</v>
      </c>
      <c r="E2116" s="3" t="s">
        <v>15</v>
      </c>
      <c r="F2116" s="3">
        <v>0</v>
      </c>
      <c r="G2116" s="3" t="s">
        <v>96</v>
      </c>
    </row>
    <row r="2117" spans="2:7" hidden="1" x14ac:dyDescent="0.25">
      <c r="B2117" s="3" t="s">
        <v>98</v>
      </c>
      <c r="C2117" s="2">
        <v>38800.875694444447</v>
      </c>
      <c r="D2117" s="3" t="s">
        <v>7</v>
      </c>
      <c r="E2117" s="3" t="s">
        <v>62</v>
      </c>
      <c r="F2117" s="3">
        <v>0</v>
      </c>
      <c r="G2117" s="3" t="s">
        <v>96</v>
      </c>
    </row>
    <row r="2118" spans="2:7" hidden="1" x14ac:dyDescent="0.25">
      <c r="B2118" s="3" t="s">
        <v>98</v>
      </c>
      <c r="C2118" s="2">
        <v>38811.681250000001</v>
      </c>
      <c r="D2118" s="3" t="s">
        <v>10</v>
      </c>
      <c r="E2118" s="3" t="s">
        <v>11</v>
      </c>
      <c r="F2118" s="3">
        <v>0</v>
      </c>
      <c r="G2118" s="3" t="s">
        <v>96</v>
      </c>
    </row>
    <row r="2119" spans="2:7" hidden="1" x14ac:dyDescent="0.25">
      <c r="B2119" s="3" t="s">
        <v>98</v>
      </c>
      <c r="C2119" s="2">
        <v>39534.290972222225</v>
      </c>
      <c r="D2119" s="3" t="s">
        <v>12</v>
      </c>
      <c r="E2119" s="3" t="s">
        <v>13</v>
      </c>
      <c r="F2119" s="3">
        <v>0</v>
      </c>
      <c r="G2119" s="3" t="s">
        <v>96</v>
      </c>
    </row>
    <row r="2120" spans="2:7" hidden="1" x14ac:dyDescent="0.25">
      <c r="B2120" s="3" t="s">
        <v>98</v>
      </c>
      <c r="C2120" s="2">
        <v>39549.591666666667</v>
      </c>
      <c r="D2120" s="3" t="s">
        <v>7</v>
      </c>
      <c r="E2120" s="3" t="s">
        <v>62</v>
      </c>
      <c r="F2120" s="3">
        <v>0</v>
      </c>
      <c r="G2120" s="3" t="s">
        <v>96</v>
      </c>
    </row>
    <row r="2121" spans="2:7" x14ac:dyDescent="0.25">
      <c r="B2121" s="3" t="s">
        <v>98</v>
      </c>
      <c r="C2121" s="2">
        <v>39770.662499999999</v>
      </c>
      <c r="D2121" s="3" t="s">
        <v>15</v>
      </c>
      <c r="E2121" s="3" t="s">
        <v>15</v>
      </c>
      <c r="F2121" s="3">
        <v>0</v>
      </c>
      <c r="G2121" s="3" t="s">
        <v>96</v>
      </c>
    </row>
    <row r="2122" spans="2:7" x14ac:dyDescent="0.25">
      <c r="B2122" s="3" t="s">
        <v>98</v>
      </c>
      <c r="C2122" s="2">
        <v>39781.786805555559</v>
      </c>
      <c r="D2122" s="3" t="s">
        <v>15</v>
      </c>
      <c r="E2122" s="3" t="s">
        <v>15</v>
      </c>
      <c r="F2122" s="3">
        <v>0</v>
      </c>
      <c r="G2122" s="3" t="s">
        <v>96</v>
      </c>
    </row>
    <row r="2123" spans="2:7" x14ac:dyDescent="0.25">
      <c r="B2123" s="3" t="s">
        <v>98</v>
      </c>
      <c r="C2123" s="2">
        <v>39798.43472222222</v>
      </c>
      <c r="D2123" s="3" t="s">
        <v>7</v>
      </c>
      <c r="E2123" s="3" t="s">
        <v>41</v>
      </c>
      <c r="F2123" s="3">
        <v>0</v>
      </c>
      <c r="G2123" s="3" t="s">
        <v>96</v>
      </c>
    </row>
    <row r="2124" spans="2:7" x14ac:dyDescent="0.25">
      <c r="B2124" s="3" t="s">
        <v>98</v>
      </c>
      <c r="C2124" s="2">
        <v>39810.220138888886</v>
      </c>
      <c r="D2124" s="3" t="s">
        <v>15</v>
      </c>
      <c r="E2124" s="3" t="s">
        <v>15</v>
      </c>
      <c r="F2124" s="3">
        <v>0</v>
      </c>
      <c r="G2124" s="3" t="s">
        <v>96</v>
      </c>
    </row>
    <row r="2125" spans="2:7" hidden="1" x14ac:dyDescent="0.25">
      <c r="B2125" s="3" t="s">
        <v>98</v>
      </c>
      <c r="C2125" s="2">
        <v>39991.481249999997</v>
      </c>
      <c r="D2125" s="3" t="s">
        <v>10</v>
      </c>
      <c r="E2125" s="3" t="s">
        <v>11</v>
      </c>
      <c r="F2125" s="3">
        <v>0</v>
      </c>
      <c r="G2125" s="3" t="s">
        <v>96</v>
      </c>
    </row>
    <row r="2126" spans="2:7" hidden="1" x14ac:dyDescent="0.25">
      <c r="B2126" s="3" t="s">
        <v>98</v>
      </c>
      <c r="C2126" s="2">
        <v>39997.643750000003</v>
      </c>
      <c r="D2126" s="3" t="s">
        <v>10</v>
      </c>
      <c r="E2126" s="3" t="s">
        <v>85</v>
      </c>
      <c r="F2126" s="3">
        <v>1</v>
      </c>
      <c r="G2126" s="3" t="s">
        <v>96</v>
      </c>
    </row>
    <row r="2127" spans="2:7" hidden="1" x14ac:dyDescent="0.25">
      <c r="B2127" s="3" t="s">
        <v>98</v>
      </c>
      <c r="C2127" s="2">
        <v>40346.629861111112</v>
      </c>
      <c r="D2127" s="3" t="s">
        <v>10</v>
      </c>
      <c r="E2127" s="3" t="s">
        <v>85</v>
      </c>
      <c r="F2127" s="3">
        <v>0</v>
      </c>
      <c r="G2127" s="3" t="s">
        <v>96</v>
      </c>
    </row>
    <row r="2128" spans="2:7" hidden="1" x14ac:dyDescent="0.25">
      <c r="B2128" s="3" t="s">
        <v>98</v>
      </c>
      <c r="C2128" s="2">
        <v>40361.0625</v>
      </c>
      <c r="D2128" s="3" t="s">
        <v>7</v>
      </c>
      <c r="E2128" s="3" t="s">
        <v>14</v>
      </c>
      <c r="F2128" s="3">
        <v>1</v>
      </c>
      <c r="G2128" s="3" t="s">
        <v>96</v>
      </c>
    </row>
    <row r="2129" spans="2:7" x14ac:dyDescent="0.25">
      <c r="B2129" s="3" t="s">
        <v>98</v>
      </c>
      <c r="C2129" s="2">
        <v>40605.543055555558</v>
      </c>
      <c r="D2129" s="3" t="s">
        <v>15</v>
      </c>
      <c r="E2129" s="3" t="s">
        <v>15</v>
      </c>
      <c r="F2129" s="3">
        <v>0</v>
      </c>
      <c r="G2129" s="3" t="s">
        <v>96</v>
      </c>
    </row>
    <row r="2130" spans="2:7" hidden="1" x14ac:dyDescent="0.25">
      <c r="B2130" s="3" t="s">
        <v>98</v>
      </c>
      <c r="C2130" s="2">
        <v>40607.959027777775</v>
      </c>
      <c r="D2130" s="3" t="s">
        <v>10</v>
      </c>
      <c r="E2130" s="3" t="s">
        <v>85</v>
      </c>
      <c r="F2130" s="3">
        <v>0</v>
      </c>
      <c r="G2130" s="3" t="s">
        <v>96</v>
      </c>
    </row>
    <row r="2131" spans="2:7" hidden="1" x14ac:dyDescent="0.25">
      <c r="B2131" s="3" t="s">
        <v>98</v>
      </c>
      <c r="C2131" s="2">
        <v>41027.95416666667</v>
      </c>
      <c r="D2131" s="3" t="s">
        <v>10</v>
      </c>
      <c r="E2131" s="3" t="s">
        <v>11</v>
      </c>
      <c r="F2131" s="3">
        <v>0</v>
      </c>
      <c r="G2131" s="3" t="s">
        <v>96</v>
      </c>
    </row>
    <row r="2132" spans="2:7" x14ac:dyDescent="0.25">
      <c r="B2132" s="3" t="s">
        <v>98</v>
      </c>
      <c r="C2132" s="2">
        <v>41365.939583333333</v>
      </c>
      <c r="D2132" s="3" t="s">
        <v>15</v>
      </c>
      <c r="E2132" s="3" t="s">
        <v>15</v>
      </c>
      <c r="F2132" s="3">
        <v>0</v>
      </c>
      <c r="G2132" s="3" t="s">
        <v>96</v>
      </c>
    </row>
    <row r="2133" spans="2:7" hidden="1" x14ac:dyDescent="0.25">
      <c r="B2133" s="3" t="s">
        <v>98</v>
      </c>
      <c r="C2133" s="2">
        <v>41698.477777777778</v>
      </c>
      <c r="D2133" s="3" t="s">
        <v>7</v>
      </c>
      <c r="E2133" s="3" t="s">
        <v>138</v>
      </c>
      <c r="F2133" s="3">
        <v>0</v>
      </c>
      <c r="G2133" s="3" t="s">
        <v>96</v>
      </c>
    </row>
    <row r="2134" spans="2:7" hidden="1" x14ac:dyDescent="0.25">
      <c r="B2134" s="3" t="s">
        <v>98</v>
      </c>
      <c r="C2134" s="2">
        <v>41724.851388888892</v>
      </c>
      <c r="D2134" s="3" t="s">
        <v>7</v>
      </c>
      <c r="E2134" s="3" t="s">
        <v>26</v>
      </c>
      <c r="F2134" s="3">
        <v>0</v>
      </c>
      <c r="G2134" s="3" t="s">
        <v>96</v>
      </c>
    </row>
    <row r="2135" spans="2:7" x14ac:dyDescent="0.25">
      <c r="B2135" s="3" t="s">
        <v>98</v>
      </c>
      <c r="C2135" s="2">
        <v>41873.512499999997</v>
      </c>
      <c r="D2135" s="3" t="s">
        <v>7</v>
      </c>
      <c r="E2135" s="3" t="s">
        <v>81</v>
      </c>
      <c r="F2135" s="3">
        <v>0</v>
      </c>
      <c r="G2135" s="3" t="s">
        <v>96</v>
      </c>
    </row>
    <row r="2136" spans="2:7" hidden="1" x14ac:dyDescent="0.25">
      <c r="B2136" s="3" t="s">
        <v>98</v>
      </c>
      <c r="C2136" s="2">
        <v>41898.55972222222</v>
      </c>
      <c r="D2136" s="3" t="s">
        <v>10</v>
      </c>
      <c r="E2136" s="3" t="s">
        <v>85</v>
      </c>
      <c r="F2136" s="3">
        <v>0</v>
      </c>
      <c r="G2136" s="3" t="s">
        <v>96</v>
      </c>
    </row>
    <row r="2137" spans="2:7" x14ac:dyDescent="0.25">
      <c r="B2137" s="3" t="s">
        <v>98</v>
      </c>
      <c r="C2137" s="2">
        <v>41917.71875</v>
      </c>
      <c r="D2137" s="3" t="s">
        <v>15</v>
      </c>
      <c r="E2137" s="3" t="s">
        <v>15</v>
      </c>
      <c r="F2137" s="3">
        <v>0</v>
      </c>
      <c r="G2137" s="3" t="s">
        <v>96</v>
      </c>
    </row>
    <row r="2138" spans="2:7" hidden="1" x14ac:dyDescent="0.25">
      <c r="B2138" s="3" t="s">
        <v>149</v>
      </c>
      <c r="C2138" s="2">
        <v>38412.606249999997</v>
      </c>
      <c r="D2138" s="3" t="s">
        <v>7</v>
      </c>
      <c r="E2138" s="3" t="s">
        <v>26</v>
      </c>
      <c r="F2138" s="3">
        <v>0</v>
      </c>
      <c r="G2138" s="3" t="s">
        <v>96</v>
      </c>
    </row>
    <row r="2139" spans="2:7" x14ac:dyDescent="0.25">
      <c r="B2139" s="3" t="s">
        <v>149</v>
      </c>
      <c r="C2139" s="2">
        <v>39086.877083333333</v>
      </c>
      <c r="D2139" s="3" t="s">
        <v>33</v>
      </c>
      <c r="E2139" s="3" t="s">
        <v>135</v>
      </c>
      <c r="F2139" s="3">
        <v>0</v>
      </c>
      <c r="G2139" s="3" t="s">
        <v>96</v>
      </c>
    </row>
    <row r="2140" spans="2:7" hidden="1" x14ac:dyDescent="0.25">
      <c r="B2140" s="3" t="s">
        <v>149</v>
      </c>
      <c r="C2140" s="2">
        <v>39447.995833333334</v>
      </c>
      <c r="D2140" s="3" t="s">
        <v>10</v>
      </c>
      <c r="E2140" s="3" t="s">
        <v>36</v>
      </c>
      <c r="F2140" s="3">
        <v>0</v>
      </c>
      <c r="G2140" s="3" t="s">
        <v>96</v>
      </c>
    </row>
    <row r="2141" spans="2:7" hidden="1" x14ac:dyDescent="0.25">
      <c r="B2141" s="3" t="s">
        <v>149</v>
      </c>
      <c r="C2141" s="2">
        <v>40023.663888888892</v>
      </c>
      <c r="D2141" s="3" t="s">
        <v>10</v>
      </c>
      <c r="E2141" s="3" t="s">
        <v>85</v>
      </c>
      <c r="F2141" s="3">
        <v>0</v>
      </c>
      <c r="G2141" s="3" t="s">
        <v>96</v>
      </c>
    </row>
    <row r="2142" spans="2:7" hidden="1" x14ac:dyDescent="0.25">
      <c r="B2142" s="3" t="s">
        <v>149</v>
      </c>
      <c r="C2142" s="2">
        <v>40213.518055555556</v>
      </c>
      <c r="D2142" s="3" t="s">
        <v>7</v>
      </c>
      <c r="E2142" s="3" t="s">
        <v>26</v>
      </c>
      <c r="F2142" s="3">
        <v>0</v>
      </c>
      <c r="G2142" s="3" t="s">
        <v>96</v>
      </c>
    </row>
    <row r="2143" spans="2:7" hidden="1" x14ac:dyDescent="0.25">
      <c r="B2143" s="3" t="s">
        <v>149</v>
      </c>
      <c r="C2143" s="2">
        <v>41129.43472222222</v>
      </c>
      <c r="D2143" s="3" t="s">
        <v>12</v>
      </c>
      <c r="E2143" s="3" t="s">
        <v>71</v>
      </c>
      <c r="F2143" s="3">
        <v>0</v>
      </c>
      <c r="G2143" s="3" t="s">
        <v>96</v>
      </c>
    </row>
    <row r="2144" spans="2:7" x14ac:dyDescent="0.25">
      <c r="B2144" s="3" t="s">
        <v>149</v>
      </c>
      <c r="C2144" s="2">
        <v>41739.245833333334</v>
      </c>
      <c r="D2144" s="3" t="s">
        <v>15</v>
      </c>
      <c r="E2144" s="3" t="s">
        <v>15</v>
      </c>
      <c r="F2144" s="3">
        <v>0</v>
      </c>
      <c r="G2144" s="3" t="s">
        <v>96</v>
      </c>
    </row>
    <row r="2145" spans="2:7" hidden="1" x14ac:dyDescent="0.25">
      <c r="B2145" s="3" t="s">
        <v>149</v>
      </c>
      <c r="C2145" s="2">
        <v>41758.699999999997</v>
      </c>
      <c r="D2145" s="3" t="s">
        <v>33</v>
      </c>
      <c r="E2145" s="3" t="s">
        <v>178</v>
      </c>
      <c r="F2145" s="3">
        <v>0</v>
      </c>
      <c r="G2145" s="3" t="s">
        <v>96</v>
      </c>
    </row>
    <row r="2146" spans="2:7" x14ac:dyDescent="0.25">
      <c r="B2146" s="3" t="s">
        <v>149</v>
      </c>
      <c r="C2146" s="2">
        <v>41887.186805555553</v>
      </c>
      <c r="D2146" s="3" t="s">
        <v>15</v>
      </c>
      <c r="E2146" s="3" t="s">
        <v>15</v>
      </c>
      <c r="F2146" s="3">
        <v>0</v>
      </c>
      <c r="G2146" s="3" t="s">
        <v>96</v>
      </c>
    </row>
    <row r="2147" spans="2:7" hidden="1" x14ac:dyDescent="0.25">
      <c r="B2147" s="3" t="s">
        <v>149</v>
      </c>
      <c r="C2147" s="2">
        <v>41912.67291666667</v>
      </c>
      <c r="D2147" s="3" t="s">
        <v>7</v>
      </c>
      <c r="E2147" s="3" t="s">
        <v>14</v>
      </c>
      <c r="F2147" s="3">
        <v>0</v>
      </c>
      <c r="G2147" s="3" t="s">
        <v>96</v>
      </c>
    </row>
    <row r="2148" spans="2:7" x14ac:dyDescent="0.25">
      <c r="B2148" s="3" t="s">
        <v>149</v>
      </c>
      <c r="C2148" s="2">
        <v>42038.968055555553</v>
      </c>
      <c r="D2148" s="3" t="s">
        <v>7</v>
      </c>
      <c r="E2148" s="3" t="s">
        <v>8</v>
      </c>
      <c r="F2148" s="3">
        <v>0</v>
      </c>
      <c r="G2148" s="3" t="s">
        <v>96</v>
      </c>
    </row>
    <row r="2149" spans="2:7" x14ac:dyDescent="0.25">
      <c r="B2149" s="3" t="s">
        <v>99</v>
      </c>
      <c r="C2149" s="2">
        <v>41386.481944444444</v>
      </c>
      <c r="D2149" s="3" t="s">
        <v>15</v>
      </c>
      <c r="E2149" s="3" t="s">
        <v>15</v>
      </c>
      <c r="F2149" s="3">
        <v>0</v>
      </c>
      <c r="G2149" s="3" t="s">
        <v>96</v>
      </c>
    </row>
    <row r="2150" spans="2:7" x14ac:dyDescent="0.25">
      <c r="B2150" s="3" t="s">
        <v>99</v>
      </c>
      <c r="C2150" s="2">
        <v>41744.245833333334</v>
      </c>
      <c r="D2150" s="3" t="s">
        <v>7</v>
      </c>
      <c r="E2150" s="3" t="s">
        <v>144</v>
      </c>
      <c r="F2150" s="3">
        <v>0</v>
      </c>
      <c r="G2150" s="3" t="s">
        <v>96</v>
      </c>
    </row>
    <row r="2151" spans="2:7" x14ac:dyDescent="0.25">
      <c r="B2151" s="3" t="s">
        <v>99</v>
      </c>
      <c r="C2151" s="2">
        <v>41744.435416666667</v>
      </c>
      <c r="D2151" s="3" t="s">
        <v>7</v>
      </c>
      <c r="E2151" s="3" t="s">
        <v>144</v>
      </c>
      <c r="F2151" s="3">
        <v>0</v>
      </c>
      <c r="G2151" s="3" t="s">
        <v>96</v>
      </c>
    </row>
    <row r="2152" spans="2:7" x14ac:dyDescent="0.25">
      <c r="B2152" s="3" t="s">
        <v>145</v>
      </c>
      <c r="C2152" s="2">
        <v>38435.385416666664</v>
      </c>
      <c r="D2152" s="3" t="s">
        <v>7</v>
      </c>
      <c r="E2152" s="3" t="s">
        <v>136</v>
      </c>
      <c r="F2152" s="3">
        <v>0</v>
      </c>
      <c r="G2152" s="3" t="s">
        <v>47</v>
      </c>
    </row>
    <row r="2153" spans="2:7" x14ac:dyDescent="0.25">
      <c r="B2153" s="3" t="s">
        <v>145</v>
      </c>
      <c r="C2153" s="2">
        <v>39032.433333333334</v>
      </c>
      <c r="D2153" s="3" t="s">
        <v>15</v>
      </c>
      <c r="E2153" s="3" t="s">
        <v>15</v>
      </c>
      <c r="F2153" s="3">
        <v>0</v>
      </c>
      <c r="G2153" s="3" t="s">
        <v>47</v>
      </c>
    </row>
    <row r="2154" spans="2:7" hidden="1" x14ac:dyDescent="0.25">
      <c r="B2154" s="3" t="s">
        <v>145</v>
      </c>
      <c r="C2154" s="2">
        <v>39612.75277777778</v>
      </c>
      <c r="D2154" s="3" t="s">
        <v>10</v>
      </c>
      <c r="E2154" s="3" t="s">
        <v>11</v>
      </c>
      <c r="F2154" s="3">
        <v>0</v>
      </c>
      <c r="G2154" s="3" t="s">
        <v>47</v>
      </c>
    </row>
    <row r="2155" spans="2:7" x14ac:dyDescent="0.25">
      <c r="B2155" s="3" t="s">
        <v>145</v>
      </c>
      <c r="C2155" s="2">
        <v>40470.31527777778</v>
      </c>
      <c r="D2155" s="3" t="s">
        <v>33</v>
      </c>
      <c r="E2155" s="3" t="s">
        <v>135</v>
      </c>
      <c r="F2155" s="3">
        <v>0</v>
      </c>
      <c r="G2155" s="3" t="s">
        <v>47</v>
      </c>
    </row>
    <row r="2156" spans="2:7" hidden="1" x14ac:dyDescent="0.25">
      <c r="B2156" s="3" t="s">
        <v>145</v>
      </c>
      <c r="C2156" s="2">
        <v>40755.28402777778</v>
      </c>
      <c r="D2156" s="3" t="s">
        <v>33</v>
      </c>
      <c r="E2156" s="3" t="s">
        <v>34</v>
      </c>
      <c r="F2156" s="3">
        <v>0</v>
      </c>
      <c r="G2156" s="3" t="s">
        <v>47</v>
      </c>
    </row>
    <row r="2157" spans="2:7" hidden="1" x14ac:dyDescent="0.25">
      <c r="B2157" s="3" t="s">
        <v>145</v>
      </c>
      <c r="C2157" s="2">
        <v>40986.868750000001</v>
      </c>
      <c r="D2157" s="3" t="s">
        <v>10</v>
      </c>
      <c r="E2157" s="3" t="s">
        <v>11</v>
      </c>
      <c r="F2157" s="3">
        <v>0</v>
      </c>
      <c r="G2157" s="3" t="s">
        <v>47</v>
      </c>
    </row>
    <row r="2158" spans="2:7" hidden="1" x14ac:dyDescent="0.25">
      <c r="B2158" s="3" t="s">
        <v>145</v>
      </c>
      <c r="C2158" s="2">
        <v>41261.620138888888</v>
      </c>
      <c r="D2158" s="3" t="s">
        <v>10</v>
      </c>
      <c r="E2158" s="3" t="s">
        <v>85</v>
      </c>
      <c r="F2158" s="3">
        <v>0</v>
      </c>
      <c r="G2158" s="3" t="s">
        <v>47</v>
      </c>
    </row>
    <row r="2159" spans="2:7" x14ac:dyDescent="0.25">
      <c r="B2159" s="3" t="s">
        <v>100</v>
      </c>
      <c r="C2159" s="2">
        <v>38372.443055555559</v>
      </c>
      <c r="D2159" s="3" t="s">
        <v>15</v>
      </c>
      <c r="E2159" s="3" t="s">
        <v>15</v>
      </c>
      <c r="F2159" s="3">
        <v>0</v>
      </c>
      <c r="G2159" s="3" t="s">
        <v>101</v>
      </c>
    </row>
    <row r="2160" spans="2:7" hidden="1" x14ac:dyDescent="0.25">
      <c r="B2160" s="3" t="s">
        <v>100</v>
      </c>
      <c r="C2160" s="2">
        <v>38464.315972222219</v>
      </c>
      <c r="D2160" s="3" t="s">
        <v>7</v>
      </c>
      <c r="E2160" s="3" t="s">
        <v>62</v>
      </c>
      <c r="F2160" s="3">
        <v>0</v>
      </c>
      <c r="G2160" s="3" t="s">
        <v>101</v>
      </c>
    </row>
    <row r="2161" spans="2:7" hidden="1" x14ac:dyDescent="0.25">
      <c r="B2161" s="3" t="s">
        <v>100</v>
      </c>
      <c r="C2161" s="2">
        <v>38474.675694444442</v>
      </c>
      <c r="D2161" s="3" t="s">
        <v>33</v>
      </c>
      <c r="E2161" s="3" t="s">
        <v>179</v>
      </c>
      <c r="F2161" s="3">
        <v>0</v>
      </c>
      <c r="G2161" s="3" t="s">
        <v>101</v>
      </c>
    </row>
    <row r="2162" spans="2:7" hidden="1" x14ac:dyDescent="0.25">
      <c r="B2162" s="3" t="s">
        <v>100</v>
      </c>
      <c r="C2162" s="2">
        <v>38556.102083333331</v>
      </c>
      <c r="D2162" s="3" t="s">
        <v>33</v>
      </c>
      <c r="E2162" s="3" t="s">
        <v>34</v>
      </c>
      <c r="F2162" s="3">
        <v>0</v>
      </c>
      <c r="G2162" s="3" t="s">
        <v>101</v>
      </c>
    </row>
    <row r="2163" spans="2:7" hidden="1" x14ac:dyDescent="0.25">
      <c r="B2163" s="3" t="s">
        <v>100</v>
      </c>
      <c r="C2163" s="2">
        <v>38556.118750000001</v>
      </c>
      <c r="D2163" s="3" t="s">
        <v>33</v>
      </c>
      <c r="E2163" s="3" t="s">
        <v>34</v>
      </c>
      <c r="F2163" s="3">
        <v>0</v>
      </c>
      <c r="G2163" s="3" t="s">
        <v>101</v>
      </c>
    </row>
    <row r="2164" spans="2:7" hidden="1" x14ac:dyDescent="0.25">
      <c r="B2164" s="3" t="s">
        <v>100</v>
      </c>
      <c r="C2164" s="2">
        <v>38556.129861111112</v>
      </c>
      <c r="D2164" s="3" t="s">
        <v>33</v>
      </c>
      <c r="E2164" s="3" t="s">
        <v>34</v>
      </c>
      <c r="F2164" s="3">
        <v>0</v>
      </c>
      <c r="G2164" s="3" t="s">
        <v>101</v>
      </c>
    </row>
    <row r="2165" spans="2:7" hidden="1" x14ac:dyDescent="0.25">
      <c r="B2165" s="3" t="s">
        <v>100</v>
      </c>
      <c r="C2165" s="2">
        <v>38556.134722222225</v>
      </c>
      <c r="D2165" s="3" t="s">
        <v>33</v>
      </c>
      <c r="E2165" s="3" t="s">
        <v>34</v>
      </c>
      <c r="F2165" s="3">
        <v>0</v>
      </c>
      <c r="G2165" s="3" t="s">
        <v>101</v>
      </c>
    </row>
    <row r="2166" spans="2:7" hidden="1" x14ac:dyDescent="0.25">
      <c r="B2166" s="3" t="s">
        <v>100</v>
      </c>
      <c r="C2166" s="2">
        <v>38556.13958333333</v>
      </c>
      <c r="D2166" s="3" t="s">
        <v>33</v>
      </c>
      <c r="E2166" s="3" t="s">
        <v>34</v>
      </c>
      <c r="F2166" s="3">
        <v>0</v>
      </c>
      <c r="G2166" s="3" t="s">
        <v>101</v>
      </c>
    </row>
    <row r="2167" spans="2:7" hidden="1" x14ac:dyDescent="0.25">
      <c r="B2167" s="3" t="s">
        <v>100</v>
      </c>
      <c r="C2167" s="2">
        <v>38556.143750000003</v>
      </c>
      <c r="D2167" s="3" t="s">
        <v>33</v>
      </c>
      <c r="E2167" s="3" t="s">
        <v>34</v>
      </c>
      <c r="F2167" s="3">
        <v>0</v>
      </c>
      <c r="G2167" s="3" t="s">
        <v>101</v>
      </c>
    </row>
    <row r="2168" spans="2:7" hidden="1" x14ac:dyDescent="0.25">
      <c r="B2168" s="3" t="s">
        <v>100</v>
      </c>
      <c r="C2168" s="2">
        <v>38556.320833333331</v>
      </c>
      <c r="D2168" s="3" t="s">
        <v>33</v>
      </c>
      <c r="E2168" s="3" t="s">
        <v>34</v>
      </c>
      <c r="F2168" s="3">
        <v>0</v>
      </c>
      <c r="G2168" s="3" t="s">
        <v>101</v>
      </c>
    </row>
    <row r="2169" spans="2:7" hidden="1" x14ac:dyDescent="0.25">
      <c r="B2169" s="3" t="s">
        <v>100</v>
      </c>
      <c r="C2169" s="2">
        <v>38556.32708333333</v>
      </c>
      <c r="D2169" s="3" t="s">
        <v>33</v>
      </c>
      <c r="E2169" s="3" t="s">
        <v>34</v>
      </c>
      <c r="F2169" s="3">
        <v>0</v>
      </c>
      <c r="G2169" s="3" t="s">
        <v>101</v>
      </c>
    </row>
    <row r="2170" spans="2:7" hidden="1" x14ac:dyDescent="0.25">
      <c r="B2170" s="3" t="s">
        <v>100</v>
      </c>
      <c r="C2170" s="2">
        <v>38556.331944444442</v>
      </c>
      <c r="D2170" s="3" t="s">
        <v>33</v>
      </c>
      <c r="E2170" s="3" t="s">
        <v>34</v>
      </c>
      <c r="F2170" s="3">
        <v>0</v>
      </c>
      <c r="G2170" s="3" t="s">
        <v>101</v>
      </c>
    </row>
    <row r="2171" spans="2:7" hidden="1" x14ac:dyDescent="0.25">
      <c r="B2171" s="3" t="s">
        <v>100</v>
      </c>
      <c r="C2171" s="2">
        <v>38577.634722222225</v>
      </c>
      <c r="D2171" s="3" t="s">
        <v>10</v>
      </c>
      <c r="E2171" s="3" t="s">
        <v>11</v>
      </c>
      <c r="F2171" s="3">
        <v>0</v>
      </c>
      <c r="G2171" s="3" t="s">
        <v>101</v>
      </c>
    </row>
    <row r="2172" spans="2:7" x14ac:dyDescent="0.25">
      <c r="B2172" s="3" t="s">
        <v>100</v>
      </c>
      <c r="C2172" s="2">
        <v>38615.080555555556</v>
      </c>
      <c r="D2172" s="3" t="s">
        <v>33</v>
      </c>
      <c r="E2172" s="3" t="s">
        <v>135</v>
      </c>
      <c r="F2172" s="3">
        <v>0</v>
      </c>
      <c r="G2172" s="3" t="s">
        <v>101</v>
      </c>
    </row>
    <row r="2173" spans="2:7" hidden="1" x14ac:dyDescent="0.25">
      <c r="B2173" s="3" t="s">
        <v>100</v>
      </c>
      <c r="C2173" s="2">
        <v>38615.231249999997</v>
      </c>
      <c r="D2173" s="3" t="s">
        <v>33</v>
      </c>
      <c r="E2173" s="3" t="s">
        <v>34</v>
      </c>
      <c r="F2173" s="3">
        <v>0</v>
      </c>
      <c r="G2173" s="3" t="s">
        <v>101</v>
      </c>
    </row>
    <row r="2174" spans="2:7" hidden="1" x14ac:dyDescent="0.25">
      <c r="B2174" s="3" t="s">
        <v>100</v>
      </c>
      <c r="C2174" s="2">
        <v>38615.763888888891</v>
      </c>
      <c r="D2174" s="3" t="s">
        <v>33</v>
      </c>
      <c r="E2174" s="3" t="s">
        <v>34</v>
      </c>
      <c r="F2174" s="3">
        <v>0</v>
      </c>
      <c r="G2174" s="3" t="s">
        <v>101</v>
      </c>
    </row>
    <row r="2175" spans="2:7" x14ac:dyDescent="0.25">
      <c r="B2175" s="3" t="s">
        <v>100</v>
      </c>
      <c r="C2175" s="2">
        <v>38691.513888888891</v>
      </c>
      <c r="D2175" s="3" t="s">
        <v>15</v>
      </c>
      <c r="E2175" s="3" t="s">
        <v>15</v>
      </c>
      <c r="F2175" s="3">
        <v>0</v>
      </c>
      <c r="G2175" s="3" t="s">
        <v>101</v>
      </c>
    </row>
    <row r="2176" spans="2:7" x14ac:dyDescent="0.25">
      <c r="B2176" s="3" t="s">
        <v>100</v>
      </c>
      <c r="C2176" s="2">
        <v>38719.443749999999</v>
      </c>
      <c r="D2176" s="3" t="s">
        <v>33</v>
      </c>
      <c r="E2176" s="3" t="s">
        <v>135</v>
      </c>
      <c r="F2176" s="3">
        <v>0</v>
      </c>
      <c r="G2176" s="3" t="s">
        <v>101</v>
      </c>
    </row>
    <row r="2177" spans="2:7" hidden="1" x14ac:dyDescent="0.25">
      <c r="B2177" s="3" t="s">
        <v>100</v>
      </c>
      <c r="C2177" s="2">
        <v>38719.538194444445</v>
      </c>
      <c r="D2177" s="3" t="s">
        <v>33</v>
      </c>
      <c r="E2177" s="3" t="s">
        <v>178</v>
      </c>
      <c r="F2177" s="3">
        <v>0</v>
      </c>
      <c r="G2177" s="3" t="s">
        <v>101</v>
      </c>
    </row>
    <row r="2178" spans="2:7" x14ac:dyDescent="0.25">
      <c r="B2178" s="3" t="s">
        <v>100</v>
      </c>
      <c r="C2178" s="2">
        <v>38719.84097222222</v>
      </c>
      <c r="D2178" s="3" t="s">
        <v>33</v>
      </c>
      <c r="E2178" s="3" t="s">
        <v>37</v>
      </c>
      <c r="F2178" s="3">
        <v>0</v>
      </c>
      <c r="G2178" s="3" t="s">
        <v>101</v>
      </c>
    </row>
    <row r="2179" spans="2:7" x14ac:dyDescent="0.25">
      <c r="B2179" s="3" t="s">
        <v>100</v>
      </c>
      <c r="C2179" s="2">
        <v>38719.976388888892</v>
      </c>
      <c r="D2179" s="3" t="s">
        <v>33</v>
      </c>
      <c r="E2179" s="3" t="s">
        <v>37</v>
      </c>
      <c r="F2179" s="3">
        <v>0</v>
      </c>
      <c r="G2179" s="3" t="s">
        <v>101</v>
      </c>
    </row>
    <row r="2180" spans="2:7" x14ac:dyDescent="0.25">
      <c r="B2180" s="3" t="s">
        <v>100</v>
      </c>
      <c r="C2180" s="2">
        <v>38727.820138888892</v>
      </c>
      <c r="D2180" s="3" t="s">
        <v>15</v>
      </c>
      <c r="E2180" s="3" t="s">
        <v>15</v>
      </c>
      <c r="F2180" s="3">
        <v>0</v>
      </c>
      <c r="G2180" s="3" t="s">
        <v>101</v>
      </c>
    </row>
    <row r="2181" spans="2:7" x14ac:dyDescent="0.25">
      <c r="B2181" s="3" t="s">
        <v>100</v>
      </c>
      <c r="C2181" s="2">
        <v>38776.267361111109</v>
      </c>
      <c r="D2181" s="3" t="s">
        <v>33</v>
      </c>
      <c r="E2181" s="3" t="s">
        <v>135</v>
      </c>
      <c r="F2181" s="3">
        <v>0</v>
      </c>
      <c r="G2181" s="3" t="s">
        <v>101</v>
      </c>
    </row>
    <row r="2182" spans="2:7" x14ac:dyDescent="0.25">
      <c r="B2182" s="3" t="s">
        <v>100</v>
      </c>
      <c r="C2182" s="2">
        <v>38786.56527777778</v>
      </c>
      <c r="D2182" s="3" t="s">
        <v>33</v>
      </c>
      <c r="E2182" s="3" t="s">
        <v>135</v>
      </c>
      <c r="F2182" s="3">
        <v>0</v>
      </c>
      <c r="G2182" s="3" t="s">
        <v>101</v>
      </c>
    </row>
    <row r="2183" spans="2:7" x14ac:dyDescent="0.25">
      <c r="B2183" s="3" t="s">
        <v>100</v>
      </c>
      <c r="C2183" s="2">
        <v>38787.324305555558</v>
      </c>
      <c r="D2183" s="3" t="s">
        <v>33</v>
      </c>
      <c r="E2183" s="3" t="s">
        <v>135</v>
      </c>
      <c r="F2183" s="3">
        <v>0</v>
      </c>
      <c r="G2183" s="3" t="s">
        <v>101</v>
      </c>
    </row>
    <row r="2184" spans="2:7" x14ac:dyDescent="0.25">
      <c r="B2184" s="3" t="s">
        <v>100</v>
      </c>
      <c r="C2184" s="2">
        <v>38894.603472222225</v>
      </c>
      <c r="D2184" s="3" t="s">
        <v>7</v>
      </c>
      <c r="E2184" s="3" t="s">
        <v>19</v>
      </c>
      <c r="F2184" s="3">
        <v>0</v>
      </c>
      <c r="G2184" s="3" t="s">
        <v>101</v>
      </c>
    </row>
    <row r="2185" spans="2:7" x14ac:dyDescent="0.25">
      <c r="B2185" s="3" t="s">
        <v>100</v>
      </c>
      <c r="C2185" s="2">
        <v>38896.770138888889</v>
      </c>
      <c r="D2185" s="3" t="s">
        <v>7</v>
      </c>
      <c r="E2185" s="3" t="s">
        <v>8</v>
      </c>
      <c r="F2185" s="3">
        <v>0</v>
      </c>
      <c r="G2185" s="3" t="s">
        <v>101</v>
      </c>
    </row>
    <row r="2186" spans="2:7" x14ac:dyDescent="0.25">
      <c r="B2186" s="3" t="s">
        <v>100</v>
      </c>
      <c r="C2186" s="2">
        <v>38959.243055555555</v>
      </c>
      <c r="D2186" s="3" t="s">
        <v>15</v>
      </c>
      <c r="E2186" s="3" t="s">
        <v>15</v>
      </c>
      <c r="F2186" s="3">
        <v>0</v>
      </c>
      <c r="G2186" s="3" t="s">
        <v>101</v>
      </c>
    </row>
    <row r="2187" spans="2:7" hidden="1" x14ac:dyDescent="0.25">
      <c r="B2187" s="3" t="s">
        <v>100</v>
      </c>
      <c r="C2187" s="2">
        <v>39004.049305555556</v>
      </c>
      <c r="D2187" s="3" t="s">
        <v>33</v>
      </c>
      <c r="E2187" s="3" t="s">
        <v>34</v>
      </c>
      <c r="F2187" s="3">
        <v>0</v>
      </c>
      <c r="G2187" s="3" t="s">
        <v>101</v>
      </c>
    </row>
    <row r="2188" spans="2:7" hidden="1" x14ac:dyDescent="0.25">
      <c r="B2188" s="3" t="s">
        <v>100</v>
      </c>
      <c r="C2188" s="2">
        <v>39007.734722222223</v>
      </c>
      <c r="D2188" s="3" t="s">
        <v>10</v>
      </c>
      <c r="E2188" s="3" t="s">
        <v>11</v>
      </c>
      <c r="F2188" s="3">
        <v>0</v>
      </c>
      <c r="G2188" s="3" t="s">
        <v>101</v>
      </c>
    </row>
    <row r="2189" spans="2:7" hidden="1" x14ac:dyDescent="0.25">
      <c r="B2189" s="3" t="s">
        <v>100</v>
      </c>
      <c r="C2189" s="2">
        <v>39016.643750000003</v>
      </c>
      <c r="D2189" s="3" t="s">
        <v>10</v>
      </c>
      <c r="E2189" s="3" t="s">
        <v>11</v>
      </c>
      <c r="F2189" s="3">
        <v>0</v>
      </c>
      <c r="G2189" s="3" t="s">
        <v>101</v>
      </c>
    </row>
    <row r="2190" spans="2:7" hidden="1" x14ac:dyDescent="0.25">
      <c r="B2190" s="3" t="s">
        <v>100</v>
      </c>
      <c r="C2190" s="2">
        <v>39063.539583333331</v>
      </c>
      <c r="D2190" s="3" t="s">
        <v>33</v>
      </c>
      <c r="E2190" s="3" t="s">
        <v>178</v>
      </c>
      <c r="F2190" s="3">
        <v>0</v>
      </c>
      <c r="G2190" s="3" t="s">
        <v>101</v>
      </c>
    </row>
    <row r="2191" spans="2:7" x14ac:dyDescent="0.25">
      <c r="B2191" s="3" t="s">
        <v>100</v>
      </c>
      <c r="C2191" s="2">
        <v>39070.663888888892</v>
      </c>
      <c r="D2191" s="3" t="s">
        <v>15</v>
      </c>
      <c r="E2191" s="3" t="s">
        <v>15</v>
      </c>
      <c r="F2191" s="3">
        <v>0</v>
      </c>
      <c r="G2191" s="3" t="s">
        <v>101</v>
      </c>
    </row>
    <row r="2192" spans="2:7" hidden="1" x14ac:dyDescent="0.25">
      <c r="B2192" s="3" t="s">
        <v>100</v>
      </c>
      <c r="C2192" s="2">
        <v>39108.6875</v>
      </c>
      <c r="D2192" s="3" t="s">
        <v>10</v>
      </c>
      <c r="E2192" s="3" t="s">
        <v>36</v>
      </c>
      <c r="F2192" s="3">
        <v>0</v>
      </c>
      <c r="G2192" s="3" t="s">
        <v>101</v>
      </c>
    </row>
    <row r="2193" spans="2:7" x14ac:dyDescent="0.25">
      <c r="B2193" s="3" t="s">
        <v>100</v>
      </c>
      <c r="C2193" s="2">
        <v>39220.566666666666</v>
      </c>
      <c r="D2193" s="3" t="s">
        <v>7</v>
      </c>
      <c r="E2193" s="3" t="s">
        <v>8</v>
      </c>
      <c r="F2193" s="3">
        <v>0</v>
      </c>
      <c r="G2193" s="3" t="s">
        <v>101</v>
      </c>
    </row>
    <row r="2194" spans="2:7" x14ac:dyDescent="0.25">
      <c r="B2194" s="3" t="s">
        <v>100</v>
      </c>
      <c r="C2194" s="2">
        <v>39249.941666666666</v>
      </c>
      <c r="D2194" s="3" t="s">
        <v>15</v>
      </c>
      <c r="E2194" s="3" t="s">
        <v>15</v>
      </c>
      <c r="F2194" s="3">
        <v>0</v>
      </c>
      <c r="G2194" s="3" t="s">
        <v>101</v>
      </c>
    </row>
    <row r="2195" spans="2:7" hidden="1" x14ac:dyDescent="0.25">
      <c r="B2195" s="3" t="s">
        <v>100</v>
      </c>
      <c r="C2195" s="2">
        <v>39285.672222222223</v>
      </c>
      <c r="D2195" s="3" t="s">
        <v>10</v>
      </c>
      <c r="E2195" s="3" t="s">
        <v>11</v>
      </c>
      <c r="F2195" s="3">
        <v>0</v>
      </c>
      <c r="G2195" s="3" t="s">
        <v>101</v>
      </c>
    </row>
    <row r="2196" spans="2:7" x14ac:dyDescent="0.25">
      <c r="B2196" s="3" t="s">
        <v>100</v>
      </c>
      <c r="C2196" s="2">
        <v>39368.227083333331</v>
      </c>
      <c r="D2196" s="3" t="s">
        <v>15</v>
      </c>
      <c r="E2196" s="3" t="s">
        <v>15</v>
      </c>
      <c r="F2196" s="3">
        <v>0</v>
      </c>
      <c r="G2196" s="3" t="s">
        <v>101</v>
      </c>
    </row>
    <row r="2197" spans="2:7" x14ac:dyDescent="0.25">
      <c r="B2197" s="3" t="s">
        <v>100</v>
      </c>
      <c r="C2197" s="2">
        <v>39474.232638888891</v>
      </c>
      <c r="D2197" s="3" t="s">
        <v>33</v>
      </c>
      <c r="E2197" s="3" t="s">
        <v>37</v>
      </c>
      <c r="F2197" s="3">
        <v>0</v>
      </c>
      <c r="G2197" s="3" t="s">
        <v>101</v>
      </c>
    </row>
    <row r="2198" spans="2:7" x14ac:dyDescent="0.25">
      <c r="B2198" s="3" t="s">
        <v>100</v>
      </c>
      <c r="C2198" s="2">
        <v>39497.416666666664</v>
      </c>
      <c r="D2198" s="3" t="s">
        <v>15</v>
      </c>
      <c r="E2198" s="3" t="s">
        <v>15</v>
      </c>
      <c r="F2198" s="3">
        <v>0</v>
      </c>
      <c r="G2198" s="3" t="s">
        <v>101</v>
      </c>
    </row>
    <row r="2199" spans="2:7" x14ac:dyDescent="0.25">
      <c r="B2199" s="3" t="s">
        <v>100</v>
      </c>
      <c r="C2199" s="2">
        <v>39606.451388888891</v>
      </c>
      <c r="D2199" s="3" t="s">
        <v>15</v>
      </c>
      <c r="E2199" s="3" t="s">
        <v>15</v>
      </c>
      <c r="F2199" s="3">
        <v>0</v>
      </c>
      <c r="G2199" s="3" t="s">
        <v>101</v>
      </c>
    </row>
    <row r="2200" spans="2:7" hidden="1" x14ac:dyDescent="0.25">
      <c r="B2200" s="3" t="s">
        <v>100</v>
      </c>
      <c r="C2200" s="2">
        <v>39639.566666666666</v>
      </c>
      <c r="D2200" s="3" t="s">
        <v>12</v>
      </c>
      <c r="E2200" s="3" t="s">
        <v>13</v>
      </c>
      <c r="F2200" s="3">
        <v>1</v>
      </c>
      <c r="G2200" s="3" t="s">
        <v>101</v>
      </c>
    </row>
    <row r="2201" spans="2:7" hidden="1" x14ac:dyDescent="0.25">
      <c r="B2201" s="3" t="s">
        <v>100</v>
      </c>
      <c r="C2201" s="2">
        <v>39646.212500000001</v>
      </c>
      <c r="D2201" s="3" t="s">
        <v>10</v>
      </c>
      <c r="E2201" s="3" t="s">
        <v>11</v>
      </c>
      <c r="F2201" s="3">
        <v>0</v>
      </c>
      <c r="G2201" s="3" t="s">
        <v>101</v>
      </c>
    </row>
    <row r="2202" spans="2:7" x14ac:dyDescent="0.25">
      <c r="B2202" s="3" t="s">
        <v>100</v>
      </c>
      <c r="C2202" s="2">
        <v>39648.450694444444</v>
      </c>
      <c r="D2202" s="3" t="s">
        <v>15</v>
      </c>
      <c r="E2202" s="3" t="s">
        <v>15</v>
      </c>
      <c r="F2202" s="3">
        <v>0</v>
      </c>
      <c r="G2202" s="3" t="s">
        <v>101</v>
      </c>
    </row>
    <row r="2203" spans="2:7" x14ac:dyDescent="0.25">
      <c r="B2203" s="3" t="s">
        <v>100</v>
      </c>
      <c r="C2203" s="2">
        <v>39693.536805555559</v>
      </c>
      <c r="D2203" s="3" t="s">
        <v>15</v>
      </c>
      <c r="E2203" s="3" t="s">
        <v>15</v>
      </c>
      <c r="F2203" s="3">
        <v>0</v>
      </c>
      <c r="G2203" s="3" t="s">
        <v>101</v>
      </c>
    </row>
    <row r="2204" spans="2:7" x14ac:dyDescent="0.25">
      <c r="B2204" s="3" t="s">
        <v>100</v>
      </c>
      <c r="C2204" s="2">
        <v>39758.448611111111</v>
      </c>
      <c r="D2204" s="3" t="s">
        <v>15</v>
      </c>
      <c r="E2204" s="3" t="s">
        <v>15</v>
      </c>
      <c r="F2204" s="3">
        <v>0</v>
      </c>
      <c r="G2204" s="3" t="s">
        <v>101</v>
      </c>
    </row>
    <row r="2205" spans="2:7" hidden="1" x14ac:dyDescent="0.25">
      <c r="B2205" s="3" t="s">
        <v>100</v>
      </c>
      <c r="C2205" s="2">
        <v>39797.539583333331</v>
      </c>
      <c r="D2205" s="3" t="s">
        <v>33</v>
      </c>
      <c r="E2205" s="3" t="s">
        <v>178</v>
      </c>
      <c r="F2205" s="3">
        <v>0</v>
      </c>
      <c r="G2205" s="3" t="s">
        <v>101</v>
      </c>
    </row>
    <row r="2206" spans="2:7" hidden="1" x14ac:dyDescent="0.25">
      <c r="B2206" s="3" t="s">
        <v>100</v>
      </c>
      <c r="C2206" s="2">
        <v>39799.538194444445</v>
      </c>
      <c r="D2206" s="3" t="s">
        <v>33</v>
      </c>
      <c r="E2206" s="3" t="s">
        <v>178</v>
      </c>
      <c r="F2206" s="3">
        <v>0</v>
      </c>
      <c r="G2206" s="3" t="s">
        <v>101</v>
      </c>
    </row>
    <row r="2207" spans="2:7" x14ac:dyDescent="0.25">
      <c r="B2207" s="3" t="s">
        <v>100</v>
      </c>
      <c r="C2207" s="2">
        <v>39800.118750000001</v>
      </c>
      <c r="D2207" s="3" t="s">
        <v>15</v>
      </c>
      <c r="E2207" s="3" t="s">
        <v>15</v>
      </c>
      <c r="F2207" s="3">
        <v>0</v>
      </c>
      <c r="G2207" s="3" t="s">
        <v>101</v>
      </c>
    </row>
    <row r="2208" spans="2:7" x14ac:dyDescent="0.25">
      <c r="B2208" s="3" t="s">
        <v>100</v>
      </c>
      <c r="C2208" s="2">
        <v>39853.673611111109</v>
      </c>
      <c r="D2208" s="3" t="s">
        <v>33</v>
      </c>
      <c r="E2208" s="3" t="s">
        <v>135</v>
      </c>
      <c r="F2208" s="3">
        <v>0</v>
      </c>
      <c r="G2208" s="3" t="s">
        <v>101</v>
      </c>
    </row>
    <row r="2209" spans="2:7" x14ac:dyDescent="0.25">
      <c r="B2209" s="3" t="s">
        <v>100</v>
      </c>
      <c r="C2209" s="2">
        <v>39860.947916666664</v>
      </c>
      <c r="D2209" s="3" t="s">
        <v>7</v>
      </c>
      <c r="E2209" s="3" t="s">
        <v>8</v>
      </c>
      <c r="F2209" s="3">
        <v>0</v>
      </c>
      <c r="G2209" s="3" t="s">
        <v>101</v>
      </c>
    </row>
    <row r="2210" spans="2:7" hidden="1" x14ac:dyDescent="0.25">
      <c r="B2210" s="3" t="s">
        <v>100</v>
      </c>
      <c r="C2210" s="2">
        <v>39938.349305555559</v>
      </c>
      <c r="D2210" s="3" t="s">
        <v>12</v>
      </c>
      <c r="E2210" s="3" t="s">
        <v>71</v>
      </c>
      <c r="F2210" s="3">
        <v>0</v>
      </c>
      <c r="G2210" s="3" t="s">
        <v>101</v>
      </c>
    </row>
    <row r="2211" spans="2:7" hidden="1" x14ac:dyDescent="0.25">
      <c r="B2211" s="3" t="s">
        <v>100</v>
      </c>
      <c r="C2211" s="2">
        <v>39964.876388888886</v>
      </c>
      <c r="D2211" s="3" t="s">
        <v>10</v>
      </c>
      <c r="E2211" s="3" t="s">
        <v>11</v>
      </c>
      <c r="F2211" s="3">
        <v>0</v>
      </c>
      <c r="G2211" s="3" t="s">
        <v>101</v>
      </c>
    </row>
    <row r="2212" spans="2:7" hidden="1" x14ac:dyDescent="0.25">
      <c r="B2212" s="3" t="s">
        <v>100</v>
      </c>
      <c r="C2212" s="2">
        <v>39967.422222222223</v>
      </c>
      <c r="D2212" s="3" t="s">
        <v>33</v>
      </c>
      <c r="E2212" s="3" t="s">
        <v>34</v>
      </c>
      <c r="F2212" s="3">
        <v>0</v>
      </c>
      <c r="G2212" s="3" t="s">
        <v>101</v>
      </c>
    </row>
    <row r="2213" spans="2:7" hidden="1" x14ac:dyDescent="0.25">
      <c r="B2213" s="3" t="s">
        <v>100</v>
      </c>
      <c r="C2213" s="2">
        <v>39967.487500000003</v>
      </c>
      <c r="D2213" s="3" t="s">
        <v>33</v>
      </c>
      <c r="E2213" s="3" t="s">
        <v>34</v>
      </c>
      <c r="F2213" s="3">
        <v>0</v>
      </c>
      <c r="G2213" s="3" t="s">
        <v>101</v>
      </c>
    </row>
    <row r="2214" spans="2:7" hidden="1" x14ac:dyDescent="0.25">
      <c r="B2214" s="3" t="s">
        <v>100</v>
      </c>
      <c r="C2214" s="2">
        <v>39975.611111111109</v>
      </c>
      <c r="D2214" s="3" t="s">
        <v>7</v>
      </c>
      <c r="E2214" s="3" t="s">
        <v>62</v>
      </c>
      <c r="F2214" s="3">
        <v>0</v>
      </c>
      <c r="G2214" s="3" t="s">
        <v>101</v>
      </c>
    </row>
    <row r="2215" spans="2:7" hidden="1" x14ac:dyDescent="0.25">
      <c r="B2215" s="3" t="s">
        <v>100</v>
      </c>
      <c r="C2215" s="2">
        <v>39979.544444444444</v>
      </c>
      <c r="D2215" s="3" t="s">
        <v>7</v>
      </c>
      <c r="E2215" s="3" t="s">
        <v>138</v>
      </c>
      <c r="F2215" s="3">
        <v>0</v>
      </c>
      <c r="G2215" s="3" t="s">
        <v>101</v>
      </c>
    </row>
    <row r="2216" spans="2:7" x14ac:dyDescent="0.25">
      <c r="B2216" s="3" t="s">
        <v>100</v>
      </c>
      <c r="C2216" s="2">
        <v>40016.963888888888</v>
      </c>
      <c r="D2216" s="3" t="s">
        <v>7</v>
      </c>
      <c r="E2216" s="3" t="s">
        <v>8</v>
      </c>
      <c r="F2216" s="3">
        <v>0</v>
      </c>
      <c r="G2216" s="3" t="s">
        <v>101</v>
      </c>
    </row>
    <row r="2217" spans="2:7" x14ac:dyDescent="0.25">
      <c r="B2217" s="3" t="s">
        <v>100</v>
      </c>
      <c r="C2217" s="2">
        <v>40030.569444444445</v>
      </c>
      <c r="D2217" s="3" t="s">
        <v>7</v>
      </c>
      <c r="E2217" s="3" t="s">
        <v>41</v>
      </c>
      <c r="F2217" s="3">
        <v>0</v>
      </c>
      <c r="G2217" s="3" t="s">
        <v>101</v>
      </c>
    </row>
    <row r="2218" spans="2:7" hidden="1" x14ac:dyDescent="0.25">
      <c r="B2218" s="3" t="s">
        <v>100</v>
      </c>
      <c r="C2218" s="2">
        <v>40055.71597222222</v>
      </c>
      <c r="D2218" s="3" t="s">
        <v>10</v>
      </c>
      <c r="E2218" s="3" t="s">
        <v>11</v>
      </c>
      <c r="F2218" s="3">
        <v>0</v>
      </c>
      <c r="G2218" s="3" t="s">
        <v>101</v>
      </c>
    </row>
    <row r="2219" spans="2:7" x14ac:dyDescent="0.25">
      <c r="B2219" s="3" t="s">
        <v>100</v>
      </c>
      <c r="C2219" s="2">
        <v>40100.291666666664</v>
      </c>
      <c r="D2219" s="3" t="s">
        <v>15</v>
      </c>
      <c r="E2219" s="3" t="s">
        <v>15</v>
      </c>
      <c r="F2219" s="3">
        <v>0</v>
      </c>
      <c r="G2219" s="3" t="s">
        <v>101</v>
      </c>
    </row>
    <row r="2220" spans="2:7" x14ac:dyDescent="0.25">
      <c r="B2220" s="3" t="s">
        <v>100</v>
      </c>
      <c r="C2220" s="2">
        <v>40146.407638888886</v>
      </c>
      <c r="D2220" s="3" t="s">
        <v>33</v>
      </c>
      <c r="E2220" s="3" t="s">
        <v>135</v>
      </c>
      <c r="F2220" s="3">
        <v>0</v>
      </c>
      <c r="G2220" s="3" t="s">
        <v>101</v>
      </c>
    </row>
    <row r="2221" spans="2:7" x14ac:dyDescent="0.25">
      <c r="B2221" s="3" t="s">
        <v>100</v>
      </c>
      <c r="C2221" s="2">
        <v>40154.597916666666</v>
      </c>
      <c r="D2221" s="3" t="s">
        <v>33</v>
      </c>
      <c r="E2221" s="3" t="s">
        <v>37</v>
      </c>
      <c r="F2221" s="3">
        <v>0</v>
      </c>
      <c r="G2221" s="3" t="s">
        <v>101</v>
      </c>
    </row>
    <row r="2222" spans="2:7" x14ac:dyDescent="0.25">
      <c r="B2222" s="3" t="s">
        <v>100</v>
      </c>
      <c r="C2222" s="2">
        <v>40154.732638888891</v>
      </c>
      <c r="D2222" s="3" t="s">
        <v>33</v>
      </c>
      <c r="E2222" s="3" t="s">
        <v>37</v>
      </c>
      <c r="F2222" s="3">
        <v>0</v>
      </c>
      <c r="G2222" s="3" t="s">
        <v>101</v>
      </c>
    </row>
    <row r="2223" spans="2:7" x14ac:dyDescent="0.25">
      <c r="B2223" s="3" t="s">
        <v>100</v>
      </c>
      <c r="C2223" s="2">
        <v>40154.902777777781</v>
      </c>
      <c r="D2223" s="3" t="s">
        <v>33</v>
      </c>
      <c r="E2223" s="3" t="s">
        <v>37</v>
      </c>
      <c r="F2223" s="3">
        <v>0</v>
      </c>
      <c r="G2223" s="3" t="s">
        <v>101</v>
      </c>
    </row>
    <row r="2224" spans="2:7" x14ac:dyDescent="0.25">
      <c r="B2224" s="3" t="s">
        <v>100</v>
      </c>
      <c r="C2224" s="2">
        <v>40156.470833333333</v>
      </c>
      <c r="D2224" s="3" t="s">
        <v>33</v>
      </c>
      <c r="E2224" s="3" t="s">
        <v>37</v>
      </c>
      <c r="F2224" s="3">
        <v>0</v>
      </c>
      <c r="G2224" s="3" t="s">
        <v>101</v>
      </c>
    </row>
    <row r="2225" spans="2:7" x14ac:dyDescent="0.25">
      <c r="B2225" s="3" t="s">
        <v>100</v>
      </c>
      <c r="C2225" s="2">
        <v>40160.390972222223</v>
      </c>
      <c r="D2225" s="3" t="s">
        <v>15</v>
      </c>
      <c r="E2225" s="3" t="s">
        <v>15</v>
      </c>
      <c r="F2225" s="3">
        <v>0</v>
      </c>
      <c r="G2225" s="3" t="s">
        <v>101</v>
      </c>
    </row>
    <row r="2226" spans="2:7" x14ac:dyDescent="0.25">
      <c r="B2226" s="3" t="s">
        <v>100</v>
      </c>
      <c r="C2226" s="2">
        <v>40190.593055555553</v>
      </c>
      <c r="D2226" s="3" t="s">
        <v>15</v>
      </c>
      <c r="E2226" s="3" t="s">
        <v>15</v>
      </c>
      <c r="F2226" s="3">
        <v>0</v>
      </c>
      <c r="G2226" s="3" t="s">
        <v>101</v>
      </c>
    </row>
    <row r="2227" spans="2:7" hidden="1" x14ac:dyDescent="0.25">
      <c r="B2227" s="3" t="s">
        <v>100</v>
      </c>
      <c r="C2227" s="2">
        <v>40196.563194444447</v>
      </c>
      <c r="D2227" s="3" t="s">
        <v>33</v>
      </c>
      <c r="E2227" s="3" t="s">
        <v>151</v>
      </c>
      <c r="F2227" s="3">
        <v>0</v>
      </c>
      <c r="G2227" s="3" t="s">
        <v>101</v>
      </c>
    </row>
    <row r="2228" spans="2:7" hidden="1" x14ac:dyDescent="0.25">
      <c r="B2228" s="3" t="s">
        <v>100</v>
      </c>
      <c r="C2228" s="2">
        <v>40197.583333333336</v>
      </c>
      <c r="D2228" s="3" t="s">
        <v>33</v>
      </c>
      <c r="E2228" s="3" t="s">
        <v>151</v>
      </c>
      <c r="F2228" s="3">
        <v>0</v>
      </c>
      <c r="G2228" s="3" t="s">
        <v>101</v>
      </c>
    </row>
    <row r="2229" spans="2:7" x14ac:dyDescent="0.25">
      <c r="B2229" s="3" t="s">
        <v>100</v>
      </c>
      <c r="C2229" s="2">
        <v>40197.614583333336</v>
      </c>
      <c r="D2229" s="3" t="s">
        <v>33</v>
      </c>
      <c r="E2229" s="3" t="s">
        <v>37</v>
      </c>
      <c r="F2229" s="3">
        <v>0</v>
      </c>
      <c r="G2229" s="3" t="s">
        <v>101</v>
      </c>
    </row>
    <row r="2230" spans="2:7" x14ac:dyDescent="0.25">
      <c r="B2230" s="3" t="s">
        <v>100</v>
      </c>
      <c r="C2230" s="2">
        <v>40199.515972222223</v>
      </c>
      <c r="D2230" s="3" t="s">
        <v>33</v>
      </c>
      <c r="E2230" s="3" t="s">
        <v>135</v>
      </c>
      <c r="F2230" s="3">
        <v>0</v>
      </c>
      <c r="G2230" s="3" t="s">
        <v>101</v>
      </c>
    </row>
    <row r="2231" spans="2:7" x14ac:dyDescent="0.25">
      <c r="B2231" s="3" t="s">
        <v>100</v>
      </c>
      <c r="C2231" s="2">
        <v>40199.637499999997</v>
      </c>
      <c r="D2231" s="3" t="s">
        <v>33</v>
      </c>
      <c r="E2231" s="3" t="s">
        <v>135</v>
      </c>
      <c r="F2231" s="3">
        <v>0</v>
      </c>
      <c r="G2231" s="3" t="s">
        <v>101</v>
      </c>
    </row>
    <row r="2232" spans="2:7" x14ac:dyDescent="0.25">
      <c r="B2232" s="3" t="s">
        <v>100</v>
      </c>
      <c r="C2232" s="2">
        <v>40200.355555555558</v>
      </c>
      <c r="D2232" s="3" t="s">
        <v>33</v>
      </c>
      <c r="E2232" s="3" t="s">
        <v>135</v>
      </c>
      <c r="F2232" s="3">
        <v>0</v>
      </c>
      <c r="G2232" s="3" t="s">
        <v>101</v>
      </c>
    </row>
    <row r="2233" spans="2:7" hidden="1" x14ac:dyDescent="0.25">
      <c r="B2233" s="3" t="s">
        <v>100</v>
      </c>
      <c r="C2233" s="2">
        <v>40200.754166666666</v>
      </c>
      <c r="D2233" s="3" t="s">
        <v>33</v>
      </c>
      <c r="E2233" s="3" t="s">
        <v>34</v>
      </c>
      <c r="F2233" s="3">
        <v>0</v>
      </c>
      <c r="G2233" s="3" t="s">
        <v>101</v>
      </c>
    </row>
    <row r="2234" spans="2:7" x14ac:dyDescent="0.25">
      <c r="B2234" s="3" t="s">
        <v>100</v>
      </c>
      <c r="C2234" s="2">
        <v>40209.431250000001</v>
      </c>
      <c r="D2234" s="3" t="s">
        <v>7</v>
      </c>
      <c r="E2234" s="3" t="s">
        <v>41</v>
      </c>
      <c r="F2234" s="3">
        <v>0</v>
      </c>
      <c r="G2234" s="3" t="s">
        <v>101</v>
      </c>
    </row>
    <row r="2235" spans="2:7" hidden="1" x14ac:dyDescent="0.25">
      <c r="B2235" s="3" t="s">
        <v>100</v>
      </c>
      <c r="C2235" s="2">
        <v>40225.628472222219</v>
      </c>
      <c r="D2235" s="3" t="s">
        <v>10</v>
      </c>
      <c r="E2235" s="3" t="s">
        <v>85</v>
      </c>
      <c r="F2235" s="3">
        <v>0</v>
      </c>
      <c r="G2235" s="3" t="s">
        <v>101</v>
      </c>
    </row>
    <row r="2236" spans="2:7" hidden="1" x14ac:dyDescent="0.25">
      <c r="B2236" s="3" t="s">
        <v>100</v>
      </c>
      <c r="C2236" s="2">
        <v>40226.9</v>
      </c>
      <c r="D2236" s="3" t="s">
        <v>10</v>
      </c>
      <c r="E2236" s="3" t="s">
        <v>11</v>
      </c>
      <c r="F2236" s="3">
        <v>0</v>
      </c>
      <c r="G2236" s="3" t="s">
        <v>101</v>
      </c>
    </row>
    <row r="2237" spans="2:7" hidden="1" x14ac:dyDescent="0.25">
      <c r="B2237" s="3" t="s">
        <v>100</v>
      </c>
      <c r="C2237" s="2">
        <v>40306.927083333336</v>
      </c>
      <c r="D2237" s="3" t="s">
        <v>7</v>
      </c>
      <c r="E2237" s="3" t="s">
        <v>62</v>
      </c>
      <c r="F2237" s="3">
        <v>0</v>
      </c>
      <c r="G2237" s="3" t="s">
        <v>101</v>
      </c>
    </row>
    <row r="2238" spans="2:7" x14ac:dyDescent="0.25">
      <c r="B2238" s="3" t="s">
        <v>100</v>
      </c>
      <c r="C2238" s="2">
        <v>40311.252083333333</v>
      </c>
      <c r="D2238" s="3" t="s">
        <v>15</v>
      </c>
      <c r="E2238" s="3" t="s">
        <v>15</v>
      </c>
      <c r="F2238" s="3">
        <v>0</v>
      </c>
      <c r="G2238" s="3" t="s">
        <v>101</v>
      </c>
    </row>
    <row r="2239" spans="2:7" x14ac:dyDescent="0.25">
      <c r="B2239" s="3" t="s">
        <v>100</v>
      </c>
      <c r="C2239" s="2">
        <v>40323.38958333333</v>
      </c>
      <c r="D2239" s="3" t="s">
        <v>7</v>
      </c>
      <c r="E2239" s="3" t="s">
        <v>61</v>
      </c>
      <c r="F2239" s="3">
        <v>0</v>
      </c>
      <c r="G2239" s="3" t="s">
        <v>101</v>
      </c>
    </row>
    <row r="2240" spans="2:7" x14ac:dyDescent="0.25">
      <c r="B2240" s="3" t="s">
        <v>100</v>
      </c>
      <c r="C2240" s="2">
        <v>40347.494444444441</v>
      </c>
      <c r="D2240" s="3" t="s">
        <v>15</v>
      </c>
      <c r="E2240" s="3" t="s">
        <v>15</v>
      </c>
      <c r="F2240" s="3">
        <v>0</v>
      </c>
      <c r="G2240" s="3" t="s">
        <v>101</v>
      </c>
    </row>
    <row r="2241" spans="2:7" hidden="1" x14ac:dyDescent="0.25">
      <c r="B2241" s="3" t="s">
        <v>100</v>
      </c>
      <c r="C2241" s="2">
        <v>40394.643055555556</v>
      </c>
      <c r="D2241" s="3" t="s">
        <v>10</v>
      </c>
      <c r="E2241" s="3" t="s">
        <v>11</v>
      </c>
      <c r="F2241" s="3">
        <v>0</v>
      </c>
      <c r="G2241" s="3" t="s">
        <v>101</v>
      </c>
    </row>
    <row r="2242" spans="2:7" hidden="1" x14ac:dyDescent="0.25">
      <c r="B2242" s="3" t="s">
        <v>100</v>
      </c>
      <c r="C2242" s="2">
        <v>40423.523611111108</v>
      </c>
      <c r="D2242" s="3" t="s">
        <v>10</v>
      </c>
      <c r="E2242" s="3" t="s">
        <v>11</v>
      </c>
      <c r="F2242" s="3">
        <v>0</v>
      </c>
      <c r="G2242" s="3" t="s">
        <v>101</v>
      </c>
    </row>
    <row r="2243" spans="2:7" hidden="1" x14ac:dyDescent="0.25">
      <c r="B2243" s="3" t="s">
        <v>100</v>
      </c>
      <c r="C2243" s="2">
        <v>40455.760416666664</v>
      </c>
      <c r="D2243" s="3" t="s">
        <v>33</v>
      </c>
      <c r="E2243" s="3" t="s">
        <v>34</v>
      </c>
      <c r="F2243" s="3">
        <v>0</v>
      </c>
      <c r="G2243" s="3" t="s">
        <v>101</v>
      </c>
    </row>
    <row r="2244" spans="2:7" x14ac:dyDescent="0.25">
      <c r="B2244" s="3" t="s">
        <v>100</v>
      </c>
      <c r="C2244" s="2">
        <v>40470.09652777778</v>
      </c>
      <c r="D2244" s="3" t="s">
        <v>33</v>
      </c>
      <c r="E2244" s="3" t="s">
        <v>135</v>
      </c>
      <c r="F2244" s="3">
        <v>0</v>
      </c>
      <c r="G2244" s="3" t="s">
        <v>101</v>
      </c>
    </row>
    <row r="2245" spans="2:7" x14ac:dyDescent="0.25">
      <c r="B2245" s="3" t="s">
        <v>100</v>
      </c>
      <c r="C2245" s="2">
        <v>40470.246527777781</v>
      </c>
      <c r="D2245" s="3" t="s">
        <v>33</v>
      </c>
      <c r="E2245" s="3" t="s">
        <v>135</v>
      </c>
      <c r="F2245" s="3">
        <v>0</v>
      </c>
      <c r="G2245" s="3" t="s">
        <v>101</v>
      </c>
    </row>
    <row r="2246" spans="2:7" hidden="1" x14ac:dyDescent="0.25">
      <c r="B2246" s="3" t="s">
        <v>100</v>
      </c>
      <c r="C2246" s="2">
        <v>40470.311111111114</v>
      </c>
      <c r="D2246" s="3" t="s">
        <v>33</v>
      </c>
      <c r="E2246" s="3" t="s">
        <v>34</v>
      </c>
      <c r="F2246" s="3">
        <v>0</v>
      </c>
      <c r="G2246" s="3" t="s">
        <v>101</v>
      </c>
    </row>
    <row r="2247" spans="2:7" hidden="1" x14ac:dyDescent="0.25">
      <c r="B2247" s="3" t="s">
        <v>100</v>
      </c>
      <c r="C2247" s="2">
        <v>40470.368750000001</v>
      </c>
      <c r="D2247" s="3" t="s">
        <v>33</v>
      </c>
      <c r="E2247" s="3" t="s">
        <v>34</v>
      </c>
      <c r="F2247" s="3">
        <v>0</v>
      </c>
      <c r="G2247" s="3" t="s">
        <v>101</v>
      </c>
    </row>
    <row r="2248" spans="2:7" hidden="1" x14ac:dyDescent="0.25">
      <c r="B2248" s="3" t="s">
        <v>100</v>
      </c>
      <c r="C2248" s="2">
        <v>40470.368750000001</v>
      </c>
      <c r="D2248" s="3" t="s">
        <v>33</v>
      </c>
      <c r="E2248" s="3" t="s">
        <v>34</v>
      </c>
      <c r="F2248" s="3">
        <v>0</v>
      </c>
      <c r="G2248" s="3" t="s">
        <v>101</v>
      </c>
    </row>
    <row r="2249" spans="2:7" hidden="1" x14ac:dyDescent="0.25">
      <c r="B2249" s="3" t="s">
        <v>100</v>
      </c>
      <c r="C2249" s="2">
        <v>40470.400000000001</v>
      </c>
      <c r="D2249" s="3" t="s">
        <v>33</v>
      </c>
      <c r="E2249" s="3" t="s">
        <v>34</v>
      </c>
      <c r="F2249" s="3">
        <v>0</v>
      </c>
      <c r="G2249" s="3" t="s">
        <v>101</v>
      </c>
    </row>
    <row r="2250" spans="2:7" hidden="1" x14ac:dyDescent="0.25">
      <c r="B2250" s="3" t="s">
        <v>100</v>
      </c>
      <c r="C2250" s="2">
        <v>40470.668749999997</v>
      </c>
      <c r="D2250" s="3" t="s">
        <v>33</v>
      </c>
      <c r="E2250" s="3" t="s">
        <v>34</v>
      </c>
      <c r="F2250" s="3">
        <v>0</v>
      </c>
      <c r="G2250" s="3" t="s">
        <v>101</v>
      </c>
    </row>
    <row r="2251" spans="2:7" x14ac:dyDescent="0.25">
      <c r="B2251" s="3" t="s">
        <v>100</v>
      </c>
      <c r="C2251" s="2">
        <v>40532.208333333336</v>
      </c>
      <c r="D2251" s="3" t="s">
        <v>33</v>
      </c>
      <c r="E2251" s="3" t="s">
        <v>135</v>
      </c>
      <c r="F2251" s="3">
        <v>0</v>
      </c>
      <c r="G2251" s="3" t="s">
        <v>101</v>
      </c>
    </row>
    <row r="2252" spans="2:7" hidden="1" x14ac:dyDescent="0.25">
      <c r="B2252" s="3" t="s">
        <v>100</v>
      </c>
      <c r="C2252" s="2">
        <v>40532.732638888891</v>
      </c>
      <c r="D2252" s="3" t="s">
        <v>33</v>
      </c>
      <c r="E2252" s="3" t="s">
        <v>139</v>
      </c>
      <c r="F2252" s="3">
        <v>0</v>
      </c>
      <c r="G2252" s="3" t="s">
        <v>101</v>
      </c>
    </row>
    <row r="2253" spans="2:7" hidden="1" x14ac:dyDescent="0.25">
      <c r="B2253" s="3" t="s">
        <v>100</v>
      </c>
      <c r="C2253" s="2">
        <v>40590.586805555555</v>
      </c>
      <c r="D2253" s="3" t="s">
        <v>7</v>
      </c>
      <c r="E2253" s="3" t="s">
        <v>62</v>
      </c>
      <c r="F2253" s="3">
        <v>0</v>
      </c>
      <c r="G2253" s="3" t="s">
        <v>101</v>
      </c>
    </row>
    <row r="2254" spans="2:7" x14ac:dyDescent="0.25">
      <c r="B2254" s="3" t="s">
        <v>100</v>
      </c>
      <c r="C2254" s="2">
        <v>40611.600694444445</v>
      </c>
      <c r="D2254" s="3" t="s">
        <v>7</v>
      </c>
      <c r="E2254" s="3" t="s">
        <v>16</v>
      </c>
      <c r="F2254" s="3">
        <v>0</v>
      </c>
      <c r="G2254" s="3" t="s">
        <v>101</v>
      </c>
    </row>
    <row r="2255" spans="2:7" x14ac:dyDescent="0.25">
      <c r="B2255" s="3" t="s">
        <v>100</v>
      </c>
      <c r="C2255" s="2">
        <v>40683.522916666669</v>
      </c>
      <c r="D2255" s="3" t="s">
        <v>15</v>
      </c>
      <c r="E2255" s="3" t="s">
        <v>15</v>
      </c>
      <c r="F2255" s="3">
        <v>0</v>
      </c>
      <c r="G2255" s="3" t="s">
        <v>101</v>
      </c>
    </row>
    <row r="2256" spans="2:7" hidden="1" x14ac:dyDescent="0.25">
      <c r="B2256" s="3" t="s">
        <v>100</v>
      </c>
      <c r="C2256" s="2">
        <v>40693.726388888892</v>
      </c>
      <c r="D2256" s="3" t="s">
        <v>28</v>
      </c>
      <c r="E2256" s="3" t="s">
        <v>29</v>
      </c>
      <c r="F2256" s="3">
        <v>0</v>
      </c>
      <c r="G2256" s="3" t="s">
        <v>101</v>
      </c>
    </row>
    <row r="2257" spans="2:7" x14ac:dyDescent="0.25">
      <c r="B2257" s="3" t="s">
        <v>100</v>
      </c>
      <c r="C2257" s="2">
        <v>40723.820138888892</v>
      </c>
      <c r="D2257" s="3" t="s">
        <v>15</v>
      </c>
      <c r="E2257" s="3" t="s">
        <v>15</v>
      </c>
      <c r="F2257" s="3">
        <v>0</v>
      </c>
      <c r="G2257" s="3" t="s">
        <v>101</v>
      </c>
    </row>
    <row r="2258" spans="2:7" x14ac:dyDescent="0.25">
      <c r="B2258" s="3" t="s">
        <v>100</v>
      </c>
      <c r="C2258" s="2">
        <v>40791.445833333331</v>
      </c>
      <c r="D2258" s="3" t="s">
        <v>33</v>
      </c>
      <c r="E2258" s="3" t="s">
        <v>37</v>
      </c>
      <c r="F2258" s="3">
        <v>0</v>
      </c>
      <c r="G2258" s="3" t="s">
        <v>101</v>
      </c>
    </row>
    <row r="2259" spans="2:7" hidden="1" x14ac:dyDescent="0.25">
      <c r="B2259" s="3" t="s">
        <v>100</v>
      </c>
      <c r="C2259" s="2">
        <v>40821.800694444442</v>
      </c>
      <c r="D2259" s="3" t="s">
        <v>7</v>
      </c>
      <c r="E2259" s="3" t="s">
        <v>62</v>
      </c>
      <c r="F2259" s="3">
        <v>0</v>
      </c>
      <c r="G2259" s="3" t="s">
        <v>101</v>
      </c>
    </row>
    <row r="2260" spans="2:7" hidden="1" x14ac:dyDescent="0.25">
      <c r="B2260" s="3" t="s">
        <v>100</v>
      </c>
      <c r="C2260" s="2">
        <v>40821.852777777778</v>
      </c>
      <c r="D2260" s="3" t="s">
        <v>7</v>
      </c>
      <c r="E2260" s="3" t="s">
        <v>155</v>
      </c>
      <c r="F2260" s="3">
        <v>0</v>
      </c>
      <c r="G2260" s="3" t="s">
        <v>101</v>
      </c>
    </row>
    <row r="2261" spans="2:7" x14ac:dyDescent="0.25">
      <c r="B2261" s="3" t="s">
        <v>100</v>
      </c>
      <c r="C2261" s="2">
        <v>40828.578472222223</v>
      </c>
      <c r="D2261" s="3" t="s">
        <v>15</v>
      </c>
      <c r="E2261" s="3" t="s">
        <v>15</v>
      </c>
      <c r="F2261" s="3">
        <v>0</v>
      </c>
      <c r="G2261" s="3" t="s">
        <v>101</v>
      </c>
    </row>
    <row r="2262" spans="2:7" hidden="1" x14ac:dyDescent="0.25">
      <c r="B2262" s="3" t="s">
        <v>100</v>
      </c>
      <c r="C2262" s="2">
        <v>40904.943749999999</v>
      </c>
      <c r="D2262" s="3" t="s">
        <v>12</v>
      </c>
      <c r="E2262" s="3" t="s">
        <v>13</v>
      </c>
      <c r="F2262" s="3">
        <v>0</v>
      </c>
      <c r="G2262" s="3" t="s">
        <v>101</v>
      </c>
    </row>
    <row r="2263" spans="2:7" x14ac:dyDescent="0.25">
      <c r="B2263" s="3" t="s">
        <v>100</v>
      </c>
      <c r="C2263" s="2">
        <v>40953.25277777778</v>
      </c>
      <c r="D2263" s="3" t="s">
        <v>10</v>
      </c>
      <c r="E2263" s="3" t="s">
        <v>118</v>
      </c>
      <c r="F2263" s="3">
        <v>0</v>
      </c>
      <c r="G2263" s="3" t="s">
        <v>101</v>
      </c>
    </row>
    <row r="2264" spans="2:7" x14ac:dyDescent="0.25">
      <c r="B2264" s="3" t="s">
        <v>100</v>
      </c>
      <c r="C2264" s="2">
        <v>40980.554861111108</v>
      </c>
      <c r="D2264" s="3" t="s">
        <v>7</v>
      </c>
      <c r="E2264" s="3" t="s">
        <v>8</v>
      </c>
      <c r="F2264" s="3">
        <v>0</v>
      </c>
      <c r="G2264" s="3" t="s">
        <v>101</v>
      </c>
    </row>
    <row r="2265" spans="2:7" x14ac:dyDescent="0.25">
      <c r="B2265" s="3" t="s">
        <v>100</v>
      </c>
      <c r="C2265" s="2">
        <v>41090.52847222222</v>
      </c>
      <c r="D2265" s="3" t="s">
        <v>15</v>
      </c>
      <c r="E2265" s="3" t="s">
        <v>15</v>
      </c>
      <c r="F2265" s="3">
        <v>0</v>
      </c>
      <c r="G2265" s="3" t="s">
        <v>101</v>
      </c>
    </row>
    <row r="2266" spans="2:7" x14ac:dyDescent="0.25">
      <c r="B2266" s="3" t="s">
        <v>100</v>
      </c>
      <c r="C2266" s="2">
        <v>41118.409722222219</v>
      </c>
      <c r="D2266" s="3" t="s">
        <v>15</v>
      </c>
      <c r="E2266" s="3" t="s">
        <v>15</v>
      </c>
      <c r="F2266" s="3">
        <v>0</v>
      </c>
      <c r="G2266" s="3" t="s">
        <v>101</v>
      </c>
    </row>
    <row r="2267" spans="2:7" hidden="1" x14ac:dyDescent="0.25">
      <c r="B2267" s="3" t="s">
        <v>100</v>
      </c>
      <c r="C2267" s="2">
        <v>41161.673611111109</v>
      </c>
      <c r="D2267" s="3" t="s">
        <v>33</v>
      </c>
      <c r="E2267" s="3" t="s">
        <v>34</v>
      </c>
      <c r="F2267" s="3">
        <v>0</v>
      </c>
      <c r="G2267" s="3" t="s">
        <v>101</v>
      </c>
    </row>
    <row r="2268" spans="2:7" hidden="1" x14ac:dyDescent="0.25">
      <c r="B2268" s="3" t="s">
        <v>100</v>
      </c>
      <c r="C2268" s="2">
        <v>41161.949305555558</v>
      </c>
      <c r="D2268" s="3" t="s">
        <v>33</v>
      </c>
      <c r="E2268" s="3" t="s">
        <v>34</v>
      </c>
      <c r="F2268" s="3">
        <v>0</v>
      </c>
      <c r="G2268" s="3" t="s">
        <v>101</v>
      </c>
    </row>
    <row r="2269" spans="2:7" hidden="1" x14ac:dyDescent="0.25">
      <c r="B2269" s="3" t="s">
        <v>100</v>
      </c>
      <c r="C2269" s="2">
        <v>41162.177083333336</v>
      </c>
      <c r="D2269" s="3" t="s">
        <v>33</v>
      </c>
      <c r="E2269" s="3" t="s">
        <v>34</v>
      </c>
      <c r="F2269" s="3">
        <v>0</v>
      </c>
      <c r="G2269" s="3" t="s">
        <v>101</v>
      </c>
    </row>
    <row r="2270" spans="2:7" hidden="1" x14ac:dyDescent="0.25">
      <c r="B2270" s="3" t="s">
        <v>100</v>
      </c>
      <c r="C2270" s="2">
        <v>41163.429166666669</v>
      </c>
      <c r="D2270" s="3" t="s">
        <v>33</v>
      </c>
      <c r="E2270" s="3" t="s">
        <v>34</v>
      </c>
      <c r="F2270" s="3">
        <v>0</v>
      </c>
      <c r="G2270" s="3" t="s">
        <v>101</v>
      </c>
    </row>
    <row r="2271" spans="2:7" hidden="1" x14ac:dyDescent="0.25">
      <c r="B2271" s="3" t="s">
        <v>100</v>
      </c>
      <c r="C2271" s="2">
        <v>41203.554861111108</v>
      </c>
      <c r="D2271" s="3" t="s">
        <v>7</v>
      </c>
      <c r="E2271" s="3" t="s">
        <v>62</v>
      </c>
      <c r="F2271" s="3">
        <v>0</v>
      </c>
      <c r="G2271" s="3" t="s">
        <v>101</v>
      </c>
    </row>
    <row r="2272" spans="2:7" hidden="1" x14ac:dyDescent="0.25">
      <c r="B2272" s="3" t="s">
        <v>100</v>
      </c>
      <c r="C2272" s="2">
        <v>41256.581944444442</v>
      </c>
      <c r="D2272" s="3" t="s">
        <v>33</v>
      </c>
      <c r="E2272" s="3" t="s">
        <v>34</v>
      </c>
      <c r="F2272" s="3">
        <v>0</v>
      </c>
      <c r="G2272" s="3" t="s">
        <v>101</v>
      </c>
    </row>
    <row r="2273" spans="2:7" x14ac:dyDescent="0.25">
      <c r="B2273" s="3" t="s">
        <v>100</v>
      </c>
      <c r="C2273" s="2">
        <v>41273.497916666667</v>
      </c>
      <c r="D2273" s="3" t="s">
        <v>33</v>
      </c>
      <c r="E2273" s="3" t="s">
        <v>135</v>
      </c>
      <c r="F2273" s="3">
        <v>0</v>
      </c>
      <c r="G2273" s="3" t="s">
        <v>101</v>
      </c>
    </row>
    <row r="2274" spans="2:7" x14ac:dyDescent="0.25">
      <c r="B2274" s="3" t="s">
        <v>100</v>
      </c>
      <c r="C2274" s="2">
        <v>41352.699999999997</v>
      </c>
      <c r="D2274" s="3" t="s">
        <v>15</v>
      </c>
      <c r="E2274" s="3" t="s">
        <v>15</v>
      </c>
      <c r="F2274" s="3">
        <v>0</v>
      </c>
      <c r="G2274" s="3" t="s">
        <v>101</v>
      </c>
    </row>
    <row r="2275" spans="2:7" x14ac:dyDescent="0.25">
      <c r="B2275" s="3" t="s">
        <v>100</v>
      </c>
      <c r="C2275" s="2">
        <v>41360.371527777781</v>
      </c>
      <c r="D2275" s="3" t="s">
        <v>15</v>
      </c>
      <c r="E2275" s="3" t="s">
        <v>15</v>
      </c>
      <c r="F2275" s="3">
        <v>0</v>
      </c>
      <c r="G2275" s="3" t="s">
        <v>101</v>
      </c>
    </row>
    <row r="2276" spans="2:7" x14ac:dyDescent="0.25">
      <c r="B2276" s="3" t="s">
        <v>100</v>
      </c>
      <c r="C2276" s="2">
        <v>41432.273611111108</v>
      </c>
      <c r="D2276" s="3" t="s">
        <v>7</v>
      </c>
      <c r="E2276" s="3" t="s">
        <v>19</v>
      </c>
      <c r="F2276" s="3">
        <v>0</v>
      </c>
      <c r="G2276" s="3" t="s">
        <v>101</v>
      </c>
    </row>
    <row r="2277" spans="2:7" hidden="1" x14ac:dyDescent="0.25">
      <c r="B2277" s="3" t="s">
        <v>100</v>
      </c>
      <c r="C2277" s="2">
        <v>41439.779861111114</v>
      </c>
      <c r="D2277" s="3" t="s">
        <v>7</v>
      </c>
      <c r="E2277" s="3" t="s">
        <v>14</v>
      </c>
      <c r="F2277" s="3">
        <v>0</v>
      </c>
      <c r="G2277" s="3" t="s">
        <v>101</v>
      </c>
    </row>
    <row r="2278" spans="2:7" hidden="1" x14ac:dyDescent="0.25">
      <c r="B2278" s="3" t="s">
        <v>100</v>
      </c>
      <c r="C2278" s="2">
        <v>41530.087500000001</v>
      </c>
      <c r="D2278" s="3" t="s">
        <v>10</v>
      </c>
      <c r="E2278" s="3" t="s">
        <v>36</v>
      </c>
      <c r="F2278" s="3">
        <v>0</v>
      </c>
      <c r="G2278" s="3" t="s">
        <v>101</v>
      </c>
    </row>
    <row r="2279" spans="2:7" hidden="1" x14ac:dyDescent="0.25">
      <c r="B2279" s="3" t="s">
        <v>100</v>
      </c>
      <c r="C2279" s="2">
        <v>41544.750694444447</v>
      </c>
      <c r="D2279" s="3" t="s">
        <v>7</v>
      </c>
      <c r="E2279" s="3" t="s">
        <v>62</v>
      </c>
      <c r="F2279" s="3">
        <v>0</v>
      </c>
      <c r="G2279" s="3" t="s">
        <v>101</v>
      </c>
    </row>
    <row r="2280" spans="2:7" hidden="1" x14ac:dyDescent="0.25">
      <c r="B2280" s="3" t="s">
        <v>100</v>
      </c>
      <c r="C2280" s="2">
        <v>41629.313888888886</v>
      </c>
      <c r="D2280" s="3" t="s">
        <v>10</v>
      </c>
      <c r="E2280" s="3" t="s">
        <v>11</v>
      </c>
      <c r="F2280" s="3">
        <v>0</v>
      </c>
      <c r="G2280" s="3" t="s">
        <v>101</v>
      </c>
    </row>
    <row r="2281" spans="2:7" x14ac:dyDescent="0.25">
      <c r="B2281" s="3" t="s">
        <v>100</v>
      </c>
      <c r="C2281" s="2">
        <v>41699.124305555553</v>
      </c>
      <c r="D2281" s="3" t="s">
        <v>33</v>
      </c>
      <c r="E2281" s="3" t="s">
        <v>135</v>
      </c>
      <c r="F2281" s="3">
        <v>0</v>
      </c>
      <c r="G2281" s="3" t="s">
        <v>101</v>
      </c>
    </row>
    <row r="2282" spans="2:7" hidden="1" x14ac:dyDescent="0.25">
      <c r="B2282" s="3" t="s">
        <v>100</v>
      </c>
      <c r="C2282" s="2">
        <v>41699.427083333336</v>
      </c>
      <c r="D2282" s="3" t="s">
        <v>33</v>
      </c>
      <c r="E2282" s="3" t="s">
        <v>34</v>
      </c>
      <c r="F2282" s="3">
        <v>0</v>
      </c>
      <c r="G2282" s="3" t="s">
        <v>101</v>
      </c>
    </row>
    <row r="2283" spans="2:7" x14ac:dyDescent="0.25">
      <c r="B2283" s="3" t="s">
        <v>100</v>
      </c>
      <c r="C2283" s="2">
        <v>41752.511805555558</v>
      </c>
      <c r="D2283" s="3" t="s">
        <v>7</v>
      </c>
      <c r="E2283" s="3" t="s">
        <v>8</v>
      </c>
      <c r="F2283" s="3">
        <v>0</v>
      </c>
      <c r="G2283" s="3" t="s">
        <v>101</v>
      </c>
    </row>
    <row r="2284" spans="2:7" hidden="1" x14ac:dyDescent="0.25">
      <c r="B2284" s="3" t="s">
        <v>100</v>
      </c>
      <c r="C2284" s="2">
        <v>41786.767361111109</v>
      </c>
      <c r="D2284" s="3" t="s">
        <v>7</v>
      </c>
      <c r="E2284" s="3" t="s">
        <v>26</v>
      </c>
      <c r="F2284" s="3">
        <v>0</v>
      </c>
      <c r="G2284" s="3" t="s">
        <v>101</v>
      </c>
    </row>
    <row r="2285" spans="2:7" hidden="1" x14ac:dyDescent="0.25">
      <c r="B2285" s="3" t="s">
        <v>100</v>
      </c>
      <c r="C2285" s="2">
        <v>41786.997916666667</v>
      </c>
      <c r="D2285" s="3" t="s">
        <v>7</v>
      </c>
      <c r="E2285" s="3" t="s">
        <v>26</v>
      </c>
      <c r="F2285" s="3">
        <v>0</v>
      </c>
      <c r="G2285" s="3" t="s">
        <v>101</v>
      </c>
    </row>
    <row r="2286" spans="2:7" hidden="1" x14ac:dyDescent="0.25">
      <c r="B2286" s="3" t="s">
        <v>100</v>
      </c>
      <c r="C2286" s="2">
        <v>41871.277083333334</v>
      </c>
      <c r="D2286" s="3" t="s">
        <v>33</v>
      </c>
      <c r="E2286" s="3" t="s">
        <v>34</v>
      </c>
      <c r="F2286" s="3">
        <v>0</v>
      </c>
      <c r="G2286" s="3" t="s">
        <v>101</v>
      </c>
    </row>
    <row r="2287" spans="2:7" hidden="1" x14ac:dyDescent="0.25">
      <c r="B2287" s="3" t="s">
        <v>100</v>
      </c>
      <c r="C2287" s="2">
        <v>41893.49722222222</v>
      </c>
      <c r="D2287" s="3" t="s">
        <v>7</v>
      </c>
      <c r="E2287" s="3" t="s">
        <v>62</v>
      </c>
      <c r="F2287" s="3">
        <v>0</v>
      </c>
      <c r="G2287" s="3" t="s">
        <v>101</v>
      </c>
    </row>
    <row r="2288" spans="2:7" x14ac:dyDescent="0.25">
      <c r="B2288" s="3" t="s">
        <v>100</v>
      </c>
      <c r="C2288" s="2">
        <v>41899.640277777777</v>
      </c>
      <c r="D2288" s="3" t="s">
        <v>15</v>
      </c>
      <c r="E2288" s="3" t="s">
        <v>15</v>
      </c>
      <c r="F2288" s="3">
        <v>0</v>
      </c>
      <c r="G2288" s="3" t="s">
        <v>101</v>
      </c>
    </row>
    <row r="2289" spans="2:7" hidden="1" x14ac:dyDescent="0.25">
      <c r="B2289" s="3" t="s">
        <v>100</v>
      </c>
      <c r="C2289" s="2">
        <v>41928.904166666667</v>
      </c>
      <c r="D2289" s="3" t="s">
        <v>7</v>
      </c>
      <c r="E2289" s="3" t="s">
        <v>62</v>
      </c>
      <c r="F2289" s="3">
        <v>0</v>
      </c>
      <c r="G2289" s="3" t="s">
        <v>101</v>
      </c>
    </row>
    <row r="2290" spans="2:7" hidden="1" x14ac:dyDescent="0.25">
      <c r="B2290" s="3" t="s">
        <v>100</v>
      </c>
      <c r="C2290" s="2">
        <v>41944.340277777781</v>
      </c>
      <c r="D2290" s="3" t="s">
        <v>7</v>
      </c>
      <c r="E2290" s="3" t="s">
        <v>62</v>
      </c>
      <c r="F2290" s="3">
        <v>0</v>
      </c>
      <c r="G2290" s="3" t="s">
        <v>101</v>
      </c>
    </row>
    <row r="2291" spans="2:7" x14ac:dyDescent="0.25">
      <c r="B2291" s="3" t="s">
        <v>100</v>
      </c>
      <c r="C2291" s="2">
        <v>41976.021527777775</v>
      </c>
      <c r="D2291" s="3" t="s">
        <v>15</v>
      </c>
      <c r="E2291" s="3" t="s">
        <v>15</v>
      </c>
      <c r="F2291" s="3">
        <v>0</v>
      </c>
      <c r="G2291" s="3" t="s">
        <v>101</v>
      </c>
    </row>
    <row r="2292" spans="2:7" x14ac:dyDescent="0.25">
      <c r="B2292" s="3" t="s">
        <v>100</v>
      </c>
      <c r="C2292" s="2">
        <v>41990.172222222223</v>
      </c>
      <c r="D2292" s="3" t="s">
        <v>15</v>
      </c>
      <c r="E2292" s="3" t="s">
        <v>15</v>
      </c>
      <c r="F2292" s="3">
        <v>0</v>
      </c>
      <c r="G2292" s="3" t="s">
        <v>101</v>
      </c>
    </row>
    <row r="2293" spans="2:7" hidden="1" x14ac:dyDescent="0.25">
      <c r="B2293" s="3" t="s">
        <v>102</v>
      </c>
      <c r="C2293" s="2">
        <v>38448.770833333336</v>
      </c>
      <c r="D2293" s="3" t="s">
        <v>28</v>
      </c>
      <c r="E2293" s="3" t="s">
        <v>160</v>
      </c>
      <c r="F2293" s="3">
        <v>0</v>
      </c>
      <c r="G2293" s="3" t="s">
        <v>103</v>
      </c>
    </row>
    <row r="2294" spans="2:7" hidden="1" x14ac:dyDescent="0.25">
      <c r="B2294" s="3" t="s">
        <v>102</v>
      </c>
      <c r="C2294" s="2">
        <v>38615.109722222223</v>
      </c>
      <c r="D2294" s="3" t="s">
        <v>33</v>
      </c>
      <c r="E2294" s="3" t="s">
        <v>34</v>
      </c>
      <c r="F2294" s="3">
        <v>0</v>
      </c>
      <c r="G2294" s="3" t="s">
        <v>103</v>
      </c>
    </row>
    <row r="2295" spans="2:7" x14ac:dyDescent="0.25">
      <c r="B2295" s="3" t="s">
        <v>102</v>
      </c>
      <c r="C2295" s="2">
        <v>38683.190972222219</v>
      </c>
      <c r="D2295" s="3" t="s">
        <v>7</v>
      </c>
      <c r="E2295" s="3" t="s">
        <v>16</v>
      </c>
      <c r="F2295" s="3">
        <v>0</v>
      </c>
      <c r="G2295" s="3" t="s">
        <v>103</v>
      </c>
    </row>
    <row r="2296" spans="2:7" hidden="1" x14ac:dyDescent="0.25">
      <c r="B2296" s="3" t="s">
        <v>102</v>
      </c>
      <c r="C2296" s="2">
        <v>38762.505555555559</v>
      </c>
      <c r="D2296" s="3" t="s">
        <v>12</v>
      </c>
      <c r="E2296" s="3" t="s">
        <v>13</v>
      </c>
      <c r="F2296" s="3">
        <v>0</v>
      </c>
      <c r="G2296" s="3" t="s">
        <v>103</v>
      </c>
    </row>
    <row r="2297" spans="2:7" x14ac:dyDescent="0.25">
      <c r="B2297" s="3" t="s">
        <v>102</v>
      </c>
      <c r="C2297" s="2">
        <v>38794.515972222223</v>
      </c>
      <c r="D2297" s="3" t="s">
        <v>33</v>
      </c>
      <c r="E2297" s="3" t="s">
        <v>37</v>
      </c>
      <c r="F2297" s="3">
        <v>0</v>
      </c>
      <c r="G2297" s="3" t="s">
        <v>103</v>
      </c>
    </row>
    <row r="2298" spans="2:7" x14ac:dyDescent="0.25">
      <c r="B2298" s="3" t="s">
        <v>102</v>
      </c>
      <c r="C2298" s="2">
        <v>39050.748611111114</v>
      </c>
      <c r="D2298" s="3" t="s">
        <v>33</v>
      </c>
      <c r="E2298" s="3" t="s">
        <v>135</v>
      </c>
      <c r="F2298" s="3">
        <v>0</v>
      </c>
      <c r="G2298" s="3" t="s">
        <v>103</v>
      </c>
    </row>
    <row r="2299" spans="2:7" hidden="1" x14ac:dyDescent="0.25">
      <c r="B2299" s="3" t="s">
        <v>102</v>
      </c>
      <c r="C2299" s="2">
        <v>39050.870833333334</v>
      </c>
      <c r="D2299" s="3" t="s">
        <v>33</v>
      </c>
      <c r="E2299" s="3" t="s">
        <v>178</v>
      </c>
      <c r="F2299" s="3">
        <v>0</v>
      </c>
      <c r="G2299" s="3" t="s">
        <v>103</v>
      </c>
    </row>
    <row r="2300" spans="2:7" x14ac:dyDescent="0.25">
      <c r="B2300" s="3" t="s">
        <v>102</v>
      </c>
      <c r="C2300" s="2">
        <v>39087.718055555553</v>
      </c>
      <c r="D2300" s="3" t="s">
        <v>33</v>
      </c>
      <c r="E2300" s="3" t="s">
        <v>135</v>
      </c>
      <c r="F2300" s="3">
        <v>0</v>
      </c>
      <c r="G2300" s="3" t="s">
        <v>103</v>
      </c>
    </row>
    <row r="2301" spans="2:7" hidden="1" x14ac:dyDescent="0.25">
      <c r="B2301" s="3" t="s">
        <v>102</v>
      </c>
      <c r="C2301" s="2">
        <v>39130.53125</v>
      </c>
      <c r="D2301" s="3" t="s">
        <v>28</v>
      </c>
      <c r="E2301" s="3" t="s">
        <v>160</v>
      </c>
      <c r="F2301" s="3">
        <v>0</v>
      </c>
      <c r="G2301" s="3" t="s">
        <v>103</v>
      </c>
    </row>
    <row r="2302" spans="2:7" hidden="1" x14ac:dyDescent="0.25">
      <c r="B2302" s="3" t="s">
        <v>102</v>
      </c>
      <c r="C2302" s="2">
        <v>39145.39166666667</v>
      </c>
      <c r="D2302" s="3" t="s">
        <v>33</v>
      </c>
      <c r="E2302" s="3" t="s">
        <v>178</v>
      </c>
      <c r="F2302" s="3">
        <v>0</v>
      </c>
      <c r="G2302" s="3" t="s">
        <v>103</v>
      </c>
    </row>
    <row r="2303" spans="2:7" x14ac:dyDescent="0.25">
      <c r="B2303" s="3" t="s">
        <v>102</v>
      </c>
      <c r="C2303" s="2">
        <v>39377.156944444447</v>
      </c>
      <c r="D2303" s="3" t="s">
        <v>33</v>
      </c>
      <c r="E2303" s="3" t="s">
        <v>135</v>
      </c>
      <c r="F2303" s="3">
        <v>0</v>
      </c>
      <c r="G2303" s="3" t="s">
        <v>103</v>
      </c>
    </row>
    <row r="2304" spans="2:7" hidden="1" x14ac:dyDescent="0.25">
      <c r="B2304" s="3" t="s">
        <v>102</v>
      </c>
      <c r="C2304" s="2">
        <v>39555.593055555553</v>
      </c>
      <c r="D2304" s="3" t="s">
        <v>12</v>
      </c>
      <c r="E2304" s="3" t="s">
        <v>71</v>
      </c>
      <c r="F2304" s="3">
        <v>0</v>
      </c>
      <c r="G2304" s="3" t="s">
        <v>103</v>
      </c>
    </row>
    <row r="2305" spans="2:7" x14ac:dyDescent="0.25">
      <c r="B2305" s="3" t="s">
        <v>102</v>
      </c>
      <c r="C2305" s="2">
        <v>39625.728472222225</v>
      </c>
      <c r="D2305" s="3" t="s">
        <v>15</v>
      </c>
      <c r="E2305" s="3" t="s">
        <v>15</v>
      </c>
      <c r="F2305" s="3">
        <v>0</v>
      </c>
      <c r="G2305" s="3" t="s">
        <v>103</v>
      </c>
    </row>
    <row r="2306" spans="2:7" x14ac:dyDescent="0.25">
      <c r="B2306" s="3" t="s">
        <v>102</v>
      </c>
      <c r="C2306" s="2">
        <v>39797.066666666666</v>
      </c>
      <c r="D2306" s="3" t="s">
        <v>7</v>
      </c>
      <c r="E2306" s="3" t="s">
        <v>8</v>
      </c>
      <c r="F2306" s="3">
        <v>0</v>
      </c>
      <c r="G2306" s="3" t="s">
        <v>103</v>
      </c>
    </row>
    <row r="2307" spans="2:7" x14ac:dyDescent="0.25">
      <c r="B2307" s="3" t="s">
        <v>102</v>
      </c>
      <c r="C2307" s="2">
        <v>40147.044444444444</v>
      </c>
      <c r="D2307" s="3" t="s">
        <v>15</v>
      </c>
      <c r="E2307" s="3" t="s">
        <v>15</v>
      </c>
      <c r="F2307" s="3">
        <v>0</v>
      </c>
      <c r="G2307" s="3" t="s">
        <v>103</v>
      </c>
    </row>
    <row r="2308" spans="2:7" x14ac:dyDescent="0.25">
      <c r="B2308" s="3" t="s">
        <v>102</v>
      </c>
      <c r="C2308" s="2">
        <v>40199.602777777778</v>
      </c>
      <c r="D2308" s="3" t="s">
        <v>33</v>
      </c>
      <c r="E2308" s="3" t="s">
        <v>135</v>
      </c>
      <c r="F2308" s="3">
        <v>0</v>
      </c>
      <c r="G2308" s="3" t="s">
        <v>103</v>
      </c>
    </row>
    <row r="2309" spans="2:7" hidden="1" x14ac:dyDescent="0.25">
      <c r="B2309" s="3" t="s">
        <v>102</v>
      </c>
      <c r="C2309" s="2">
        <v>40374.829861111109</v>
      </c>
      <c r="D2309" s="3" t="s">
        <v>33</v>
      </c>
      <c r="E2309" s="3" t="s">
        <v>34</v>
      </c>
      <c r="F2309" s="3">
        <v>1</v>
      </c>
      <c r="G2309" s="3" t="s">
        <v>103</v>
      </c>
    </row>
    <row r="2310" spans="2:7" hidden="1" x14ac:dyDescent="0.25">
      <c r="B2310" s="3" t="s">
        <v>102</v>
      </c>
      <c r="C2310" s="2">
        <v>40859.73541666667</v>
      </c>
      <c r="D2310" s="3" t="s">
        <v>10</v>
      </c>
      <c r="E2310" s="3" t="s">
        <v>11</v>
      </c>
      <c r="F2310" s="3">
        <v>0</v>
      </c>
      <c r="G2310" s="3" t="s">
        <v>103</v>
      </c>
    </row>
    <row r="2311" spans="2:7" x14ac:dyDescent="0.25">
      <c r="B2311" s="3" t="s">
        <v>102</v>
      </c>
      <c r="C2311" s="2">
        <v>41012.613194444442</v>
      </c>
      <c r="D2311" s="3" t="s">
        <v>33</v>
      </c>
      <c r="E2311" s="3" t="s">
        <v>135</v>
      </c>
      <c r="F2311" s="3">
        <v>0</v>
      </c>
      <c r="G2311" s="3" t="s">
        <v>103</v>
      </c>
    </row>
    <row r="2312" spans="2:7" x14ac:dyDescent="0.25">
      <c r="B2312" s="3" t="s">
        <v>102</v>
      </c>
      <c r="C2312" s="2">
        <v>41012.670138888891</v>
      </c>
      <c r="D2312" s="3" t="s">
        <v>33</v>
      </c>
      <c r="E2312" s="3" t="s">
        <v>135</v>
      </c>
      <c r="F2312" s="3">
        <v>0</v>
      </c>
      <c r="G2312" s="3" t="s">
        <v>103</v>
      </c>
    </row>
    <row r="2313" spans="2:7" hidden="1" x14ac:dyDescent="0.25">
      <c r="B2313" s="3" t="s">
        <v>102</v>
      </c>
      <c r="C2313" s="2">
        <v>41078.300694444442</v>
      </c>
      <c r="D2313" s="3" t="s">
        <v>10</v>
      </c>
      <c r="E2313" s="3" t="s">
        <v>11</v>
      </c>
      <c r="F2313" s="3">
        <v>0</v>
      </c>
      <c r="G2313" s="3" t="s">
        <v>103</v>
      </c>
    </row>
    <row r="2314" spans="2:7" hidden="1" x14ac:dyDescent="0.25">
      <c r="B2314" s="3" t="s">
        <v>102</v>
      </c>
      <c r="C2314" s="2">
        <v>41161.681944444441</v>
      </c>
      <c r="D2314" s="3" t="s">
        <v>33</v>
      </c>
      <c r="E2314" s="3" t="s">
        <v>34</v>
      </c>
      <c r="F2314" s="3">
        <v>0</v>
      </c>
      <c r="G2314" s="3" t="s">
        <v>103</v>
      </c>
    </row>
    <row r="2315" spans="2:7" hidden="1" x14ac:dyDescent="0.25">
      <c r="B2315" s="3" t="s">
        <v>102</v>
      </c>
      <c r="C2315" s="2">
        <v>41272.920138888891</v>
      </c>
      <c r="D2315" s="3" t="s">
        <v>33</v>
      </c>
      <c r="E2315" s="3" t="s">
        <v>178</v>
      </c>
      <c r="F2315" s="3">
        <v>0</v>
      </c>
      <c r="G2315" s="3" t="s">
        <v>103</v>
      </c>
    </row>
    <row r="2316" spans="2:7" x14ac:dyDescent="0.25">
      <c r="B2316" s="3" t="s">
        <v>102</v>
      </c>
      <c r="C2316" s="2">
        <v>41341.556250000001</v>
      </c>
      <c r="D2316" s="3" t="s">
        <v>7</v>
      </c>
      <c r="E2316" s="3" t="s">
        <v>8</v>
      </c>
      <c r="F2316" s="3">
        <v>0</v>
      </c>
      <c r="G2316" s="3" t="s">
        <v>103</v>
      </c>
    </row>
    <row r="2317" spans="2:7" hidden="1" x14ac:dyDescent="0.25">
      <c r="B2317" s="3" t="s">
        <v>102</v>
      </c>
      <c r="C2317" s="2">
        <v>41344.51666666667</v>
      </c>
      <c r="D2317" s="3" t="s">
        <v>10</v>
      </c>
      <c r="E2317" s="3" t="s">
        <v>11</v>
      </c>
      <c r="F2317" s="3">
        <v>0</v>
      </c>
      <c r="G2317" s="3" t="s">
        <v>103</v>
      </c>
    </row>
    <row r="2318" spans="2:7" x14ac:dyDescent="0.25">
      <c r="B2318" s="3" t="s">
        <v>102</v>
      </c>
      <c r="C2318" s="2">
        <v>41353.435416666667</v>
      </c>
      <c r="D2318" s="3" t="s">
        <v>7</v>
      </c>
      <c r="E2318" s="3" t="s">
        <v>8</v>
      </c>
      <c r="F2318" s="3">
        <v>0</v>
      </c>
      <c r="G2318" s="3" t="s">
        <v>103</v>
      </c>
    </row>
    <row r="2319" spans="2:7" hidden="1" x14ac:dyDescent="0.25">
      <c r="B2319" s="3" t="s">
        <v>102</v>
      </c>
      <c r="C2319" s="2">
        <v>41678.615972222222</v>
      </c>
      <c r="D2319" s="3" t="s">
        <v>12</v>
      </c>
      <c r="E2319" s="3" t="s">
        <v>80</v>
      </c>
      <c r="F2319" s="3">
        <v>0</v>
      </c>
      <c r="G2319" s="3" t="s">
        <v>103</v>
      </c>
    </row>
    <row r="2320" spans="2:7" hidden="1" x14ac:dyDescent="0.25">
      <c r="B2320" s="3" t="s">
        <v>102</v>
      </c>
      <c r="C2320" s="2">
        <v>41828.695138888892</v>
      </c>
      <c r="D2320" s="3" t="s">
        <v>12</v>
      </c>
      <c r="E2320" s="3" t="s">
        <v>13</v>
      </c>
      <c r="F2320" s="3">
        <v>1</v>
      </c>
      <c r="G2320" s="3" t="s">
        <v>103</v>
      </c>
    </row>
    <row r="2321" spans="2:7" x14ac:dyDescent="0.25">
      <c r="B2321" s="3" t="s">
        <v>102</v>
      </c>
      <c r="C2321" s="2">
        <v>41999.368055555555</v>
      </c>
      <c r="D2321" s="3" t="s">
        <v>15</v>
      </c>
      <c r="E2321" s="3" t="s">
        <v>15</v>
      </c>
      <c r="F2321" s="3">
        <v>0</v>
      </c>
      <c r="G2321" s="3" t="s">
        <v>103</v>
      </c>
    </row>
    <row r="2322" spans="2:7" hidden="1" x14ac:dyDescent="0.25">
      <c r="B2322" s="3" t="s">
        <v>102</v>
      </c>
      <c r="C2322" s="2">
        <v>42073.765972222223</v>
      </c>
      <c r="D2322" s="3" t="s">
        <v>28</v>
      </c>
      <c r="E2322" s="3" t="s">
        <v>160</v>
      </c>
      <c r="F2322" s="3">
        <v>0</v>
      </c>
      <c r="G2322" s="3" t="s">
        <v>103</v>
      </c>
    </row>
    <row r="2323" spans="2:7" hidden="1" x14ac:dyDescent="0.25">
      <c r="B2323" s="3" t="s">
        <v>150</v>
      </c>
      <c r="C2323" s="2">
        <v>38407.752083333333</v>
      </c>
      <c r="D2323" s="3" t="s">
        <v>33</v>
      </c>
      <c r="E2323" s="3" t="s">
        <v>34</v>
      </c>
      <c r="F2323" s="3">
        <v>0</v>
      </c>
      <c r="G2323" s="3" t="s">
        <v>101</v>
      </c>
    </row>
    <row r="2324" spans="2:7" hidden="1" x14ac:dyDescent="0.25">
      <c r="B2324" s="3" t="s">
        <v>150</v>
      </c>
      <c r="C2324" s="2">
        <v>38524.326388888891</v>
      </c>
      <c r="D2324" s="3" t="s">
        <v>28</v>
      </c>
      <c r="E2324" s="3" t="s">
        <v>160</v>
      </c>
      <c r="F2324" s="3">
        <v>0</v>
      </c>
      <c r="G2324" s="3" t="s">
        <v>101</v>
      </c>
    </row>
    <row r="2325" spans="2:7" x14ac:dyDescent="0.25">
      <c r="B2325" s="3" t="s">
        <v>150</v>
      </c>
      <c r="C2325" s="2">
        <v>38570.114583333336</v>
      </c>
      <c r="D2325" s="3" t="s">
        <v>15</v>
      </c>
      <c r="E2325" s="3" t="s">
        <v>15</v>
      </c>
      <c r="F2325" s="3">
        <v>0</v>
      </c>
      <c r="G2325" s="3" t="s">
        <v>101</v>
      </c>
    </row>
    <row r="2326" spans="2:7" x14ac:dyDescent="0.25">
      <c r="B2326" s="3" t="s">
        <v>150</v>
      </c>
      <c r="C2326" s="2">
        <v>38719.508333333331</v>
      </c>
      <c r="D2326" s="3" t="s">
        <v>33</v>
      </c>
      <c r="E2326" s="3" t="s">
        <v>135</v>
      </c>
      <c r="F2326" s="3">
        <v>0</v>
      </c>
      <c r="G2326" s="3" t="s">
        <v>101</v>
      </c>
    </row>
    <row r="2327" spans="2:7" x14ac:dyDescent="0.25">
      <c r="B2327" s="3" t="s">
        <v>150</v>
      </c>
      <c r="C2327" s="2">
        <v>38928.116666666669</v>
      </c>
      <c r="D2327" s="3" t="s">
        <v>15</v>
      </c>
      <c r="E2327" s="3" t="s">
        <v>15</v>
      </c>
      <c r="F2327" s="3">
        <v>0</v>
      </c>
      <c r="G2327" s="3" t="s">
        <v>101</v>
      </c>
    </row>
    <row r="2328" spans="2:7" x14ac:dyDescent="0.25">
      <c r="B2328" s="3" t="s">
        <v>150</v>
      </c>
      <c r="C2328" s="2">
        <v>38936.259722222225</v>
      </c>
      <c r="D2328" s="3" t="s">
        <v>15</v>
      </c>
      <c r="E2328" s="3" t="s">
        <v>15</v>
      </c>
      <c r="F2328" s="3">
        <v>0</v>
      </c>
      <c r="G2328" s="3" t="s">
        <v>101</v>
      </c>
    </row>
    <row r="2329" spans="2:7" hidden="1" x14ac:dyDescent="0.25">
      <c r="B2329" s="3" t="s">
        <v>150</v>
      </c>
      <c r="C2329" s="2">
        <v>38954.416666666664</v>
      </c>
      <c r="D2329" s="3" t="s">
        <v>10</v>
      </c>
      <c r="E2329" s="3" t="s">
        <v>11</v>
      </c>
      <c r="F2329" s="3">
        <v>0</v>
      </c>
      <c r="G2329" s="3" t="s">
        <v>101</v>
      </c>
    </row>
    <row r="2330" spans="2:7" x14ac:dyDescent="0.25">
      <c r="B2330" s="3" t="s">
        <v>150</v>
      </c>
      <c r="C2330" s="2">
        <v>39046.456250000003</v>
      </c>
      <c r="D2330" s="3" t="s">
        <v>15</v>
      </c>
      <c r="E2330" s="3" t="s">
        <v>15</v>
      </c>
      <c r="F2330" s="3">
        <v>0</v>
      </c>
      <c r="G2330" s="3" t="s">
        <v>101</v>
      </c>
    </row>
    <row r="2331" spans="2:7" x14ac:dyDescent="0.25">
      <c r="B2331" s="3" t="s">
        <v>150</v>
      </c>
      <c r="C2331" s="2">
        <v>39078.492361111108</v>
      </c>
      <c r="D2331" s="3" t="s">
        <v>33</v>
      </c>
      <c r="E2331" s="3" t="s">
        <v>37</v>
      </c>
      <c r="F2331" s="3">
        <v>0</v>
      </c>
      <c r="G2331" s="3" t="s">
        <v>101</v>
      </c>
    </row>
    <row r="2332" spans="2:7" x14ac:dyDescent="0.25">
      <c r="B2332" s="3" t="s">
        <v>150</v>
      </c>
      <c r="C2332" s="2">
        <v>39078.580555555556</v>
      </c>
      <c r="D2332" s="3" t="s">
        <v>33</v>
      </c>
      <c r="E2332" s="3" t="s">
        <v>37</v>
      </c>
      <c r="F2332" s="3">
        <v>0</v>
      </c>
      <c r="G2332" s="3" t="s">
        <v>101</v>
      </c>
    </row>
    <row r="2333" spans="2:7" x14ac:dyDescent="0.25">
      <c r="B2333" s="3" t="s">
        <v>150</v>
      </c>
      <c r="C2333" s="2">
        <v>39078.629861111112</v>
      </c>
      <c r="D2333" s="3" t="s">
        <v>33</v>
      </c>
      <c r="E2333" s="3" t="s">
        <v>37</v>
      </c>
      <c r="F2333" s="3">
        <v>0</v>
      </c>
      <c r="G2333" s="3" t="s">
        <v>101</v>
      </c>
    </row>
    <row r="2334" spans="2:7" x14ac:dyDescent="0.25">
      <c r="B2334" s="3" t="s">
        <v>150</v>
      </c>
      <c r="C2334" s="2">
        <v>39386.423611111109</v>
      </c>
      <c r="D2334" s="3" t="s">
        <v>7</v>
      </c>
      <c r="E2334" s="3" t="s">
        <v>16</v>
      </c>
      <c r="F2334" s="3">
        <v>0</v>
      </c>
      <c r="G2334" s="3" t="s">
        <v>101</v>
      </c>
    </row>
    <row r="2335" spans="2:7" x14ac:dyDescent="0.25">
      <c r="B2335" s="3" t="s">
        <v>150</v>
      </c>
      <c r="C2335" s="2">
        <v>39420.664583333331</v>
      </c>
      <c r="D2335" s="3" t="s">
        <v>15</v>
      </c>
      <c r="E2335" s="3" t="s">
        <v>15</v>
      </c>
      <c r="F2335" s="3">
        <v>0</v>
      </c>
      <c r="G2335" s="3" t="s">
        <v>101</v>
      </c>
    </row>
    <row r="2336" spans="2:7" hidden="1" x14ac:dyDescent="0.25">
      <c r="B2336" s="3" t="s">
        <v>150</v>
      </c>
      <c r="C2336" s="2">
        <v>39509.36041666667</v>
      </c>
      <c r="D2336" s="3" t="s">
        <v>12</v>
      </c>
      <c r="E2336" s="3" t="s">
        <v>71</v>
      </c>
      <c r="F2336" s="3">
        <v>0</v>
      </c>
      <c r="G2336" s="3" t="s">
        <v>101</v>
      </c>
    </row>
    <row r="2337" spans="2:7" hidden="1" x14ac:dyDescent="0.25">
      <c r="B2337" s="3" t="s">
        <v>150</v>
      </c>
      <c r="C2337" s="2">
        <v>39570.026388888888</v>
      </c>
      <c r="D2337" s="3" t="s">
        <v>10</v>
      </c>
      <c r="E2337" s="3" t="s">
        <v>36</v>
      </c>
      <c r="F2337" s="3">
        <v>0</v>
      </c>
      <c r="G2337" s="3" t="s">
        <v>101</v>
      </c>
    </row>
    <row r="2338" spans="2:7" hidden="1" x14ac:dyDescent="0.25">
      <c r="B2338" s="3" t="s">
        <v>150</v>
      </c>
      <c r="C2338" s="2">
        <v>39967.499305555553</v>
      </c>
      <c r="D2338" s="3" t="s">
        <v>33</v>
      </c>
      <c r="E2338" s="3" t="s">
        <v>34</v>
      </c>
      <c r="F2338" s="3">
        <v>0</v>
      </c>
      <c r="G2338" s="3" t="s">
        <v>101</v>
      </c>
    </row>
    <row r="2339" spans="2:7" hidden="1" x14ac:dyDescent="0.25">
      <c r="B2339" s="3" t="s">
        <v>150</v>
      </c>
      <c r="C2339" s="2">
        <v>40094.384722222225</v>
      </c>
      <c r="D2339" s="3" t="s">
        <v>10</v>
      </c>
      <c r="E2339" s="3" t="s">
        <v>11</v>
      </c>
      <c r="F2339" s="3">
        <v>0</v>
      </c>
      <c r="G2339" s="3" t="s">
        <v>101</v>
      </c>
    </row>
    <row r="2340" spans="2:7" x14ac:dyDescent="0.25">
      <c r="B2340" s="3" t="s">
        <v>150</v>
      </c>
      <c r="C2340" s="2">
        <v>40199.98333333333</v>
      </c>
      <c r="D2340" s="3" t="s">
        <v>33</v>
      </c>
      <c r="E2340" s="3" t="s">
        <v>135</v>
      </c>
      <c r="F2340" s="3">
        <v>0</v>
      </c>
      <c r="G2340" s="3" t="s">
        <v>101</v>
      </c>
    </row>
    <row r="2341" spans="2:7" hidden="1" x14ac:dyDescent="0.25">
      <c r="B2341" s="3" t="s">
        <v>150</v>
      </c>
      <c r="C2341" s="2">
        <v>40317.427083333336</v>
      </c>
      <c r="D2341" s="3" t="s">
        <v>28</v>
      </c>
      <c r="E2341" s="3" t="s">
        <v>160</v>
      </c>
      <c r="F2341" s="3">
        <v>0</v>
      </c>
      <c r="G2341" s="3" t="s">
        <v>101</v>
      </c>
    </row>
    <row r="2342" spans="2:7" hidden="1" x14ac:dyDescent="0.25">
      <c r="B2342" s="3" t="s">
        <v>150</v>
      </c>
      <c r="C2342" s="2">
        <v>40374.75</v>
      </c>
      <c r="D2342" s="3" t="s">
        <v>33</v>
      </c>
      <c r="E2342" s="3" t="s">
        <v>34</v>
      </c>
      <c r="F2342" s="3">
        <v>1</v>
      </c>
      <c r="G2342" s="3" t="s">
        <v>101</v>
      </c>
    </row>
    <row r="2343" spans="2:7" hidden="1" x14ac:dyDescent="0.25">
      <c r="B2343" s="3" t="s">
        <v>150</v>
      </c>
      <c r="C2343" s="2">
        <v>41072.133333333331</v>
      </c>
      <c r="D2343" s="3" t="s">
        <v>10</v>
      </c>
      <c r="E2343" s="3" t="s">
        <v>11</v>
      </c>
      <c r="F2343" s="3">
        <v>0</v>
      </c>
      <c r="G2343" s="3" t="s">
        <v>101</v>
      </c>
    </row>
    <row r="2344" spans="2:7" x14ac:dyDescent="0.25">
      <c r="B2344" s="3" t="s">
        <v>150</v>
      </c>
      <c r="C2344" s="2">
        <v>41161.673611111109</v>
      </c>
      <c r="D2344" s="3" t="s">
        <v>33</v>
      </c>
      <c r="E2344" s="3" t="s">
        <v>135</v>
      </c>
      <c r="F2344" s="3">
        <v>0</v>
      </c>
      <c r="G2344" s="3" t="s">
        <v>101</v>
      </c>
    </row>
    <row r="2345" spans="2:7" hidden="1" x14ac:dyDescent="0.25">
      <c r="B2345" s="3" t="s">
        <v>150</v>
      </c>
      <c r="C2345" s="2">
        <v>41256.98333333333</v>
      </c>
      <c r="D2345" s="3" t="s">
        <v>12</v>
      </c>
      <c r="E2345" s="3" t="s">
        <v>13</v>
      </c>
      <c r="F2345" s="3">
        <v>0</v>
      </c>
      <c r="G2345" s="3" t="s">
        <v>101</v>
      </c>
    </row>
    <row r="2346" spans="2:7" hidden="1" x14ac:dyDescent="0.25">
      <c r="B2346" s="3" t="s">
        <v>150</v>
      </c>
      <c r="C2346" s="2">
        <v>41476.670138888891</v>
      </c>
      <c r="D2346" s="3" t="s">
        <v>12</v>
      </c>
      <c r="E2346" s="3" t="s">
        <v>13</v>
      </c>
      <c r="F2346" s="3">
        <v>0</v>
      </c>
      <c r="G2346" s="3" t="s">
        <v>101</v>
      </c>
    </row>
    <row r="2347" spans="2:7" x14ac:dyDescent="0.25">
      <c r="B2347" s="3" t="s">
        <v>150</v>
      </c>
      <c r="C2347" s="2">
        <v>41588.470833333333</v>
      </c>
      <c r="D2347" s="3" t="s">
        <v>7</v>
      </c>
      <c r="E2347" s="3" t="s">
        <v>61</v>
      </c>
      <c r="F2347" s="3">
        <v>0</v>
      </c>
      <c r="G2347" s="3" t="s">
        <v>101</v>
      </c>
    </row>
    <row r="2348" spans="2:7" x14ac:dyDescent="0.25">
      <c r="B2348" s="3" t="s">
        <v>150</v>
      </c>
      <c r="C2348" s="2">
        <v>41685.428472222222</v>
      </c>
      <c r="D2348" s="3" t="s">
        <v>15</v>
      </c>
      <c r="E2348" s="3" t="s">
        <v>15</v>
      </c>
      <c r="F2348" s="3">
        <v>0</v>
      </c>
      <c r="G2348" s="3" t="s">
        <v>101</v>
      </c>
    </row>
    <row r="2349" spans="2:7" x14ac:dyDescent="0.25">
      <c r="B2349" s="3" t="s">
        <v>150</v>
      </c>
      <c r="C2349" s="2">
        <v>42023.918749999997</v>
      </c>
      <c r="D2349" s="3" t="s">
        <v>15</v>
      </c>
      <c r="E2349" s="3" t="s">
        <v>15</v>
      </c>
      <c r="F2349" s="3">
        <v>0</v>
      </c>
      <c r="G2349" s="3" t="s">
        <v>101</v>
      </c>
    </row>
    <row r="2350" spans="2:7" hidden="1" x14ac:dyDescent="0.25">
      <c r="B2350" s="3" t="s">
        <v>165</v>
      </c>
      <c r="C2350" s="2">
        <v>38615.227083333331</v>
      </c>
      <c r="D2350" s="3" t="s">
        <v>33</v>
      </c>
      <c r="E2350" s="3" t="s">
        <v>34</v>
      </c>
      <c r="F2350" s="3">
        <v>0</v>
      </c>
      <c r="G2350" s="3" t="s">
        <v>101</v>
      </c>
    </row>
    <row r="2351" spans="2:7" hidden="1" x14ac:dyDescent="0.25">
      <c r="B2351" s="3" t="s">
        <v>165</v>
      </c>
      <c r="C2351" s="2">
        <v>38615.503472222219</v>
      </c>
      <c r="D2351" s="3" t="s">
        <v>33</v>
      </c>
      <c r="E2351" s="3" t="s">
        <v>34</v>
      </c>
      <c r="F2351" s="3">
        <v>0</v>
      </c>
      <c r="G2351" s="3" t="s">
        <v>101</v>
      </c>
    </row>
    <row r="2352" spans="2:7" hidden="1" x14ac:dyDescent="0.25">
      <c r="B2352" s="3" t="s">
        <v>165</v>
      </c>
      <c r="C2352" s="2">
        <v>38812.245138888888</v>
      </c>
      <c r="D2352" s="3" t="s">
        <v>33</v>
      </c>
      <c r="E2352" s="3" t="s">
        <v>178</v>
      </c>
      <c r="F2352" s="3">
        <v>0</v>
      </c>
      <c r="G2352" s="3" t="s">
        <v>101</v>
      </c>
    </row>
    <row r="2353" spans="2:7" hidden="1" x14ac:dyDescent="0.25">
      <c r="B2353" s="3" t="s">
        <v>165</v>
      </c>
      <c r="C2353" s="2">
        <v>38865.263194444444</v>
      </c>
      <c r="D2353" s="3" t="s">
        <v>28</v>
      </c>
      <c r="E2353" s="3" t="s">
        <v>160</v>
      </c>
      <c r="F2353" s="3">
        <v>0</v>
      </c>
      <c r="G2353" s="3" t="s">
        <v>101</v>
      </c>
    </row>
    <row r="2354" spans="2:7" x14ac:dyDescent="0.25">
      <c r="B2354" s="3" t="s">
        <v>165</v>
      </c>
      <c r="C2354" s="2">
        <v>38907.797222222223</v>
      </c>
      <c r="D2354" s="3" t="s">
        <v>7</v>
      </c>
      <c r="E2354" s="3" t="s">
        <v>16</v>
      </c>
      <c r="F2354" s="3">
        <v>1</v>
      </c>
      <c r="G2354" s="3" t="s">
        <v>101</v>
      </c>
    </row>
    <row r="2355" spans="2:7" x14ac:dyDescent="0.25">
      <c r="B2355" s="3" t="s">
        <v>165</v>
      </c>
      <c r="C2355" s="2">
        <v>39003.82916666667</v>
      </c>
      <c r="D2355" s="3" t="s">
        <v>7</v>
      </c>
      <c r="E2355" s="3" t="s">
        <v>41</v>
      </c>
      <c r="F2355" s="3">
        <v>0</v>
      </c>
      <c r="G2355" s="3" t="s">
        <v>101</v>
      </c>
    </row>
    <row r="2356" spans="2:7" hidden="1" x14ac:dyDescent="0.25">
      <c r="B2356" s="3" t="s">
        <v>165</v>
      </c>
      <c r="C2356" s="2">
        <v>40024.506249999999</v>
      </c>
      <c r="D2356" s="3" t="s">
        <v>7</v>
      </c>
      <c r="E2356" s="3" t="s">
        <v>62</v>
      </c>
      <c r="F2356" s="3">
        <v>0</v>
      </c>
      <c r="G2356" s="3" t="s">
        <v>101</v>
      </c>
    </row>
    <row r="2357" spans="2:7" x14ac:dyDescent="0.25">
      <c r="B2357" s="3" t="s">
        <v>165</v>
      </c>
      <c r="C2357" s="2">
        <v>40114.430555555555</v>
      </c>
      <c r="D2357" s="3" t="s">
        <v>33</v>
      </c>
      <c r="E2357" s="3" t="s">
        <v>37</v>
      </c>
      <c r="F2357" s="3">
        <v>0</v>
      </c>
      <c r="G2357" s="3" t="s">
        <v>101</v>
      </c>
    </row>
    <row r="2358" spans="2:7" x14ac:dyDescent="0.25">
      <c r="B2358" s="3" t="s">
        <v>165</v>
      </c>
      <c r="C2358" s="2">
        <v>40114.70208333333</v>
      </c>
      <c r="D2358" s="3" t="s">
        <v>33</v>
      </c>
      <c r="E2358" s="3" t="s">
        <v>37</v>
      </c>
      <c r="F2358" s="3">
        <v>0</v>
      </c>
      <c r="G2358" s="3" t="s">
        <v>101</v>
      </c>
    </row>
    <row r="2359" spans="2:7" x14ac:dyDescent="0.25">
      <c r="B2359" s="3" t="s">
        <v>165</v>
      </c>
      <c r="C2359" s="2">
        <v>40145.461111111108</v>
      </c>
      <c r="D2359" s="3" t="s">
        <v>33</v>
      </c>
      <c r="E2359" s="3" t="s">
        <v>135</v>
      </c>
      <c r="F2359" s="3">
        <v>0</v>
      </c>
      <c r="G2359" s="3" t="s">
        <v>101</v>
      </c>
    </row>
    <row r="2360" spans="2:7" x14ac:dyDescent="0.25">
      <c r="B2360" s="3" t="s">
        <v>165</v>
      </c>
      <c r="C2360" s="2">
        <v>40199.557638888888</v>
      </c>
      <c r="D2360" s="3" t="s">
        <v>33</v>
      </c>
      <c r="E2360" s="3" t="s">
        <v>37</v>
      </c>
      <c r="F2360" s="3">
        <v>0</v>
      </c>
      <c r="G2360" s="3" t="s">
        <v>101</v>
      </c>
    </row>
    <row r="2361" spans="2:7" hidden="1" x14ac:dyDescent="0.25">
      <c r="B2361" s="3" t="s">
        <v>165</v>
      </c>
      <c r="C2361" s="2">
        <v>40324.481249999997</v>
      </c>
      <c r="D2361" s="3" t="s">
        <v>10</v>
      </c>
      <c r="E2361" s="3" t="s">
        <v>11</v>
      </c>
      <c r="F2361" s="3">
        <v>0</v>
      </c>
      <c r="G2361" s="3" t="s">
        <v>101</v>
      </c>
    </row>
    <row r="2362" spans="2:7" hidden="1" x14ac:dyDescent="0.25">
      <c r="B2362" s="3" t="s">
        <v>165</v>
      </c>
      <c r="C2362" s="2">
        <v>40346.543749999997</v>
      </c>
      <c r="D2362" s="3" t="s">
        <v>10</v>
      </c>
      <c r="E2362" s="3" t="s">
        <v>11</v>
      </c>
      <c r="F2362" s="3">
        <v>0</v>
      </c>
      <c r="G2362" s="3" t="s">
        <v>101</v>
      </c>
    </row>
    <row r="2363" spans="2:7" x14ac:dyDescent="0.25">
      <c r="B2363" s="3" t="s">
        <v>165</v>
      </c>
      <c r="C2363" s="2">
        <v>40457.181944444441</v>
      </c>
      <c r="D2363" s="3" t="s">
        <v>7</v>
      </c>
      <c r="E2363" s="3" t="s">
        <v>19</v>
      </c>
      <c r="F2363" s="3">
        <v>0</v>
      </c>
      <c r="G2363" s="3" t="s">
        <v>101</v>
      </c>
    </row>
    <row r="2364" spans="2:7" hidden="1" x14ac:dyDescent="0.25">
      <c r="B2364" s="3" t="s">
        <v>165</v>
      </c>
      <c r="C2364" s="2">
        <v>40792.899305555555</v>
      </c>
      <c r="D2364" s="3" t="s">
        <v>7</v>
      </c>
      <c r="E2364" s="3" t="s">
        <v>62</v>
      </c>
      <c r="F2364" s="3">
        <v>0</v>
      </c>
      <c r="G2364" s="3" t="s">
        <v>101</v>
      </c>
    </row>
    <row r="2365" spans="2:7" hidden="1" x14ac:dyDescent="0.25">
      <c r="B2365" s="3" t="s">
        <v>165</v>
      </c>
      <c r="C2365" s="2">
        <v>41125.615972222222</v>
      </c>
      <c r="D2365" s="3" t="s">
        <v>10</v>
      </c>
      <c r="E2365" s="3" t="s">
        <v>85</v>
      </c>
      <c r="F2365" s="3">
        <v>0</v>
      </c>
      <c r="G2365" s="3" t="s">
        <v>101</v>
      </c>
    </row>
    <row r="2366" spans="2:7" x14ac:dyDescent="0.25">
      <c r="B2366" s="3" t="s">
        <v>165</v>
      </c>
      <c r="C2366" s="2">
        <v>41161.697222222225</v>
      </c>
      <c r="D2366" s="3" t="s">
        <v>33</v>
      </c>
      <c r="E2366" s="3" t="s">
        <v>135</v>
      </c>
      <c r="F2366" s="3">
        <v>0</v>
      </c>
      <c r="G2366" s="3" t="s">
        <v>101</v>
      </c>
    </row>
    <row r="2367" spans="2:7" x14ac:dyDescent="0.25">
      <c r="B2367" s="3" t="s">
        <v>165</v>
      </c>
      <c r="C2367" s="2">
        <v>41162.220138888886</v>
      </c>
      <c r="D2367" s="3" t="s">
        <v>15</v>
      </c>
      <c r="E2367" s="3" t="s">
        <v>15</v>
      </c>
      <c r="F2367" s="3">
        <v>0</v>
      </c>
      <c r="G2367" s="3" t="s">
        <v>101</v>
      </c>
    </row>
    <row r="2368" spans="2:7" x14ac:dyDescent="0.25">
      <c r="B2368" s="3" t="s">
        <v>165</v>
      </c>
      <c r="C2368" s="2">
        <v>41256.529166666667</v>
      </c>
      <c r="D2368" s="3" t="s">
        <v>7</v>
      </c>
      <c r="E2368" s="3" t="s">
        <v>41</v>
      </c>
      <c r="F2368" s="3">
        <v>0</v>
      </c>
      <c r="G2368" s="3" t="s">
        <v>101</v>
      </c>
    </row>
    <row r="2369" spans="2:7" x14ac:dyDescent="0.25">
      <c r="B2369" s="3" t="s">
        <v>165</v>
      </c>
      <c r="C2369" s="2">
        <v>41256.533333333333</v>
      </c>
      <c r="D2369" s="3" t="s">
        <v>7</v>
      </c>
      <c r="E2369" s="3" t="s">
        <v>41</v>
      </c>
      <c r="F2369" s="3">
        <v>0</v>
      </c>
      <c r="G2369" s="3" t="s">
        <v>101</v>
      </c>
    </row>
    <row r="2370" spans="2:7" hidden="1" x14ac:dyDescent="0.25">
      <c r="B2370" s="3" t="s">
        <v>165</v>
      </c>
      <c r="C2370" s="2">
        <v>41474.416666666664</v>
      </c>
      <c r="D2370" s="3" t="s">
        <v>10</v>
      </c>
      <c r="E2370" s="3" t="s">
        <v>36</v>
      </c>
      <c r="F2370" s="3">
        <v>0</v>
      </c>
      <c r="G2370" s="3" t="s">
        <v>101</v>
      </c>
    </row>
    <row r="2371" spans="2:7" hidden="1" x14ac:dyDescent="0.25">
      <c r="B2371" s="3" t="s">
        <v>165</v>
      </c>
      <c r="C2371" s="2">
        <v>41504.537499999999</v>
      </c>
      <c r="D2371" s="3" t="s">
        <v>10</v>
      </c>
      <c r="E2371" s="3" t="s">
        <v>11</v>
      </c>
      <c r="F2371" s="3">
        <v>0</v>
      </c>
      <c r="G2371" s="3" t="s">
        <v>101</v>
      </c>
    </row>
    <row r="2372" spans="2:7" hidden="1" x14ac:dyDescent="0.25">
      <c r="B2372" s="3" t="s">
        <v>165</v>
      </c>
      <c r="C2372" s="2">
        <v>41556.929861111108</v>
      </c>
      <c r="D2372" s="3" t="s">
        <v>7</v>
      </c>
      <c r="E2372" s="3" t="s">
        <v>62</v>
      </c>
      <c r="F2372" s="3">
        <v>0</v>
      </c>
      <c r="G2372" s="3" t="s">
        <v>101</v>
      </c>
    </row>
    <row r="2373" spans="2:7" hidden="1" x14ac:dyDescent="0.25">
      <c r="B2373" s="3" t="s">
        <v>165</v>
      </c>
      <c r="C2373" s="2">
        <v>41617.29583333333</v>
      </c>
      <c r="D2373" s="3" t="s">
        <v>7</v>
      </c>
      <c r="E2373" s="3" t="s">
        <v>62</v>
      </c>
      <c r="F2373" s="3">
        <v>0</v>
      </c>
      <c r="G2373" s="3" t="s">
        <v>101</v>
      </c>
    </row>
    <row r="2374" spans="2:7" hidden="1" x14ac:dyDescent="0.25">
      <c r="B2374" s="3" t="s">
        <v>165</v>
      </c>
      <c r="C2374" s="2">
        <v>41698.44027777778</v>
      </c>
      <c r="D2374" s="3" t="s">
        <v>33</v>
      </c>
      <c r="E2374" s="3" t="s">
        <v>178</v>
      </c>
      <c r="F2374" s="3">
        <v>0</v>
      </c>
      <c r="G2374" s="3" t="s">
        <v>101</v>
      </c>
    </row>
    <row r="2375" spans="2:7" hidden="1" x14ac:dyDescent="0.25">
      <c r="B2375" s="3" t="s">
        <v>165</v>
      </c>
      <c r="C2375" s="2">
        <v>41707.36041666667</v>
      </c>
      <c r="D2375" s="3" t="s">
        <v>10</v>
      </c>
      <c r="E2375" s="3" t="s">
        <v>36</v>
      </c>
      <c r="F2375" s="3">
        <v>0</v>
      </c>
      <c r="G2375" s="3" t="s">
        <v>101</v>
      </c>
    </row>
    <row r="2376" spans="2:7" hidden="1" x14ac:dyDescent="0.25">
      <c r="B2376" s="3" t="s">
        <v>165</v>
      </c>
      <c r="C2376" s="2">
        <v>41723.435416666667</v>
      </c>
      <c r="D2376" s="3" t="s">
        <v>10</v>
      </c>
      <c r="E2376" s="3" t="s">
        <v>85</v>
      </c>
      <c r="F2376" s="3">
        <v>0</v>
      </c>
      <c r="G2376" s="3" t="s">
        <v>101</v>
      </c>
    </row>
    <row r="2377" spans="2:7" x14ac:dyDescent="0.25">
      <c r="B2377" s="3" t="s">
        <v>165</v>
      </c>
      <c r="C2377" s="2">
        <v>41773.342361111114</v>
      </c>
      <c r="D2377" s="3" t="s">
        <v>33</v>
      </c>
      <c r="E2377" s="3" t="s">
        <v>37</v>
      </c>
      <c r="F2377" s="3">
        <v>0</v>
      </c>
      <c r="G2377" s="3" t="s">
        <v>101</v>
      </c>
    </row>
    <row r="2378" spans="2:7" x14ac:dyDescent="0.25">
      <c r="B2378" s="3" t="s">
        <v>165</v>
      </c>
      <c r="C2378" s="2">
        <v>41774.700694444444</v>
      </c>
      <c r="D2378" s="3" t="s">
        <v>33</v>
      </c>
      <c r="E2378" s="3" t="s">
        <v>135</v>
      </c>
      <c r="F2378" s="3">
        <v>0</v>
      </c>
      <c r="G2378" s="3" t="s">
        <v>101</v>
      </c>
    </row>
    <row r="2379" spans="2:7" x14ac:dyDescent="0.25">
      <c r="B2379" s="3" t="s">
        <v>165</v>
      </c>
      <c r="C2379" s="2">
        <v>41844.749305555553</v>
      </c>
      <c r="D2379" s="3" t="s">
        <v>33</v>
      </c>
      <c r="E2379" s="3" t="s">
        <v>135</v>
      </c>
      <c r="F2379" s="3">
        <v>0</v>
      </c>
      <c r="G2379" s="3" t="s">
        <v>101</v>
      </c>
    </row>
    <row r="2380" spans="2:7" hidden="1" x14ac:dyDescent="0.25">
      <c r="B2380" s="3" t="s">
        <v>165</v>
      </c>
      <c r="C2380" s="2">
        <v>41944.165972222225</v>
      </c>
      <c r="D2380" s="3" t="s">
        <v>33</v>
      </c>
      <c r="E2380" s="3" t="s">
        <v>178</v>
      </c>
      <c r="F2380" s="3">
        <v>0</v>
      </c>
      <c r="G2380" s="3" t="s">
        <v>101</v>
      </c>
    </row>
    <row r="2381" spans="2:7" hidden="1" x14ac:dyDescent="0.25">
      <c r="B2381" s="3" t="s">
        <v>166</v>
      </c>
      <c r="C2381" s="2">
        <v>38407.823611111111</v>
      </c>
      <c r="D2381" s="3" t="s">
        <v>33</v>
      </c>
      <c r="E2381" s="3" t="s">
        <v>34</v>
      </c>
      <c r="F2381" s="3">
        <v>0</v>
      </c>
      <c r="G2381" s="3" t="s">
        <v>101</v>
      </c>
    </row>
    <row r="2382" spans="2:7" hidden="1" x14ac:dyDescent="0.25">
      <c r="B2382" s="3" t="s">
        <v>166</v>
      </c>
      <c r="C2382" s="2">
        <v>38556.253472222219</v>
      </c>
      <c r="D2382" s="3" t="s">
        <v>33</v>
      </c>
      <c r="E2382" s="3" t="s">
        <v>34</v>
      </c>
      <c r="F2382" s="3">
        <v>0</v>
      </c>
      <c r="G2382" s="3" t="s">
        <v>101</v>
      </c>
    </row>
    <row r="2383" spans="2:7" hidden="1" x14ac:dyDescent="0.25">
      <c r="B2383" s="3" t="s">
        <v>166</v>
      </c>
      <c r="C2383" s="2">
        <v>38615.091666666667</v>
      </c>
      <c r="D2383" s="3" t="s">
        <v>33</v>
      </c>
      <c r="E2383" s="3" t="s">
        <v>34</v>
      </c>
      <c r="F2383" s="3">
        <v>0</v>
      </c>
      <c r="G2383" s="3" t="s">
        <v>101</v>
      </c>
    </row>
    <row r="2384" spans="2:7" hidden="1" x14ac:dyDescent="0.25">
      <c r="B2384" s="3" t="s">
        <v>166</v>
      </c>
      <c r="C2384" s="2">
        <v>38642.491666666669</v>
      </c>
      <c r="D2384" s="3" t="s">
        <v>33</v>
      </c>
      <c r="E2384" s="3" t="s">
        <v>34</v>
      </c>
      <c r="F2384" s="3">
        <v>0</v>
      </c>
      <c r="G2384" s="3" t="s">
        <v>101</v>
      </c>
    </row>
    <row r="2385" spans="2:7" x14ac:dyDescent="0.25">
      <c r="B2385" s="3" t="s">
        <v>166</v>
      </c>
      <c r="C2385" s="2">
        <v>38693.330555555556</v>
      </c>
      <c r="D2385" s="3" t="s">
        <v>15</v>
      </c>
      <c r="E2385" s="3" t="s">
        <v>15</v>
      </c>
      <c r="F2385" s="3">
        <v>0</v>
      </c>
      <c r="G2385" s="3" t="s">
        <v>101</v>
      </c>
    </row>
    <row r="2386" spans="2:7" x14ac:dyDescent="0.25">
      <c r="B2386" s="3" t="s">
        <v>166</v>
      </c>
      <c r="C2386" s="2">
        <v>38802.609722222223</v>
      </c>
      <c r="D2386" s="3" t="s">
        <v>15</v>
      </c>
      <c r="E2386" s="3" t="s">
        <v>15</v>
      </c>
      <c r="F2386" s="3">
        <v>0</v>
      </c>
      <c r="G2386" s="3" t="s">
        <v>101</v>
      </c>
    </row>
    <row r="2387" spans="2:7" hidden="1" x14ac:dyDescent="0.25">
      <c r="B2387" s="3" t="s">
        <v>166</v>
      </c>
      <c r="C2387" s="2">
        <v>38847.805555555555</v>
      </c>
      <c r="D2387" s="3" t="s">
        <v>12</v>
      </c>
      <c r="E2387" s="3" t="s">
        <v>80</v>
      </c>
      <c r="F2387" s="3">
        <v>0</v>
      </c>
      <c r="G2387" s="3" t="s">
        <v>101</v>
      </c>
    </row>
    <row r="2388" spans="2:7" hidden="1" x14ac:dyDescent="0.25">
      <c r="B2388" s="3" t="s">
        <v>166</v>
      </c>
      <c r="C2388" s="2">
        <v>38887.53402777778</v>
      </c>
      <c r="D2388" s="3" t="s">
        <v>12</v>
      </c>
      <c r="E2388" s="3" t="s">
        <v>71</v>
      </c>
      <c r="F2388" s="3">
        <v>0</v>
      </c>
      <c r="G2388" s="3" t="s">
        <v>101</v>
      </c>
    </row>
    <row r="2389" spans="2:7" hidden="1" x14ac:dyDescent="0.25">
      <c r="B2389" s="3" t="s">
        <v>166</v>
      </c>
      <c r="C2389" s="2">
        <v>39004.057638888888</v>
      </c>
      <c r="D2389" s="3" t="s">
        <v>33</v>
      </c>
      <c r="E2389" s="3" t="s">
        <v>34</v>
      </c>
      <c r="F2389" s="3">
        <v>0</v>
      </c>
      <c r="G2389" s="3" t="s">
        <v>101</v>
      </c>
    </row>
    <row r="2390" spans="2:7" x14ac:dyDescent="0.25">
      <c r="B2390" s="3" t="s">
        <v>166</v>
      </c>
      <c r="C2390" s="2">
        <v>39054.416666666664</v>
      </c>
      <c r="D2390" s="3" t="s">
        <v>33</v>
      </c>
      <c r="E2390" s="3" t="s">
        <v>135</v>
      </c>
      <c r="F2390" s="3">
        <v>0</v>
      </c>
      <c r="G2390" s="3" t="s">
        <v>101</v>
      </c>
    </row>
    <row r="2391" spans="2:7" x14ac:dyDescent="0.25">
      <c r="B2391" s="3" t="s">
        <v>166</v>
      </c>
      <c r="C2391" s="2">
        <v>39149.694444444445</v>
      </c>
      <c r="D2391" s="3" t="s">
        <v>15</v>
      </c>
      <c r="E2391" s="3" t="s">
        <v>15</v>
      </c>
      <c r="F2391" s="3">
        <v>0</v>
      </c>
      <c r="G2391" s="3" t="s">
        <v>101</v>
      </c>
    </row>
    <row r="2392" spans="2:7" hidden="1" x14ac:dyDescent="0.25">
      <c r="B2392" s="3" t="s">
        <v>166</v>
      </c>
      <c r="C2392" s="2">
        <v>39520.281944444447</v>
      </c>
      <c r="D2392" s="3" t="s">
        <v>10</v>
      </c>
      <c r="E2392" s="3" t="s">
        <v>85</v>
      </c>
      <c r="F2392" s="3">
        <v>0</v>
      </c>
      <c r="G2392" s="3" t="s">
        <v>101</v>
      </c>
    </row>
    <row r="2393" spans="2:7" hidden="1" x14ac:dyDescent="0.25">
      <c r="B2393" s="3" t="s">
        <v>166</v>
      </c>
      <c r="C2393" s="2">
        <v>39520.467361111114</v>
      </c>
      <c r="D2393" s="3" t="s">
        <v>10</v>
      </c>
      <c r="E2393" s="3" t="s">
        <v>85</v>
      </c>
      <c r="F2393" s="3">
        <v>0</v>
      </c>
      <c r="G2393" s="3" t="s">
        <v>101</v>
      </c>
    </row>
    <row r="2394" spans="2:7" hidden="1" x14ac:dyDescent="0.25">
      <c r="B2394" s="3" t="s">
        <v>166</v>
      </c>
      <c r="C2394" s="2">
        <v>39669.993750000001</v>
      </c>
      <c r="D2394" s="3" t="s">
        <v>12</v>
      </c>
      <c r="E2394" s="3" t="s">
        <v>13</v>
      </c>
      <c r="F2394" s="3">
        <v>0</v>
      </c>
      <c r="G2394" s="3" t="s">
        <v>101</v>
      </c>
    </row>
    <row r="2395" spans="2:7" x14ac:dyDescent="0.25">
      <c r="B2395" s="3" t="s">
        <v>166</v>
      </c>
      <c r="C2395" s="2">
        <v>39778.237500000003</v>
      </c>
      <c r="D2395" s="3" t="s">
        <v>7</v>
      </c>
      <c r="E2395" s="3" t="s">
        <v>8</v>
      </c>
      <c r="F2395" s="3">
        <v>0</v>
      </c>
      <c r="G2395" s="3" t="s">
        <v>101</v>
      </c>
    </row>
    <row r="2396" spans="2:7" x14ac:dyDescent="0.25">
      <c r="B2396" s="3" t="s">
        <v>166</v>
      </c>
      <c r="C2396" s="2">
        <v>39826.548611111109</v>
      </c>
      <c r="D2396" s="3" t="s">
        <v>15</v>
      </c>
      <c r="E2396" s="3" t="s">
        <v>15</v>
      </c>
      <c r="F2396" s="3">
        <v>0</v>
      </c>
      <c r="G2396" s="3" t="s">
        <v>101</v>
      </c>
    </row>
    <row r="2397" spans="2:7" hidden="1" x14ac:dyDescent="0.25">
      <c r="B2397" s="3" t="s">
        <v>166</v>
      </c>
      <c r="C2397" s="2">
        <v>39891.757638888892</v>
      </c>
      <c r="D2397" s="3" t="s">
        <v>10</v>
      </c>
      <c r="E2397" s="3" t="s">
        <v>85</v>
      </c>
      <c r="F2397" s="3">
        <v>0</v>
      </c>
      <c r="G2397" s="3" t="s">
        <v>101</v>
      </c>
    </row>
    <row r="2398" spans="2:7" hidden="1" x14ac:dyDescent="0.25">
      <c r="B2398" s="3" t="s">
        <v>166</v>
      </c>
      <c r="C2398" s="2">
        <v>39967.418749999997</v>
      </c>
      <c r="D2398" s="3" t="s">
        <v>33</v>
      </c>
      <c r="E2398" s="3" t="s">
        <v>34</v>
      </c>
      <c r="F2398" s="3">
        <v>0</v>
      </c>
      <c r="G2398" s="3" t="s">
        <v>101</v>
      </c>
    </row>
    <row r="2399" spans="2:7" x14ac:dyDescent="0.25">
      <c r="B2399" s="3" t="s">
        <v>166</v>
      </c>
      <c r="C2399" s="2">
        <v>40154.612500000003</v>
      </c>
      <c r="D2399" s="3" t="s">
        <v>33</v>
      </c>
      <c r="E2399" s="3" t="s">
        <v>37</v>
      </c>
      <c r="F2399" s="3">
        <v>0</v>
      </c>
      <c r="G2399" s="3" t="s">
        <v>101</v>
      </c>
    </row>
    <row r="2400" spans="2:7" x14ac:dyDescent="0.25">
      <c r="B2400" s="3" t="s">
        <v>166</v>
      </c>
      <c r="C2400" s="2">
        <v>40197.207638888889</v>
      </c>
      <c r="D2400" s="3" t="s">
        <v>33</v>
      </c>
      <c r="E2400" s="3" t="s">
        <v>135</v>
      </c>
      <c r="F2400" s="3">
        <v>0</v>
      </c>
      <c r="G2400" s="3" t="s">
        <v>101</v>
      </c>
    </row>
    <row r="2401" spans="2:7" hidden="1" x14ac:dyDescent="0.25">
      <c r="B2401" s="3" t="s">
        <v>166</v>
      </c>
      <c r="C2401" s="2">
        <v>40199.693055555559</v>
      </c>
      <c r="D2401" s="3" t="s">
        <v>33</v>
      </c>
      <c r="E2401" s="3" t="s">
        <v>34</v>
      </c>
      <c r="F2401" s="3">
        <v>0</v>
      </c>
      <c r="G2401" s="3" t="s">
        <v>101</v>
      </c>
    </row>
    <row r="2402" spans="2:7" x14ac:dyDescent="0.25">
      <c r="B2402" s="3" t="s">
        <v>166</v>
      </c>
      <c r="C2402" s="2">
        <v>40403.543055555558</v>
      </c>
      <c r="D2402" s="3" t="s">
        <v>15</v>
      </c>
      <c r="E2402" s="3" t="s">
        <v>15</v>
      </c>
      <c r="F2402" s="3">
        <v>0</v>
      </c>
      <c r="G2402" s="3" t="s">
        <v>101</v>
      </c>
    </row>
    <row r="2403" spans="2:7" hidden="1" x14ac:dyDescent="0.25">
      <c r="B2403" s="3" t="s">
        <v>166</v>
      </c>
      <c r="C2403" s="2">
        <v>40416.450694444444</v>
      </c>
      <c r="D2403" s="3" t="s">
        <v>10</v>
      </c>
      <c r="E2403" s="3" t="s">
        <v>11</v>
      </c>
      <c r="F2403" s="3">
        <v>0</v>
      </c>
      <c r="G2403" s="3" t="s">
        <v>101</v>
      </c>
    </row>
    <row r="2404" spans="2:7" x14ac:dyDescent="0.25">
      <c r="B2404" s="3" t="s">
        <v>166</v>
      </c>
      <c r="C2404" s="2">
        <v>40509.3125</v>
      </c>
      <c r="D2404" s="3" t="s">
        <v>7</v>
      </c>
      <c r="E2404" s="3" t="s">
        <v>8</v>
      </c>
      <c r="F2404" s="3">
        <v>0</v>
      </c>
      <c r="G2404" s="3" t="s">
        <v>101</v>
      </c>
    </row>
    <row r="2405" spans="2:7" hidden="1" x14ac:dyDescent="0.25">
      <c r="B2405" s="3" t="s">
        <v>166</v>
      </c>
      <c r="C2405" s="2">
        <v>40534.157638888886</v>
      </c>
      <c r="D2405" s="3" t="s">
        <v>33</v>
      </c>
      <c r="E2405" s="3" t="s">
        <v>139</v>
      </c>
      <c r="F2405" s="3">
        <v>0</v>
      </c>
      <c r="G2405" s="3" t="s">
        <v>101</v>
      </c>
    </row>
    <row r="2406" spans="2:7" x14ac:dyDescent="0.25">
      <c r="B2406" s="3" t="s">
        <v>166</v>
      </c>
      <c r="C2406" s="2">
        <v>40570.3125</v>
      </c>
      <c r="D2406" s="3" t="s">
        <v>15</v>
      </c>
      <c r="E2406" s="3" t="s">
        <v>15</v>
      </c>
      <c r="F2406" s="3">
        <v>0</v>
      </c>
      <c r="G2406" s="3" t="s">
        <v>101</v>
      </c>
    </row>
    <row r="2407" spans="2:7" hidden="1" x14ac:dyDescent="0.25">
      <c r="B2407" s="3" t="s">
        <v>166</v>
      </c>
      <c r="C2407" s="2">
        <v>40819.288194444445</v>
      </c>
      <c r="D2407" s="3" t="s">
        <v>7</v>
      </c>
      <c r="E2407" s="3" t="s">
        <v>14</v>
      </c>
      <c r="F2407" s="3">
        <v>0</v>
      </c>
      <c r="G2407" s="3" t="s">
        <v>101</v>
      </c>
    </row>
    <row r="2408" spans="2:7" hidden="1" x14ac:dyDescent="0.25">
      <c r="B2408" s="3" t="s">
        <v>166</v>
      </c>
      <c r="C2408" s="2">
        <v>40834.611111111109</v>
      </c>
      <c r="D2408" s="3" t="s">
        <v>12</v>
      </c>
      <c r="E2408" s="3" t="s">
        <v>13</v>
      </c>
      <c r="F2408" s="3">
        <v>0</v>
      </c>
      <c r="G2408" s="3" t="s">
        <v>101</v>
      </c>
    </row>
    <row r="2409" spans="2:7" x14ac:dyDescent="0.25">
      <c r="B2409" s="3" t="s">
        <v>166</v>
      </c>
      <c r="C2409" s="2">
        <v>40859.085416666669</v>
      </c>
      <c r="D2409" s="3" t="s">
        <v>7</v>
      </c>
      <c r="E2409" s="3" t="s">
        <v>81</v>
      </c>
      <c r="F2409" s="3">
        <v>0</v>
      </c>
      <c r="G2409" s="3" t="s">
        <v>101</v>
      </c>
    </row>
    <row r="2410" spans="2:7" hidden="1" x14ac:dyDescent="0.25">
      <c r="B2410" s="3" t="s">
        <v>166</v>
      </c>
      <c r="C2410" s="2">
        <v>40881.827777777777</v>
      </c>
      <c r="D2410" s="3" t="s">
        <v>10</v>
      </c>
      <c r="E2410" s="3" t="s">
        <v>85</v>
      </c>
      <c r="F2410" s="3">
        <v>0</v>
      </c>
      <c r="G2410" s="3" t="s">
        <v>101</v>
      </c>
    </row>
    <row r="2411" spans="2:7" hidden="1" x14ac:dyDescent="0.25">
      <c r="B2411" s="3" t="s">
        <v>166</v>
      </c>
      <c r="C2411" s="2">
        <v>41052.525000000001</v>
      </c>
      <c r="D2411" s="3" t="s">
        <v>7</v>
      </c>
      <c r="E2411" s="3" t="s">
        <v>14</v>
      </c>
      <c r="F2411" s="3">
        <v>0</v>
      </c>
      <c r="G2411" s="3" t="s">
        <v>101</v>
      </c>
    </row>
    <row r="2412" spans="2:7" hidden="1" x14ac:dyDescent="0.25">
      <c r="B2412" s="3" t="s">
        <v>166</v>
      </c>
      <c r="C2412" s="2">
        <v>41161.676388888889</v>
      </c>
      <c r="D2412" s="3" t="s">
        <v>33</v>
      </c>
      <c r="E2412" s="3" t="s">
        <v>34</v>
      </c>
      <c r="F2412" s="3">
        <v>0</v>
      </c>
      <c r="G2412" s="3" t="s">
        <v>101</v>
      </c>
    </row>
    <row r="2413" spans="2:7" x14ac:dyDescent="0.25">
      <c r="B2413" s="3" t="s">
        <v>166</v>
      </c>
      <c r="C2413" s="2">
        <v>41187.438194444447</v>
      </c>
      <c r="D2413" s="3" t="s">
        <v>7</v>
      </c>
      <c r="E2413" s="3" t="s">
        <v>8</v>
      </c>
      <c r="F2413" s="3">
        <v>0</v>
      </c>
      <c r="G2413" s="3" t="s">
        <v>101</v>
      </c>
    </row>
    <row r="2414" spans="2:7" x14ac:dyDescent="0.25">
      <c r="B2414" s="3" t="s">
        <v>166</v>
      </c>
      <c r="C2414" s="2">
        <v>41187.669444444444</v>
      </c>
      <c r="D2414" s="3" t="s">
        <v>15</v>
      </c>
      <c r="E2414" s="3" t="s">
        <v>15</v>
      </c>
      <c r="F2414" s="3">
        <v>0</v>
      </c>
      <c r="G2414" s="3" t="s">
        <v>101</v>
      </c>
    </row>
    <row r="2415" spans="2:7" hidden="1" x14ac:dyDescent="0.25">
      <c r="B2415" s="3" t="s">
        <v>166</v>
      </c>
      <c r="C2415" s="2">
        <v>41211.520833333336</v>
      </c>
      <c r="D2415" s="3" t="s">
        <v>12</v>
      </c>
      <c r="E2415" s="3" t="s">
        <v>80</v>
      </c>
      <c r="F2415" s="3">
        <v>0</v>
      </c>
      <c r="G2415" s="3" t="s">
        <v>101</v>
      </c>
    </row>
    <row r="2416" spans="2:7" x14ac:dyDescent="0.25">
      <c r="B2416" s="3" t="s">
        <v>166</v>
      </c>
      <c r="C2416" s="2">
        <v>41212.300694444442</v>
      </c>
      <c r="D2416" s="3" t="s">
        <v>15</v>
      </c>
      <c r="E2416" s="3" t="s">
        <v>15</v>
      </c>
      <c r="F2416" s="3">
        <v>0</v>
      </c>
      <c r="G2416" s="3" t="s">
        <v>101</v>
      </c>
    </row>
    <row r="2417" spans="2:7" x14ac:dyDescent="0.25">
      <c r="B2417" s="3" t="s">
        <v>166</v>
      </c>
      <c r="C2417" s="2">
        <v>41263.058333333334</v>
      </c>
      <c r="D2417" s="3" t="s">
        <v>15</v>
      </c>
      <c r="E2417" s="3" t="s">
        <v>15</v>
      </c>
      <c r="F2417" s="3">
        <v>0</v>
      </c>
      <c r="G2417" s="3" t="s">
        <v>101</v>
      </c>
    </row>
    <row r="2418" spans="2:7" x14ac:dyDescent="0.25">
      <c r="B2418" s="3" t="s">
        <v>166</v>
      </c>
      <c r="C2418" s="2">
        <v>41263.29583333333</v>
      </c>
      <c r="D2418" s="3" t="s">
        <v>15</v>
      </c>
      <c r="E2418" s="3" t="s">
        <v>15</v>
      </c>
      <c r="F2418" s="3">
        <v>0</v>
      </c>
      <c r="G2418" s="3" t="s">
        <v>101</v>
      </c>
    </row>
    <row r="2419" spans="2:7" x14ac:dyDescent="0.25">
      <c r="B2419" s="3" t="s">
        <v>166</v>
      </c>
      <c r="C2419" s="2">
        <v>41285.31527777778</v>
      </c>
      <c r="D2419" s="3" t="s">
        <v>7</v>
      </c>
      <c r="E2419" s="3" t="s">
        <v>8</v>
      </c>
      <c r="F2419" s="3">
        <v>0</v>
      </c>
      <c r="G2419" s="3" t="s">
        <v>101</v>
      </c>
    </row>
    <row r="2420" spans="2:7" hidden="1" x14ac:dyDescent="0.25">
      <c r="B2420" s="3" t="s">
        <v>166</v>
      </c>
      <c r="C2420" s="2">
        <v>41556.884027777778</v>
      </c>
      <c r="D2420" s="3" t="s">
        <v>7</v>
      </c>
      <c r="E2420" s="3" t="s">
        <v>62</v>
      </c>
      <c r="F2420" s="3">
        <v>0</v>
      </c>
      <c r="G2420" s="3" t="s">
        <v>101</v>
      </c>
    </row>
    <row r="2421" spans="2:7" x14ac:dyDescent="0.25">
      <c r="B2421" s="3" t="s">
        <v>166</v>
      </c>
      <c r="C2421" s="2">
        <v>41686.569444444445</v>
      </c>
      <c r="D2421" s="3" t="s">
        <v>7</v>
      </c>
      <c r="E2421" s="3" t="s">
        <v>8</v>
      </c>
      <c r="F2421" s="3">
        <v>0</v>
      </c>
      <c r="G2421" s="3" t="s">
        <v>101</v>
      </c>
    </row>
    <row r="2422" spans="2:7" x14ac:dyDescent="0.25">
      <c r="B2422" s="3" t="s">
        <v>166</v>
      </c>
      <c r="C2422" s="2">
        <v>41703.40902777778</v>
      </c>
      <c r="D2422" s="3" t="s">
        <v>15</v>
      </c>
      <c r="E2422" s="3" t="s">
        <v>15</v>
      </c>
      <c r="F2422" s="3">
        <v>0</v>
      </c>
      <c r="G2422" s="3" t="s">
        <v>101</v>
      </c>
    </row>
    <row r="2423" spans="2:7" x14ac:dyDescent="0.25">
      <c r="B2423" s="3" t="s">
        <v>166</v>
      </c>
      <c r="C2423" s="2">
        <v>41804.463888888888</v>
      </c>
      <c r="D2423" s="3" t="s">
        <v>15</v>
      </c>
      <c r="E2423" s="3" t="s">
        <v>15</v>
      </c>
      <c r="F2423" s="3">
        <v>0</v>
      </c>
      <c r="G2423" s="3" t="s">
        <v>101</v>
      </c>
    </row>
    <row r="2424" spans="2:7" hidden="1" x14ac:dyDescent="0.25">
      <c r="B2424" s="3" t="s">
        <v>166</v>
      </c>
      <c r="C2424" s="2">
        <v>41871.279166666667</v>
      </c>
      <c r="D2424" s="3" t="s">
        <v>33</v>
      </c>
      <c r="E2424" s="3" t="s">
        <v>34</v>
      </c>
      <c r="F2424" s="3">
        <v>0</v>
      </c>
      <c r="G2424" s="3" t="s">
        <v>101</v>
      </c>
    </row>
    <row r="2425" spans="2:7" x14ac:dyDescent="0.25">
      <c r="B2425" s="3" t="s">
        <v>166</v>
      </c>
      <c r="C2425" s="2">
        <v>41872.631249999999</v>
      </c>
      <c r="D2425" s="3" t="s">
        <v>15</v>
      </c>
      <c r="E2425" s="3" t="s">
        <v>15</v>
      </c>
      <c r="F2425" s="3">
        <v>0</v>
      </c>
      <c r="G2425" s="3" t="s">
        <v>101</v>
      </c>
    </row>
    <row r="2426" spans="2:7" x14ac:dyDescent="0.25">
      <c r="B2426" s="3" t="s">
        <v>104</v>
      </c>
      <c r="C2426" s="2">
        <v>38387.396527777775</v>
      </c>
      <c r="D2426" s="3" t="s">
        <v>7</v>
      </c>
      <c r="E2426" s="3" t="s">
        <v>19</v>
      </c>
      <c r="F2426" s="3">
        <v>0</v>
      </c>
      <c r="G2426" s="3" t="s">
        <v>105</v>
      </c>
    </row>
    <row r="2427" spans="2:7" hidden="1" x14ac:dyDescent="0.25">
      <c r="B2427" s="3" t="s">
        <v>104</v>
      </c>
      <c r="C2427" s="2">
        <v>38488.236111111109</v>
      </c>
      <c r="D2427" s="3" t="s">
        <v>10</v>
      </c>
      <c r="E2427" s="3" t="s">
        <v>11</v>
      </c>
      <c r="F2427" s="3">
        <v>0</v>
      </c>
      <c r="G2427" s="3" t="s">
        <v>105</v>
      </c>
    </row>
    <row r="2428" spans="2:7" hidden="1" x14ac:dyDescent="0.25">
      <c r="B2428" s="3" t="s">
        <v>104</v>
      </c>
      <c r="C2428" s="2">
        <v>39185.472222222219</v>
      </c>
      <c r="D2428" s="3" t="s">
        <v>12</v>
      </c>
      <c r="E2428" s="3" t="s">
        <v>80</v>
      </c>
      <c r="F2428" s="3">
        <v>0</v>
      </c>
      <c r="G2428" s="3" t="s">
        <v>105</v>
      </c>
    </row>
    <row r="2429" spans="2:7" hidden="1" x14ac:dyDescent="0.25">
      <c r="B2429" s="3" t="s">
        <v>104</v>
      </c>
      <c r="C2429" s="2">
        <v>39327.106944444444</v>
      </c>
      <c r="D2429" s="3" t="s">
        <v>12</v>
      </c>
      <c r="E2429" s="3" t="s">
        <v>13</v>
      </c>
      <c r="F2429" s="3">
        <v>0</v>
      </c>
      <c r="G2429" s="3" t="s">
        <v>105</v>
      </c>
    </row>
    <row r="2430" spans="2:7" hidden="1" x14ac:dyDescent="0.25">
      <c r="B2430" s="3" t="s">
        <v>104</v>
      </c>
      <c r="C2430" s="2">
        <v>39376.885416666664</v>
      </c>
      <c r="D2430" s="3" t="s">
        <v>12</v>
      </c>
      <c r="E2430" s="3" t="s">
        <v>13</v>
      </c>
      <c r="F2430" s="3">
        <v>0</v>
      </c>
      <c r="G2430" s="3" t="s">
        <v>105</v>
      </c>
    </row>
    <row r="2431" spans="2:7" hidden="1" x14ac:dyDescent="0.25">
      <c r="B2431" s="3" t="s">
        <v>104</v>
      </c>
      <c r="C2431" s="2">
        <v>39377.993055555555</v>
      </c>
      <c r="D2431" s="3" t="s">
        <v>12</v>
      </c>
      <c r="E2431" s="3" t="s">
        <v>13</v>
      </c>
      <c r="F2431" s="3">
        <v>0</v>
      </c>
      <c r="G2431" s="3" t="s">
        <v>105</v>
      </c>
    </row>
    <row r="2432" spans="2:7" x14ac:dyDescent="0.25">
      <c r="B2432" s="3" t="s">
        <v>104</v>
      </c>
      <c r="C2432" s="2">
        <v>39377.995138888888</v>
      </c>
      <c r="D2432" s="3" t="s">
        <v>33</v>
      </c>
      <c r="E2432" s="3" t="s">
        <v>135</v>
      </c>
      <c r="F2432" s="3">
        <v>0</v>
      </c>
      <c r="G2432" s="3" t="s">
        <v>105</v>
      </c>
    </row>
    <row r="2433" spans="2:7" hidden="1" x14ac:dyDescent="0.25">
      <c r="B2433" s="3" t="s">
        <v>104</v>
      </c>
      <c r="C2433" s="2">
        <v>40412.18472222222</v>
      </c>
      <c r="D2433" s="3" t="s">
        <v>12</v>
      </c>
      <c r="E2433" s="3" t="s">
        <v>13</v>
      </c>
      <c r="F2433" s="3">
        <v>0</v>
      </c>
      <c r="G2433" s="3" t="s">
        <v>105</v>
      </c>
    </row>
    <row r="2434" spans="2:7" hidden="1" x14ac:dyDescent="0.25">
      <c r="B2434" s="3" t="s">
        <v>104</v>
      </c>
      <c r="C2434" s="2">
        <v>40470.663888888892</v>
      </c>
      <c r="D2434" s="3" t="s">
        <v>33</v>
      </c>
      <c r="E2434" s="3" t="s">
        <v>34</v>
      </c>
      <c r="F2434" s="3">
        <v>0</v>
      </c>
      <c r="G2434" s="3" t="s">
        <v>105</v>
      </c>
    </row>
    <row r="2435" spans="2:7" hidden="1" x14ac:dyDescent="0.25">
      <c r="B2435" s="3" t="s">
        <v>104</v>
      </c>
      <c r="C2435" s="2">
        <v>41019.677083333336</v>
      </c>
      <c r="D2435" s="3" t="s">
        <v>7</v>
      </c>
      <c r="E2435" s="3" t="s">
        <v>62</v>
      </c>
      <c r="F2435" s="3">
        <v>0</v>
      </c>
      <c r="G2435" s="3" t="s">
        <v>105</v>
      </c>
    </row>
    <row r="2436" spans="2:7" hidden="1" x14ac:dyDescent="0.25">
      <c r="B2436" s="3" t="s">
        <v>104</v>
      </c>
      <c r="C2436" s="2">
        <v>41180.494444444441</v>
      </c>
      <c r="D2436" s="3" t="s">
        <v>7</v>
      </c>
      <c r="E2436" s="3" t="s">
        <v>26</v>
      </c>
      <c r="F2436" s="3">
        <v>0</v>
      </c>
      <c r="G2436" s="3" t="s">
        <v>105</v>
      </c>
    </row>
    <row r="2437" spans="2:7" x14ac:dyDescent="0.25">
      <c r="B2437" s="3" t="s">
        <v>104</v>
      </c>
      <c r="C2437" s="2">
        <v>41219.382638888892</v>
      </c>
      <c r="D2437" s="3" t="s">
        <v>15</v>
      </c>
      <c r="E2437" s="3" t="s">
        <v>15</v>
      </c>
      <c r="F2437" s="3">
        <v>0</v>
      </c>
      <c r="G2437" s="3" t="s">
        <v>105</v>
      </c>
    </row>
    <row r="2438" spans="2:7" x14ac:dyDescent="0.25">
      <c r="B2438" s="3" t="s">
        <v>104</v>
      </c>
      <c r="C2438" s="2">
        <v>41256.091666666667</v>
      </c>
      <c r="D2438" s="3" t="s">
        <v>33</v>
      </c>
      <c r="E2438" s="3" t="s">
        <v>37</v>
      </c>
      <c r="F2438" s="3">
        <v>0</v>
      </c>
      <c r="G2438" s="3" t="s">
        <v>105</v>
      </c>
    </row>
    <row r="2439" spans="2:7" x14ac:dyDescent="0.25">
      <c r="B2439" s="3" t="s">
        <v>104</v>
      </c>
      <c r="C2439" s="2">
        <v>41447.909722222219</v>
      </c>
      <c r="D2439" s="3" t="s">
        <v>7</v>
      </c>
      <c r="E2439" s="3" t="s">
        <v>81</v>
      </c>
      <c r="F2439" s="3">
        <v>0</v>
      </c>
      <c r="G2439" s="3" t="s">
        <v>105</v>
      </c>
    </row>
    <row r="2440" spans="2:7" hidden="1" x14ac:dyDescent="0.25">
      <c r="B2440" s="3" t="s">
        <v>104</v>
      </c>
      <c r="C2440" s="2">
        <v>41945.070138888892</v>
      </c>
      <c r="D2440" s="3" t="s">
        <v>12</v>
      </c>
      <c r="E2440" s="3" t="s">
        <v>13</v>
      </c>
      <c r="F2440" s="3">
        <v>0</v>
      </c>
      <c r="G2440" s="3" t="s">
        <v>105</v>
      </c>
    </row>
    <row r="2441" spans="2:7" x14ac:dyDescent="0.25">
      <c r="B2441" s="3" t="s">
        <v>104</v>
      </c>
      <c r="C2441" s="2">
        <v>41976.417361111111</v>
      </c>
      <c r="D2441" s="3" t="s">
        <v>15</v>
      </c>
      <c r="E2441" s="3" t="s">
        <v>15</v>
      </c>
      <c r="F2441" s="3">
        <v>0</v>
      </c>
      <c r="G2441" s="3" t="s">
        <v>105</v>
      </c>
    </row>
    <row r="2442" spans="2:7" x14ac:dyDescent="0.25">
      <c r="B2442" s="3" t="s">
        <v>162</v>
      </c>
      <c r="C2442" s="2">
        <v>38356.80972222222</v>
      </c>
      <c r="D2442" s="3" t="s">
        <v>33</v>
      </c>
      <c r="E2442" s="3" t="s">
        <v>135</v>
      </c>
      <c r="F2442" s="3">
        <v>0</v>
      </c>
      <c r="G2442" s="3" t="s">
        <v>163</v>
      </c>
    </row>
    <row r="2443" spans="2:7" hidden="1" x14ac:dyDescent="0.25">
      <c r="B2443" s="3" t="s">
        <v>162</v>
      </c>
      <c r="C2443" s="2">
        <v>38431.322916666664</v>
      </c>
      <c r="D2443" s="3" t="s">
        <v>28</v>
      </c>
      <c r="E2443" s="3" t="s">
        <v>29</v>
      </c>
      <c r="F2443" s="3">
        <v>0</v>
      </c>
      <c r="G2443" s="3" t="s">
        <v>163</v>
      </c>
    </row>
    <row r="2444" spans="2:7" x14ac:dyDescent="0.25">
      <c r="B2444" s="3" t="s">
        <v>162</v>
      </c>
      <c r="C2444" s="2">
        <v>38756.521527777775</v>
      </c>
      <c r="D2444" s="3" t="s">
        <v>15</v>
      </c>
      <c r="E2444" s="3" t="s">
        <v>15</v>
      </c>
      <c r="F2444" s="3">
        <v>0</v>
      </c>
      <c r="G2444" s="3" t="s">
        <v>163</v>
      </c>
    </row>
    <row r="2445" spans="2:7" hidden="1" x14ac:dyDescent="0.25">
      <c r="B2445" s="3" t="s">
        <v>162</v>
      </c>
      <c r="C2445" s="2">
        <v>38756.677777777775</v>
      </c>
      <c r="D2445" s="3" t="s">
        <v>12</v>
      </c>
      <c r="E2445" s="3" t="s">
        <v>13</v>
      </c>
      <c r="F2445" s="3">
        <v>0</v>
      </c>
      <c r="G2445" s="3" t="s">
        <v>163</v>
      </c>
    </row>
    <row r="2446" spans="2:7" hidden="1" x14ac:dyDescent="0.25">
      <c r="B2446" s="3" t="s">
        <v>162</v>
      </c>
      <c r="C2446" s="2">
        <v>38772.924305555556</v>
      </c>
      <c r="D2446" s="3" t="s">
        <v>12</v>
      </c>
      <c r="E2446" s="3" t="s">
        <v>13</v>
      </c>
      <c r="F2446" s="3">
        <v>0</v>
      </c>
      <c r="G2446" s="3" t="s">
        <v>163</v>
      </c>
    </row>
    <row r="2447" spans="2:7" x14ac:dyDescent="0.25">
      <c r="B2447" s="3" t="s">
        <v>162</v>
      </c>
      <c r="C2447" s="2">
        <v>38905.689583333333</v>
      </c>
      <c r="D2447" s="3" t="s">
        <v>15</v>
      </c>
      <c r="E2447" s="3" t="s">
        <v>15</v>
      </c>
      <c r="F2447" s="3">
        <v>1</v>
      </c>
      <c r="G2447" s="3" t="s">
        <v>163</v>
      </c>
    </row>
    <row r="2448" spans="2:7" hidden="1" x14ac:dyDescent="0.25">
      <c r="B2448" s="3" t="s">
        <v>162</v>
      </c>
      <c r="C2448" s="2">
        <v>38959.208333333336</v>
      </c>
      <c r="D2448" s="3" t="s">
        <v>12</v>
      </c>
      <c r="E2448" s="3" t="s">
        <v>13</v>
      </c>
      <c r="F2448" s="3">
        <v>0</v>
      </c>
      <c r="G2448" s="3" t="s">
        <v>163</v>
      </c>
    </row>
    <row r="2449" spans="2:7" hidden="1" x14ac:dyDescent="0.25">
      <c r="B2449" s="3" t="s">
        <v>162</v>
      </c>
      <c r="C2449" s="2">
        <v>38963.609027777777</v>
      </c>
      <c r="D2449" s="3" t="s">
        <v>33</v>
      </c>
      <c r="E2449" s="3" t="s">
        <v>34</v>
      </c>
      <c r="F2449" s="3">
        <v>0</v>
      </c>
      <c r="G2449" s="3" t="s">
        <v>163</v>
      </c>
    </row>
    <row r="2450" spans="2:7" hidden="1" x14ac:dyDescent="0.25">
      <c r="B2450" s="3" t="s">
        <v>162</v>
      </c>
      <c r="C2450" s="2">
        <v>39267.003472222219</v>
      </c>
      <c r="D2450" s="3" t="s">
        <v>12</v>
      </c>
      <c r="E2450" s="3" t="s">
        <v>13</v>
      </c>
      <c r="F2450" s="3">
        <v>1</v>
      </c>
      <c r="G2450" s="3" t="s">
        <v>163</v>
      </c>
    </row>
    <row r="2451" spans="2:7" x14ac:dyDescent="0.25">
      <c r="B2451" s="3" t="s">
        <v>162</v>
      </c>
      <c r="C2451" s="2">
        <v>39377.666666666664</v>
      </c>
      <c r="D2451" s="3" t="s">
        <v>33</v>
      </c>
      <c r="E2451" s="3" t="s">
        <v>37</v>
      </c>
      <c r="F2451" s="3">
        <v>0</v>
      </c>
      <c r="G2451" s="3" t="s">
        <v>163</v>
      </c>
    </row>
    <row r="2452" spans="2:7" hidden="1" x14ac:dyDescent="0.25">
      <c r="B2452" s="3" t="s">
        <v>162</v>
      </c>
      <c r="C2452" s="2">
        <v>39387.748611111114</v>
      </c>
      <c r="D2452" s="3" t="s">
        <v>12</v>
      </c>
      <c r="E2452" s="3" t="s">
        <v>13</v>
      </c>
      <c r="F2452" s="3">
        <v>0</v>
      </c>
      <c r="G2452" s="3" t="s">
        <v>163</v>
      </c>
    </row>
    <row r="2453" spans="2:7" hidden="1" x14ac:dyDescent="0.25">
      <c r="B2453" s="3" t="s">
        <v>162</v>
      </c>
      <c r="C2453" s="2">
        <v>39492.587500000001</v>
      </c>
      <c r="D2453" s="3" t="s">
        <v>33</v>
      </c>
      <c r="E2453" s="3" t="s">
        <v>34</v>
      </c>
      <c r="F2453" s="3">
        <v>0</v>
      </c>
      <c r="G2453" s="3" t="s">
        <v>163</v>
      </c>
    </row>
    <row r="2454" spans="2:7" hidden="1" x14ac:dyDescent="0.25">
      <c r="B2454" s="3" t="s">
        <v>162</v>
      </c>
      <c r="C2454" s="2">
        <v>39881.807638888888</v>
      </c>
      <c r="D2454" s="3" t="s">
        <v>12</v>
      </c>
      <c r="E2454" s="3" t="s">
        <v>13</v>
      </c>
      <c r="F2454" s="3">
        <v>0</v>
      </c>
      <c r="G2454" s="3" t="s">
        <v>163</v>
      </c>
    </row>
    <row r="2455" spans="2:7" x14ac:dyDescent="0.25">
      <c r="B2455" s="3" t="s">
        <v>162</v>
      </c>
      <c r="C2455" s="2">
        <v>39914.614583333336</v>
      </c>
      <c r="D2455" s="3" t="s">
        <v>15</v>
      </c>
      <c r="E2455" s="3" t="s">
        <v>15</v>
      </c>
      <c r="F2455" s="3">
        <v>0</v>
      </c>
      <c r="G2455" s="3" t="s">
        <v>163</v>
      </c>
    </row>
    <row r="2456" spans="2:7" hidden="1" x14ac:dyDescent="0.25">
      <c r="B2456" s="3" t="s">
        <v>162</v>
      </c>
      <c r="C2456" s="2">
        <v>40079.419444444444</v>
      </c>
      <c r="D2456" s="3" t="s">
        <v>28</v>
      </c>
      <c r="E2456" s="3" t="s">
        <v>160</v>
      </c>
      <c r="F2456" s="3">
        <v>0</v>
      </c>
      <c r="G2456" s="3" t="s">
        <v>163</v>
      </c>
    </row>
    <row r="2457" spans="2:7" x14ac:dyDescent="0.25">
      <c r="B2457" s="3" t="s">
        <v>162</v>
      </c>
      <c r="C2457" s="2">
        <v>40114.691666666666</v>
      </c>
      <c r="D2457" s="3" t="s">
        <v>15</v>
      </c>
      <c r="E2457" s="3" t="s">
        <v>15</v>
      </c>
      <c r="F2457" s="3">
        <v>0</v>
      </c>
      <c r="G2457" s="3" t="s">
        <v>163</v>
      </c>
    </row>
    <row r="2458" spans="2:7" x14ac:dyDescent="0.25">
      <c r="B2458" s="3" t="s">
        <v>162</v>
      </c>
      <c r="C2458" s="2">
        <v>40154.726388888892</v>
      </c>
      <c r="D2458" s="3" t="s">
        <v>33</v>
      </c>
      <c r="E2458" s="3" t="s">
        <v>135</v>
      </c>
      <c r="F2458" s="3">
        <v>0</v>
      </c>
      <c r="G2458" s="3" t="s">
        <v>163</v>
      </c>
    </row>
    <row r="2459" spans="2:7" x14ac:dyDescent="0.25">
      <c r="B2459" s="3" t="s">
        <v>162</v>
      </c>
      <c r="C2459" s="2">
        <v>40169.288888888892</v>
      </c>
      <c r="D2459" s="3" t="s">
        <v>33</v>
      </c>
      <c r="E2459" s="3" t="s">
        <v>135</v>
      </c>
      <c r="F2459" s="3">
        <v>0</v>
      </c>
      <c r="G2459" s="3" t="s">
        <v>163</v>
      </c>
    </row>
    <row r="2460" spans="2:7" x14ac:dyDescent="0.25">
      <c r="B2460" s="3" t="s">
        <v>162</v>
      </c>
      <c r="C2460" s="2">
        <v>40197.684027777781</v>
      </c>
      <c r="D2460" s="3" t="s">
        <v>33</v>
      </c>
      <c r="E2460" s="3" t="s">
        <v>135</v>
      </c>
      <c r="F2460" s="3">
        <v>0</v>
      </c>
      <c r="G2460" s="3" t="s">
        <v>163</v>
      </c>
    </row>
    <row r="2461" spans="2:7" x14ac:dyDescent="0.25">
      <c r="B2461" s="3" t="s">
        <v>162</v>
      </c>
      <c r="C2461" s="2">
        <v>40198.790972222225</v>
      </c>
      <c r="D2461" s="3" t="s">
        <v>33</v>
      </c>
      <c r="E2461" s="3" t="s">
        <v>135</v>
      </c>
      <c r="F2461" s="3">
        <v>0</v>
      </c>
      <c r="G2461" s="3" t="s">
        <v>163</v>
      </c>
    </row>
    <row r="2462" spans="2:7" x14ac:dyDescent="0.25">
      <c r="B2462" s="3" t="s">
        <v>162</v>
      </c>
      <c r="C2462" s="2">
        <v>40246.513194444444</v>
      </c>
      <c r="D2462" s="3" t="s">
        <v>33</v>
      </c>
      <c r="E2462" s="3" t="s">
        <v>135</v>
      </c>
      <c r="F2462" s="3">
        <v>0</v>
      </c>
      <c r="G2462" s="3" t="s">
        <v>163</v>
      </c>
    </row>
    <row r="2463" spans="2:7" x14ac:dyDescent="0.25">
      <c r="B2463" s="3" t="s">
        <v>162</v>
      </c>
      <c r="C2463" s="2">
        <v>40246.535416666666</v>
      </c>
      <c r="D2463" s="3" t="s">
        <v>33</v>
      </c>
      <c r="E2463" s="3" t="s">
        <v>135</v>
      </c>
      <c r="F2463" s="3">
        <v>0</v>
      </c>
      <c r="G2463" s="3" t="s">
        <v>163</v>
      </c>
    </row>
    <row r="2464" spans="2:7" x14ac:dyDescent="0.25">
      <c r="B2464" s="3" t="s">
        <v>162</v>
      </c>
      <c r="C2464" s="2">
        <v>40280.655555555553</v>
      </c>
      <c r="D2464" s="3" t="s">
        <v>15</v>
      </c>
      <c r="E2464" s="3" t="s">
        <v>15</v>
      </c>
      <c r="F2464" s="3">
        <v>0</v>
      </c>
      <c r="G2464" s="3" t="s">
        <v>163</v>
      </c>
    </row>
    <row r="2465" spans="2:7" x14ac:dyDescent="0.25">
      <c r="B2465" s="3" t="s">
        <v>162</v>
      </c>
      <c r="C2465" s="2">
        <v>40289.793055555558</v>
      </c>
      <c r="D2465" s="3" t="s">
        <v>15</v>
      </c>
      <c r="E2465" s="3" t="s">
        <v>15</v>
      </c>
      <c r="F2465" s="3">
        <v>0</v>
      </c>
      <c r="G2465" s="3" t="s">
        <v>163</v>
      </c>
    </row>
    <row r="2466" spans="2:7" hidden="1" x14ac:dyDescent="0.25">
      <c r="B2466" s="3" t="s">
        <v>162</v>
      </c>
      <c r="C2466" s="2">
        <v>40374.709027777775</v>
      </c>
      <c r="D2466" s="3" t="s">
        <v>33</v>
      </c>
      <c r="E2466" s="3" t="s">
        <v>34</v>
      </c>
      <c r="F2466" s="3">
        <v>1</v>
      </c>
      <c r="G2466" s="3" t="s">
        <v>163</v>
      </c>
    </row>
    <row r="2467" spans="2:7" x14ac:dyDescent="0.25">
      <c r="B2467" s="3" t="s">
        <v>162</v>
      </c>
      <c r="C2467" s="2">
        <v>40401.850694444445</v>
      </c>
      <c r="D2467" s="3" t="s">
        <v>7</v>
      </c>
      <c r="E2467" s="3" t="s">
        <v>136</v>
      </c>
      <c r="F2467" s="3">
        <v>0</v>
      </c>
      <c r="G2467" s="3" t="s">
        <v>163</v>
      </c>
    </row>
    <row r="2468" spans="2:7" x14ac:dyDescent="0.25">
      <c r="B2468" s="3" t="s">
        <v>162</v>
      </c>
      <c r="C2468" s="2">
        <v>40414.800000000003</v>
      </c>
      <c r="D2468" s="3" t="s">
        <v>7</v>
      </c>
      <c r="E2468" s="3" t="s">
        <v>41</v>
      </c>
      <c r="F2468" s="3">
        <v>0</v>
      </c>
      <c r="G2468" s="3" t="s">
        <v>163</v>
      </c>
    </row>
    <row r="2469" spans="2:7" x14ac:dyDescent="0.25">
      <c r="B2469" s="3" t="s">
        <v>162</v>
      </c>
      <c r="C2469" s="2">
        <v>40443.677777777775</v>
      </c>
      <c r="D2469" s="3" t="s">
        <v>15</v>
      </c>
      <c r="E2469" s="3" t="s">
        <v>15</v>
      </c>
      <c r="F2469" s="3">
        <v>0</v>
      </c>
      <c r="G2469" s="3" t="s">
        <v>163</v>
      </c>
    </row>
    <row r="2470" spans="2:7" hidden="1" x14ac:dyDescent="0.25">
      <c r="B2470" s="3" t="s">
        <v>162</v>
      </c>
      <c r="C2470" s="2">
        <v>40531.417361111111</v>
      </c>
      <c r="D2470" s="3" t="s">
        <v>10</v>
      </c>
      <c r="E2470" s="3" t="s">
        <v>11</v>
      </c>
      <c r="F2470" s="3">
        <v>0</v>
      </c>
      <c r="G2470" s="3" t="s">
        <v>163</v>
      </c>
    </row>
    <row r="2471" spans="2:7" x14ac:dyDescent="0.25">
      <c r="B2471" s="3" t="s">
        <v>162</v>
      </c>
      <c r="C2471" s="2">
        <v>40684.377083333333</v>
      </c>
      <c r="D2471" s="3" t="s">
        <v>15</v>
      </c>
      <c r="E2471" s="3" t="s">
        <v>15</v>
      </c>
      <c r="F2471" s="3">
        <v>0</v>
      </c>
      <c r="G2471" s="3" t="s">
        <v>163</v>
      </c>
    </row>
    <row r="2472" spans="2:7" hidden="1" x14ac:dyDescent="0.25">
      <c r="B2472" s="3" t="s">
        <v>162</v>
      </c>
      <c r="C2472" s="2">
        <v>40985.595138888886</v>
      </c>
      <c r="D2472" s="3" t="s">
        <v>33</v>
      </c>
      <c r="E2472" s="3" t="s">
        <v>178</v>
      </c>
      <c r="F2472" s="3">
        <v>0</v>
      </c>
      <c r="G2472" s="3" t="s">
        <v>163</v>
      </c>
    </row>
    <row r="2473" spans="2:7" hidden="1" x14ac:dyDescent="0.25">
      <c r="B2473" s="3" t="s">
        <v>162</v>
      </c>
      <c r="C2473" s="2">
        <v>40986.65902777778</v>
      </c>
      <c r="D2473" s="3" t="s">
        <v>33</v>
      </c>
      <c r="E2473" s="3" t="s">
        <v>178</v>
      </c>
      <c r="F2473" s="3">
        <v>0</v>
      </c>
      <c r="G2473" s="3" t="s">
        <v>163</v>
      </c>
    </row>
    <row r="2474" spans="2:7" hidden="1" x14ac:dyDescent="0.25">
      <c r="B2474" s="3" t="s">
        <v>162</v>
      </c>
      <c r="C2474" s="2">
        <v>41101.567361111112</v>
      </c>
      <c r="D2474" s="3" t="s">
        <v>10</v>
      </c>
      <c r="E2474" s="3" t="s">
        <v>11</v>
      </c>
      <c r="F2474" s="3">
        <v>1</v>
      </c>
      <c r="G2474" s="3" t="s">
        <v>163</v>
      </c>
    </row>
    <row r="2475" spans="2:7" x14ac:dyDescent="0.25">
      <c r="B2475" s="3" t="s">
        <v>162</v>
      </c>
      <c r="C2475" s="2">
        <v>41154.697222222225</v>
      </c>
      <c r="D2475" s="3" t="s">
        <v>15</v>
      </c>
      <c r="E2475" s="3" t="s">
        <v>15</v>
      </c>
      <c r="F2475" s="3">
        <v>0</v>
      </c>
      <c r="G2475" s="3" t="s">
        <v>163</v>
      </c>
    </row>
    <row r="2476" spans="2:7" hidden="1" x14ac:dyDescent="0.25">
      <c r="B2476" s="3" t="s">
        <v>162</v>
      </c>
      <c r="C2476" s="2">
        <v>41257.333333333336</v>
      </c>
      <c r="D2476" s="3" t="s">
        <v>12</v>
      </c>
      <c r="E2476" s="3" t="s">
        <v>13</v>
      </c>
      <c r="F2476" s="3">
        <v>0</v>
      </c>
      <c r="G2476" s="3" t="s">
        <v>163</v>
      </c>
    </row>
    <row r="2477" spans="2:7" x14ac:dyDescent="0.25">
      <c r="B2477" s="3" t="s">
        <v>162</v>
      </c>
      <c r="C2477" s="2">
        <v>41382.706250000003</v>
      </c>
      <c r="D2477" s="3" t="s">
        <v>15</v>
      </c>
      <c r="E2477" s="3" t="s">
        <v>15</v>
      </c>
      <c r="F2477" s="3">
        <v>0</v>
      </c>
      <c r="G2477" s="3" t="s">
        <v>163</v>
      </c>
    </row>
    <row r="2478" spans="2:7" x14ac:dyDescent="0.25">
      <c r="B2478" s="3" t="s">
        <v>162</v>
      </c>
      <c r="C2478" s="2">
        <v>41444.96597222222</v>
      </c>
      <c r="D2478" s="3" t="s">
        <v>15</v>
      </c>
      <c r="E2478" s="3" t="s">
        <v>15</v>
      </c>
      <c r="F2478" s="3">
        <v>0</v>
      </c>
      <c r="G2478" s="3" t="s">
        <v>163</v>
      </c>
    </row>
    <row r="2479" spans="2:7" x14ac:dyDescent="0.25">
      <c r="B2479" s="3" t="s">
        <v>162</v>
      </c>
      <c r="C2479" s="2">
        <v>41448.602777777778</v>
      </c>
      <c r="D2479" s="3" t="s">
        <v>7</v>
      </c>
      <c r="E2479" s="3" t="s">
        <v>16</v>
      </c>
      <c r="F2479" s="3">
        <v>0</v>
      </c>
      <c r="G2479" s="3" t="s">
        <v>163</v>
      </c>
    </row>
    <row r="2480" spans="2:7" hidden="1" x14ac:dyDescent="0.25">
      <c r="B2480" s="3" t="s">
        <v>162</v>
      </c>
      <c r="C2480" s="2">
        <v>41449.368055555555</v>
      </c>
      <c r="D2480" s="3" t="s">
        <v>10</v>
      </c>
      <c r="E2480" s="3" t="s">
        <v>11</v>
      </c>
      <c r="F2480" s="3">
        <v>0</v>
      </c>
      <c r="G2480" s="3" t="s">
        <v>163</v>
      </c>
    </row>
    <row r="2481" spans="2:7" hidden="1" x14ac:dyDescent="0.25">
      <c r="B2481" s="3" t="s">
        <v>162</v>
      </c>
      <c r="C2481" s="2">
        <v>41897.450694444444</v>
      </c>
      <c r="D2481" s="3" t="s">
        <v>12</v>
      </c>
      <c r="E2481" s="3" t="s">
        <v>80</v>
      </c>
      <c r="F2481" s="3">
        <v>0</v>
      </c>
      <c r="G2481" s="3" t="s">
        <v>163</v>
      </c>
    </row>
    <row r="2482" spans="2:7" x14ac:dyDescent="0.25">
      <c r="B2482" s="3" t="s">
        <v>162</v>
      </c>
      <c r="C2482" s="2">
        <v>41975.827777777777</v>
      </c>
      <c r="D2482" s="3" t="s">
        <v>15</v>
      </c>
      <c r="E2482" s="3" t="s">
        <v>15</v>
      </c>
      <c r="F2482" s="3">
        <v>0</v>
      </c>
      <c r="G2482" s="3" t="s">
        <v>163</v>
      </c>
    </row>
    <row r="2483" spans="2:7" x14ac:dyDescent="0.25">
      <c r="B2483" s="3" t="s">
        <v>162</v>
      </c>
      <c r="C2483" s="2">
        <v>42056.277777777781</v>
      </c>
      <c r="D2483" s="3" t="s">
        <v>15</v>
      </c>
      <c r="E2483" s="3" t="s">
        <v>15</v>
      </c>
      <c r="F2483" s="3">
        <v>0</v>
      </c>
      <c r="G2483" s="3" t="s">
        <v>163</v>
      </c>
    </row>
    <row r="2484" spans="2:7" hidden="1" x14ac:dyDescent="0.25">
      <c r="B2484" s="3" t="s">
        <v>159</v>
      </c>
      <c r="C2484" s="2">
        <v>38400.761805555558</v>
      </c>
      <c r="D2484" s="3" t="s">
        <v>12</v>
      </c>
      <c r="E2484" s="3" t="s">
        <v>13</v>
      </c>
      <c r="F2484" s="3">
        <v>0</v>
      </c>
      <c r="G2484" s="3" t="s">
        <v>161</v>
      </c>
    </row>
    <row r="2485" spans="2:7" x14ac:dyDescent="0.25">
      <c r="B2485" s="3" t="s">
        <v>159</v>
      </c>
      <c r="C2485" s="2">
        <v>38470.504861111112</v>
      </c>
      <c r="D2485" s="3" t="s">
        <v>33</v>
      </c>
      <c r="E2485" s="3" t="s">
        <v>135</v>
      </c>
      <c r="F2485" s="3">
        <v>0</v>
      </c>
      <c r="G2485" s="3" t="s">
        <v>161</v>
      </c>
    </row>
    <row r="2486" spans="2:7" hidden="1" x14ac:dyDescent="0.25">
      <c r="B2486" s="3" t="s">
        <v>159</v>
      </c>
      <c r="C2486" s="2">
        <v>38719.606249999997</v>
      </c>
      <c r="D2486" s="3" t="s">
        <v>33</v>
      </c>
      <c r="E2486" s="3" t="s">
        <v>34</v>
      </c>
      <c r="F2486" s="3">
        <v>0</v>
      </c>
      <c r="G2486" s="3" t="s">
        <v>161</v>
      </c>
    </row>
    <row r="2487" spans="2:7" hidden="1" x14ac:dyDescent="0.25">
      <c r="B2487" s="3" t="s">
        <v>159</v>
      </c>
      <c r="C2487" s="2">
        <v>38921.616666666669</v>
      </c>
      <c r="D2487" s="3" t="s">
        <v>7</v>
      </c>
      <c r="E2487" s="3" t="s">
        <v>26</v>
      </c>
      <c r="F2487" s="3">
        <v>0</v>
      </c>
      <c r="G2487" s="3" t="s">
        <v>161</v>
      </c>
    </row>
    <row r="2488" spans="2:7" hidden="1" x14ac:dyDescent="0.25">
      <c r="B2488" s="3" t="s">
        <v>159</v>
      </c>
      <c r="C2488" s="2">
        <v>38926.768055555556</v>
      </c>
      <c r="D2488" s="3" t="s">
        <v>10</v>
      </c>
      <c r="E2488" s="3" t="s">
        <v>85</v>
      </c>
      <c r="F2488" s="3">
        <v>0</v>
      </c>
      <c r="G2488" s="3" t="s">
        <v>161</v>
      </c>
    </row>
    <row r="2489" spans="2:7" x14ac:dyDescent="0.25">
      <c r="B2489" s="3" t="s">
        <v>159</v>
      </c>
      <c r="C2489" s="2">
        <v>39112.827777777777</v>
      </c>
      <c r="D2489" s="3" t="s">
        <v>15</v>
      </c>
      <c r="E2489" s="3" t="s">
        <v>15</v>
      </c>
      <c r="F2489" s="3">
        <v>0</v>
      </c>
      <c r="G2489" s="3" t="s">
        <v>161</v>
      </c>
    </row>
    <row r="2490" spans="2:7" x14ac:dyDescent="0.25">
      <c r="B2490" s="3" t="s">
        <v>159</v>
      </c>
      <c r="C2490" s="2">
        <v>39143.69027777778</v>
      </c>
      <c r="D2490" s="3" t="s">
        <v>15</v>
      </c>
      <c r="E2490" s="3" t="s">
        <v>15</v>
      </c>
      <c r="F2490" s="3">
        <v>0</v>
      </c>
      <c r="G2490" s="3" t="s">
        <v>161</v>
      </c>
    </row>
    <row r="2491" spans="2:7" x14ac:dyDescent="0.25">
      <c r="B2491" s="3" t="s">
        <v>159</v>
      </c>
      <c r="C2491" s="2">
        <v>39217.529861111114</v>
      </c>
      <c r="D2491" s="3" t="s">
        <v>15</v>
      </c>
      <c r="E2491" s="3" t="s">
        <v>15</v>
      </c>
      <c r="F2491" s="3">
        <v>0</v>
      </c>
      <c r="G2491" s="3" t="s">
        <v>161</v>
      </c>
    </row>
    <row r="2492" spans="2:7" hidden="1" x14ac:dyDescent="0.25">
      <c r="B2492" s="3" t="s">
        <v>159</v>
      </c>
      <c r="C2492" s="2">
        <v>39287.709722222222</v>
      </c>
      <c r="D2492" s="3" t="s">
        <v>7</v>
      </c>
      <c r="E2492" s="3" t="s">
        <v>26</v>
      </c>
      <c r="F2492" s="3">
        <v>0</v>
      </c>
      <c r="G2492" s="3" t="s">
        <v>161</v>
      </c>
    </row>
    <row r="2493" spans="2:7" hidden="1" x14ac:dyDescent="0.25">
      <c r="B2493" s="3" t="s">
        <v>159</v>
      </c>
      <c r="C2493" s="2">
        <v>39291.640972222223</v>
      </c>
      <c r="D2493" s="3" t="s">
        <v>12</v>
      </c>
      <c r="E2493" s="3" t="s">
        <v>13</v>
      </c>
      <c r="F2493" s="3">
        <v>0</v>
      </c>
      <c r="G2493" s="3" t="s">
        <v>161</v>
      </c>
    </row>
    <row r="2494" spans="2:7" x14ac:dyDescent="0.25">
      <c r="B2494" s="3" t="s">
        <v>159</v>
      </c>
      <c r="C2494" s="2">
        <v>39377.311805555553</v>
      </c>
      <c r="D2494" s="3" t="s">
        <v>7</v>
      </c>
      <c r="E2494" s="3" t="s">
        <v>8</v>
      </c>
      <c r="F2494" s="3">
        <v>0</v>
      </c>
      <c r="G2494" s="3" t="s">
        <v>161</v>
      </c>
    </row>
    <row r="2495" spans="2:7" hidden="1" x14ac:dyDescent="0.25">
      <c r="B2495" s="3" t="s">
        <v>159</v>
      </c>
      <c r="C2495" s="2">
        <v>39428.624305555553</v>
      </c>
      <c r="D2495" s="3" t="s">
        <v>12</v>
      </c>
      <c r="E2495" s="3" t="s">
        <v>13</v>
      </c>
      <c r="F2495" s="3">
        <v>0</v>
      </c>
      <c r="G2495" s="3" t="s">
        <v>161</v>
      </c>
    </row>
    <row r="2496" spans="2:7" hidden="1" x14ac:dyDescent="0.25">
      <c r="B2496" s="3" t="s">
        <v>159</v>
      </c>
      <c r="C2496" s="2">
        <v>39474.38958333333</v>
      </c>
      <c r="D2496" s="3" t="s">
        <v>33</v>
      </c>
      <c r="E2496" s="3" t="s">
        <v>178</v>
      </c>
      <c r="F2496" s="3">
        <v>0</v>
      </c>
      <c r="G2496" s="3" t="s">
        <v>161</v>
      </c>
    </row>
    <row r="2497" spans="2:7" hidden="1" x14ac:dyDescent="0.25">
      <c r="B2497" s="3" t="s">
        <v>159</v>
      </c>
      <c r="C2497" s="2">
        <v>39619.73333333333</v>
      </c>
      <c r="D2497" s="3" t="s">
        <v>7</v>
      </c>
      <c r="E2497" s="3" t="s">
        <v>148</v>
      </c>
      <c r="F2497" s="3">
        <v>0</v>
      </c>
      <c r="G2497" s="3" t="s">
        <v>161</v>
      </c>
    </row>
    <row r="2498" spans="2:7" hidden="1" x14ac:dyDescent="0.25">
      <c r="B2498" s="3" t="s">
        <v>159</v>
      </c>
      <c r="C2498" s="2">
        <v>39629.964583333334</v>
      </c>
      <c r="D2498" s="3" t="s">
        <v>10</v>
      </c>
      <c r="E2498" s="3" t="s">
        <v>11</v>
      </c>
      <c r="F2498" s="3">
        <v>0</v>
      </c>
      <c r="G2498" s="3" t="s">
        <v>161</v>
      </c>
    </row>
    <row r="2499" spans="2:7" x14ac:dyDescent="0.25">
      <c r="B2499" s="3" t="s">
        <v>159</v>
      </c>
      <c r="C2499" s="2">
        <v>39761.486111111109</v>
      </c>
      <c r="D2499" s="3" t="s">
        <v>15</v>
      </c>
      <c r="E2499" s="3" t="s">
        <v>15</v>
      </c>
      <c r="F2499" s="3">
        <v>0</v>
      </c>
      <c r="G2499" s="3" t="s">
        <v>161</v>
      </c>
    </row>
    <row r="2500" spans="2:7" hidden="1" x14ac:dyDescent="0.25">
      <c r="B2500" s="3" t="s">
        <v>159</v>
      </c>
      <c r="C2500" s="2">
        <v>40050.59097222222</v>
      </c>
      <c r="D2500" s="3" t="s">
        <v>28</v>
      </c>
      <c r="E2500" s="3" t="s">
        <v>160</v>
      </c>
      <c r="F2500" s="3">
        <v>0</v>
      </c>
      <c r="G2500" s="3" t="s">
        <v>161</v>
      </c>
    </row>
    <row r="2501" spans="2:7" x14ac:dyDescent="0.25">
      <c r="B2501" s="3" t="s">
        <v>159</v>
      </c>
      <c r="C2501" s="2">
        <v>40092.429166666669</v>
      </c>
      <c r="D2501" s="3" t="s">
        <v>15</v>
      </c>
      <c r="E2501" s="3" t="s">
        <v>15</v>
      </c>
      <c r="F2501" s="3">
        <v>0</v>
      </c>
      <c r="G2501" s="3" t="s">
        <v>161</v>
      </c>
    </row>
    <row r="2502" spans="2:7" x14ac:dyDescent="0.25">
      <c r="B2502" s="3" t="s">
        <v>159</v>
      </c>
      <c r="C2502" s="2">
        <v>40143.45416666667</v>
      </c>
      <c r="D2502" s="3" t="s">
        <v>15</v>
      </c>
      <c r="E2502" s="3" t="s">
        <v>15</v>
      </c>
      <c r="F2502" s="3">
        <v>0</v>
      </c>
      <c r="G2502" s="3" t="s">
        <v>161</v>
      </c>
    </row>
    <row r="2503" spans="2:7" hidden="1" x14ac:dyDescent="0.25">
      <c r="B2503" s="3" t="s">
        <v>159</v>
      </c>
      <c r="C2503" s="2">
        <v>40154.643055555556</v>
      </c>
      <c r="D2503" s="3" t="s">
        <v>33</v>
      </c>
      <c r="E2503" s="3" t="s">
        <v>178</v>
      </c>
      <c r="F2503" s="3">
        <v>0</v>
      </c>
      <c r="G2503" s="3" t="s">
        <v>161</v>
      </c>
    </row>
    <row r="2504" spans="2:7" x14ac:dyDescent="0.25">
      <c r="B2504" s="3" t="s">
        <v>159</v>
      </c>
      <c r="C2504" s="2">
        <v>40154.685416666667</v>
      </c>
      <c r="D2504" s="3" t="s">
        <v>33</v>
      </c>
      <c r="E2504" s="3" t="s">
        <v>135</v>
      </c>
      <c r="F2504" s="3">
        <v>0</v>
      </c>
      <c r="G2504" s="3" t="s">
        <v>161</v>
      </c>
    </row>
    <row r="2505" spans="2:7" x14ac:dyDescent="0.25">
      <c r="B2505" s="3" t="s">
        <v>159</v>
      </c>
      <c r="C2505" s="2">
        <v>40230.511805555558</v>
      </c>
      <c r="D2505" s="3" t="s">
        <v>10</v>
      </c>
      <c r="E2505" s="3" t="s">
        <v>118</v>
      </c>
      <c r="F2505" s="3">
        <v>0</v>
      </c>
      <c r="G2505" s="3" t="s">
        <v>161</v>
      </c>
    </row>
    <row r="2506" spans="2:7" hidden="1" x14ac:dyDescent="0.25">
      <c r="B2506" s="3" t="s">
        <v>159</v>
      </c>
      <c r="C2506" s="2">
        <v>40374.713194444441</v>
      </c>
      <c r="D2506" s="3" t="s">
        <v>33</v>
      </c>
      <c r="E2506" s="3" t="s">
        <v>34</v>
      </c>
      <c r="F2506" s="3">
        <v>1</v>
      </c>
      <c r="G2506" s="3" t="s">
        <v>161</v>
      </c>
    </row>
    <row r="2507" spans="2:7" x14ac:dyDescent="0.25">
      <c r="B2507" s="3" t="s">
        <v>159</v>
      </c>
      <c r="C2507" s="2">
        <v>40411.894444444442</v>
      </c>
      <c r="D2507" s="3" t="s">
        <v>7</v>
      </c>
      <c r="E2507" s="3" t="s">
        <v>81</v>
      </c>
      <c r="F2507" s="3">
        <v>0</v>
      </c>
      <c r="G2507" s="3" t="s">
        <v>161</v>
      </c>
    </row>
    <row r="2508" spans="2:7" x14ac:dyDescent="0.25">
      <c r="B2508" s="3" t="s">
        <v>159</v>
      </c>
      <c r="C2508" s="2">
        <v>40451.714583333334</v>
      </c>
      <c r="D2508" s="3" t="s">
        <v>33</v>
      </c>
      <c r="E2508" s="3" t="s">
        <v>135</v>
      </c>
      <c r="F2508" s="3">
        <v>0</v>
      </c>
      <c r="G2508" s="3" t="s">
        <v>161</v>
      </c>
    </row>
    <row r="2509" spans="2:7" x14ac:dyDescent="0.25">
      <c r="B2509" s="3" t="s">
        <v>159</v>
      </c>
      <c r="C2509" s="2">
        <v>40468.635416666664</v>
      </c>
      <c r="D2509" s="3" t="s">
        <v>15</v>
      </c>
      <c r="E2509" s="3" t="s">
        <v>15</v>
      </c>
      <c r="F2509" s="3">
        <v>0</v>
      </c>
      <c r="G2509" s="3" t="s">
        <v>161</v>
      </c>
    </row>
    <row r="2510" spans="2:7" hidden="1" x14ac:dyDescent="0.25">
      <c r="B2510" s="3" t="s">
        <v>159</v>
      </c>
      <c r="C2510" s="2">
        <v>40558.821527777778</v>
      </c>
      <c r="D2510" s="3" t="s">
        <v>12</v>
      </c>
      <c r="E2510" s="3" t="s">
        <v>13</v>
      </c>
      <c r="F2510" s="3">
        <v>0</v>
      </c>
      <c r="G2510" s="3" t="s">
        <v>161</v>
      </c>
    </row>
    <row r="2511" spans="2:7" hidden="1" x14ac:dyDescent="0.25">
      <c r="B2511" s="3" t="s">
        <v>159</v>
      </c>
      <c r="C2511" s="2">
        <v>40601.626388888886</v>
      </c>
      <c r="D2511" s="3" t="s">
        <v>12</v>
      </c>
      <c r="E2511" s="3" t="s">
        <v>13</v>
      </c>
      <c r="F2511" s="3">
        <v>0</v>
      </c>
      <c r="G2511" s="3" t="s">
        <v>161</v>
      </c>
    </row>
    <row r="2512" spans="2:7" hidden="1" x14ac:dyDescent="0.25">
      <c r="B2512" s="3" t="s">
        <v>159</v>
      </c>
      <c r="C2512" s="2">
        <v>40743.368750000001</v>
      </c>
      <c r="D2512" s="3" t="s">
        <v>7</v>
      </c>
      <c r="E2512" s="3" t="s">
        <v>14</v>
      </c>
      <c r="F2512" s="3">
        <v>0</v>
      </c>
      <c r="G2512" s="3" t="s">
        <v>161</v>
      </c>
    </row>
    <row r="2513" spans="2:7" x14ac:dyDescent="0.25">
      <c r="B2513" s="3" t="s">
        <v>159</v>
      </c>
      <c r="C2513" s="2">
        <v>40754.256944444445</v>
      </c>
      <c r="D2513" s="3" t="s">
        <v>15</v>
      </c>
      <c r="E2513" s="3" t="s">
        <v>15</v>
      </c>
      <c r="F2513" s="3">
        <v>0</v>
      </c>
      <c r="G2513" s="3" t="s">
        <v>161</v>
      </c>
    </row>
    <row r="2514" spans="2:7" hidden="1" x14ac:dyDescent="0.25">
      <c r="B2514" s="3" t="s">
        <v>159</v>
      </c>
      <c r="C2514" s="2">
        <v>40767.509027777778</v>
      </c>
      <c r="D2514" s="3" t="s">
        <v>10</v>
      </c>
      <c r="E2514" s="3" t="s">
        <v>11</v>
      </c>
      <c r="F2514" s="3">
        <v>0</v>
      </c>
      <c r="G2514" s="3" t="s">
        <v>161</v>
      </c>
    </row>
    <row r="2515" spans="2:7" x14ac:dyDescent="0.25">
      <c r="B2515" s="3" t="s">
        <v>159</v>
      </c>
      <c r="C2515" s="2">
        <v>40830.34097222222</v>
      </c>
      <c r="D2515" s="3" t="s">
        <v>15</v>
      </c>
      <c r="E2515" s="3" t="s">
        <v>15</v>
      </c>
      <c r="F2515" s="3">
        <v>0</v>
      </c>
      <c r="G2515" s="3" t="s">
        <v>161</v>
      </c>
    </row>
    <row r="2516" spans="2:7" hidden="1" x14ac:dyDescent="0.25">
      <c r="B2516" s="3" t="s">
        <v>159</v>
      </c>
      <c r="C2516" s="2">
        <v>40965.50277777778</v>
      </c>
      <c r="D2516" s="3" t="s">
        <v>12</v>
      </c>
      <c r="E2516" s="3" t="s">
        <v>13</v>
      </c>
      <c r="F2516" s="3">
        <v>0</v>
      </c>
      <c r="G2516" s="3" t="s">
        <v>161</v>
      </c>
    </row>
    <row r="2517" spans="2:7" hidden="1" x14ac:dyDescent="0.25">
      <c r="B2517" s="3" t="s">
        <v>159</v>
      </c>
      <c r="C2517" s="2">
        <v>41013.45208333333</v>
      </c>
      <c r="D2517" s="3" t="s">
        <v>12</v>
      </c>
      <c r="E2517" s="3" t="s">
        <v>13</v>
      </c>
      <c r="F2517" s="3">
        <v>0</v>
      </c>
      <c r="G2517" s="3" t="s">
        <v>161</v>
      </c>
    </row>
    <row r="2518" spans="2:7" hidden="1" x14ac:dyDescent="0.25">
      <c r="B2518" s="3" t="s">
        <v>159</v>
      </c>
      <c r="C2518" s="2">
        <v>41024.54791666667</v>
      </c>
      <c r="D2518" s="3" t="s">
        <v>10</v>
      </c>
      <c r="E2518" s="3" t="s">
        <v>85</v>
      </c>
      <c r="F2518" s="3">
        <v>0</v>
      </c>
      <c r="G2518" s="3" t="s">
        <v>161</v>
      </c>
    </row>
    <row r="2519" spans="2:7" x14ac:dyDescent="0.25">
      <c r="B2519" s="3" t="s">
        <v>159</v>
      </c>
      <c r="C2519" s="2">
        <v>41053.788194444445</v>
      </c>
      <c r="D2519" s="3" t="s">
        <v>15</v>
      </c>
      <c r="E2519" s="3" t="s">
        <v>15</v>
      </c>
      <c r="F2519" s="3">
        <v>0</v>
      </c>
      <c r="G2519" s="3" t="s">
        <v>161</v>
      </c>
    </row>
    <row r="2520" spans="2:7" x14ac:dyDescent="0.25">
      <c r="B2520" s="3" t="s">
        <v>159</v>
      </c>
      <c r="C2520" s="2">
        <v>41401.15347222222</v>
      </c>
      <c r="D2520" s="3" t="s">
        <v>15</v>
      </c>
      <c r="E2520" s="3" t="s">
        <v>15</v>
      </c>
      <c r="F2520" s="3">
        <v>0</v>
      </c>
      <c r="G2520" s="3" t="s">
        <v>161</v>
      </c>
    </row>
    <row r="2521" spans="2:7" x14ac:dyDescent="0.25">
      <c r="B2521" s="3" t="s">
        <v>159</v>
      </c>
      <c r="C2521" s="2">
        <v>41414.686805555553</v>
      </c>
      <c r="D2521" s="3" t="s">
        <v>7</v>
      </c>
      <c r="E2521" s="3" t="s">
        <v>81</v>
      </c>
      <c r="F2521" s="3">
        <v>0</v>
      </c>
      <c r="G2521" s="3" t="s">
        <v>161</v>
      </c>
    </row>
    <row r="2522" spans="2:7" x14ac:dyDescent="0.25">
      <c r="B2522" s="3" t="s">
        <v>159</v>
      </c>
      <c r="C2522" s="2">
        <v>41699.738194444442</v>
      </c>
      <c r="D2522" s="3" t="s">
        <v>33</v>
      </c>
      <c r="E2522" s="3" t="s">
        <v>135</v>
      </c>
      <c r="F2522" s="3">
        <v>0</v>
      </c>
      <c r="G2522" s="3" t="s">
        <v>161</v>
      </c>
    </row>
    <row r="2523" spans="2:7" hidden="1" x14ac:dyDescent="0.25">
      <c r="B2523" s="3" t="s">
        <v>159</v>
      </c>
      <c r="C2523" s="2">
        <v>41725.086805555555</v>
      </c>
      <c r="D2523" s="3" t="s">
        <v>33</v>
      </c>
      <c r="E2523" s="3" t="s">
        <v>34</v>
      </c>
      <c r="F2523" s="3">
        <v>0</v>
      </c>
      <c r="G2523" s="3" t="s">
        <v>161</v>
      </c>
    </row>
    <row r="2524" spans="2:7" hidden="1" x14ac:dyDescent="0.25">
      <c r="B2524" s="3" t="s">
        <v>159</v>
      </c>
      <c r="C2524" s="2">
        <v>41759.261805555558</v>
      </c>
      <c r="D2524" s="3" t="s">
        <v>33</v>
      </c>
      <c r="E2524" s="3" t="s">
        <v>178</v>
      </c>
      <c r="F2524" s="3">
        <v>0</v>
      </c>
      <c r="G2524" s="3" t="s">
        <v>161</v>
      </c>
    </row>
    <row r="2525" spans="2:7" hidden="1" x14ac:dyDescent="0.25">
      <c r="B2525" s="3" t="s">
        <v>159</v>
      </c>
      <c r="C2525" s="2">
        <v>41775.106249999997</v>
      </c>
      <c r="D2525" s="3" t="s">
        <v>10</v>
      </c>
      <c r="E2525" s="3" t="s">
        <v>11</v>
      </c>
      <c r="F2525" s="3">
        <v>0</v>
      </c>
      <c r="G2525" s="3" t="s">
        <v>161</v>
      </c>
    </row>
    <row r="2526" spans="2:7" x14ac:dyDescent="0.25">
      <c r="B2526" s="3" t="s">
        <v>159</v>
      </c>
      <c r="C2526" s="2">
        <v>41819.20416666667</v>
      </c>
      <c r="D2526" s="3" t="s">
        <v>15</v>
      </c>
      <c r="E2526" s="3" t="s">
        <v>15</v>
      </c>
      <c r="F2526" s="3">
        <v>0</v>
      </c>
      <c r="G2526" s="3" t="s">
        <v>161</v>
      </c>
    </row>
    <row r="2527" spans="2:7" x14ac:dyDescent="0.25">
      <c r="B2527" s="3" t="s">
        <v>159</v>
      </c>
      <c r="C2527" s="2">
        <v>41975.861111111109</v>
      </c>
      <c r="D2527" s="3" t="s">
        <v>15</v>
      </c>
      <c r="E2527" s="3" t="s">
        <v>15</v>
      </c>
      <c r="F2527" s="3">
        <v>0</v>
      </c>
      <c r="G2527" s="3" t="s">
        <v>161</v>
      </c>
    </row>
    <row r="2528" spans="2:7" hidden="1" x14ac:dyDescent="0.25">
      <c r="B2528" s="3" t="s">
        <v>159</v>
      </c>
      <c r="C2528" s="2">
        <v>41976.831944444442</v>
      </c>
      <c r="D2528" s="3" t="s">
        <v>7</v>
      </c>
      <c r="E2528" s="3" t="s">
        <v>14</v>
      </c>
      <c r="F2528" s="3">
        <v>0</v>
      </c>
      <c r="G2528" s="3" t="s">
        <v>161</v>
      </c>
    </row>
    <row r="2529" spans="2:7" hidden="1" x14ac:dyDescent="0.25">
      <c r="B2529" s="3" t="s">
        <v>159</v>
      </c>
      <c r="C2529" s="2">
        <v>42062.541666666664</v>
      </c>
      <c r="D2529" s="3" t="s">
        <v>12</v>
      </c>
      <c r="E2529" s="3" t="s">
        <v>13</v>
      </c>
      <c r="F2529" s="3">
        <v>0</v>
      </c>
      <c r="G2529" s="3" t="s">
        <v>161</v>
      </c>
    </row>
    <row r="2530" spans="2:7" hidden="1" x14ac:dyDescent="0.25">
      <c r="B2530" s="3" t="s">
        <v>159</v>
      </c>
      <c r="C2530" s="2">
        <v>42065.020138888889</v>
      </c>
      <c r="D2530" s="3" t="s">
        <v>7</v>
      </c>
      <c r="E2530" s="3" t="s">
        <v>14</v>
      </c>
      <c r="F2530" s="3">
        <v>0</v>
      </c>
      <c r="G2530" s="3" t="s">
        <v>161</v>
      </c>
    </row>
    <row r="2531" spans="2:7" x14ac:dyDescent="0.25">
      <c r="B2531" s="3" t="s">
        <v>159</v>
      </c>
      <c r="C2531" s="2">
        <v>42076.520833333336</v>
      </c>
      <c r="D2531" s="3" t="s">
        <v>15</v>
      </c>
      <c r="E2531" s="3" t="s">
        <v>15</v>
      </c>
      <c r="F2531" s="3">
        <v>0</v>
      </c>
      <c r="G2531" s="3" t="s">
        <v>161</v>
      </c>
    </row>
    <row r="2532" spans="2:7" x14ac:dyDescent="0.25">
      <c r="B2532" s="3" t="s">
        <v>192</v>
      </c>
      <c r="C2532" s="2">
        <v>38364.527083333334</v>
      </c>
      <c r="D2532" s="3" t="s">
        <v>33</v>
      </c>
      <c r="E2532" s="3" t="s">
        <v>135</v>
      </c>
      <c r="F2532" s="3">
        <v>0</v>
      </c>
      <c r="G2532" s="3" t="s">
        <v>105</v>
      </c>
    </row>
    <row r="2533" spans="2:7" hidden="1" x14ac:dyDescent="0.25">
      <c r="B2533" s="3" t="s">
        <v>192</v>
      </c>
      <c r="C2533" s="2">
        <v>38400.761805555558</v>
      </c>
      <c r="D2533" s="3" t="s">
        <v>12</v>
      </c>
      <c r="E2533" s="3" t="s">
        <v>13</v>
      </c>
      <c r="F2533" s="3">
        <v>0</v>
      </c>
      <c r="G2533" s="3" t="s">
        <v>105</v>
      </c>
    </row>
    <row r="2534" spans="2:7" hidden="1" x14ac:dyDescent="0.25">
      <c r="B2534" s="3" t="s">
        <v>192</v>
      </c>
      <c r="C2534" s="2">
        <v>38547.441666666666</v>
      </c>
      <c r="D2534" s="3" t="s">
        <v>7</v>
      </c>
      <c r="E2534" s="3" t="s">
        <v>14</v>
      </c>
      <c r="F2534" s="3">
        <v>1</v>
      </c>
      <c r="G2534" s="3" t="s">
        <v>105</v>
      </c>
    </row>
    <row r="2535" spans="2:7" hidden="1" x14ac:dyDescent="0.25">
      <c r="B2535" s="3" t="s">
        <v>192</v>
      </c>
      <c r="C2535" s="2">
        <v>38564.500694444447</v>
      </c>
      <c r="D2535" s="3" t="s">
        <v>33</v>
      </c>
      <c r="E2535" s="3" t="s">
        <v>34</v>
      </c>
      <c r="F2535" s="3">
        <v>0</v>
      </c>
      <c r="G2535" s="3" t="s">
        <v>105</v>
      </c>
    </row>
    <row r="2536" spans="2:7" hidden="1" x14ac:dyDescent="0.25">
      <c r="B2536" s="3" t="s">
        <v>192</v>
      </c>
      <c r="C2536" s="2">
        <v>38581.580555555556</v>
      </c>
      <c r="D2536" s="3" t="s">
        <v>7</v>
      </c>
      <c r="E2536" s="3" t="s">
        <v>14</v>
      </c>
      <c r="F2536" s="3">
        <v>0</v>
      </c>
      <c r="G2536" s="3" t="s">
        <v>105</v>
      </c>
    </row>
    <row r="2537" spans="2:7" x14ac:dyDescent="0.25">
      <c r="B2537" s="3" t="s">
        <v>192</v>
      </c>
      <c r="C2537" s="2">
        <v>38646.450694444444</v>
      </c>
      <c r="D2537" s="3" t="s">
        <v>7</v>
      </c>
      <c r="E2537" s="3" t="s">
        <v>41</v>
      </c>
      <c r="F2537" s="3">
        <v>0</v>
      </c>
      <c r="G2537" s="3" t="s">
        <v>105</v>
      </c>
    </row>
    <row r="2538" spans="2:7" x14ac:dyDescent="0.25">
      <c r="B2538" s="3" t="s">
        <v>192</v>
      </c>
      <c r="C2538" s="2">
        <v>38787.65902777778</v>
      </c>
      <c r="D2538" s="3" t="s">
        <v>33</v>
      </c>
      <c r="E2538" s="3" t="s">
        <v>135</v>
      </c>
      <c r="F2538" s="3">
        <v>0</v>
      </c>
      <c r="G2538" s="3" t="s">
        <v>105</v>
      </c>
    </row>
    <row r="2539" spans="2:7" x14ac:dyDescent="0.25">
      <c r="B2539" s="3" t="s">
        <v>192</v>
      </c>
      <c r="C2539" s="2">
        <v>39050.728472222225</v>
      </c>
      <c r="D2539" s="3" t="s">
        <v>33</v>
      </c>
      <c r="E2539" s="3" t="s">
        <v>37</v>
      </c>
      <c r="F2539" s="3">
        <v>0</v>
      </c>
      <c r="G2539" s="3" t="s">
        <v>105</v>
      </c>
    </row>
    <row r="2540" spans="2:7" hidden="1" x14ac:dyDescent="0.25">
      <c r="B2540" s="3" t="s">
        <v>192</v>
      </c>
      <c r="C2540" s="2">
        <v>39224.334027777775</v>
      </c>
      <c r="D2540" s="3" t="s">
        <v>10</v>
      </c>
      <c r="E2540" s="3" t="s">
        <v>11</v>
      </c>
      <c r="F2540" s="3">
        <v>0</v>
      </c>
      <c r="G2540" s="3" t="s">
        <v>105</v>
      </c>
    </row>
    <row r="2541" spans="2:7" hidden="1" x14ac:dyDescent="0.25">
      <c r="B2541" s="3" t="s">
        <v>192</v>
      </c>
      <c r="C2541" s="2">
        <v>39317.319444444445</v>
      </c>
      <c r="D2541" s="3" t="s">
        <v>12</v>
      </c>
      <c r="E2541" s="3" t="s">
        <v>13</v>
      </c>
      <c r="F2541" s="3">
        <v>0</v>
      </c>
      <c r="G2541" s="3" t="s">
        <v>105</v>
      </c>
    </row>
    <row r="2542" spans="2:7" x14ac:dyDescent="0.25">
      <c r="B2542" s="3" t="s">
        <v>192</v>
      </c>
      <c r="C2542" s="2">
        <v>39376.881944444445</v>
      </c>
      <c r="D2542" s="3" t="s">
        <v>33</v>
      </c>
      <c r="E2542" s="3" t="s">
        <v>135</v>
      </c>
      <c r="F2542" s="3">
        <v>0</v>
      </c>
      <c r="G2542" s="3" t="s">
        <v>105</v>
      </c>
    </row>
    <row r="2543" spans="2:7" x14ac:dyDescent="0.25">
      <c r="B2543" s="3" t="s">
        <v>192</v>
      </c>
      <c r="C2543" s="2">
        <v>39377.27847222222</v>
      </c>
      <c r="D2543" s="3" t="s">
        <v>33</v>
      </c>
      <c r="E2543" s="3" t="s">
        <v>37</v>
      </c>
      <c r="F2543" s="3">
        <v>0</v>
      </c>
      <c r="G2543" s="3" t="s">
        <v>105</v>
      </c>
    </row>
    <row r="2544" spans="2:7" x14ac:dyDescent="0.25">
      <c r="B2544" s="3" t="s">
        <v>192</v>
      </c>
      <c r="C2544" s="2">
        <v>39416.655555555553</v>
      </c>
      <c r="D2544" s="3" t="s">
        <v>33</v>
      </c>
      <c r="E2544" s="3" t="s">
        <v>37</v>
      </c>
      <c r="F2544" s="3">
        <v>0</v>
      </c>
      <c r="G2544" s="3" t="s">
        <v>105</v>
      </c>
    </row>
    <row r="2545" spans="2:7" x14ac:dyDescent="0.25">
      <c r="B2545" s="3" t="s">
        <v>192</v>
      </c>
      <c r="C2545" s="2">
        <v>39735.411111111112</v>
      </c>
      <c r="D2545" s="3" t="s">
        <v>7</v>
      </c>
      <c r="E2545" s="3" t="s">
        <v>41</v>
      </c>
      <c r="F2545" s="3">
        <v>0</v>
      </c>
      <c r="G2545" s="3" t="s">
        <v>105</v>
      </c>
    </row>
    <row r="2546" spans="2:7" x14ac:dyDescent="0.25">
      <c r="B2546" s="3" t="s">
        <v>192</v>
      </c>
      <c r="C2546" s="2">
        <v>39824.967361111114</v>
      </c>
      <c r="D2546" s="3" t="s">
        <v>15</v>
      </c>
      <c r="E2546" s="3" t="s">
        <v>15</v>
      </c>
      <c r="F2546" s="3">
        <v>0</v>
      </c>
      <c r="G2546" s="3" t="s">
        <v>105</v>
      </c>
    </row>
    <row r="2547" spans="2:7" hidden="1" x14ac:dyDescent="0.25">
      <c r="B2547" s="3" t="s">
        <v>192</v>
      </c>
      <c r="C2547" s="2">
        <v>39996.931250000001</v>
      </c>
      <c r="D2547" s="3" t="s">
        <v>12</v>
      </c>
      <c r="E2547" s="3" t="s">
        <v>13</v>
      </c>
      <c r="F2547" s="3">
        <v>1</v>
      </c>
      <c r="G2547" s="3" t="s">
        <v>105</v>
      </c>
    </row>
    <row r="2548" spans="2:7" x14ac:dyDescent="0.25">
      <c r="B2548" s="3" t="s">
        <v>192</v>
      </c>
      <c r="C2548" s="2">
        <v>40145.375</v>
      </c>
      <c r="D2548" s="3" t="s">
        <v>33</v>
      </c>
      <c r="E2548" s="3" t="s">
        <v>135</v>
      </c>
      <c r="F2548" s="3">
        <v>0</v>
      </c>
      <c r="G2548" s="3" t="s">
        <v>105</v>
      </c>
    </row>
    <row r="2549" spans="2:7" hidden="1" x14ac:dyDescent="0.25">
      <c r="B2549" s="3" t="s">
        <v>192</v>
      </c>
      <c r="C2549" s="2">
        <v>40374.730555555558</v>
      </c>
      <c r="D2549" s="3" t="s">
        <v>33</v>
      </c>
      <c r="E2549" s="3" t="s">
        <v>34</v>
      </c>
      <c r="F2549" s="3">
        <v>1</v>
      </c>
      <c r="G2549" s="3" t="s">
        <v>105</v>
      </c>
    </row>
    <row r="2550" spans="2:7" hidden="1" x14ac:dyDescent="0.25">
      <c r="B2550" s="3" t="s">
        <v>192</v>
      </c>
      <c r="C2550" s="2">
        <v>40470.829861111109</v>
      </c>
      <c r="D2550" s="3" t="s">
        <v>33</v>
      </c>
      <c r="E2550" s="3" t="s">
        <v>34</v>
      </c>
      <c r="F2550" s="3">
        <v>0</v>
      </c>
      <c r="G2550" s="3" t="s">
        <v>105</v>
      </c>
    </row>
    <row r="2551" spans="2:7" x14ac:dyDescent="0.25">
      <c r="B2551" s="3" t="s">
        <v>192</v>
      </c>
      <c r="C2551" s="2">
        <v>40477.406944444447</v>
      </c>
      <c r="D2551" s="3" t="s">
        <v>15</v>
      </c>
      <c r="E2551" s="3" t="s">
        <v>15</v>
      </c>
      <c r="F2551" s="3">
        <v>0</v>
      </c>
      <c r="G2551" s="3" t="s">
        <v>105</v>
      </c>
    </row>
    <row r="2552" spans="2:7" x14ac:dyDescent="0.25">
      <c r="B2552" s="3" t="s">
        <v>192</v>
      </c>
      <c r="C2552" s="2">
        <v>40535.96875</v>
      </c>
      <c r="D2552" s="3" t="s">
        <v>33</v>
      </c>
      <c r="E2552" s="3" t="s">
        <v>37</v>
      </c>
      <c r="F2552" s="3">
        <v>0</v>
      </c>
      <c r="G2552" s="3" t="s">
        <v>105</v>
      </c>
    </row>
    <row r="2553" spans="2:7" hidden="1" x14ac:dyDescent="0.25">
      <c r="B2553" s="3" t="s">
        <v>192</v>
      </c>
      <c r="C2553" s="2">
        <v>40669.678472222222</v>
      </c>
      <c r="D2553" s="3" t="s">
        <v>10</v>
      </c>
      <c r="E2553" s="3" t="s">
        <v>85</v>
      </c>
      <c r="F2553" s="3">
        <v>0</v>
      </c>
      <c r="G2553" s="3" t="s">
        <v>105</v>
      </c>
    </row>
    <row r="2554" spans="2:7" hidden="1" x14ac:dyDescent="0.25">
      <c r="B2554" s="3" t="s">
        <v>192</v>
      </c>
      <c r="C2554" s="2">
        <v>40754.332638888889</v>
      </c>
      <c r="D2554" s="3" t="s">
        <v>10</v>
      </c>
      <c r="E2554" s="3" t="s">
        <v>85</v>
      </c>
      <c r="F2554" s="3">
        <v>0</v>
      </c>
      <c r="G2554" s="3" t="s">
        <v>105</v>
      </c>
    </row>
    <row r="2555" spans="2:7" x14ac:dyDescent="0.25">
      <c r="B2555" s="3" t="s">
        <v>192</v>
      </c>
      <c r="C2555" s="2">
        <v>40886.65902777778</v>
      </c>
      <c r="D2555" s="3" t="s">
        <v>15</v>
      </c>
      <c r="E2555" s="3" t="s">
        <v>15</v>
      </c>
      <c r="F2555" s="3">
        <v>0</v>
      </c>
      <c r="G2555" s="3" t="s">
        <v>105</v>
      </c>
    </row>
    <row r="2556" spans="2:7" hidden="1" x14ac:dyDescent="0.25">
      <c r="B2556" s="3" t="s">
        <v>192</v>
      </c>
      <c r="C2556" s="2">
        <v>41111.896527777775</v>
      </c>
      <c r="D2556" s="3" t="s">
        <v>10</v>
      </c>
      <c r="E2556" s="3" t="s">
        <v>85</v>
      </c>
      <c r="F2556" s="3">
        <v>0</v>
      </c>
      <c r="G2556" s="3" t="s">
        <v>105</v>
      </c>
    </row>
    <row r="2557" spans="2:7" hidden="1" x14ac:dyDescent="0.25">
      <c r="B2557" s="3" t="s">
        <v>192</v>
      </c>
      <c r="C2557" s="2">
        <v>41193.527777777781</v>
      </c>
      <c r="D2557" s="3" t="s">
        <v>7</v>
      </c>
      <c r="E2557" s="3" t="s">
        <v>26</v>
      </c>
      <c r="F2557" s="3">
        <v>0</v>
      </c>
      <c r="G2557" s="3" t="s">
        <v>105</v>
      </c>
    </row>
    <row r="2558" spans="2:7" hidden="1" x14ac:dyDescent="0.25">
      <c r="B2558" s="3" t="s">
        <v>192</v>
      </c>
      <c r="C2558" s="2">
        <v>41476.711805555555</v>
      </c>
      <c r="D2558" s="3" t="s">
        <v>7</v>
      </c>
      <c r="E2558" s="3" t="s">
        <v>62</v>
      </c>
      <c r="F2558" s="3">
        <v>0</v>
      </c>
      <c r="G2558" s="3" t="s">
        <v>105</v>
      </c>
    </row>
    <row r="2559" spans="2:7" x14ac:dyDescent="0.25">
      <c r="B2559" s="3" t="s">
        <v>192</v>
      </c>
      <c r="C2559" s="2">
        <v>41773.370138888888</v>
      </c>
      <c r="D2559" s="3" t="s">
        <v>33</v>
      </c>
      <c r="E2559" s="3" t="s">
        <v>135</v>
      </c>
      <c r="F2559" s="3">
        <v>0</v>
      </c>
      <c r="G2559" s="3" t="s">
        <v>105</v>
      </c>
    </row>
    <row r="2560" spans="2:7" x14ac:dyDescent="0.25">
      <c r="B2560" s="3" t="s">
        <v>106</v>
      </c>
      <c r="C2560" s="2">
        <v>38637.811111111114</v>
      </c>
      <c r="D2560" s="3" t="s">
        <v>7</v>
      </c>
      <c r="E2560" s="3" t="s">
        <v>8</v>
      </c>
      <c r="F2560" s="3">
        <v>0</v>
      </c>
      <c r="G2560" s="3" t="s">
        <v>5</v>
      </c>
    </row>
    <row r="2561" spans="2:7" x14ac:dyDescent="0.25">
      <c r="B2561" s="3" t="s">
        <v>106</v>
      </c>
      <c r="C2561" s="2">
        <v>38934.783333333333</v>
      </c>
      <c r="D2561" s="3" t="s">
        <v>15</v>
      </c>
      <c r="E2561" s="3" t="s">
        <v>15</v>
      </c>
      <c r="F2561" s="3">
        <v>0</v>
      </c>
      <c r="G2561" s="3" t="s">
        <v>5</v>
      </c>
    </row>
    <row r="2562" spans="2:7" x14ac:dyDescent="0.25">
      <c r="B2562" s="3" t="s">
        <v>106</v>
      </c>
      <c r="C2562" s="2">
        <v>39196.61041666667</v>
      </c>
      <c r="D2562" s="3" t="s">
        <v>7</v>
      </c>
      <c r="E2562" s="3" t="s">
        <v>41</v>
      </c>
      <c r="F2562" s="3">
        <v>0</v>
      </c>
      <c r="G2562" s="3" t="s">
        <v>5</v>
      </c>
    </row>
    <row r="2563" spans="2:7" x14ac:dyDescent="0.25">
      <c r="B2563" s="3" t="s">
        <v>106</v>
      </c>
      <c r="C2563" s="2">
        <v>39725.863888888889</v>
      </c>
      <c r="D2563" s="3" t="s">
        <v>7</v>
      </c>
      <c r="E2563" s="3" t="s">
        <v>81</v>
      </c>
      <c r="F2563" s="3">
        <v>0</v>
      </c>
      <c r="G2563" s="3" t="s">
        <v>5</v>
      </c>
    </row>
    <row r="2564" spans="2:7" x14ac:dyDescent="0.25">
      <c r="B2564" s="3" t="s">
        <v>106</v>
      </c>
      <c r="C2564" s="2">
        <v>40286.449999999997</v>
      </c>
      <c r="D2564" s="3" t="s">
        <v>15</v>
      </c>
      <c r="E2564" s="3" t="s">
        <v>15</v>
      </c>
      <c r="F2564" s="3">
        <v>0</v>
      </c>
      <c r="G2564" s="3" t="s">
        <v>5</v>
      </c>
    </row>
    <row r="2565" spans="2:7" hidden="1" x14ac:dyDescent="0.25">
      <c r="B2565" s="3" t="s">
        <v>106</v>
      </c>
      <c r="C2565" s="2">
        <v>41168.239583333336</v>
      </c>
      <c r="D2565" s="3" t="s">
        <v>7</v>
      </c>
      <c r="E2565" s="3" t="s">
        <v>62</v>
      </c>
      <c r="F2565" s="3">
        <v>0</v>
      </c>
      <c r="G2565" s="3" t="s">
        <v>5</v>
      </c>
    </row>
    <row r="2566" spans="2:7" hidden="1" x14ac:dyDescent="0.25">
      <c r="B2566" s="3" t="s">
        <v>106</v>
      </c>
      <c r="C2566" s="2">
        <v>41364.602777777778</v>
      </c>
      <c r="D2566" s="3" t="s">
        <v>10</v>
      </c>
      <c r="E2566" s="3" t="s">
        <v>85</v>
      </c>
      <c r="F2566" s="3">
        <v>0</v>
      </c>
      <c r="G2566" s="3" t="s">
        <v>5</v>
      </c>
    </row>
    <row r="2567" spans="2:7" x14ac:dyDescent="0.25">
      <c r="B2567" s="3" t="s">
        <v>106</v>
      </c>
      <c r="C2567" s="2">
        <v>41434.749305555553</v>
      </c>
      <c r="D2567" s="3" t="s">
        <v>15</v>
      </c>
      <c r="E2567" s="3" t="s">
        <v>15</v>
      </c>
      <c r="F2567" s="3">
        <v>0</v>
      </c>
      <c r="G2567" s="3" t="s">
        <v>5</v>
      </c>
    </row>
    <row r="2568" spans="2:7" hidden="1" x14ac:dyDescent="0.25">
      <c r="B2568" s="3" t="s">
        <v>106</v>
      </c>
      <c r="C2568" s="2">
        <v>41776.277777777781</v>
      </c>
      <c r="D2568" s="3" t="s">
        <v>12</v>
      </c>
      <c r="E2568" s="3" t="s">
        <v>13</v>
      </c>
      <c r="F2568" s="3">
        <v>0</v>
      </c>
      <c r="G2568" s="3" t="s">
        <v>5</v>
      </c>
    </row>
    <row r="2569" spans="2:7" x14ac:dyDescent="0.25">
      <c r="B2569" s="3" t="s">
        <v>106</v>
      </c>
      <c r="C2569" s="2">
        <v>41794.395138888889</v>
      </c>
      <c r="D2569" s="3" t="s">
        <v>15</v>
      </c>
      <c r="E2569" s="3" t="s">
        <v>15</v>
      </c>
      <c r="F2569" s="3">
        <v>0</v>
      </c>
      <c r="G2569" s="3" t="s">
        <v>5</v>
      </c>
    </row>
    <row r="2570" spans="2:7" x14ac:dyDescent="0.25">
      <c r="B2570" s="3" t="s">
        <v>177</v>
      </c>
      <c r="C2570" s="2">
        <v>40643.716666666667</v>
      </c>
      <c r="D2570" s="3" t="s">
        <v>15</v>
      </c>
      <c r="E2570" s="3" t="s">
        <v>15</v>
      </c>
      <c r="F2570" s="3">
        <v>0</v>
      </c>
      <c r="G2570" s="3" t="s">
        <v>5</v>
      </c>
    </row>
    <row r="2571" spans="2:7" hidden="1" x14ac:dyDescent="0.25">
      <c r="B2571" s="3" t="s">
        <v>177</v>
      </c>
      <c r="C2571" s="2">
        <v>41975.972222222219</v>
      </c>
      <c r="D2571" s="3" t="s">
        <v>12</v>
      </c>
      <c r="E2571" s="3" t="s">
        <v>13</v>
      </c>
      <c r="F2571" s="3">
        <v>0</v>
      </c>
      <c r="G2571" s="3" t="s">
        <v>5</v>
      </c>
    </row>
    <row r="2572" spans="2:7" hidden="1" x14ac:dyDescent="0.25">
      <c r="B2572" s="3" t="s">
        <v>107</v>
      </c>
      <c r="C2572" s="2">
        <v>38509.302777777775</v>
      </c>
      <c r="D2572" s="3" t="s">
        <v>10</v>
      </c>
      <c r="E2572" s="3" t="s">
        <v>11</v>
      </c>
      <c r="F2572" s="3">
        <v>0</v>
      </c>
      <c r="G2572" s="3" t="s">
        <v>108</v>
      </c>
    </row>
    <row r="2573" spans="2:7" x14ac:dyDescent="0.25">
      <c r="B2573" s="3" t="s">
        <v>107</v>
      </c>
      <c r="C2573" s="2">
        <v>38615.380555555559</v>
      </c>
      <c r="D2573" s="3" t="s">
        <v>33</v>
      </c>
      <c r="E2573" s="3" t="s">
        <v>135</v>
      </c>
      <c r="F2573" s="3">
        <v>0</v>
      </c>
      <c r="G2573" s="3" t="s">
        <v>108</v>
      </c>
    </row>
    <row r="2574" spans="2:7" x14ac:dyDescent="0.25">
      <c r="B2574" s="3" t="s">
        <v>107</v>
      </c>
      <c r="C2574" s="2">
        <v>38615.536111111112</v>
      </c>
      <c r="D2574" s="3" t="s">
        <v>33</v>
      </c>
      <c r="E2574" s="3" t="s">
        <v>135</v>
      </c>
      <c r="F2574" s="3">
        <v>0</v>
      </c>
      <c r="G2574" s="3" t="s">
        <v>108</v>
      </c>
    </row>
    <row r="2575" spans="2:7" x14ac:dyDescent="0.25">
      <c r="B2575" s="3" t="s">
        <v>107</v>
      </c>
      <c r="C2575" s="2">
        <v>38630.664583333331</v>
      </c>
      <c r="D2575" s="3" t="s">
        <v>15</v>
      </c>
      <c r="E2575" s="3" t="s">
        <v>15</v>
      </c>
      <c r="F2575" s="3">
        <v>0</v>
      </c>
      <c r="G2575" s="3" t="s">
        <v>108</v>
      </c>
    </row>
    <row r="2576" spans="2:7" hidden="1" x14ac:dyDescent="0.25">
      <c r="B2576" s="3" t="s">
        <v>107</v>
      </c>
      <c r="C2576" s="2">
        <v>38754.555555555555</v>
      </c>
      <c r="D2576" s="3" t="s">
        <v>7</v>
      </c>
      <c r="E2576" s="3" t="s">
        <v>14</v>
      </c>
      <c r="F2576" s="3">
        <v>0</v>
      </c>
      <c r="G2576" s="3" t="s">
        <v>108</v>
      </c>
    </row>
    <row r="2577" spans="2:7" hidden="1" x14ac:dyDescent="0.25">
      <c r="B2577" s="3" t="s">
        <v>107</v>
      </c>
      <c r="C2577" s="2">
        <v>38787.525694444441</v>
      </c>
      <c r="D2577" s="3" t="s">
        <v>33</v>
      </c>
      <c r="E2577" s="3" t="s">
        <v>34</v>
      </c>
      <c r="F2577" s="3">
        <v>0</v>
      </c>
      <c r="G2577" s="3" t="s">
        <v>108</v>
      </c>
    </row>
    <row r="2578" spans="2:7" hidden="1" x14ac:dyDescent="0.25">
      <c r="B2578" s="3" t="s">
        <v>107</v>
      </c>
      <c r="C2578" s="2">
        <v>39186.979861111111</v>
      </c>
      <c r="D2578" s="3" t="s">
        <v>12</v>
      </c>
      <c r="E2578" s="3" t="s">
        <v>13</v>
      </c>
      <c r="F2578" s="3">
        <v>0</v>
      </c>
      <c r="G2578" s="3" t="s">
        <v>108</v>
      </c>
    </row>
    <row r="2579" spans="2:7" x14ac:dyDescent="0.25">
      <c r="B2579" s="3" t="s">
        <v>107</v>
      </c>
      <c r="C2579" s="2">
        <v>39378.388888888891</v>
      </c>
      <c r="D2579" s="3" t="s">
        <v>33</v>
      </c>
      <c r="E2579" s="3" t="s">
        <v>135</v>
      </c>
      <c r="F2579" s="3">
        <v>0</v>
      </c>
      <c r="G2579" s="3" t="s">
        <v>108</v>
      </c>
    </row>
    <row r="2580" spans="2:7" hidden="1" x14ac:dyDescent="0.25">
      <c r="B2580" s="3" t="s">
        <v>107</v>
      </c>
      <c r="C2580" s="2">
        <v>39593.742361111108</v>
      </c>
      <c r="D2580" s="3" t="s">
        <v>12</v>
      </c>
      <c r="E2580" s="3" t="s">
        <v>13</v>
      </c>
      <c r="F2580" s="3">
        <v>0</v>
      </c>
      <c r="G2580" s="3" t="s">
        <v>108</v>
      </c>
    </row>
    <row r="2581" spans="2:7" x14ac:dyDescent="0.25">
      <c r="B2581" s="3" t="s">
        <v>107</v>
      </c>
      <c r="C2581" s="2">
        <v>39638.807638888888</v>
      </c>
      <c r="D2581" s="3" t="s">
        <v>7</v>
      </c>
      <c r="E2581" s="3" t="s">
        <v>8</v>
      </c>
      <c r="F2581" s="3">
        <v>1</v>
      </c>
      <c r="G2581" s="3" t="s">
        <v>108</v>
      </c>
    </row>
    <row r="2582" spans="2:7" x14ac:dyDescent="0.25">
      <c r="B2582" s="3" t="s">
        <v>107</v>
      </c>
      <c r="C2582" s="2">
        <v>39842.637499999997</v>
      </c>
      <c r="D2582" s="3" t="s">
        <v>7</v>
      </c>
      <c r="E2582" s="3" t="s">
        <v>82</v>
      </c>
      <c r="F2582" s="3">
        <v>0</v>
      </c>
      <c r="G2582" s="3" t="s">
        <v>108</v>
      </c>
    </row>
    <row r="2583" spans="2:7" hidden="1" x14ac:dyDescent="0.25">
      <c r="B2583" s="3" t="s">
        <v>107</v>
      </c>
      <c r="C2583" s="2">
        <v>39856.90625</v>
      </c>
      <c r="D2583" s="3" t="s">
        <v>12</v>
      </c>
      <c r="E2583" s="3" t="s">
        <v>13</v>
      </c>
      <c r="F2583" s="3">
        <v>0</v>
      </c>
      <c r="G2583" s="3" t="s">
        <v>108</v>
      </c>
    </row>
    <row r="2584" spans="2:7" x14ac:dyDescent="0.25">
      <c r="B2584" s="3" t="s">
        <v>107</v>
      </c>
      <c r="C2584" s="2">
        <v>40154.73333333333</v>
      </c>
      <c r="D2584" s="3" t="s">
        <v>33</v>
      </c>
      <c r="E2584" s="3" t="s">
        <v>37</v>
      </c>
      <c r="F2584" s="3">
        <v>0</v>
      </c>
      <c r="G2584" s="3" t="s">
        <v>108</v>
      </c>
    </row>
    <row r="2585" spans="2:7" x14ac:dyDescent="0.25">
      <c r="B2585" s="3" t="s">
        <v>107</v>
      </c>
      <c r="C2585" s="2">
        <v>40197.627083333333</v>
      </c>
      <c r="D2585" s="3" t="s">
        <v>33</v>
      </c>
      <c r="E2585" s="3" t="s">
        <v>37</v>
      </c>
      <c r="F2585" s="3">
        <v>0</v>
      </c>
      <c r="G2585" s="3" t="s">
        <v>108</v>
      </c>
    </row>
    <row r="2586" spans="2:7" x14ac:dyDescent="0.25">
      <c r="B2586" s="3" t="s">
        <v>107</v>
      </c>
      <c r="C2586" s="2">
        <v>40198.365972222222</v>
      </c>
      <c r="D2586" s="3" t="s">
        <v>33</v>
      </c>
      <c r="E2586" s="3" t="s">
        <v>135</v>
      </c>
      <c r="F2586" s="3">
        <v>0</v>
      </c>
      <c r="G2586" s="3" t="s">
        <v>108</v>
      </c>
    </row>
    <row r="2587" spans="2:7" x14ac:dyDescent="0.25">
      <c r="B2587" s="3" t="s">
        <v>107</v>
      </c>
      <c r="C2587" s="2">
        <v>40199.285416666666</v>
      </c>
      <c r="D2587" s="3" t="s">
        <v>33</v>
      </c>
      <c r="E2587" s="3" t="s">
        <v>37</v>
      </c>
      <c r="F2587" s="3">
        <v>0</v>
      </c>
      <c r="G2587" s="3" t="s">
        <v>108</v>
      </c>
    </row>
    <row r="2588" spans="2:7" x14ac:dyDescent="0.25">
      <c r="B2588" s="3" t="s">
        <v>107</v>
      </c>
      <c r="C2588" s="2">
        <v>40199.545138888891</v>
      </c>
      <c r="D2588" s="3" t="s">
        <v>33</v>
      </c>
      <c r="E2588" s="3" t="s">
        <v>135</v>
      </c>
      <c r="F2588" s="3">
        <v>0</v>
      </c>
      <c r="G2588" s="3" t="s">
        <v>108</v>
      </c>
    </row>
    <row r="2589" spans="2:7" hidden="1" x14ac:dyDescent="0.25">
      <c r="B2589" s="3" t="s">
        <v>107</v>
      </c>
      <c r="C2589" s="2">
        <v>40219.46597222222</v>
      </c>
      <c r="D2589" s="3" t="s">
        <v>28</v>
      </c>
      <c r="E2589" s="3" t="s">
        <v>181</v>
      </c>
      <c r="F2589" s="3">
        <v>0</v>
      </c>
      <c r="G2589" s="3" t="s">
        <v>108</v>
      </c>
    </row>
    <row r="2590" spans="2:7" hidden="1" x14ac:dyDescent="0.25">
      <c r="B2590" s="3" t="s">
        <v>107</v>
      </c>
      <c r="C2590" s="2">
        <v>40237.455555555556</v>
      </c>
      <c r="D2590" s="3" t="s">
        <v>28</v>
      </c>
      <c r="E2590" s="3" t="s">
        <v>160</v>
      </c>
      <c r="F2590" s="3">
        <v>0</v>
      </c>
      <c r="G2590" s="3" t="s">
        <v>108</v>
      </c>
    </row>
    <row r="2591" spans="2:7" hidden="1" x14ac:dyDescent="0.25">
      <c r="B2591" s="3" t="s">
        <v>107</v>
      </c>
      <c r="C2591" s="2">
        <v>40451.548611111109</v>
      </c>
      <c r="D2591" s="3" t="s">
        <v>33</v>
      </c>
      <c r="E2591" s="3" t="s">
        <v>34</v>
      </c>
      <c r="F2591" s="3">
        <v>0</v>
      </c>
      <c r="G2591" s="3" t="s">
        <v>108</v>
      </c>
    </row>
    <row r="2592" spans="2:7" hidden="1" x14ac:dyDescent="0.25">
      <c r="B2592" s="3" t="s">
        <v>107</v>
      </c>
      <c r="C2592" s="2">
        <v>40451.548611111109</v>
      </c>
      <c r="D2592" s="3" t="s">
        <v>33</v>
      </c>
      <c r="E2592" s="3" t="s">
        <v>34</v>
      </c>
      <c r="F2592" s="3">
        <v>0</v>
      </c>
      <c r="G2592" s="3" t="s">
        <v>108</v>
      </c>
    </row>
    <row r="2593" spans="2:7" hidden="1" x14ac:dyDescent="0.25">
      <c r="B2593" s="3" t="s">
        <v>107</v>
      </c>
      <c r="C2593" s="2">
        <v>40452.416666666664</v>
      </c>
      <c r="D2593" s="3" t="s">
        <v>33</v>
      </c>
      <c r="E2593" s="3" t="s">
        <v>34</v>
      </c>
      <c r="F2593" s="3">
        <v>0</v>
      </c>
      <c r="G2593" s="3" t="s">
        <v>108</v>
      </c>
    </row>
    <row r="2594" spans="2:7" hidden="1" x14ac:dyDescent="0.25">
      <c r="B2594" s="3" t="s">
        <v>107</v>
      </c>
      <c r="C2594" s="2">
        <v>40534.079861111109</v>
      </c>
      <c r="D2594" s="3" t="s">
        <v>33</v>
      </c>
      <c r="E2594" s="3" t="s">
        <v>139</v>
      </c>
      <c r="F2594" s="3">
        <v>0</v>
      </c>
      <c r="G2594" s="3" t="s">
        <v>108</v>
      </c>
    </row>
    <row r="2595" spans="2:7" x14ac:dyDescent="0.25">
      <c r="B2595" s="3" t="s">
        <v>107</v>
      </c>
      <c r="C2595" s="2">
        <v>40752.54791666667</v>
      </c>
      <c r="D2595" s="3" t="s">
        <v>15</v>
      </c>
      <c r="E2595" s="3" t="s">
        <v>15</v>
      </c>
      <c r="F2595" s="3">
        <v>0</v>
      </c>
      <c r="G2595" s="3" t="s">
        <v>108</v>
      </c>
    </row>
    <row r="2596" spans="2:7" hidden="1" x14ac:dyDescent="0.25">
      <c r="B2596" s="3" t="s">
        <v>107</v>
      </c>
      <c r="C2596" s="2">
        <v>40768.37222222222</v>
      </c>
      <c r="D2596" s="3" t="s">
        <v>7</v>
      </c>
      <c r="E2596" s="3" t="s">
        <v>14</v>
      </c>
      <c r="F2596" s="3">
        <v>0</v>
      </c>
      <c r="G2596" s="3" t="s">
        <v>108</v>
      </c>
    </row>
    <row r="2597" spans="2:7" hidden="1" x14ac:dyDescent="0.25">
      <c r="B2597" s="3" t="s">
        <v>107</v>
      </c>
      <c r="C2597" s="2">
        <v>40822.413194444445</v>
      </c>
      <c r="D2597" s="3" t="s">
        <v>12</v>
      </c>
      <c r="E2597" s="3" t="s">
        <v>13</v>
      </c>
      <c r="F2597" s="3">
        <v>0</v>
      </c>
      <c r="G2597" s="3" t="s">
        <v>108</v>
      </c>
    </row>
    <row r="2598" spans="2:7" hidden="1" x14ac:dyDescent="0.25">
      <c r="B2598" s="3" t="s">
        <v>107</v>
      </c>
      <c r="C2598" s="2">
        <v>40964.540972222225</v>
      </c>
      <c r="D2598" s="3" t="s">
        <v>10</v>
      </c>
      <c r="E2598" s="3" t="s">
        <v>85</v>
      </c>
      <c r="F2598" s="3">
        <v>0</v>
      </c>
      <c r="G2598" s="3" t="s">
        <v>108</v>
      </c>
    </row>
    <row r="2599" spans="2:7" hidden="1" x14ac:dyDescent="0.25">
      <c r="B2599" s="3" t="s">
        <v>107</v>
      </c>
      <c r="C2599" s="2">
        <v>41036.678472222222</v>
      </c>
      <c r="D2599" s="3" t="s">
        <v>7</v>
      </c>
      <c r="E2599" s="3" t="s">
        <v>62</v>
      </c>
      <c r="F2599" s="3">
        <v>0</v>
      </c>
      <c r="G2599" s="3" t="s">
        <v>108</v>
      </c>
    </row>
    <row r="2600" spans="2:7" hidden="1" x14ac:dyDescent="0.25">
      <c r="B2600" s="3" t="s">
        <v>107</v>
      </c>
      <c r="C2600" s="2">
        <v>41069.527777777781</v>
      </c>
      <c r="D2600" s="3" t="s">
        <v>12</v>
      </c>
      <c r="E2600" s="3" t="s">
        <v>13</v>
      </c>
      <c r="F2600" s="3">
        <v>0</v>
      </c>
      <c r="G2600" s="3" t="s">
        <v>108</v>
      </c>
    </row>
    <row r="2601" spans="2:7" hidden="1" x14ac:dyDescent="0.25">
      <c r="B2601" s="3" t="s">
        <v>107</v>
      </c>
      <c r="C2601" s="2">
        <v>41069.576388888891</v>
      </c>
      <c r="D2601" s="3" t="s">
        <v>12</v>
      </c>
      <c r="E2601" s="3" t="s">
        <v>13</v>
      </c>
      <c r="F2601" s="3">
        <v>0</v>
      </c>
      <c r="G2601" s="3" t="s">
        <v>108</v>
      </c>
    </row>
    <row r="2602" spans="2:7" hidden="1" x14ac:dyDescent="0.25">
      <c r="B2602" s="3" t="s">
        <v>107</v>
      </c>
      <c r="C2602" s="2">
        <v>41106.231249999997</v>
      </c>
      <c r="D2602" s="3" t="s">
        <v>10</v>
      </c>
      <c r="E2602" s="3" t="s">
        <v>11</v>
      </c>
      <c r="F2602" s="3">
        <v>0</v>
      </c>
      <c r="G2602" s="3" t="s">
        <v>108</v>
      </c>
    </row>
    <row r="2603" spans="2:7" x14ac:dyDescent="0.25">
      <c r="B2603" s="3" t="s">
        <v>107</v>
      </c>
      <c r="C2603" s="2">
        <v>41270.863888888889</v>
      </c>
      <c r="D2603" s="3" t="s">
        <v>7</v>
      </c>
      <c r="E2603" s="3" t="s">
        <v>144</v>
      </c>
      <c r="F2603" s="3">
        <v>0</v>
      </c>
      <c r="G2603" s="3" t="s">
        <v>108</v>
      </c>
    </row>
    <row r="2604" spans="2:7" x14ac:dyDescent="0.25">
      <c r="B2604" s="3" t="s">
        <v>107</v>
      </c>
      <c r="C2604" s="2">
        <v>41299.255555555559</v>
      </c>
      <c r="D2604" s="3" t="s">
        <v>10</v>
      </c>
      <c r="E2604" s="3" t="s">
        <v>118</v>
      </c>
      <c r="F2604" s="3">
        <v>0</v>
      </c>
      <c r="G2604" s="3" t="s">
        <v>108</v>
      </c>
    </row>
    <row r="2605" spans="2:7" hidden="1" x14ac:dyDescent="0.25">
      <c r="B2605" s="3" t="s">
        <v>107</v>
      </c>
      <c r="C2605" s="2">
        <v>41399.976388888892</v>
      </c>
      <c r="D2605" s="3" t="s">
        <v>12</v>
      </c>
      <c r="E2605" s="3" t="s">
        <v>13</v>
      </c>
      <c r="F2605" s="3">
        <v>0</v>
      </c>
      <c r="G2605" s="3" t="s">
        <v>108</v>
      </c>
    </row>
    <row r="2606" spans="2:7" hidden="1" x14ac:dyDescent="0.25">
      <c r="B2606" s="3" t="s">
        <v>107</v>
      </c>
      <c r="C2606" s="2">
        <v>41436.393750000003</v>
      </c>
      <c r="D2606" s="3" t="s">
        <v>12</v>
      </c>
      <c r="E2606" s="3" t="s">
        <v>13</v>
      </c>
      <c r="F2606" s="3">
        <v>0</v>
      </c>
      <c r="G2606" s="3" t="s">
        <v>108</v>
      </c>
    </row>
    <row r="2607" spans="2:7" x14ac:dyDescent="0.25">
      <c r="B2607" s="3" t="s">
        <v>107</v>
      </c>
      <c r="C2607" s="2">
        <v>41532.738888888889</v>
      </c>
      <c r="D2607" s="3" t="s">
        <v>15</v>
      </c>
      <c r="E2607" s="3" t="s">
        <v>15</v>
      </c>
      <c r="F2607" s="3">
        <v>0</v>
      </c>
      <c r="G2607" s="3" t="s">
        <v>108</v>
      </c>
    </row>
    <row r="2608" spans="2:7" x14ac:dyDescent="0.25">
      <c r="B2608" s="3" t="s">
        <v>107</v>
      </c>
      <c r="C2608" s="2">
        <v>41599.314583333333</v>
      </c>
      <c r="D2608" s="3" t="s">
        <v>33</v>
      </c>
      <c r="E2608" s="3" t="s">
        <v>142</v>
      </c>
      <c r="F2608" s="3">
        <v>0</v>
      </c>
      <c r="G2608" s="3" t="s">
        <v>108</v>
      </c>
    </row>
    <row r="2609" spans="2:7" hidden="1" x14ac:dyDescent="0.25">
      <c r="B2609" s="3" t="s">
        <v>107</v>
      </c>
      <c r="C2609" s="2">
        <v>41799.771527777775</v>
      </c>
      <c r="D2609" s="3" t="s">
        <v>10</v>
      </c>
      <c r="E2609" s="3" t="s">
        <v>11</v>
      </c>
      <c r="F2609" s="3">
        <v>0</v>
      </c>
      <c r="G2609" s="3" t="s">
        <v>108</v>
      </c>
    </row>
    <row r="2610" spans="2:7" hidden="1" x14ac:dyDescent="0.25">
      <c r="B2610" s="3" t="s">
        <v>107</v>
      </c>
      <c r="C2610" s="2">
        <v>41855.777777777781</v>
      </c>
      <c r="D2610" s="3" t="s">
        <v>12</v>
      </c>
      <c r="E2610" s="3" t="s">
        <v>13</v>
      </c>
      <c r="F2610" s="3">
        <v>0</v>
      </c>
      <c r="G2610" s="3" t="s">
        <v>108</v>
      </c>
    </row>
    <row r="2611" spans="2:7" hidden="1" x14ac:dyDescent="0.25">
      <c r="B2611" s="3" t="s">
        <v>107</v>
      </c>
      <c r="C2611" s="2">
        <v>41923.152777777781</v>
      </c>
      <c r="D2611" s="3" t="s">
        <v>12</v>
      </c>
      <c r="E2611" s="3" t="s">
        <v>13</v>
      </c>
      <c r="F2611" s="3">
        <v>0</v>
      </c>
      <c r="G2611" s="3" t="s">
        <v>108</v>
      </c>
    </row>
    <row r="2612" spans="2:7" hidden="1" x14ac:dyDescent="0.25">
      <c r="B2612" s="3" t="s">
        <v>107</v>
      </c>
      <c r="C2612" s="2">
        <v>42036.368055555555</v>
      </c>
      <c r="D2612" s="3" t="s">
        <v>10</v>
      </c>
      <c r="E2612" s="3" t="s">
        <v>11</v>
      </c>
      <c r="F2612" s="3">
        <v>0</v>
      </c>
      <c r="G2612" s="3" t="s">
        <v>108</v>
      </c>
    </row>
    <row r="2613" spans="2:7" x14ac:dyDescent="0.25">
      <c r="B2613" s="3" t="s">
        <v>109</v>
      </c>
      <c r="C2613" s="2">
        <v>38400.393750000003</v>
      </c>
      <c r="D2613" s="3" t="s">
        <v>15</v>
      </c>
      <c r="E2613" s="3" t="s">
        <v>15</v>
      </c>
      <c r="F2613" s="3">
        <v>0</v>
      </c>
      <c r="G2613" s="3" t="s">
        <v>110</v>
      </c>
    </row>
    <row r="2614" spans="2:7" hidden="1" x14ac:dyDescent="0.25">
      <c r="B2614" s="3" t="s">
        <v>109</v>
      </c>
      <c r="C2614" s="2">
        <v>38568.732638888891</v>
      </c>
      <c r="D2614" s="3" t="s">
        <v>33</v>
      </c>
      <c r="E2614" s="3" t="s">
        <v>34</v>
      </c>
      <c r="F2614" s="3">
        <v>0</v>
      </c>
      <c r="G2614" s="3" t="s">
        <v>110</v>
      </c>
    </row>
    <row r="2615" spans="2:7" x14ac:dyDescent="0.25">
      <c r="B2615" s="3" t="s">
        <v>109</v>
      </c>
      <c r="C2615" s="2">
        <v>38575.513888888891</v>
      </c>
      <c r="D2615" s="3" t="s">
        <v>15</v>
      </c>
      <c r="E2615" s="3" t="s">
        <v>15</v>
      </c>
      <c r="F2615" s="3">
        <v>0</v>
      </c>
      <c r="G2615" s="3" t="s">
        <v>110</v>
      </c>
    </row>
    <row r="2616" spans="2:7" x14ac:dyDescent="0.25">
      <c r="B2616" s="3" t="s">
        <v>109</v>
      </c>
      <c r="C2616" s="2">
        <v>38722.838888888888</v>
      </c>
      <c r="D2616" s="3" t="s">
        <v>33</v>
      </c>
      <c r="E2616" s="3" t="s">
        <v>135</v>
      </c>
      <c r="F2616" s="3">
        <v>0</v>
      </c>
      <c r="G2616" s="3" t="s">
        <v>110</v>
      </c>
    </row>
    <row r="2617" spans="2:7" x14ac:dyDescent="0.25">
      <c r="B2617" s="3" t="s">
        <v>109</v>
      </c>
      <c r="C2617" s="2">
        <v>39149.363888888889</v>
      </c>
      <c r="D2617" s="3" t="s">
        <v>15</v>
      </c>
      <c r="E2617" s="3" t="s">
        <v>15</v>
      </c>
      <c r="F2617" s="3">
        <v>0</v>
      </c>
      <c r="G2617" s="3" t="s">
        <v>110</v>
      </c>
    </row>
    <row r="2618" spans="2:7" x14ac:dyDescent="0.25">
      <c r="B2618" s="3" t="s">
        <v>109</v>
      </c>
      <c r="C2618" s="2">
        <v>39295.53125</v>
      </c>
      <c r="D2618" s="3" t="s">
        <v>15</v>
      </c>
      <c r="E2618" s="3" t="s">
        <v>15</v>
      </c>
      <c r="F2618" s="3">
        <v>0</v>
      </c>
      <c r="G2618" s="3" t="s">
        <v>110</v>
      </c>
    </row>
    <row r="2619" spans="2:7" x14ac:dyDescent="0.25">
      <c r="B2619" s="3" t="s">
        <v>109</v>
      </c>
      <c r="C2619" s="2">
        <v>39401.547222222223</v>
      </c>
      <c r="D2619" s="3" t="s">
        <v>7</v>
      </c>
      <c r="E2619" s="3" t="s">
        <v>136</v>
      </c>
      <c r="F2619" s="3">
        <v>0</v>
      </c>
      <c r="G2619" s="3" t="s">
        <v>110</v>
      </c>
    </row>
    <row r="2620" spans="2:7" x14ac:dyDescent="0.25">
      <c r="B2620" s="3" t="s">
        <v>109</v>
      </c>
      <c r="C2620" s="2">
        <v>39453.547222222223</v>
      </c>
      <c r="D2620" s="3" t="s">
        <v>33</v>
      </c>
      <c r="E2620" s="3" t="s">
        <v>135</v>
      </c>
      <c r="F2620" s="3">
        <v>0</v>
      </c>
      <c r="G2620" s="3" t="s">
        <v>110</v>
      </c>
    </row>
    <row r="2621" spans="2:7" x14ac:dyDescent="0.25">
      <c r="B2621" s="3" t="s">
        <v>109</v>
      </c>
      <c r="C2621" s="2">
        <v>39795.854861111111</v>
      </c>
      <c r="D2621" s="3" t="s">
        <v>33</v>
      </c>
      <c r="E2621" s="3" t="s">
        <v>37</v>
      </c>
      <c r="F2621" s="3">
        <v>0</v>
      </c>
      <c r="G2621" s="3" t="s">
        <v>110</v>
      </c>
    </row>
    <row r="2622" spans="2:7" x14ac:dyDescent="0.25">
      <c r="B2622" s="3" t="s">
        <v>109</v>
      </c>
      <c r="C2622" s="2">
        <v>39849.933333333334</v>
      </c>
      <c r="D2622" s="3" t="s">
        <v>33</v>
      </c>
      <c r="E2622" s="3" t="s">
        <v>135</v>
      </c>
      <c r="F2622" s="3">
        <v>0</v>
      </c>
      <c r="G2622" s="3" t="s">
        <v>110</v>
      </c>
    </row>
    <row r="2623" spans="2:7" x14ac:dyDescent="0.25">
      <c r="B2623" s="3" t="s">
        <v>109</v>
      </c>
      <c r="C2623" s="2">
        <v>40153.746527777781</v>
      </c>
      <c r="D2623" s="3" t="s">
        <v>15</v>
      </c>
      <c r="E2623" s="3" t="s">
        <v>15</v>
      </c>
      <c r="F2623" s="3">
        <v>0</v>
      </c>
      <c r="G2623" s="3" t="s">
        <v>110</v>
      </c>
    </row>
    <row r="2624" spans="2:7" x14ac:dyDescent="0.25">
      <c r="B2624" s="3" t="s">
        <v>109</v>
      </c>
      <c r="C2624" s="2">
        <v>40155.163888888892</v>
      </c>
      <c r="D2624" s="3" t="s">
        <v>33</v>
      </c>
      <c r="E2624" s="3" t="s">
        <v>135</v>
      </c>
      <c r="F2624" s="3">
        <v>0</v>
      </c>
      <c r="G2624" s="3" t="s">
        <v>110</v>
      </c>
    </row>
    <row r="2625" spans="2:7" x14ac:dyDescent="0.25">
      <c r="B2625" s="3" t="s">
        <v>109</v>
      </c>
      <c r="C2625" s="2">
        <v>40416.367361111108</v>
      </c>
      <c r="D2625" s="3" t="s">
        <v>15</v>
      </c>
      <c r="E2625" s="3" t="s">
        <v>15</v>
      </c>
      <c r="F2625" s="3">
        <v>0</v>
      </c>
      <c r="G2625" s="3" t="s">
        <v>110</v>
      </c>
    </row>
    <row r="2626" spans="2:7" hidden="1" x14ac:dyDescent="0.25">
      <c r="B2626" s="3" t="s">
        <v>109</v>
      </c>
      <c r="C2626" s="2">
        <v>40452.571527777778</v>
      </c>
      <c r="D2626" s="3" t="s">
        <v>7</v>
      </c>
      <c r="E2626" s="3" t="s">
        <v>155</v>
      </c>
      <c r="F2626" s="3">
        <v>0</v>
      </c>
      <c r="G2626" s="3" t="s">
        <v>110</v>
      </c>
    </row>
    <row r="2627" spans="2:7" hidden="1" x14ac:dyDescent="0.25">
      <c r="B2627" s="3" t="s">
        <v>109</v>
      </c>
      <c r="C2627" s="2">
        <v>40594.331250000003</v>
      </c>
      <c r="D2627" s="3" t="s">
        <v>33</v>
      </c>
      <c r="E2627" s="3" t="s">
        <v>178</v>
      </c>
      <c r="F2627" s="3">
        <v>0</v>
      </c>
      <c r="G2627" s="3" t="s">
        <v>110</v>
      </c>
    </row>
    <row r="2628" spans="2:7" x14ac:dyDescent="0.25">
      <c r="B2628" s="3" t="s">
        <v>109</v>
      </c>
      <c r="C2628" s="2">
        <v>40646.611111111109</v>
      </c>
      <c r="D2628" s="3" t="s">
        <v>15</v>
      </c>
      <c r="E2628" s="3" t="s">
        <v>15</v>
      </c>
      <c r="F2628" s="3">
        <v>0</v>
      </c>
      <c r="G2628" s="3" t="s">
        <v>110</v>
      </c>
    </row>
    <row r="2629" spans="2:7" x14ac:dyDescent="0.25">
      <c r="B2629" s="3" t="s">
        <v>109</v>
      </c>
      <c r="C2629" s="2">
        <v>40732.800000000003</v>
      </c>
      <c r="D2629" s="3" t="s">
        <v>15</v>
      </c>
      <c r="E2629" s="3" t="s">
        <v>15</v>
      </c>
      <c r="F2629" s="3">
        <v>1</v>
      </c>
      <c r="G2629" s="3" t="s">
        <v>110</v>
      </c>
    </row>
    <row r="2630" spans="2:7" hidden="1" x14ac:dyDescent="0.25">
      <c r="B2630" s="3" t="s">
        <v>109</v>
      </c>
      <c r="C2630" s="2">
        <v>40740.677777777775</v>
      </c>
      <c r="D2630" s="3" t="s">
        <v>10</v>
      </c>
      <c r="E2630" s="3" t="s">
        <v>11</v>
      </c>
      <c r="F2630" s="3">
        <v>0</v>
      </c>
      <c r="G2630" s="3" t="s">
        <v>110</v>
      </c>
    </row>
    <row r="2631" spans="2:7" hidden="1" x14ac:dyDescent="0.25">
      <c r="B2631" s="3" t="s">
        <v>109</v>
      </c>
      <c r="C2631" s="2">
        <v>40807.366666666669</v>
      </c>
      <c r="D2631" s="3" t="s">
        <v>10</v>
      </c>
      <c r="E2631" s="3" t="s">
        <v>72</v>
      </c>
      <c r="F2631" s="3">
        <v>0</v>
      </c>
      <c r="G2631" s="3" t="s">
        <v>110</v>
      </c>
    </row>
    <row r="2632" spans="2:7" hidden="1" x14ac:dyDescent="0.25">
      <c r="B2632" s="3" t="s">
        <v>109</v>
      </c>
      <c r="C2632" s="2">
        <v>40808.353472222225</v>
      </c>
      <c r="D2632" s="3" t="s">
        <v>10</v>
      </c>
      <c r="E2632" s="3" t="s">
        <v>72</v>
      </c>
      <c r="F2632" s="3">
        <v>0</v>
      </c>
      <c r="G2632" s="3" t="s">
        <v>110</v>
      </c>
    </row>
    <row r="2633" spans="2:7" x14ac:dyDescent="0.25">
      <c r="B2633" s="3" t="s">
        <v>109</v>
      </c>
      <c r="C2633" s="2">
        <v>40880.436805555553</v>
      </c>
      <c r="D2633" s="3" t="s">
        <v>15</v>
      </c>
      <c r="E2633" s="3" t="s">
        <v>15</v>
      </c>
      <c r="F2633" s="3">
        <v>0</v>
      </c>
      <c r="G2633" s="3" t="s">
        <v>110</v>
      </c>
    </row>
    <row r="2634" spans="2:7" hidden="1" x14ac:dyDescent="0.25">
      <c r="B2634" s="3" t="s">
        <v>109</v>
      </c>
      <c r="C2634" s="2">
        <v>41103.300000000003</v>
      </c>
      <c r="D2634" s="3" t="s">
        <v>10</v>
      </c>
      <c r="E2634" s="3" t="s">
        <v>72</v>
      </c>
      <c r="F2634" s="3">
        <v>1</v>
      </c>
      <c r="G2634" s="3" t="s">
        <v>110</v>
      </c>
    </row>
    <row r="2635" spans="2:7" hidden="1" x14ac:dyDescent="0.25">
      <c r="B2635" s="3" t="s">
        <v>109</v>
      </c>
      <c r="C2635" s="2">
        <v>41114.305555555555</v>
      </c>
      <c r="D2635" s="3" t="s">
        <v>10</v>
      </c>
      <c r="E2635" s="3" t="s">
        <v>72</v>
      </c>
      <c r="F2635" s="3">
        <v>0</v>
      </c>
      <c r="G2635" s="3" t="s">
        <v>110</v>
      </c>
    </row>
    <row r="2636" spans="2:7" x14ac:dyDescent="0.25">
      <c r="B2636" s="3" t="s">
        <v>109</v>
      </c>
      <c r="C2636" s="2">
        <v>41200.684027777781</v>
      </c>
      <c r="D2636" s="3" t="s">
        <v>15</v>
      </c>
      <c r="E2636" s="3" t="s">
        <v>15</v>
      </c>
      <c r="F2636" s="3">
        <v>0</v>
      </c>
      <c r="G2636" s="3" t="s">
        <v>110</v>
      </c>
    </row>
    <row r="2637" spans="2:7" x14ac:dyDescent="0.25">
      <c r="B2637" s="3" t="s">
        <v>109</v>
      </c>
      <c r="C2637" s="2">
        <v>41257.206944444442</v>
      </c>
      <c r="D2637" s="3" t="s">
        <v>15</v>
      </c>
      <c r="E2637" s="3" t="s">
        <v>15</v>
      </c>
      <c r="F2637" s="3">
        <v>0</v>
      </c>
      <c r="G2637" s="3" t="s">
        <v>110</v>
      </c>
    </row>
    <row r="2638" spans="2:7" x14ac:dyDescent="0.25">
      <c r="B2638" s="3" t="s">
        <v>109</v>
      </c>
      <c r="C2638" s="2">
        <v>41257.378472222219</v>
      </c>
      <c r="D2638" s="3" t="s">
        <v>15</v>
      </c>
      <c r="E2638" s="3" t="s">
        <v>15</v>
      </c>
      <c r="F2638" s="3">
        <v>0</v>
      </c>
      <c r="G2638" s="3" t="s">
        <v>110</v>
      </c>
    </row>
    <row r="2639" spans="2:7" x14ac:dyDescent="0.25">
      <c r="B2639" s="3" t="s">
        <v>109</v>
      </c>
      <c r="C2639" s="2">
        <v>41320.963194444441</v>
      </c>
      <c r="D2639" s="3" t="s">
        <v>15</v>
      </c>
      <c r="E2639" s="3" t="s">
        <v>15</v>
      </c>
      <c r="F2639" s="3">
        <v>0</v>
      </c>
      <c r="G2639" s="3" t="s">
        <v>110</v>
      </c>
    </row>
    <row r="2640" spans="2:7" x14ac:dyDescent="0.25">
      <c r="B2640" s="3" t="s">
        <v>109</v>
      </c>
      <c r="C2640" s="2">
        <v>41321.084722222222</v>
      </c>
      <c r="D2640" s="3" t="s">
        <v>15</v>
      </c>
      <c r="E2640" s="3" t="s">
        <v>15</v>
      </c>
      <c r="F2640" s="3">
        <v>0</v>
      </c>
      <c r="G2640" s="3" t="s">
        <v>110</v>
      </c>
    </row>
    <row r="2641" spans="2:7" hidden="1" x14ac:dyDescent="0.25">
      <c r="B2641" s="3" t="s">
        <v>109</v>
      </c>
      <c r="C2641" s="2">
        <v>41480.474999999999</v>
      </c>
      <c r="D2641" s="3" t="s">
        <v>10</v>
      </c>
      <c r="E2641" s="3" t="s">
        <v>11</v>
      </c>
      <c r="F2641" s="3">
        <v>0</v>
      </c>
      <c r="G2641" s="3" t="s">
        <v>110</v>
      </c>
    </row>
    <row r="2642" spans="2:7" hidden="1" x14ac:dyDescent="0.25">
      <c r="B2642" s="3" t="s">
        <v>109</v>
      </c>
      <c r="C2642" s="2">
        <v>41480.590277777781</v>
      </c>
      <c r="D2642" s="3" t="s">
        <v>10</v>
      </c>
      <c r="E2642" s="3" t="s">
        <v>11</v>
      </c>
      <c r="F2642" s="3">
        <v>0</v>
      </c>
      <c r="G2642" s="3" t="s">
        <v>110</v>
      </c>
    </row>
    <row r="2643" spans="2:7" x14ac:dyDescent="0.25">
      <c r="B2643" s="3" t="s">
        <v>109</v>
      </c>
      <c r="C2643" s="2">
        <v>41513.638888888891</v>
      </c>
      <c r="D2643" s="3" t="s">
        <v>15</v>
      </c>
      <c r="E2643" s="3" t="s">
        <v>15</v>
      </c>
      <c r="F2643" s="3">
        <v>0</v>
      </c>
      <c r="G2643" s="3" t="s">
        <v>110</v>
      </c>
    </row>
    <row r="2644" spans="2:7" hidden="1" x14ac:dyDescent="0.25">
      <c r="B2644" s="3" t="s">
        <v>109</v>
      </c>
      <c r="C2644" s="2">
        <v>41515.361111111109</v>
      </c>
      <c r="D2644" s="3" t="s">
        <v>33</v>
      </c>
      <c r="E2644" s="3" t="s">
        <v>34</v>
      </c>
      <c r="F2644" s="3">
        <v>0</v>
      </c>
      <c r="G2644" s="3" t="s">
        <v>110</v>
      </c>
    </row>
    <row r="2645" spans="2:7" hidden="1" x14ac:dyDescent="0.25">
      <c r="B2645" s="3" t="s">
        <v>109</v>
      </c>
      <c r="C2645" s="2">
        <v>41520.675000000003</v>
      </c>
      <c r="D2645" s="3" t="s">
        <v>33</v>
      </c>
      <c r="E2645" s="3" t="s">
        <v>34</v>
      </c>
      <c r="F2645" s="3">
        <v>0</v>
      </c>
      <c r="G2645" s="3" t="s">
        <v>110</v>
      </c>
    </row>
    <row r="2646" spans="2:7" hidden="1" x14ac:dyDescent="0.25">
      <c r="B2646" s="3" t="s">
        <v>109</v>
      </c>
      <c r="C2646" s="2">
        <v>41520.675000000003</v>
      </c>
      <c r="D2646" s="3" t="s">
        <v>33</v>
      </c>
      <c r="E2646" s="3" t="s">
        <v>34</v>
      </c>
      <c r="F2646" s="3">
        <v>0</v>
      </c>
      <c r="G2646" s="3" t="s">
        <v>110</v>
      </c>
    </row>
    <row r="2647" spans="2:7" x14ac:dyDescent="0.25">
      <c r="B2647" s="3" t="s">
        <v>109</v>
      </c>
      <c r="C2647" s="2">
        <v>41523.581944444442</v>
      </c>
      <c r="D2647" s="3" t="s">
        <v>7</v>
      </c>
      <c r="E2647" s="3" t="s">
        <v>8</v>
      </c>
      <c r="F2647" s="3">
        <v>0</v>
      </c>
      <c r="G2647" s="3" t="s">
        <v>110</v>
      </c>
    </row>
    <row r="2648" spans="2:7" x14ac:dyDescent="0.25">
      <c r="B2648" s="3" t="s">
        <v>109</v>
      </c>
      <c r="C2648" s="2">
        <v>41527.781944444447</v>
      </c>
      <c r="D2648" s="3" t="s">
        <v>15</v>
      </c>
      <c r="E2648" s="3" t="s">
        <v>15</v>
      </c>
      <c r="F2648" s="3">
        <v>0</v>
      </c>
      <c r="G2648" s="3" t="s">
        <v>110</v>
      </c>
    </row>
    <row r="2649" spans="2:7" hidden="1" x14ac:dyDescent="0.25">
      <c r="B2649" s="3" t="s">
        <v>109</v>
      </c>
      <c r="C2649" s="2">
        <v>41615.640277777777</v>
      </c>
      <c r="D2649" s="3" t="s">
        <v>33</v>
      </c>
      <c r="E2649" s="3" t="s">
        <v>139</v>
      </c>
      <c r="F2649" s="3">
        <v>0</v>
      </c>
      <c r="G2649" s="3" t="s">
        <v>110</v>
      </c>
    </row>
    <row r="2650" spans="2:7" x14ac:dyDescent="0.25">
      <c r="B2650" s="3" t="s">
        <v>109</v>
      </c>
      <c r="C2650" s="2">
        <v>41760.39166666667</v>
      </c>
      <c r="D2650" s="3" t="s">
        <v>33</v>
      </c>
      <c r="E2650" s="3" t="s">
        <v>135</v>
      </c>
      <c r="F2650" s="3">
        <v>0</v>
      </c>
      <c r="G2650" s="3" t="s">
        <v>110</v>
      </c>
    </row>
    <row r="2651" spans="2:7" x14ac:dyDescent="0.25">
      <c r="B2651" s="3" t="s">
        <v>109</v>
      </c>
      <c r="C2651" s="2">
        <v>41827.792361111111</v>
      </c>
      <c r="D2651" s="3" t="s">
        <v>15</v>
      </c>
      <c r="E2651" s="3" t="s">
        <v>15</v>
      </c>
      <c r="F2651" s="3">
        <v>1</v>
      </c>
      <c r="G2651" s="3" t="s">
        <v>110</v>
      </c>
    </row>
    <row r="2652" spans="2:7" hidden="1" x14ac:dyDescent="0.25">
      <c r="B2652" s="3" t="s">
        <v>109</v>
      </c>
      <c r="C2652" s="2">
        <v>41828.520138888889</v>
      </c>
      <c r="D2652" s="3" t="s">
        <v>7</v>
      </c>
      <c r="E2652" s="3" t="s">
        <v>62</v>
      </c>
      <c r="F2652" s="3">
        <v>1</v>
      </c>
      <c r="G2652" s="3" t="s">
        <v>110</v>
      </c>
    </row>
    <row r="2653" spans="2:7" x14ac:dyDescent="0.25">
      <c r="B2653" s="3" t="s">
        <v>109</v>
      </c>
      <c r="C2653" s="2">
        <v>41829.535416666666</v>
      </c>
      <c r="D2653" s="3" t="s">
        <v>7</v>
      </c>
      <c r="E2653" s="3" t="s">
        <v>136</v>
      </c>
      <c r="F2653" s="3">
        <v>1</v>
      </c>
      <c r="G2653" s="3" t="s">
        <v>110</v>
      </c>
    </row>
    <row r="2654" spans="2:7" x14ac:dyDescent="0.25">
      <c r="B2654" s="3" t="s">
        <v>109</v>
      </c>
      <c r="C2654" s="2">
        <v>41835.050694444442</v>
      </c>
      <c r="D2654" s="3" t="s">
        <v>7</v>
      </c>
      <c r="E2654" s="3" t="s">
        <v>81</v>
      </c>
      <c r="F2654" s="3">
        <v>1</v>
      </c>
      <c r="G2654" s="3" t="s">
        <v>110</v>
      </c>
    </row>
    <row r="2655" spans="2:7" hidden="1" x14ac:dyDescent="0.25">
      <c r="B2655" s="3" t="s">
        <v>111</v>
      </c>
      <c r="C2655" s="2">
        <v>38559.366666666669</v>
      </c>
      <c r="D2655" s="3" t="s">
        <v>33</v>
      </c>
      <c r="E2655" s="3" t="s">
        <v>34</v>
      </c>
      <c r="F2655" s="3">
        <v>0</v>
      </c>
      <c r="G2655" s="3" t="s">
        <v>112</v>
      </c>
    </row>
    <row r="2656" spans="2:7" hidden="1" x14ac:dyDescent="0.25">
      <c r="B2656" s="3" t="s">
        <v>111</v>
      </c>
      <c r="C2656" s="2">
        <v>38657.444444444445</v>
      </c>
      <c r="D2656" s="3" t="s">
        <v>10</v>
      </c>
      <c r="E2656" s="3" t="s">
        <v>11</v>
      </c>
      <c r="F2656" s="3">
        <v>0</v>
      </c>
      <c r="G2656" s="3" t="s">
        <v>112</v>
      </c>
    </row>
    <row r="2657" spans="2:7" hidden="1" x14ac:dyDescent="0.25">
      <c r="B2657" s="3" t="s">
        <v>111</v>
      </c>
      <c r="C2657" s="2">
        <v>38748.352777777778</v>
      </c>
      <c r="D2657" s="3" t="s">
        <v>7</v>
      </c>
      <c r="E2657" s="3" t="s">
        <v>14</v>
      </c>
      <c r="F2657" s="3">
        <v>0</v>
      </c>
      <c r="G2657" s="3" t="s">
        <v>112</v>
      </c>
    </row>
    <row r="2658" spans="2:7" x14ac:dyDescent="0.25">
      <c r="B2658" s="3" t="s">
        <v>111</v>
      </c>
      <c r="C2658" s="2">
        <v>38787.556944444441</v>
      </c>
      <c r="D2658" s="3" t="s">
        <v>33</v>
      </c>
      <c r="E2658" s="3" t="s">
        <v>37</v>
      </c>
      <c r="F2658" s="3">
        <v>0</v>
      </c>
      <c r="G2658" s="3" t="s">
        <v>112</v>
      </c>
    </row>
    <row r="2659" spans="2:7" x14ac:dyDescent="0.25">
      <c r="B2659" s="3" t="s">
        <v>111</v>
      </c>
      <c r="C2659" s="2">
        <v>39144.550694444442</v>
      </c>
      <c r="D2659" s="3" t="s">
        <v>33</v>
      </c>
      <c r="E2659" s="3" t="s">
        <v>37</v>
      </c>
      <c r="F2659" s="3">
        <v>0</v>
      </c>
      <c r="G2659" s="3" t="s">
        <v>112</v>
      </c>
    </row>
    <row r="2660" spans="2:7" hidden="1" x14ac:dyDescent="0.25">
      <c r="B2660" s="3" t="s">
        <v>111</v>
      </c>
      <c r="C2660" s="2">
        <v>39200.129861111112</v>
      </c>
      <c r="D2660" s="3" t="s">
        <v>12</v>
      </c>
      <c r="E2660" s="3" t="s">
        <v>13</v>
      </c>
      <c r="F2660" s="3">
        <v>0</v>
      </c>
      <c r="G2660" s="3" t="s">
        <v>112</v>
      </c>
    </row>
    <row r="2661" spans="2:7" x14ac:dyDescent="0.25">
      <c r="B2661" s="3" t="s">
        <v>111</v>
      </c>
      <c r="C2661" s="2">
        <v>39377.11041666667</v>
      </c>
      <c r="D2661" s="3" t="s">
        <v>33</v>
      </c>
      <c r="E2661" s="3" t="s">
        <v>37</v>
      </c>
      <c r="F2661" s="3">
        <v>0</v>
      </c>
      <c r="G2661" s="3" t="s">
        <v>112</v>
      </c>
    </row>
    <row r="2662" spans="2:7" x14ac:dyDescent="0.25">
      <c r="B2662" s="3" t="s">
        <v>111</v>
      </c>
      <c r="C2662" s="2">
        <v>39395.966666666667</v>
      </c>
      <c r="D2662" s="3" t="s">
        <v>33</v>
      </c>
      <c r="E2662" s="3" t="s">
        <v>37</v>
      </c>
      <c r="F2662" s="3">
        <v>0</v>
      </c>
      <c r="G2662" s="3" t="s">
        <v>112</v>
      </c>
    </row>
    <row r="2663" spans="2:7" hidden="1" x14ac:dyDescent="0.25">
      <c r="B2663" s="3" t="s">
        <v>111</v>
      </c>
      <c r="C2663" s="2">
        <v>39580.363888888889</v>
      </c>
      <c r="D2663" s="3" t="s">
        <v>7</v>
      </c>
      <c r="E2663" s="3" t="s">
        <v>87</v>
      </c>
      <c r="F2663" s="3">
        <v>0</v>
      </c>
      <c r="G2663" s="3" t="s">
        <v>112</v>
      </c>
    </row>
    <row r="2664" spans="2:7" hidden="1" x14ac:dyDescent="0.25">
      <c r="B2664" s="3" t="s">
        <v>111</v>
      </c>
      <c r="C2664" s="2">
        <v>39629.527777777781</v>
      </c>
      <c r="D2664" s="3" t="s">
        <v>10</v>
      </c>
      <c r="E2664" s="3" t="s">
        <v>11</v>
      </c>
      <c r="F2664" s="3">
        <v>0</v>
      </c>
      <c r="G2664" s="3" t="s">
        <v>112</v>
      </c>
    </row>
    <row r="2665" spans="2:7" x14ac:dyDescent="0.25">
      <c r="B2665" s="3" t="s">
        <v>111</v>
      </c>
      <c r="C2665" s="2">
        <v>39896.28125</v>
      </c>
      <c r="D2665" s="3" t="s">
        <v>15</v>
      </c>
      <c r="E2665" s="3" t="s">
        <v>15</v>
      </c>
      <c r="F2665" s="3">
        <v>0</v>
      </c>
      <c r="G2665" s="3" t="s">
        <v>112</v>
      </c>
    </row>
    <row r="2666" spans="2:7" x14ac:dyDescent="0.25">
      <c r="B2666" s="3" t="s">
        <v>111</v>
      </c>
      <c r="C2666" s="2">
        <v>40052.440972222219</v>
      </c>
      <c r="D2666" s="3" t="s">
        <v>7</v>
      </c>
      <c r="E2666" s="3" t="s">
        <v>8</v>
      </c>
      <c r="F2666" s="3">
        <v>0</v>
      </c>
      <c r="G2666" s="3" t="s">
        <v>112</v>
      </c>
    </row>
    <row r="2667" spans="2:7" hidden="1" x14ac:dyDescent="0.25">
      <c r="B2667" s="3" t="s">
        <v>111</v>
      </c>
      <c r="C2667" s="2">
        <v>40275.274305555555</v>
      </c>
      <c r="D2667" s="3" t="s">
        <v>28</v>
      </c>
      <c r="E2667" s="3" t="s">
        <v>160</v>
      </c>
      <c r="F2667" s="3">
        <v>0</v>
      </c>
      <c r="G2667" s="3" t="s">
        <v>112</v>
      </c>
    </row>
    <row r="2668" spans="2:7" x14ac:dyDescent="0.25">
      <c r="B2668" s="3" t="s">
        <v>111</v>
      </c>
      <c r="C2668" s="2">
        <v>40576.334722222222</v>
      </c>
      <c r="D2668" s="3" t="s">
        <v>33</v>
      </c>
      <c r="E2668" s="3" t="s">
        <v>142</v>
      </c>
      <c r="F2668" s="3">
        <v>0</v>
      </c>
      <c r="G2668" s="3" t="s">
        <v>112</v>
      </c>
    </row>
    <row r="2669" spans="2:7" x14ac:dyDescent="0.25">
      <c r="B2669" s="3" t="s">
        <v>111</v>
      </c>
      <c r="C2669" s="2">
        <v>40687.345138888886</v>
      </c>
      <c r="D2669" s="3" t="s">
        <v>15</v>
      </c>
      <c r="E2669" s="3" t="s">
        <v>15</v>
      </c>
      <c r="F2669" s="3">
        <v>0</v>
      </c>
      <c r="G2669" s="3" t="s">
        <v>112</v>
      </c>
    </row>
    <row r="2670" spans="2:7" x14ac:dyDescent="0.25">
      <c r="B2670" s="3" t="s">
        <v>111</v>
      </c>
      <c r="C2670" s="2">
        <v>40689.111805555556</v>
      </c>
      <c r="D2670" s="3" t="s">
        <v>15</v>
      </c>
      <c r="E2670" s="3" t="s">
        <v>15</v>
      </c>
      <c r="F2670" s="3">
        <v>0</v>
      </c>
      <c r="G2670" s="3" t="s">
        <v>112</v>
      </c>
    </row>
    <row r="2671" spans="2:7" x14ac:dyDescent="0.25">
      <c r="B2671" s="3" t="s">
        <v>111</v>
      </c>
      <c r="C2671" s="2">
        <v>40689.572916666664</v>
      </c>
      <c r="D2671" s="3" t="s">
        <v>15</v>
      </c>
      <c r="E2671" s="3" t="s">
        <v>15</v>
      </c>
      <c r="F2671" s="3">
        <v>0</v>
      </c>
      <c r="G2671" s="3" t="s">
        <v>112</v>
      </c>
    </row>
    <row r="2672" spans="2:7" x14ac:dyDescent="0.25">
      <c r="B2672" s="3" t="s">
        <v>111</v>
      </c>
      <c r="C2672" s="2">
        <v>40966.888888888891</v>
      </c>
      <c r="D2672" s="3" t="s">
        <v>33</v>
      </c>
      <c r="E2672" s="3" t="s">
        <v>135</v>
      </c>
      <c r="F2672" s="3">
        <v>0</v>
      </c>
      <c r="G2672" s="3" t="s">
        <v>112</v>
      </c>
    </row>
    <row r="2673" spans="2:7" x14ac:dyDescent="0.25">
      <c r="B2673" s="3" t="s">
        <v>111</v>
      </c>
      <c r="C2673" s="2">
        <v>40966.947222222225</v>
      </c>
      <c r="D2673" s="3" t="s">
        <v>33</v>
      </c>
      <c r="E2673" s="3" t="s">
        <v>135</v>
      </c>
      <c r="F2673" s="3">
        <v>0</v>
      </c>
      <c r="G2673" s="3" t="s">
        <v>112</v>
      </c>
    </row>
    <row r="2674" spans="2:7" x14ac:dyDescent="0.25">
      <c r="B2674" s="3" t="s">
        <v>111</v>
      </c>
      <c r="C2674" s="2">
        <v>41134.494444444441</v>
      </c>
      <c r="D2674" s="3" t="s">
        <v>33</v>
      </c>
      <c r="E2674" s="3" t="s">
        <v>135</v>
      </c>
      <c r="F2674" s="3">
        <v>0</v>
      </c>
      <c r="G2674" s="3" t="s">
        <v>112</v>
      </c>
    </row>
    <row r="2675" spans="2:7" hidden="1" x14ac:dyDescent="0.25">
      <c r="B2675" s="3" t="s">
        <v>111</v>
      </c>
      <c r="C2675" s="2">
        <v>41325.054861111108</v>
      </c>
      <c r="D2675" s="3" t="s">
        <v>33</v>
      </c>
      <c r="E2675" s="3" t="s">
        <v>139</v>
      </c>
      <c r="F2675" s="3">
        <v>0</v>
      </c>
      <c r="G2675" s="3" t="s">
        <v>112</v>
      </c>
    </row>
    <row r="2676" spans="2:7" x14ac:dyDescent="0.25">
      <c r="B2676" s="3" t="s">
        <v>111</v>
      </c>
      <c r="C2676" s="2">
        <v>41475.709027777775</v>
      </c>
      <c r="D2676" s="3" t="s">
        <v>15</v>
      </c>
      <c r="E2676" s="3" t="s">
        <v>15</v>
      </c>
      <c r="F2676" s="3">
        <v>0</v>
      </c>
      <c r="G2676" s="3" t="s">
        <v>112</v>
      </c>
    </row>
    <row r="2677" spans="2:7" hidden="1" x14ac:dyDescent="0.25">
      <c r="B2677" s="3" t="s">
        <v>111</v>
      </c>
      <c r="C2677" s="2">
        <v>41524.561805555553</v>
      </c>
      <c r="D2677" s="3" t="s">
        <v>33</v>
      </c>
      <c r="E2677" s="3" t="s">
        <v>34</v>
      </c>
      <c r="F2677" s="3">
        <v>0</v>
      </c>
      <c r="G2677" s="3" t="s">
        <v>112</v>
      </c>
    </row>
    <row r="2678" spans="2:7" x14ac:dyDescent="0.25">
      <c r="B2678" s="3" t="s">
        <v>111</v>
      </c>
      <c r="C2678" s="2">
        <v>41853.361111111109</v>
      </c>
      <c r="D2678" s="3" t="s">
        <v>15</v>
      </c>
      <c r="E2678" s="3" t="s">
        <v>15</v>
      </c>
      <c r="F2678" s="3">
        <v>0</v>
      </c>
      <c r="G2678" s="3" t="s">
        <v>112</v>
      </c>
    </row>
    <row r="2679" spans="2:7" hidden="1" x14ac:dyDescent="0.25">
      <c r="B2679" s="3" t="s">
        <v>113</v>
      </c>
      <c r="C2679" s="2">
        <v>38570.65902777778</v>
      </c>
      <c r="D2679" s="3" t="s">
        <v>33</v>
      </c>
      <c r="E2679" s="3" t="s">
        <v>34</v>
      </c>
      <c r="F2679" s="3">
        <v>0</v>
      </c>
      <c r="G2679" s="3" t="s">
        <v>114</v>
      </c>
    </row>
    <row r="2680" spans="2:7" hidden="1" x14ac:dyDescent="0.25">
      <c r="B2680" s="3" t="s">
        <v>113</v>
      </c>
      <c r="C2680" s="2">
        <v>38629.586111111108</v>
      </c>
      <c r="D2680" s="3" t="s">
        <v>10</v>
      </c>
      <c r="E2680" s="3" t="s">
        <v>72</v>
      </c>
      <c r="F2680" s="3">
        <v>0</v>
      </c>
      <c r="G2680" s="3" t="s">
        <v>114</v>
      </c>
    </row>
    <row r="2681" spans="2:7" x14ac:dyDescent="0.25">
      <c r="B2681" s="3" t="s">
        <v>113</v>
      </c>
      <c r="C2681" s="2">
        <v>38787.381249999999</v>
      </c>
      <c r="D2681" s="3" t="s">
        <v>33</v>
      </c>
      <c r="E2681" s="3" t="s">
        <v>135</v>
      </c>
      <c r="F2681" s="3">
        <v>0</v>
      </c>
      <c r="G2681" s="3" t="s">
        <v>114</v>
      </c>
    </row>
    <row r="2682" spans="2:7" hidden="1" x14ac:dyDescent="0.25">
      <c r="B2682" s="3" t="s">
        <v>113</v>
      </c>
      <c r="C2682" s="2">
        <v>38788.447916666664</v>
      </c>
      <c r="D2682" s="3" t="s">
        <v>33</v>
      </c>
      <c r="E2682" s="3" t="s">
        <v>139</v>
      </c>
      <c r="F2682" s="3">
        <v>0</v>
      </c>
      <c r="G2682" s="3" t="s">
        <v>114</v>
      </c>
    </row>
    <row r="2683" spans="2:7" hidden="1" x14ac:dyDescent="0.25">
      <c r="B2683" s="3" t="s">
        <v>113</v>
      </c>
      <c r="C2683" s="2">
        <v>38834.136111111111</v>
      </c>
      <c r="D2683" s="3" t="s">
        <v>7</v>
      </c>
      <c r="E2683" s="3" t="s">
        <v>62</v>
      </c>
      <c r="F2683" s="3">
        <v>0</v>
      </c>
      <c r="G2683" s="3" t="s">
        <v>114</v>
      </c>
    </row>
    <row r="2684" spans="2:7" x14ac:dyDescent="0.25">
      <c r="B2684" s="3" t="s">
        <v>113</v>
      </c>
      <c r="C2684" s="2">
        <v>39010.347222222219</v>
      </c>
      <c r="D2684" s="3" t="s">
        <v>7</v>
      </c>
      <c r="E2684" s="3" t="s">
        <v>81</v>
      </c>
      <c r="F2684" s="3">
        <v>0</v>
      </c>
      <c r="G2684" s="3" t="s">
        <v>114</v>
      </c>
    </row>
    <row r="2685" spans="2:7" x14ac:dyDescent="0.25">
      <c r="B2685" s="3" t="s">
        <v>113</v>
      </c>
      <c r="C2685" s="2">
        <v>39203.461111111108</v>
      </c>
      <c r="D2685" s="3" t="s">
        <v>33</v>
      </c>
      <c r="E2685" s="3" t="s">
        <v>135</v>
      </c>
      <c r="F2685" s="3">
        <v>0</v>
      </c>
      <c r="G2685" s="3" t="s">
        <v>114</v>
      </c>
    </row>
    <row r="2686" spans="2:7" hidden="1" x14ac:dyDescent="0.25">
      <c r="B2686" s="3" t="s">
        <v>113</v>
      </c>
      <c r="C2686" s="2">
        <v>39203.495138888888</v>
      </c>
      <c r="D2686" s="3" t="s">
        <v>33</v>
      </c>
      <c r="E2686" s="3" t="s">
        <v>34</v>
      </c>
      <c r="F2686" s="3">
        <v>0</v>
      </c>
      <c r="G2686" s="3" t="s">
        <v>114</v>
      </c>
    </row>
    <row r="2687" spans="2:7" x14ac:dyDescent="0.25">
      <c r="B2687" s="3" t="s">
        <v>113</v>
      </c>
      <c r="C2687" s="2">
        <v>39282.405555555553</v>
      </c>
      <c r="D2687" s="3" t="s">
        <v>15</v>
      </c>
      <c r="E2687" s="3" t="s">
        <v>15</v>
      </c>
      <c r="F2687" s="3">
        <v>0</v>
      </c>
      <c r="G2687" s="3" t="s">
        <v>114</v>
      </c>
    </row>
    <row r="2688" spans="2:7" hidden="1" x14ac:dyDescent="0.25">
      <c r="B2688" s="3" t="s">
        <v>113</v>
      </c>
      <c r="C2688" s="2">
        <v>39327.455555555556</v>
      </c>
      <c r="D2688" s="3" t="s">
        <v>33</v>
      </c>
      <c r="E2688" s="3" t="s">
        <v>34</v>
      </c>
      <c r="F2688" s="3">
        <v>0</v>
      </c>
      <c r="G2688" s="3" t="s">
        <v>114</v>
      </c>
    </row>
    <row r="2689" spans="2:7" hidden="1" x14ac:dyDescent="0.25">
      <c r="B2689" s="3" t="s">
        <v>113</v>
      </c>
      <c r="C2689" s="2">
        <v>39338.334027777775</v>
      </c>
      <c r="D2689" s="3" t="s">
        <v>10</v>
      </c>
      <c r="E2689" s="3" t="s">
        <v>72</v>
      </c>
      <c r="F2689" s="3">
        <v>0</v>
      </c>
      <c r="G2689" s="3" t="s">
        <v>114</v>
      </c>
    </row>
    <row r="2690" spans="2:7" x14ac:dyDescent="0.25">
      <c r="B2690" s="3" t="s">
        <v>113</v>
      </c>
      <c r="C2690" s="2">
        <v>39377.007638888892</v>
      </c>
      <c r="D2690" s="3" t="s">
        <v>33</v>
      </c>
      <c r="E2690" s="3" t="s">
        <v>37</v>
      </c>
      <c r="F2690" s="3">
        <v>0</v>
      </c>
      <c r="G2690" s="3" t="s">
        <v>114</v>
      </c>
    </row>
    <row r="2691" spans="2:7" x14ac:dyDescent="0.25">
      <c r="B2691" s="3" t="s">
        <v>113</v>
      </c>
      <c r="C2691" s="2">
        <v>39377.076388888891</v>
      </c>
      <c r="D2691" s="3" t="s">
        <v>33</v>
      </c>
      <c r="E2691" s="3" t="s">
        <v>135</v>
      </c>
      <c r="F2691" s="3">
        <v>0</v>
      </c>
      <c r="G2691" s="3" t="s">
        <v>114</v>
      </c>
    </row>
    <row r="2692" spans="2:7" x14ac:dyDescent="0.25">
      <c r="B2692" s="3" t="s">
        <v>113</v>
      </c>
      <c r="C2692" s="2">
        <v>39377.713194444441</v>
      </c>
      <c r="D2692" s="3" t="s">
        <v>33</v>
      </c>
      <c r="E2692" s="3" t="s">
        <v>37</v>
      </c>
      <c r="F2692" s="3">
        <v>0</v>
      </c>
      <c r="G2692" s="3" t="s">
        <v>114</v>
      </c>
    </row>
    <row r="2693" spans="2:7" x14ac:dyDescent="0.25">
      <c r="B2693" s="3" t="s">
        <v>113</v>
      </c>
      <c r="C2693" s="2">
        <v>39461.316666666666</v>
      </c>
      <c r="D2693" s="3" t="s">
        <v>15</v>
      </c>
      <c r="E2693" s="3" t="s">
        <v>15</v>
      </c>
      <c r="F2693" s="3">
        <v>0</v>
      </c>
      <c r="G2693" s="3" t="s">
        <v>114</v>
      </c>
    </row>
    <row r="2694" spans="2:7" x14ac:dyDescent="0.25">
      <c r="B2694" s="3" t="s">
        <v>113</v>
      </c>
      <c r="C2694" s="2">
        <v>39481.573611111111</v>
      </c>
      <c r="D2694" s="3" t="s">
        <v>15</v>
      </c>
      <c r="E2694" s="3" t="s">
        <v>15</v>
      </c>
      <c r="F2694" s="3">
        <v>0</v>
      </c>
      <c r="G2694" s="3" t="s">
        <v>114</v>
      </c>
    </row>
    <row r="2695" spans="2:7" x14ac:dyDescent="0.25">
      <c r="B2695" s="3" t="s">
        <v>113</v>
      </c>
      <c r="C2695" s="2">
        <v>39481.603472222225</v>
      </c>
      <c r="D2695" s="3" t="s">
        <v>33</v>
      </c>
      <c r="E2695" s="3" t="s">
        <v>135</v>
      </c>
      <c r="F2695" s="3">
        <v>0</v>
      </c>
      <c r="G2695" s="3" t="s">
        <v>114</v>
      </c>
    </row>
    <row r="2696" spans="2:7" hidden="1" x14ac:dyDescent="0.25">
      <c r="B2696" s="3" t="s">
        <v>113</v>
      </c>
      <c r="C2696" s="2">
        <v>39481.69027777778</v>
      </c>
      <c r="D2696" s="3" t="s">
        <v>33</v>
      </c>
      <c r="E2696" s="3" t="s">
        <v>34</v>
      </c>
      <c r="F2696" s="3">
        <v>0</v>
      </c>
      <c r="G2696" s="3" t="s">
        <v>114</v>
      </c>
    </row>
    <row r="2697" spans="2:7" x14ac:dyDescent="0.25">
      <c r="B2697" s="3" t="s">
        <v>113</v>
      </c>
      <c r="C2697" s="2">
        <v>39642.382638888892</v>
      </c>
      <c r="D2697" s="3" t="s">
        <v>15</v>
      </c>
      <c r="E2697" s="3" t="s">
        <v>15</v>
      </c>
      <c r="F2697" s="3">
        <v>1</v>
      </c>
      <c r="G2697" s="3" t="s">
        <v>114</v>
      </c>
    </row>
    <row r="2698" spans="2:7" x14ac:dyDescent="0.25">
      <c r="B2698" s="3" t="s">
        <v>113</v>
      </c>
      <c r="C2698" s="2">
        <v>39823.876388888886</v>
      </c>
      <c r="D2698" s="3" t="s">
        <v>33</v>
      </c>
      <c r="E2698" s="3" t="s">
        <v>37</v>
      </c>
      <c r="F2698" s="3">
        <v>0</v>
      </c>
      <c r="G2698" s="3" t="s">
        <v>114</v>
      </c>
    </row>
    <row r="2699" spans="2:7" x14ac:dyDescent="0.25">
      <c r="B2699" s="3" t="s">
        <v>113</v>
      </c>
      <c r="C2699" s="2">
        <v>40155.035416666666</v>
      </c>
      <c r="D2699" s="3" t="s">
        <v>33</v>
      </c>
      <c r="E2699" s="3" t="s">
        <v>37</v>
      </c>
      <c r="F2699" s="3">
        <v>0</v>
      </c>
      <c r="G2699" s="3" t="s">
        <v>114</v>
      </c>
    </row>
    <row r="2700" spans="2:7" hidden="1" x14ac:dyDescent="0.25">
      <c r="B2700" s="3" t="s">
        <v>113</v>
      </c>
      <c r="C2700" s="2">
        <v>40389.281944444447</v>
      </c>
      <c r="D2700" s="3" t="s">
        <v>10</v>
      </c>
      <c r="E2700" s="3" t="s">
        <v>11</v>
      </c>
      <c r="F2700" s="3">
        <v>0</v>
      </c>
      <c r="G2700" s="3" t="s">
        <v>114</v>
      </c>
    </row>
    <row r="2701" spans="2:7" x14ac:dyDescent="0.25">
      <c r="B2701" s="3" t="s">
        <v>113</v>
      </c>
      <c r="C2701" s="2">
        <v>40399.46875</v>
      </c>
      <c r="D2701" s="3" t="s">
        <v>15</v>
      </c>
      <c r="E2701" s="3" t="s">
        <v>15</v>
      </c>
      <c r="F2701" s="3">
        <v>0</v>
      </c>
      <c r="G2701" s="3" t="s">
        <v>114</v>
      </c>
    </row>
    <row r="2702" spans="2:7" x14ac:dyDescent="0.25">
      <c r="B2702" s="3" t="s">
        <v>113</v>
      </c>
      <c r="C2702" s="2">
        <v>40440.189583333333</v>
      </c>
      <c r="D2702" s="3" t="s">
        <v>7</v>
      </c>
      <c r="E2702" s="3" t="s">
        <v>8</v>
      </c>
      <c r="F2702" s="3">
        <v>0</v>
      </c>
      <c r="G2702" s="3" t="s">
        <v>114</v>
      </c>
    </row>
    <row r="2703" spans="2:7" x14ac:dyDescent="0.25">
      <c r="B2703" s="3" t="s">
        <v>113</v>
      </c>
      <c r="C2703" s="2">
        <v>40574.263888888891</v>
      </c>
      <c r="D2703" s="3" t="s">
        <v>15</v>
      </c>
      <c r="E2703" s="3" t="s">
        <v>15</v>
      </c>
      <c r="F2703" s="3">
        <v>0</v>
      </c>
      <c r="G2703" s="3" t="s">
        <v>114</v>
      </c>
    </row>
    <row r="2704" spans="2:7" x14ac:dyDescent="0.25">
      <c r="B2704" s="3" t="s">
        <v>113</v>
      </c>
      <c r="C2704" s="2">
        <v>40729.768750000003</v>
      </c>
      <c r="D2704" s="3" t="s">
        <v>15</v>
      </c>
      <c r="E2704" s="3" t="s">
        <v>15</v>
      </c>
      <c r="F2704" s="3">
        <v>1</v>
      </c>
      <c r="G2704" s="3" t="s">
        <v>114</v>
      </c>
    </row>
    <row r="2705" spans="2:7" hidden="1" x14ac:dyDescent="0.25">
      <c r="B2705" s="3" t="s">
        <v>113</v>
      </c>
      <c r="C2705" s="2">
        <v>40730.71875</v>
      </c>
      <c r="D2705" s="3" t="s">
        <v>33</v>
      </c>
      <c r="E2705" s="3" t="s">
        <v>34</v>
      </c>
      <c r="F2705" s="3">
        <v>1</v>
      </c>
      <c r="G2705" s="3" t="s">
        <v>114</v>
      </c>
    </row>
    <row r="2706" spans="2:7" hidden="1" x14ac:dyDescent="0.25">
      <c r="B2706" s="3" t="s">
        <v>113</v>
      </c>
      <c r="C2706" s="2">
        <v>40742.513194444444</v>
      </c>
      <c r="D2706" s="3" t="s">
        <v>10</v>
      </c>
      <c r="E2706" s="3" t="s">
        <v>11</v>
      </c>
      <c r="F2706" s="3">
        <v>0</v>
      </c>
      <c r="G2706" s="3" t="s">
        <v>114</v>
      </c>
    </row>
    <row r="2707" spans="2:7" x14ac:dyDescent="0.25">
      <c r="B2707" s="3" t="s">
        <v>113</v>
      </c>
      <c r="C2707" s="2">
        <v>40782.542361111111</v>
      </c>
      <c r="D2707" s="3" t="s">
        <v>15</v>
      </c>
      <c r="E2707" s="3" t="s">
        <v>15</v>
      </c>
      <c r="F2707" s="3">
        <v>0</v>
      </c>
      <c r="G2707" s="3" t="s">
        <v>114</v>
      </c>
    </row>
    <row r="2708" spans="2:7" x14ac:dyDescent="0.25">
      <c r="B2708" s="3" t="s">
        <v>113</v>
      </c>
      <c r="C2708" s="2">
        <v>40953.387499999997</v>
      </c>
      <c r="D2708" s="3" t="s">
        <v>33</v>
      </c>
      <c r="E2708" s="3" t="s">
        <v>135</v>
      </c>
      <c r="F2708" s="3">
        <v>0</v>
      </c>
      <c r="G2708" s="3" t="s">
        <v>114</v>
      </c>
    </row>
    <row r="2709" spans="2:7" x14ac:dyDescent="0.25">
      <c r="B2709" s="3" t="s">
        <v>113</v>
      </c>
      <c r="C2709" s="2">
        <v>40967.00277777778</v>
      </c>
      <c r="D2709" s="3" t="s">
        <v>33</v>
      </c>
      <c r="E2709" s="3" t="s">
        <v>135</v>
      </c>
      <c r="F2709" s="3">
        <v>0</v>
      </c>
      <c r="G2709" s="3" t="s">
        <v>114</v>
      </c>
    </row>
    <row r="2710" spans="2:7" x14ac:dyDescent="0.25">
      <c r="B2710" s="3" t="s">
        <v>113</v>
      </c>
      <c r="C2710" s="2">
        <v>40967.106944444444</v>
      </c>
      <c r="D2710" s="3" t="s">
        <v>33</v>
      </c>
      <c r="E2710" s="3" t="s">
        <v>135</v>
      </c>
      <c r="F2710" s="3">
        <v>0</v>
      </c>
      <c r="G2710" s="3" t="s">
        <v>114</v>
      </c>
    </row>
    <row r="2711" spans="2:7" x14ac:dyDescent="0.25">
      <c r="B2711" s="3" t="s">
        <v>113</v>
      </c>
      <c r="C2711" s="2">
        <v>40967.115972222222</v>
      </c>
      <c r="D2711" s="3" t="s">
        <v>33</v>
      </c>
      <c r="E2711" s="3" t="s">
        <v>135</v>
      </c>
      <c r="F2711" s="3">
        <v>0</v>
      </c>
      <c r="G2711" s="3" t="s">
        <v>114</v>
      </c>
    </row>
    <row r="2712" spans="2:7" x14ac:dyDescent="0.25">
      <c r="B2712" s="3" t="s">
        <v>113</v>
      </c>
      <c r="C2712" s="2">
        <v>40967.165972222225</v>
      </c>
      <c r="D2712" s="3" t="s">
        <v>33</v>
      </c>
      <c r="E2712" s="3" t="s">
        <v>135</v>
      </c>
      <c r="F2712" s="3">
        <v>0</v>
      </c>
      <c r="G2712" s="3" t="s">
        <v>114</v>
      </c>
    </row>
    <row r="2713" spans="2:7" x14ac:dyDescent="0.25">
      <c r="B2713" s="3" t="s">
        <v>113</v>
      </c>
      <c r="C2713" s="2">
        <v>40986.231944444444</v>
      </c>
      <c r="D2713" s="3" t="s">
        <v>33</v>
      </c>
      <c r="E2713" s="3" t="s">
        <v>135</v>
      </c>
      <c r="F2713" s="3">
        <v>0</v>
      </c>
      <c r="G2713" s="3" t="s">
        <v>114</v>
      </c>
    </row>
    <row r="2714" spans="2:7" x14ac:dyDescent="0.25">
      <c r="B2714" s="3" t="s">
        <v>113</v>
      </c>
      <c r="C2714" s="2">
        <v>40986.51666666667</v>
      </c>
      <c r="D2714" s="3" t="s">
        <v>33</v>
      </c>
      <c r="E2714" s="3" t="s">
        <v>37</v>
      </c>
      <c r="F2714" s="3">
        <v>0</v>
      </c>
      <c r="G2714" s="3" t="s">
        <v>114</v>
      </c>
    </row>
    <row r="2715" spans="2:7" hidden="1" x14ac:dyDescent="0.25">
      <c r="B2715" s="3" t="s">
        <v>113</v>
      </c>
      <c r="C2715" s="2">
        <v>41044.76666666667</v>
      </c>
      <c r="D2715" s="3" t="s">
        <v>12</v>
      </c>
      <c r="E2715" s="3" t="s">
        <v>80</v>
      </c>
      <c r="F2715" s="3">
        <v>0</v>
      </c>
      <c r="G2715" s="3" t="s">
        <v>114</v>
      </c>
    </row>
    <row r="2716" spans="2:7" hidden="1" x14ac:dyDescent="0.25">
      <c r="B2716" s="3" t="s">
        <v>113</v>
      </c>
      <c r="C2716" s="2">
        <v>41069.745138888888</v>
      </c>
      <c r="D2716" s="3" t="s">
        <v>10</v>
      </c>
      <c r="E2716" s="3" t="s">
        <v>11</v>
      </c>
      <c r="F2716" s="3">
        <v>0</v>
      </c>
      <c r="G2716" s="3" t="s">
        <v>114</v>
      </c>
    </row>
    <row r="2717" spans="2:7" hidden="1" x14ac:dyDescent="0.25">
      <c r="B2717" s="3" t="s">
        <v>113</v>
      </c>
      <c r="C2717" s="2">
        <v>41128.529861111114</v>
      </c>
      <c r="D2717" s="3" t="s">
        <v>33</v>
      </c>
      <c r="E2717" s="3" t="s">
        <v>34</v>
      </c>
      <c r="F2717" s="3">
        <v>0</v>
      </c>
      <c r="G2717" s="3" t="s">
        <v>114</v>
      </c>
    </row>
    <row r="2718" spans="2:7" hidden="1" x14ac:dyDescent="0.25">
      <c r="B2718" s="3" t="s">
        <v>113</v>
      </c>
      <c r="C2718" s="2">
        <v>41200.406944444447</v>
      </c>
      <c r="D2718" s="3" t="s">
        <v>10</v>
      </c>
      <c r="E2718" s="3" t="s">
        <v>72</v>
      </c>
      <c r="F2718" s="3">
        <v>0</v>
      </c>
      <c r="G2718" s="3" t="s">
        <v>114</v>
      </c>
    </row>
    <row r="2719" spans="2:7" x14ac:dyDescent="0.25">
      <c r="B2719" s="3" t="s">
        <v>113</v>
      </c>
      <c r="C2719" s="2">
        <v>41476.582638888889</v>
      </c>
      <c r="D2719" s="3" t="s">
        <v>15</v>
      </c>
      <c r="E2719" s="3" t="s">
        <v>15</v>
      </c>
      <c r="F2719" s="3">
        <v>0</v>
      </c>
      <c r="G2719" s="3" t="s">
        <v>114</v>
      </c>
    </row>
    <row r="2720" spans="2:7" hidden="1" x14ac:dyDescent="0.25">
      <c r="B2720" s="3" t="s">
        <v>113</v>
      </c>
      <c r="C2720" s="2">
        <v>41522.583333333336</v>
      </c>
      <c r="D2720" s="3" t="s">
        <v>33</v>
      </c>
      <c r="E2720" s="3" t="s">
        <v>178</v>
      </c>
      <c r="F2720" s="3">
        <v>0</v>
      </c>
      <c r="G2720" s="3" t="s">
        <v>114</v>
      </c>
    </row>
    <row r="2721" spans="2:7" hidden="1" x14ac:dyDescent="0.25">
      <c r="B2721" s="3" t="s">
        <v>113</v>
      </c>
      <c r="C2721" s="2">
        <v>41522.619444444441</v>
      </c>
      <c r="D2721" s="3" t="s">
        <v>33</v>
      </c>
      <c r="E2721" s="3" t="s">
        <v>34</v>
      </c>
      <c r="F2721" s="3">
        <v>0</v>
      </c>
      <c r="G2721" s="3" t="s">
        <v>114</v>
      </c>
    </row>
    <row r="2722" spans="2:7" hidden="1" x14ac:dyDescent="0.25">
      <c r="B2722" s="3" t="s">
        <v>113</v>
      </c>
      <c r="C2722" s="2">
        <v>41722.40902777778</v>
      </c>
      <c r="D2722" s="3" t="s">
        <v>12</v>
      </c>
      <c r="E2722" s="3" t="s">
        <v>13</v>
      </c>
      <c r="F2722" s="3">
        <v>0</v>
      </c>
      <c r="G2722" s="3" t="s">
        <v>114</v>
      </c>
    </row>
    <row r="2723" spans="2:7" hidden="1" x14ac:dyDescent="0.25">
      <c r="B2723" s="3" t="s">
        <v>113</v>
      </c>
      <c r="C2723" s="2">
        <v>41759.257638888892</v>
      </c>
      <c r="D2723" s="3" t="s">
        <v>33</v>
      </c>
      <c r="E2723" s="3" t="s">
        <v>178</v>
      </c>
      <c r="F2723" s="3">
        <v>0</v>
      </c>
      <c r="G2723" s="3" t="s">
        <v>114</v>
      </c>
    </row>
    <row r="2724" spans="2:7" x14ac:dyDescent="0.25">
      <c r="B2724" s="3" t="s">
        <v>113</v>
      </c>
      <c r="C2724" s="2">
        <v>41760.186805555553</v>
      </c>
      <c r="D2724" s="3" t="s">
        <v>33</v>
      </c>
      <c r="E2724" s="3" t="s">
        <v>135</v>
      </c>
      <c r="F2724" s="3">
        <v>0</v>
      </c>
      <c r="G2724" s="3" t="s">
        <v>114</v>
      </c>
    </row>
    <row r="2725" spans="2:7" x14ac:dyDescent="0.25">
      <c r="B2725" s="3" t="s">
        <v>113</v>
      </c>
      <c r="C2725" s="2">
        <v>42046.604166666664</v>
      </c>
      <c r="D2725" s="3" t="s">
        <v>7</v>
      </c>
      <c r="E2725" s="3" t="s">
        <v>16</v>
      </c>
      <c r="F2725" s="3">
        <v>0</v>
      </c>
      <c r="G2725" s="3" t="s">
        <v>114</v>
      </c>
    </row>
    <row r="2726" spans="2:7" hidden="1" x14ac:dyDescent="0.25">
      <c r="B2726" s="3" t="s">
        <v>115</v>
      </c>
      <c r="C2726" s="2">
        <v>38354.534722222219</v>
      </c>
      <c r="D2726" s="3" t="s">
        <v>10</v>
      </c>
      <c r="E2726" s="3" t="s">
        <v>72</v>
      </c>
      <c r="F2726" s="3">
        <v>0</v>
      </c>
      <c r="G2726" s="3" t="s">
        <v>116</v>
      </c>
    </row>
    <row r="2727" spans="2:7" x14ac:dyDescent="0.25">
      <c r="B2727" s="3" t="s">
        <v>115</v>
      </c>
      <c r="C2727" s="2">
        <v>38405.313888888886</v>
      </c>
      <c r="D2727" s="3" t="s">
        <v>33</v>
      </c>
      <c r="E2727" s="3" t="s">
        <v>135</v>
      </c>
      <c r="F2727" s="3">
        <v>0</v>
      </c>
      <c r="G2727" s="3" t="s">
        <v>116</v>
      </c>
    </row>
    <row r="2728" spans="2:7" x14ac:dyDescent="0.25">
      <c r="B2728" s="3" t="s">
        <v>115</v>
      </c>
      <c r="C2728" s="2">
        <v>38451.020138888889</v>
      </c>
      <c r="D2728" s="3" t="s">
        <v>33</v>
      </c>
      <c r="E2728" s="3" t="s">
        <v>37</v>
      </c>
      <c r="F2728" s="3">
        <v>0</v>
      </c>
      <c r="G2728" s="3" t="s">
        <v>116</v>
      </c>
    </row>
    <row r="2729" spans="2:7" x14ac:dyDescent="0.25">
      <c r="B2729" s="3" t="s">
        <v>115</v>
      </c>
      <c r="C2729" s="2">
        <v>38554.730555555558</v>
      </c>
      <c r="D2729" s="3" t="s">
        <v>15</v>
      </c>
      <c r="E2729" s="3" t="s">
        <v>15</v>
      </c>
      <c r="F2729" s="3">
        <v>0</v>
      </c>
      <c r="G2729" s="3" t="s">
        <v>116</v>
      </c>
    </row>
    <row r="2730" spans="2:7" x14ac:dyDescent="0.25">
      <c r="B2730" s="3" t="s">
        <v>115</v>
      </c>
      <c r="C2730" s="2">
        <v>38555.606944444444</v>
      </c>
      <c r="D2730" s="3" t="s">
        <v>15</v>
      </c>
      <c r="E2730" s="3" t="s">
        <v>15</v>
      </c>
      <c r="F2730" s="3">
        <v>0</v>
      </c>
      <c r="G2730" s="3" t="s">
        <v>116</v>
      </c>
    </row>
    <row r="2731" spans="2:7" hidden="1" x14ac:dyDescent="0.25">
      <c r="B2731" s="3" t="s">
        <v>115</v>
      </c>
      <c r="C2731" s="2">
        <v>38644.396527777775</v>
      </c>
      <c r="D2731" s="3" t="s">
        <v>7</v>
      </c>
      <c r="E2731" s="3" t="s">
        <v>62</v>
      </c>
      <c r="F2731" s="3">
        <v>0</v>
      </c>
      <c r="G2731" s="3" t="s">
        <v>116</v>
      </c>
    </row>
    <row r="2732" spans="2:7" x14ac:dyDescent="0.25">
      <c r="B2732" s="3" t="s">
        <v>115</v>
      </c>
      <c r="C2732" s="2">
        <v>38996.25277777778</v>
      </c>
      <c r="D2732" s="3" t="s">
        <v>15</v>
      </c>
      <c r="E2732" s="3" t="s">
        <v>15</v>
      </c>
      <c r="F2732" s="3">
        <v>0</v>
      </c>
      <c r="G2732" s="3" t="s">
        <v>116</v>
      </c>
    </row>
    <row r="2733" spans="2:7" x14ac:dyDescent="0.25">
      <c r="B2733" s="3" t="s">
        <v>115</v>
      </c>
      <c r="C2733" s="2">
        <v>39093.868055555555</v>
      </c>
      <c r="D2733" s="3" t="s">
        <v>33</v>
      </c>
      <c r="E2733" s="3" t="s">
        <v>37</v>
      </c>
      <c r="F2733" s="3">
        <v>0</v>
      </c>
      <c r="G2733" s="3" t="s">
        <v>116</v>
      </c>
    </row>
    <row r="2734" spans="2:7" x14ac:dyDescent="0.25">
      <c r="B2734" s="3" t="s">
        <v>115</v>
      </c>
      <c r="C2734" s="2">
        <v>39094.375</v>
      </c>
      <c r="D2734" s="3" t="s">
        <v>33</v>
      </c>
      <c r="E2734" s="3" t="s">
        <v>37</v>
      </c>
      <c r="F2734" s="3">
        <v>0</v>
      </c>
      <c r="G2734" s="3" t="s">
        <v>116</v>
      </c>
    </row>
    <row r="2735" spans="2:7" x14ac:dyDescent="0.25">
      <c r="B2735" s="3" t="s">
        <v>115</v>
      </c>
      <c r="C2735" s="2">
        <v>39143.831250000003</v>
      </c>
      <c r="D2735" s="3" t="s">
        <v>15</v>
      </c>
      <c r="E2735" s="3" t="s">
        <v>15</v>
      </c>
      <c r="F2735" s="3">
        <v>0</v>
      </c>
      <c r="G2735" s="3" t="s">
        <v>116</v>
      </c>
    </row>
    <row r="2736" spans="2:7" x14ac:dyDescent="0.25">
      <c r="B2736" s="3" t="s">
        <v>115</v>
      </c>
      <c r="C2736" s="2">
        <v>39249.616666666669</v>
      </c>
      <c r="D2736" s="3" t="s">
        <v>15</v>
      </c>
      <c r="E2736" s="3" t="s">
        <v>15</v>
      </c>
      <c r="F2736" s="3">
        <v>0</v>
      </c>
      <c r="G2736" s="3" t="s">
        <v>116</v>
      </c>
    </row>
    <row r="2737" spans="2:7" hidden="1" x14ac:dyDescent="0.25">
      <c r="B2737" s="3" t="s">
        <v>115</v>
      </c>
      <c r="C2737" s="2">
        <v>39523.327777777777</v>
      </c>
      <c r="D2737" s="3" t="s">
        <v>33</v>
      </c>
      <c r="E2737" s="3" t="s">
        <v>139</v>
      </c>
      <c r="F2737" s="3">
        <v>0</v>
      </c>
      <c r="G2737" s="3" t="s">
        <v>116</v>
      </c>
    </row>
    <row r="2738" spans="2:7" x14ac:dyDescent="0.25">
      <c r="B2738" s="3" t="s">
        <v>115</v>
      </c>
      <c r="C2738" s="2">
        <v>39588.466666666667</v>
      </c>
      <c r="D2738" s="3" t="s">
        <v>33</v>
      </c>
      <c r="E2738" s="3" t="s">
        <v>135</v>
      </c>
      <c r="F2738" s="3">
        <v>0</v>
      </c>
      <c r="G2738" s="3" t="s">
        <v>116</v>
      </c>
    </row>
    <row r="2739" spans="2:7" x14ac:dyDescent="0.25">
      <c r="B2739" s="3" t="s">
        <v>115</v>
      </c>
      <c r="C2739" s="2">
        <v>39588.576388888891</v>
      </c>
      <c r="D2739" s="3" t="s">
        <v>7</v>
      </c>
      <c r="E2739" s="3" t="s">
        <v>19</v>
      </c>
      <c r="F2739" s="3">
        <v>0</v>
      </c>
      <c r="G2739" s="3" t="s">
        <v>116</v>
      </c>
    </row>
    <row r="2740" spans="2:7" hidden="1" x14ac:dyDescent="0.25">
      <c r="B2740" s="3" t="s">
        <v>115</v>
      </c>
      <c r="C2740" s="2">
        <v>39782.209722222222</v>
      </c>
      <c r="D2740" s="3" t="s">
        <v>7</v>
      </c>
      <c r="E2740" s="3" t="s">
        <v>62</v>
      </c>
      <c r="F2740" s="3">
        <v>0</v>
      </c>
      <c r="G2740" s="3" t="s">
        <v>116</v>
      </c>
    </row>
    <row r="2741" spans="2:7" x14ac:dyDescent="0.25">
      <c r="B2741" s="3" t="s">
        <v>115</v>
      </c>
      <c r="C2741" s="2">
        <v>39795.736111111109</v>
      </c>
      <c r="D2741" s="3" t="s">
        <v>33</v>
      </c>
      <c r="E2741" s="3" t="s">
        <v>37</v>
      </c>
      <c r="F2741" s="3">
        <v>0</v>
      </c>
      <c r="G2741" s="3" t="s">
        <v>116</v>
      </c>
    </row>
    <row r="2742" spans="2:7" x14ac:dyDescent="0.25">
      <c r="B2742" s="3" t="s">
        <v>115</v>
      </c>
      <c r="C2742" s="2">
        <v>39962.829861111109</v>
      </c>
      <c r="D2742" s="3" t="s">
        <v>15</v>
      </c>
      <c r="E2742" s="3" t="s">
        <v>15</v>
      </c>
      <c r="F2742" s="3">
        <v>0</v>
      </c>
      <c r="G2742" s="3" t="s">
        <v>116</v>
      </c>
    </row>
    <row r="2743" spans="2:7" x14ac:dyDescent="0.25">
      <c r="B2743" s="3" t="s">
        <v>115</v>
      </c>
      <c r="C2743" s="2">
        <v>39993.594444444447</v>
      </c>
      <c r="D2743" s="3" t="s">
        <v>15</v>
      </c>
      <c r="E2743" s="3" t="s">
        <v>15</v>
      </c>
      <c r="F2743" s="3">
        <v>0</v>
      </c>
      <c r="G2743" s="3" t="s">
        <v>116</v>
      </c>
    </row>
    <row r="2744" spans="2:7" x14ac:dyDescent="0.25">
      <c r="B2744" s="3" t="s">
        <v>115</v>
      </c>
      <c r="C2744" s="2">
        <v>40051.659722222219</v>
      </c>
      <c r="D2744" s="3" t="s">
        <v>7</v>
      </c>
      <c r="E2744" s="3" t="s">
        <v>8</v>
      </c>
      <c r="F2744" s="3">
        <v>0</v>
      </c>
      <c r="G2744" s="3" t="s">
        <v>116</v>
      </c>
    </row>
    <row r="2745" spans="2:7" x14ac:dyDescent="0.25">
      <c r="B2745" s="3" t="s">
        <v>115</v>
      </c>
      <c r="C2745" s="2">
        <v>40154.844444444447</v>
      </c>
      <c r="D2745" s="3" t="s">
        <v>33</v>
      </c>
      <c r="E2745" s="3" t="s">
        <v>135</v>
      </c>
      <c r="F2745" s="3">
        <v>0</v>
      </c>
      <c r="G2745" s="3" t="s">
        <v>116</v>
      </c>
    </row>
    <row r="2746" spans="2:7" x14ac:dyDescent="0.25">
      <c r="B2746" s="3" t="s">
        <v>115</v>
      </c>
      <c r="C2746" s="2">
        <v>40174.138194444444</v>
      </c>
      <c r="D2746" s="3" t="s">
        <v>7</v>
      </c>
      <c r="E2746" s="3" t="s">
        <v>16</v>
      </c>
      <c r="F2746" s="3">
        <v>0</v>
      </c>
      <c r="G2746" s="3" t="s">
        <v>116</v>
      </c>
    </row>
    <row r="2747" spans="2:7" hidden="1" x14ac:dyDescent="0.25">
      <c r="B2747" s="3" t="s">
        <v>115</v>
      </c>
      <c r="C2747" s="2">
        <v>40198.474305555559</v>
      </c>
      <c r="D2747" s="3" t="s">
        <v>7</v>
      </c>
      <c r="E2747" s="3" t="s">
        <v>62</v>
      </c>
      <c r="F2747" s="3">
        <v>0</v>
      </c>
      <c r="G2747" s="3" t="s">
        <v>116</v>
      </c>
    </row>
    <row r="2748" spans="2:7" hidden="1" x14ac:dyDescent="0.25">
      <c r="B2748" s="3" t="s">
        <v>115</v>
      </c>
      <c r="C2748" s="2">
        <v>40228.293749999997</v>
      </c>
      <c r="D2748" s="3" t="s">
        <v>12</v>
      </c>
      <c r="E2748" s="3" t="s">
        <v>80</v>
      </c>
      <c r="F2748" s="3">
        <v>0</v>
      </c>
      <c r="G2748" s="3" t="s">
        <v>116</v>
      </c>
    </row>
    <row r="2749" spans="2:7" hidden="1" x14ac:dyDescent="0.25">
      <c r="B2749" s="3" t="s">
        <v>115</v>
      </c>
      <c r="C2749" s="2">
        <v>40244.501388888886</v>
      </c>
      <c r="D2749" s="3" t="s">
        <v>12</v>
      </c>
      <c r="E2749" s="3" t="s">
        <v>13</v>
      </c>
      <c r="F2749" s="3">
        <v>0</v>
      </c>
      <c r="G2749" s="3" t="s">
        <v>116</v>
      </c>
    </row>
    <row r="2750" spans="2:7" x14ac:dyDescent="0.25">
      <c r="B2750" s="3" t="s">
        <v>115</v>
      </c>
      <c r="C2750" s="2">
        <v>40257.049305555556</v>
      </c>
      <c r="D2750" s="3" t="s">
        <v>7</v>
      </c>
      <c r="E2750" s="3" t="s">
        <v>16</v>
      </c>
      <c r="F2750" s="3">
        <v>0</v>
      </c>
      <c r="G2750" s="3" t="s">
        <v>116</v>
      </c>
    </row>
    <row r="2751" spans="2:7" x14ac:dyDescent="0.25">
      <c r="B2751" s="3" t="s">
        <v>115</v>
      </c>
      <c r="C2751" s="2">
        <v>40347.486111111109</v>
      </c>
      <c r="D2751" s="3" t="s">
        <v>15</v>
      </c>
      <c r="E2751" s="3" t="s">
        <v>15</v>
      </c>
      <c r="F2751" s="3">
        <v>0</v>
      </c>
      <c r="G2751" s="3" t="s">
        <v>116</v>
      </c>
    </row>
    <row r="2752" spans="2:7" x14ac:dyDescent="0.25">
      <c r="B2752" s="3" t="s">
        <v>115</v>
      </c>
      <c r="C2752" s="2">
        <v>40448.393750000003</v>
      </c>
      <c r="D2752" s="3" t="s">
        <v>15</v>
      </c>
      <c r="E2752" s="3" t="s">
        <v>15</v>
      </c>
      <c r="F2752" s="3">
        <v>0</v>
      </c>
      <c r="G2752" s="3" t="s">
        <v>116</v>
      </c>
    </row>
    <row r="2753" spans="2:7" hidden="1" x14ac:dyDescent="0.25">
      <c r="B2753" s="3" t="s">
        <v>115</v>
      </c>
      <c r="C2753" s="2">
        <v>40453.112500000003</v>
      </c>
      <c r="D2753" s="3" t="s">
        <v>33</v>
      </c>
      <c r="E2753" s="3" t="s">
        <v>34</v>
      </c>
      <c r="F2753" s="3">
        <v>0</v>
      </c>
      <c r="G2753" s="3" t="s">
        <v>116</v>
      </c>
    </row>
    <row r="2754" spans="2:7" hidden="1" x14ac:dyDescent="0.25">
      <c r="B2754" s="3" t="s">
        <v>115</v>
      </c>
      <c r="C2754" s="2">
        <v>40453.452777777777</v>
      </c>
      <c r="D2754" s="3" t="s">
        <v>33</v>
      </c>
      <c r="E2754" s="3" t="s">
        <v>34</v>
      </c>
      <c r="F2754" s="3">
        <v>0</v>
      </c>
      <c r="G2754" s="3" t="s">
        <v>116</v>
      </c>
    </row>
    <row r="2755" spans="2:7" hidden="1" x14ac:dyDescent="0.25">
      <c r="B2755" s="3" t="s">
        <v>115</v>
      </c>
      <c r="C2755" s="2">
        <v>40454.152083333334</v>
      </c>
      <c r="D2755" s="3" t="s">
        <v>33</v>
      </c>
      <c r="E2755" s="3" t="s">
        <v>34</v>
      </c>
      <c r="F2755" s="3">
        <v>0</v>
      </c>
      <c r="G2755" s="3" t="s">
        <v>116</v>
      </c>
    </row>
    <row r="2756" spans="2:7" x14ac:dyDescent="0.25">
      <c r="B2756" s="3" t="s">
        <v>115</v>
      </c>
      <c r="C2756" s="2">
        <v>40455.381944444445</v>
      </c>
      <c r="D2756" s="3" t="s">
        <v>33</v>
      </c>
      <c r="E2756" s="3" t="s">
        <v>135</v>
      </c>
      <c r="F2756" s="3">
        <v>0</v>
      </c>
      <c r="G2756" s="3" t="s">
        <v>116</v>
      </c>
    </row>
    <row r="2757" spans="2:7" x14ac:dyDescent="0.25">
      <c r="B2757" s="3" t="s">
        <v>115</v>
      </c>
      <c r="C2757" s="2">
        <v>40554.743055555555</v>
      </c>
      <c r="D2757" s="3" t="s">
        <v>15</v>
      </c>
      <c r="E2757" s="3" t="s">
        <v>15</v>
      </c>
      <c r="F2757" s="3">
        <v>0</v>
      </c>
      <c r="G2757" s="3" t="s">
        <v>116</v>
      </c>
    </row>
    <row r="2758" spans="2:7" x14ac:dyDescent="0.25">
      <c r="B2758" s="3" t="s">
        <v>115</v>
      </c>
      <c r="C2758" s="2">
        <v>40610.663194444445</v>
      </c>
      <c r="D2758" s="3" t="s">
        <v>33</v>
      </c>
      <c r="E2758" s="3" t="s">
        <v>37</v>
      </c>
      <c r="F2758" s="3">
        <v>0</v>
      </c>
      <c r="G2758" s="3" t="s">
        <v>116</v>
      </c>
    </row>
    <row r="2759" spans="2:7" hidden="1" x14ac:dyDescent="0.25">
      <c r="B2759" s="3" t="s">
        <v>115</v>
      </c>
      <c r="C2759" s="2">
        <v>40729.370138888888</v>
      </c>
      <c r="D2759" s="3" t="s">
        <v>10</v>
      </c>
      <c r="E2759" s="3" t="s">
        <v>11</v>
      </c>
      <c r="F2759" s="3">
        <v>1</v>
      </c>
      <c r="G2759" s="3" t="s">
        <v>116</v>
      </c>
    </row>
    <row r="2760" spans="2:7" hidden="1" x14ac:dyDescent="0.25">
      <c r="B2760" s="3" t="s">
        <v>115</v>
      </c>
      <c r="C2760" s="2">
        <v>40783.757638888892</v>
      </c>
      <c r="D2760" s="3" t="s">
        <v>33</v>
      </c>
      <c r="E2760" s="3" t="s">
        <v>34</v>
      </c>
      <c r="F2760" s="3">
        <v>0</v>
      </c>
      <c r="G2760" s="3" t="s">
        <v>116</v>
      </c>
    </row>
    <row r="2761" spans="2:7" x14ac:dyDescent="0.25">
      <c r="B2761" s="3" t="s">
        <v>115</v>
      </c>
      <c r="C2761" s="2">
        <v>40828.030555555553</v>
      </c>
      <c r="D2761" s="3" t="s">
        <v>15</v>
      </c>
      <c r="E2761" s="3" t="s">
        <v>15</v>
      </c>
      <c r="F2761" s="3">
        <v>0</v>
      </c>
      <c r="G2761" s="3" t="s">
        <v>116</v>
      </c>
    </row>
    <row r="2762" spans="2:7" x14ac:dyDescent="0.25">
      <c r="B2762" s="3" t="s">
        <v>115</v>
      </c>
      <c r="C2762" s="2">
        <v>40966.920138888891</v>
      </c>
      <c r="D2762" s="3" t="s">
        <v>33</v>
      </c>
      <c r="E2762" s="3" t="s">
        <v>37</v>
      </c>
      <c r="F2762" s="3">
        <v>0</v>
      </c>
      <c r="G2762" s="3" t="s">
        <v>116</v>
      </c>
    </row>
    <row r="2763" spans="2:7" x14ac:dyDescent="0.25">
      <c r="B2763" s="3" t="s">
        <v>115</v>
      </c>
      <c r="C2763" s="2">
        <v>40975.304861111108</v>
      </c>
      <c r="D2763" s="3" t="s">
        <v>7</v>
      </c>
      <c r="E2763" s="3" t="s">
        <v>81</v>
      </c>
      <c r="F2763" s="3">
        <v>0</v>
      </c>
      <c r="G2763" s="3" t="s">
        <v>116</v>
      </c>
    </row>
    <row r="2764" spans="2:7" x14ac:dyDescent="0.25">
      <c r="B2764" s="3" t="s">
        <v>115</v>
      </c>
      <c r="C2764" s="2">
        <v>40986.934027777781</v>
      </c>
      <c r="D2764" s="3" t="s">
        <v>33</v>
      </c>
      <c r="E2764" s="3" t="s">
        <v>135</v>
      </c>
      <c r="F2764" s="3">
        <v>0</v>
      </c>
      <c r="G2764" s="3" t="s">
        <v>116</v>
      </c>
    </row>
    <row r="2765" spans="2:7" x14ac:dyDescent="0.25">
      <c r="B2765" s="3" t="s">
        <v>115</v>
      </c>
      <c r="C2765" s="2">
        <v>40987.595138888886</v>
      </c>
      <c r="D2765" s="3" t="s">
        <v>33</v>
      </c>
      <c r="E2765" s="3" t="s">
        <v>37</v>
      </c>
      <c r="F2765" s="3">
        <v>0</v>
      </c>
      <c r="G2765" s="3" t="s">
        <v>116</v>
      </c>
    </row>
    <row r="2766" spans="2:7" x14ac:dyDescent="0.25">
      <c r="B2766" s="3" t="s">
        <v>115</v>
      </c>
      <c r="C2766" s="2">
        <v>40993.957638888889</v>
      </c>
      <c r="D2766" s="3" t="s">
        <v>7</v>
      </c>
      <c r="E2766" s="3" t="s">
        <v>8</v>
      </c>
      <c r="F2766" s="3">
        <v>0</v>
      </c>
      <c r="G2766" s="3" t="s">
        <v>116</v>
      </c>
    </row>
    <row r="2767" spans="2:7" hidden="1" x14ac:dyDescent="0.25">
      <c r="B2767" s="3" t="s">
        <v>115</v>
      </c>
      <c r="C2767" s="2">
        <v>41076.59652777778</v>
      </c>
      <c r="D2767" s="3" t="s">
        <v>10</v>
      </c>
      <c r="E2767" s="3" t="s">
        <v>11</v>
      </c>
      <c r="F2767" s="3">
        <v>0</v>
      </c>
      <c r="G2767" s="3" t="s">
        <v>116</v>
      </c>
    </row>
    <row r="2768" spans="2:7" x14ac:dyDescent="0.25">
      <c r="B2768" s="3" t="s">
        <v>115</v>
      </c>
      <c r="C2768" s="2">
        <v>41107.936805555553</v>
      </c>
      <c r="D2768" s="3" t="s">
        <v>7</v>
      </c>
      <c r="E2768" s="3" t="s">
        <v>16</v>
      </c>
      <c r="F2768" s="3">
        <v>0</v>
      </c>
      <c r="G2768" s="3" t="s">
        <v>116</v>
      </c>
    </row>
    <row r="2769" spans="2:7" x14ac:dyDescent="0.25">
      <c r="B2769" s="3" t="s">
        <v>115</v>
      </c>
      <c r="C2769" s="2">
        <v>41134.775694444441</v>
      </c>
      <c r="D2769" s="3" t="s">
        <v>7</v>
      </c>
      <c r="E2769" s="3" t="s">
        <v>19</v>
      </c>
      <c r="F2769" s="3">
        <v>0</v>
      </c>
      <c r="G2769" s="3" t="s">
        <v>116</v>
      </c>
    </row>
    <row r="2770" spans="2:7" hidden="1" x14ac:dyDescent="0.25">
      <c r="B2770" s="3" t="s">
        <v>115</v>
      </c>
      <c r="C2770" s="2">
        <v>41134.868055555555</v>
      </c>
      <c r="D2770" s="3" t="s">
        <v>7</v>
      </c>
      <c r="E2770" s="3" t="s">
        <v>152</v>
      </c>
      <c r="F2770" s="3">
        <v>0</v>
      </c>
      <c r="G2770" s="3" t="s">
        <v>116</v>
      </c>
    </row>
    <row r="2771" spans="2:7" hidden="1" x14ac:dyDescent="0.25">
      <c r="B2771" s="3" t="s">
        <v>115</v>
      </c>
      <c r="C2771" s="2">
        <v>41142.588194444441</v>
      </c>
      <c r="D2771" s="3" t="s">
        <v>33</v>
      </c>
      <c r="E2771" s="3" t="s">
        <v>34</v>
      </c>
      <c r="F2771" s="3">
        <v>0</v>
      </c>
      <c r="G2771" s="3" t="s">
        <v>116</v>
      </c>
    </row>
    <row r="2772" spans="2:7" x14ac:dyDescent="0.25">
      <c r="B2772" s="3" t="s">
        <v>115</v>
      </c>
      <c r="C2772" s="2">
        <v>41221.101388888892</v>
      </c>
      <c r="D2772" s="3" t="s">
        <v>7</v>
      </c>
      <c r="E2772" s="3" t="s">
        <v>8</v>
      </c>
      <c r="F2772" s="3">
        <v>0</v>
      </c>
      <c r="G2772" s="3" t="s">
        <v>116</v>
      </c>
    </row>
    <row r="2773" spans="2:7" x14ac:dyDescent="0.25">
      <c r="B2773" s="3" t="s">
        <v>115</v>
      </c>
      <c r="C2773" s="2">
        <v>41226.443055555559</v>
      </c>
      <c r="D2773" s="3" t="s">
        <v>15</v>
      </c>
      <c r="E2773" s="3" t="s">
        <v>15</v>
      </c>
      <c r="F2773" s="3">
        <v>0</v>
      </c>
      <c r="G2773" s="3" t="s">
        <v>116</v>
      </c>
    </row>
    <row r="2774" spans="2:7" hidden="1" x14ac:dyDescent="0.25">
      <c r="B2774" s="3" t="s">
        <v>115</v>
      </c>
      <c r="C2774" s="2">
        <v>41313.95416666667</v>
      </c>
      <c r="D2774" s="3" t="s">
        <v>33</v>
      </c>
      <c r="E2774" s="3" t="s">
        <v>139</v>
      </c>
      <c r="F2774" s="3">
        <v>0</v>
      </c>
      <c r="G2774" s="3" t="s">
        <v>116</v>
      </c>
    </row>
    <row r="2775" spans="2:7" x14ac:dyDescent="0.25">
      <c r="B2775" s="3" t="s">
        <v>115</v>
      </c>
      <c r="C2775" s="2">
        <v>41361.584722222222</v>
      </c>
      <c r="D2775" s="3" t="s">
        <v>10</v>
      </c>
      <c r="E2775" s="3" t="s">
        <v>118</v>
      </c>
      <c r="F2775" s="3">
        <v>0</v>
      </c>
      <c r="G2775" s="3" t="s">
        <v>116</v>
      </c>
    </row>
    <row r="2776" spans="2:7" x14ac:dyDescent="0.25">
      <c r="B2776" s="3" t="s">
        <v>115</v>
      </c>
      <c r="C2776" s="2">
        <v>41428.709722222222</v>
      </c>
      <c r="D2776" s="3" t="s">
        <v>15</v>
      </c>
      <c r="E2776" s="3" t="s">
        <v>15</v>
      </c>
      <c r="F2776" s="3">
        <v>0</v>
      </c>
      <c r="G2776" s="3" t="s">
        <v>116</v>
      </c>
    </row>
    <row r="2777" spans="2:7" x14ac:dyDescent="0.25">
      <c r="B2777" s="3" t="s">
        <v>115</v>
      </c>
      <c r="C2777" s="2">
        <v>41475.744444444441</v>
      </c>
      <c r="D2777" s="3" t="s">
        <v>15</v>
      </c>
      <c r="E2777" s="3" t="s">
        <v>15</v>
      </c>
      <c r="F2777" s="3">
        <v>0</v>
      </c>
      <c r="G2777" s="3" t="s">
        <v>116</v>
      </c>
    </row>
    <row r="2778" spans="2:7" hidden="1" x14ac:dyDescent="0.25">
      <c r="B2778" s="3" t="s">
        <v>115</v>
      </c>
      <c r="C2778" s="2">
        <v>41476.652777777781</v>
      </c>
      <c r="D2778" s="3" t="s">
        <v>7</v>
      </c>
      <c r="E2778" s="3" t="s">
        <v>137</v>
      </c>
      <c r="F2778" s="3">
        <v>0</v>
      </c>
      <c r="G2778" s="3" t="s">
        <v>116</v>
      </c>
    </row>
    <row r="2779" spans="2:7" x14ac:dyDescent="0.25">
      <c r="B2779" s="3" t="s">
        <v>115</v>
      </c>
      <c r="C2779" s="2">
        <v>41530.182638888888</v>
      </c>
      <c r="D2779" s="3" t="s">
        <v>7</v>
      </c>
      <c r="E2779" s="3" t="s">
        <v>61</v>
      </c>
      <c r="F2779" s="3">
        <v>0</v>
      </c>
      <c r="G2779" s="3" t="s">
        <v>116</v>
      </c>
    </row>
    <row r="2780" spans="2:7" hidden="1" x14ac:dyDescent="0.25">
      <c r="B2780" s="3" t="s">
        <v>115</v>
      </c>
      <c r="C2780" s="2">
        <v>41578.609722222223</v>
      </c>
      <c r="D2780" s="3" t="s">
        <v>10</v>
      </c>
      <c r="E2780" s="3" t="s">
        <v>11</v>
      </c>
      <c r="F2780" s="3">
        <v>0</v>
      </c>
      <c r="G2780" s="3" t="s">
        <v>116</v>
      </c>
    </row>
    <row r="2781" spans="2:7" hidden="1" x14ac:dyDescent="0.25">
      <c r="B2781" s="3" t="s">
        <v>115</v>
      </c>
      <c r="C2781" s="2">
        <v>41584.344444444447</v>
      </c>
      <c r="D2781" s="3" t="s">
        <v>7</v>
      </c>
      <c r="E2781" s="3" t="s">
        <v>26</v>
      </c>
      <c r="F2781" s="3">
        <v>0</v>
      </c>
      <c r="G2781" s="3" t="s">
        <v>116</v>
      </c>
    </row>
    <row r="2782" spans="2:7" x14ac:dyDescent="0.25">
      <c r="B2782" s="3" t="s">
        <v>115</v>
      </c>
      <c r="C2782" s="2">
        <v>41704.668749999997</v>
      </c>
      <c r="D2782" s="3" t="s">
        <v>15</v>
      </c>
      <c r="E2782" s="3" t="s">
        <v>15</v>
      </c>
      <c r="F2782" s="3">
        <v>0</v>
      </c>
      <c r="G2782" s="3" t="s">
        <v>116</v>
      </c>
    </row>
    <row r="2783" spans="2:7" x14ac:dyDescent="0.25">
      <c r="B2783" s="3" t="s">
        <v>115</v>
      </c>
      <c r="C2783" s="2">
        <v>41708.300000000003</v>
      </c>
      <c r="D2783" s="3" t="s">
        <v>15</v>
      </c>
      <c r="E2783" s="3" t="s">
        <v>15</v>
      </c>
      <c r="F2783" s="3">
        <v>0</v>
      </c>
      <c r="G2783" s="3" t="s">
        <v>116</v>
      </c>
    </row>
    <row r="2784" spans="2:7" x14ac:dyDescent="0.25">
      <c r="B2784" s="3" t="s">
        <v>115</v>
      </c>
      <c r="C2784" s="2">
        <v>41738.45208333333</v>
      </c>
      <c r="D2784" s="3" t="s">
        <v>15</v>
      </c>
      <c r="E2784" s="3" t="s">
        <v>15</v>
      </c>
      <c r="F2784" s="3">
        <v>0</v>
      </c>
      <c r="G2784" s="3" t="s">
        <v>116</v>
      </c>
    </row>
    <row r="2785" spans="2:7" x14ac:dyDescent="0.25">
      <c r="B2785" s="3" t="s">
        <v>115</v>
      </c>
      <c r="C2785" s="2">
        <v>41748.68472222222</v>
      </c>
      <c r="D2785" s="3" t="s">
        <v>15</v>
      </c>
      <c r="E2785" s="3" t="s">
        <v>15</v>
      </c>
      <c r="F2785" s="3">
        <v>0</v>
      </c>
      <c r="G2785" s="3" t="s">
        <v>116</v>
      </c>
    </row>
    <row r="2786" spans="2:7" hidden="1" x14ac:dyDescent="0.25">
      <c r="B2786" s="3" t="s">
        <v>115</v>
      </c>
      <c r="C2786" s="2">
        <v>41853.669444444444</v>
      </c>
      <c r="D2786" s="3" t="s">
        <v>33</v>
      </c>
      <c r="E2786" s="3" t="s">
        <v>34</v>
      </c>
      <c r="F2786" s="3">
        <v>0</v>
      </c>
      <c r="G2786" s="3" t="s">
        <v>116</v>
      </c>
    </row>
    <row r="2787" spans="2:7" hidden="1" x14ac:dyDescent="0.25">
      <c r="B2787" s="3" t="s">
        <v>115</v>
      </c>
      <c r="C2787" s="2">
        <v>41962.004861111112</v>
      </c>
      <c r="D2787" s="3" t="s">
        <v>33</v>
      </c>
      <c r="E2787" s="3" t="s">
        <v>139</v>
      </c>
      <c r="F2787" s="3">
        <v>0</v>
      </c>
      <c r="G2787" s="3" t="s">
        <v>116</v>
      </c>
    </row>
    <row r="2788" spans="2:7" x14ac:dyDescent="0.25">
      <c r="B2788" s="3" t="s">
        <v>117</v>
      </c>
      <c r="C2788" s="2">
        <v>38388.703472222223</v>
      </c>
      <c r="D2788" s="3" t="s">
        <v>15</v>
      </c>
      <c r="E2788" s="3" t="s">
        <v>15</v>
      </c>
      <c r="F2788" s="3">
        <v>0</v>
      </c>
      <c r="G2788" s="3" t="s">
        <v>116</v>
      </c>
    </row>
    <row r="2789" spans="2:7" hidden="1" x14ac:dyDescent="0.25">
      <c r="B2789" s="3" t="s">
        <v>117</v>
      </c>
      <c r="C2789" s="2">
        <v>38391.055555555555</v>
      </c>
      <c r="D2789" s="3" t="s">
        <v>12</v>
      </c>
      <c r="E2789" s="3" t="s">
        <v>13</v>
      </c>
      <c r="F2789" s="3">
        <v>0</v>
      </c>
      <c r="G2789" s="3" t="s">
        <v>116</v>
      </c>
    </row>
    <row r="2790" spans="2:7" x14ac:dyDescent="0.25">
      <c r="B2790" s="3" t="s">
        <v>117</v>
      </c>
      <c r="C2790" s="2">
        <v>38434.479861111111</v>
      </c>
      <c r="D2790" s="3" t="s">
        <v>7</v>
      </c>
      <c r="E2790" s="3" t="s">
        <v>16</v>
      </c>
      <c r="F2790" s="3">
        <v>0</v>
      </c>
      <c r="G2790" s="3" t="s">
        <v>116</v>
      </c>
    </row>
    <row r="2791" spans="2:7" x14ac:dyDescent="0.25">
      <c r="B2791" s="3" t="s">
        <v>117</v>
      </c>
      <c r="C2791" s="2">
        <v>38469.576388888891</v>
      </c>
      <c r="D2791" s="3" t="s">
        <v>15</v>
      </c>
      <c r="E2791" s="3" t="s">
        <v>15</v>
      </c>
      <c r="F2791" s="3">
        <v>0</v>
      </c>
      <c r="G2791" s="3" t="s">
        <v>116</v>
      </c>
    </row>
    <row r="2792" spans="2:7" x14ac:dyDescent="0.25">
      <c r="B2792" s="3" t="s">
        <v>117</v>
      </c>
      <c r="C2792" s="2">
        <v>38557.724305555559</v>
      </c>
      <c r="D2792" s="3" t="s">
        <v>15</v>
      </c>
      <c r="E2792" s="3" t="s">
        <v>15</v>
      </c>
      <c r="F2792" s="3">
        <v>0</v>
      </c>
      <c r="G2792" s="3" t="s">
        <v>116</v>
      </c>
    </row>
    <row r="2793" spans="2:7" hidden="1" x14ac:dyDescent="0.25">
      <c r="B2793" s="3" t="s">
        <v>117</v>
      </c>
      <c r="C2793" s="2">
        <v>38561.836111111108</v>
      </c>
      <c r="D2793" s="3" t="s">
        <v>33</v>
      </c>
      <c r="E2793" s="3" t="s">
        <v>34</v>
      </c>
      <c r="F2793" s="3">
        <v>0</v>
      </c>
      <c r="G2793" s="3" t="s">
        <v>116</v>
      </c>
    </row>
    <row r="2794" spans="2:7" hidden="1" x14ac:dyDescent="0.25">
      <c r="B2794" s="3" t="s">
        <v>117</v>
      </c>
      <c r="C2794" s="2">
        <v>38568.644444444442</v>
      </c>
      <c r="D2794" s="3" t="s">
        <v>33</v>
      </c>
      <c r="E2794" s="3" t="s">
        <v>34</v>
      </c>
      <c r="F2794" s="3">
        <v>0</v>
      </c>
      <c r="G2794" s="3" t="s">
        <v>116</v>
      </c>
    </row>
    <row r="2795" spans="2:7" hidden="1" x14ac:dyDescent="0.25">
      <c r="B2795" s="3" t="s">
        <v>117</v>
      </c>
      <c r="C2795" s="2">
        <v>38579.382638888892</v>
      </c>
      <c r="D2795" s="3" t="s">
        <v>33</v>
      </c>
      <c r="E2795" s="3" t="s">
        <v>34</v>
      </c>
      <c r="F2795" s="3">
        <v>0</v>
      </c>
      <c r="G2795" s="3" t="s">
        <v>116</v>
      </c>
    </row>
    <row r="2796" spans="2:7" hidden="1" x14ac:dyDescent="0.25">
      <c r="B2796" s="3" t="s">
        <v>117</v>
      </c>
      <c r="C2796" s="2">
        <v>38602.45416666667</v>
      </c>
      <c r="D2796" s="3" t="s">
        <v>12</v>
      </c>
      <c r="E2796" s="3" t="s">
        <v>13</v>
      </c>
      <c r="F2796" s="3">
        <v>0</v>
      </c>
      <c r="G2796" s="3" t="s">
        <v>116</v>
      </c>
    </row>
    <row r="2797" spans="2:7" hidden="1" x14ac:dyDescent="0.25">
      <c r="B2797" s="3" t="s">
        <v>117</v>
      </c>
      <c r="C2797" s="2">
        <v>38614.629861111112</v>
      </c>
      <c r="D2797" s="3" t="s">
        <v>7</v>
      </c>
      <c r="E2797" s="3" t="s">
        <v>155</v>
      </c>
      <c r="F2797" s="3">
        <v>0</v>
      </c>
      <c r="G2797" s="3" t="s">
        <v>116</v>
      </c>
    </row>
    <row r="2798" spans="2:7" x14ac:dyDescent="0.25">
      <c r="B2798" s="3" t="s">
        <v>117</v>
      </c>
      <c r="C2798" s="2">
        <v>38626.326388888891</v>
      </c>
      <c r="D2798" s="3" t="s">
        <v>15</v>
      </c>
      <c r="E2798" s="3" t="s">
        <v>15</v>
      </c>
      <c r="F2798" s="3">
        <v>0</v>
      </c>
      <c r="G2798" s="3" t="s">
        <v>116</v>
      </c>
    </row>
    <row r="2799" spans="2:7" hidden="1" x14ac:dyDescent="0.25">
      <c r="B2799" s="3" t="s">
        <v>117</v>
      </c>
      <c r="C2799" s="2">
        <v>38651.679166666669</v>
      </c>
      <c r="D2799" s="3" t="s">
        <v>10</v>
      </c>
      <c r="E2799" s="3" t="s">
        <v>11</v>
      </c>
      <c r="F2799" s="3">
        <v>0</v>
      </c>
      <c r="G2799" s="3" t="s">
        <v>116</v>
      </c>
    </row>
    <row r="2800" spans="2:7" hidden="1" x14ac:dyDescent="0.25">
      <c r="B2800" s="3" t="s">
        <v>117</v>
      </c>
      <c r="C2800" s="2">
        <v>38670.626388888886</v>
      </c>
      <c r="D2800" s="3" t="s">
        <v>10</v>
      </c>
      <c r="E2800" s="3" t="s">
        <v>11</v>
      </c>
      <c r="F2800" s="3">
        <v>0</v>
      </c>
      <c r="G2800" s="3" t="s">
        <v>116</v>
      </c>
    </row>
    <row r="2801" spans="2:7" x14ac:dyDescent="0.25">
      <c r="B2801" s="3" t="s">
        <v>117</v>
      </c>
      <c r="C2801" s="2">
        <v>38684.414583333331</v>
      </c>
      <c r="D2801" s="3" t="s">
        <v>15</v>
      </c>
      <c r="E2801" s="3" t="s">
        <v>15</v>
      </c>
      <c r="F2801" s="3">
        <v>0</v>
      </c>
      <c r="G2801" s="3" t="s">
        <v>116</v>
      </c>
    </row>
    <row r="2802" spans="2:7" x14ac:dyDescent="0.25">
      <c r="B2802" s="3" t="s">
        <v>117</v>
      </c>
      <c r="C2802" s="2">
        <v>38697.302083333336</v>
      </c>
      <c r="D2802" s="3" t="s">
        <v>7</v>
      </c>
      <c r="E2802" s="3" t="s">
        <v>16</v>
      </c>
      <c r="F2802" s="3">
        <v>0</v>
      </c>
      <c r="G2802" s="3" t="s">
        <v>116</v>
      </c>
    </row>
    <row r="2803" spans="2:7" x14ac:dyDescent="0.25">
      <c r="B2803" s="3" t="s">
        <v>117</v>
      </c>
      <c r="C2803" s="2">
        <v>38740.390972222223</v>
      </c>
      <c r="D2803" s="3" t="s">
        <v>7</v>
      </c>
      <c r="E2803" s="3" t="s">
        <v>16</v>
      </c>
      <c r="F2803" s="3">
        <v>0</v>
      </c>
      <c r="G2803" s="3" t="s">
        <v>116</v>
      </c>
    </row>
    <row r="2804" spans="2:7" hidden="1" x14ac:dyDescent="0.25">
      <c r="B2804" s="3" t="s">
        <v>117</v>
      </c>
      <c r="C2804" s="2">
        <v>38778.397222222222</v>
      </c>
      <c r="D2804" s="3" t="s">
        <v>7</v>
      </c>
      <c r="E2804" s="3" t="s">
        <v>148</v>
      </c>
      <c r="F2804" s="3">
        <v>0</v>
      </c>
      <c r="G2804" s="3" t="s">
        <v>116</v>
      </c>
    </row>
    <row r="2805" spans="2:7" x14ac:dyDescent="0.25">
      <c r="B2805" s="3" t="s">
        <v>117</v>
      </c>
      <c r="C2805" s="2">
        <v>38787.385416666664</v>
      </c>
      <c r="D2805" s="3" t="s">
        <v>33</v>
      </c>
      <c r="E2805" s="3" t="s">
        <v>37</v>
      </c>
      <c r="F2805" s="3">
        <v>0</v>
      </c>
      <c r="G2805" s="3" t="s">
        <v>116</v>
      </c>
    </row>
    <row r="2806" spans="2:7" hidden="1" x14ac:dyDescent="0.25">
      <c r="B2806" s="3" t="s">
        <v>117</v>
      </c>
      <c r="C2806" s="2">
        <v>38787.875</v>
      </c>
      <c r="D2806" s="3" t="s">
        <v>33</v>
      </c>
      <c r="E2806" s="3" t="s">
        <v>34</v>
      </c>
      <c r="F2806" s="3">
        <v>0</v>
      </c>
      <c r="G2806" s="3" t="s">
        <v>116</v>
      </c>
    </row>
    <row r="2807" spans="2:7" hidden="1" x14ac:dyDescent="0.25">
      <c r="B2807" s="3" t="s">
        <v>117</v>
      </c>
      <c r="C2807" s="2">
        <v>38903.654861111114</v>
      </c>
      <c r="D2807" s="3" t="s">
        <v>33</v>
      </c>
      <c r="E2807" s="3" t="s">
        <v>34</v>
      </c>
      <c r="F2807" s="3">
        <v>1</v>
      </c>
      <c r="G2807" s="3" t="s">
        <v>116</v>
      </c>
    </row>
    <row r="2808" spans="2:7" hidden="1" x14ac:dyDescent="0.25">
      <c r="B2808" s="3" t="s">
        <v>117</v>
      </c>
      <c r="C2808" s="2">
        <v>38903.724305555559</v>
      </c>
      <c r="D2808" s="3" t="s">
        <v>33</v>
      </c>
      <c r="E2808" s="3" t="s">
        <v>34</v>
      </c>
      <c r="F2808" s="3">
        <v>1</v>
      </c>
      <c r="G2808" s="3" t="s">
        <v>116</v>
      </c>
    </row>
    <row r="2809" spans="2:7" hidden="1" x14ac:dyDescent="0.25">
      <c r="B2809" s="3" t="s">
        <v>117</v>
      </c>
      <c r="C2809" s="2">
        <v>38903.753472222219</v>
      </c>
      <c r="D2809" s="3" t="s">
        <v>33</v>
      </c>
      <c r="E2809" s="3" t="s">
        <v>34</v>
      </c>
      <c r="F2809" s="3">
        <v>1</v>
      </c>
      <c r="G2809" s="3" t="s">
        <v>116</v>
      </c>
    </row>
    <row r="2810" spans="2:7" hidden="1" x14ac:dyDescent="0.25">
      <c r="B2810" s="3" t="s">
        <v>117</v>
      </c>
      <c r="C2810" s="2">
        <v>38903.758333333331</v>
      </c>
      <c r="D2810" s="3" t="s">
        <v>33</v>
      </c>
      <c r="E2810" s="3" t="s">
        <v>34</v>
      </c>
      <c r="F2810" s="3">
        <v>1</v>
      </c>
      <c r="G2810" s="3" t="s">
        <v>116</v>
      </c>
    </row>
    <row r="2811" spans="2:7" x14ac:dyDescent="0.25">
      <c r="B2811" s="3" t="s">
        <v>117</v>
      </c>
      <c r="C2811" s="2">
        <v>38905.669444444444</v>
      </c>
      <c r="D2811" s="3" t="s">
        <v>15</v>
      </c>
      <c r="E2811" s="3" t="s">
        <v>15</v>
      </c>
      <c r="F2811" s="3">
        <v>1</v>
      </c>
      <c r="G2811" s="3" t="s">
        <v>116</v>
      </c>
    </row>
    <row r="2812" spans="2:7" hidden="1" x14ac:dyDescent="0.25">
      <c r="B2812" s="3" t="s">
        <v>117</v>
      </c>
      <c r="C2812" s="2">
        <v>38968.345138888886</v>
      </c>
      <c r="D2812" s="3" t="s">
        <v>7</v>
      </c>
      <c r="E2812" s="3" t="s">
        <v>148</v>
      </c>
      <c r="F2812" s="3">
        <v>0</v>
      </c>
      <c r="G2812" s="3" t="s">
        <v>116</v>
      </c>
    </row>
    <row r="2813" spans="2:7" hidden="1" x14ac:dyDescent="0.25">
      <c r="B2813" s="3" t="s">
        <v>117</v>
      </c>
      <c r="C2813" s="2">
        <v>39000.640972222223</v>
      </c>
      <c r="D2813" s="3" t="s">
        <v>7</v>
      </c>
      <c r="E2813" s="3" t="s">
        <v>148</v>
      </c>
      <c r="F2813" s="3">
        <v>0</v>
      </c>
      <c r="G2813" s="3" t="s">
        <v>116</v>
      </c>
    </row>
    <row r="2814" spans="2:7" x14ac:dyDescent="0.25">
      <c r="B2814" s="3" t="s">
        <v>117</v>
      </c>
      <c r="C2814" s="2">
        <v>39078.661805555559</v>
      </c>
      <c r="D2814" s="3" t="s">
        <v>33</v>
      </c>
      <c r="E2814" s="3" t="s">
        <v>135</v>
      </c>
      <c r="F2814" s="3">
        <v>0</v>
      </c>
      <c r="G2814" s="3" t="s">
        <v>116</v>
      </c>
    </row>
    <row r="2815" spans="2:7" hidden="1" x14ac:dyDescent="0.25">
      <c r="B2815" s="3" t="s">
        <v>117</v>
      </c>
      <c r="C2815" s="2">
        <v>39138.305555555555</v>
      </c>
      <c r="D2815" s="3" t="s">
        <v>10</v>
      </c>
      <c r="E2815" s="3" t="s">
        <v>11</v>
      </c>
      <c r="F2815" s="3">
        <v>0</v>
      </c>
      <c r="G2815" s="3" t="s">
        <v>116</v>
      </c>
    </row>
    <row r="2816" spans="2:7" x14ac:dyDescent="0.25">
      <c r="B2816" s="3" t="s">
        <v>117</v>
      </c>
      <c r="C2816" s="2">
        <v>39273.375</v>
      </c>
      <c r="D2816" s="3" t="s">
        <v>15</v>
      </c>
      <c r="E2816" s="3" t="s">
        <v>15</v>
      </c>
      <c r="F2816" s="3">
        <v>1</v>
      </c>
      <c r="G2816" s="3" t="s">
        <v>116</v>
      </c>
    </row>
    <row r="2817" spans="2:7" hidden="1" x14ac:dyDescent="0.25">
      <c r="B2817" s="3" t="s">
        <v>117</v>
      </c>
      <c r="C2817" s="2">
        <v>39275.659722222219</v>
      </c>
      <c r="D2817" s="3" t="s">
        <v>7</v>
      </c>
      <c r="E2817" s="3" t="s">
        <v>62</v>
      </c>
      <c r="F2817" s="3">
        <v>1</v>
      </c>
      <c r="G2817" s="3" t="s">
        <v>116</v>
      </c>
    </row>
    <row r="2818" spans="2:7" hidden="1" x14ac:dyDescent="0.25">
      <c r="B2818" s="3" t="s">
        <v>117</v>
      </c>
      <c r="C2818" s="2">
        <v>39326.69027777778</v>
      </c>
      <c r="D2818" s="3" t="s">
        <v>33</v>
      </c>
      <c r="E2818" s="3" t="s">
        <v>34</v>
      </c>
      <c r="F2818" s="3">
        <v>0</v>
      </c>
      <c r="G2818" s="3" t="s">
        <v>116</v>
      </c>
    </row>
    <row r="2819" spans="2:7" x14ac:dyDescent="0.25">
      <c r="B2819" s="3" t="s">
        <v>117</v>
      </c>
      <c r="C2819" s="2">
        <v>39376.844444444447</v>
      </c>
      <c r="D2819" s="3" t="s">
        <v>33</v>
      </c>
      <c r="E2819" s="3" t="s">
        <v>37</v>
      </c>
      <c r="F2819" s="3">
        <v>0</v>
      </c>
      <c r="G2819" s="3" t="s">
        <v>116</v>
      </c>
    </row>
    <row r="2820" spans="2:7" x14ac:dyDescent="0.25">
      <c r="B2820" s="3" t="s">
        <v>117</v>
      </c>
      <c r="C2820" s="2">
        <v>39377.34097222222</v>
      </c>
      <c r="D2820" s="3" t="s">
        <v>33</v>
      </c>
      <c r="E2820" s="3" t="s">
        <v>37</v>
      </c>
      <c r="F2820" s="3">
        <v>0</v>
      </c>
      <c r="G2820" s="3" t="s">
        <v>116</v>
      </c>
    </row>
    <row r="2821" spans="2:7" x14ac:dyDescent="0.25">
      <c r="B2821" s="3" t="s">
        <v>117</v>
      </c>
      <c r="C2821" s="2">
        <v>39416.708333333336</v>
      </c>
      <c r="D2821" s="3" t="s">
        <v>7</v>
      </c>
      <c r="E2821" s="3" t="s">
        <v>8</v>
      </c>
      <c r="F2821" s="3">
        <v>0</v>
      </c>
      <c r="G2821" s="3" t="s">
        <v>116</v>
      </c>
    </row>
    <row r="2822" spans="2:7" x14ac:dyDescent="0.25">
      <c r="B2822" s="3" t="s">
        <v>117</v>
      </c>
      <c r="C2822" s="2">
        <v>39506.04791666667</v>
      </c>
      <c r="D2822" s="3" t="s">
        <v>15</v>
      </c>
      <c r="E2822" s="3" t="s">
        <v>15</v>
      </c>
      <c r="F2822" s="3">
        <v>0</v>
      </c>
      <c r="G2822" s="3" t="s">
        <v>116</v>
      </c>
    </row>
    <row r="2823" spans="2:7" hidden="1" x14ac:dyDescent="0.25">
      <c r="B2823" s="3" t="s">
        <v>117</v>
      </c>
      <c r="C2823" s="2">
        <v>39523.190972222219</v>
      </c>
      <c r="D2823" s="3" t="s">
        <v>33</v>
      </c>
      <c r="E2823" s="3" t="s">
        <v>139</v>
      </c>
      <c r="F2823" s="3">
        <v>0</v>
      </c>
      <c r="G2823" s="3" t="s">
        <v>116</v>
      </c>
    </row>
    <row r="2824" spans="2:7" hidden="1" x14ac:dyDescent="0.25">
      <c r="B2824" s="3" t="s">
        <v>117</v>
      </c>
      <c r="C2824" s="2">
        <v>39615.742361111108</v>
      </c>
      <c r="D2824" s="3" t="s">
        <v>10</v>
      </c>
      <c r="E2824" s="3" t="s">
        <v>73</v>
      </c>
      <c r="F2824" s="3">
        <v>0</v>
      </c>
      <c r="G2824" s="3" t="s">
        <v>116</v>
      </c>
    </row>
    <row r="2825" spans="2:7" x14ac:dyDescent="0.25">
      <c r="B2825" s="3" t="s">
        <v>117</v>
      </c>
      <c r="C2825" s="2">
        <v>39638.473611111112</v>
      </c>
      <c r="D2825" s="3" t="s">
        <v>7</v>
      </c>
      <c r="E2825" s="3" t="s">
        <v>8</v>
      </c>
      <c r="F2825" s="3">
        <v>1</v>
      </c>
      <c r="G2825" s="3" t="s">
        <v>116</v>
      </c>
    </row>
    <row r="2826" spans="2:7" hidden="1" x14ac:dyDescent="0.25">
      <c r="B2826" s="3" t="s">
        <v>117</v>
      </c>
      <c r="C2826" s="2">
        <v>39674.459027777775</v>
      </c>
      <c r="D2826" s="3" t="s">
        <v>10</v>
      </c>
      <c r="E2826" s="3" t="s">
        <v>73</v>
      </c>
      <c r="F2826" s="3">
        <v>0</v>
      </c>
      <c r="G2826" s="3" t="s">
        <v>116</v>
      </c>
    </row>
    <row r="2827" spans="2:7" hidden="1" x14ac:dyDescent="0.25">
      <c r="B2827" s="3" t="s">
        <v>117</v>
      </c>
      <c r="C2827" s="2">
        <v>39796.369444444441</v>
      </c>
      <c r="D2827" s="3" t="s">
        <v>10</v>
      </c>
      <c r="E2827" s="3" t="s">
        <v>72</v>
      </c>
      <c r="F2827" s="3">
        <v>0</v>
      </c>
      <c r="G2827" s="3" t="s">
        <v>116</v>
      </c>
    </row>
    <row r="2828" spans="2:7" x14ac:dyDescent="0.25">
      <c r="B2828" s="3" t="s">
        <v>117</v>
      </c>
      <c r="C2828" s="2">
        <v>39799.538194444445</v>
      </c>
      <c r="D2828" s="3" t="s">
        <v>33</v>
      </c>
      <c r="E2828" s="3" t="s">
        <v>37</v>
      </c>
      <c r="F2828" s="3">
        <v>0</v>
      </c>
      <c r="G2828" s="3" t="s">
        <v>116</v>
      </c>
    </row>
    <row r="2829" spans="2:7" x14ac:dyDescent="0.25">
      <c r="B2829" s="3" t="s">
        <v>117</v>
      </c>
      <c r="C2829" s="2">
        <v>39799.691666666666</v>
      </c>
      <c r="D2829" s="3" t="s">
        <v>15</v>
      </c>
      <c r="E2829" s="3" t="s">
        <v>15</v>
      </c>
      <c r="F2829" s="3">
        <v>0</v>
      </c>
      <c r="G2829" s="3" t="s">
        <v>116</v>
      </c>
    </row>
    <row r="2830" spans="2:7" x14ac:dyDescent="0.25">
      <c r="B2830" s="3" t="s">
        <v>117</v>
      </c>
      <c r="C2830" s="2">
        <v>39950.520833333336</v>
      </c>
      <c r="D2830" s="3" t="s">
        <v>15</v>
      </c>
      <c r="E2830" s="3" t="s">
        <v>15</v>
      </c>
      <c r="F2830" s="3">
        <v>0</v>
      </c>
      <c r="G2830" s="3" t="s">
        <v>116</v>
      </c>
    </row>
    <row r="2831" spans="2:7" hidden="1" x14ac:dyDescent="0.25">
      <c r="B2831" s="3" t="s">
        <v>117</v>
      </c>
      <c r="C2831" s="2">
        <v>39990.758333333331</v>
      </c>
      <c r="D2831" s="3" t="s">
        <v>12</v>
      </c>
      <c r="E2831" s="3" t="s">
        <v>71</v>
      </c>
      <c r="F2831" s="3">
        <v>0</v>
      </c>
      <c r="G2831" s="3" t="s">
        <v>116</v>
      </c>
    </row>
    <row r="2832" spans="2:7" x14ac:dyDescent="0.25">
      <c r="B2832" s="3" t="s">
        <v>117</v>
      </c>
      <c r="C2832" s="2">
        <v>40031.679861111108</v>
      </c>
      <c r="D2832" s="3" t="s">
        <v>15</v>
      </c>
      <c r="E2832" s="3" t="s">
        <v>15</v>
      </c>
      <c r="F2832" s="3">
        <v>0</v>
      </c>
      <c r="G2832" s="3" t="s">
        <v>116</v>
      </c>
    </row>
    <row r="2833" spans="2:7" hidden="1" x14ac:dyDescent="0.25">
      <c r="B2833" s="3" t="s">
        <v>117</v>
      </c>
      <c r="C2833" s="2">
        <v>40058.775000000001</v>
      </c>
      <c r="D2833" s="3" t="s">
        <v>12</v>
      </c>
      <c r="E2833" s="3" t="s">
        <v>13</v>
      </c>
      <c r="F2833" s="3">
        <v>0</v>
      </c>
      <c r="G2833" s="3" t="s">
        <v>116</v>
      </c>
    </row>
    <row r="2834" spans="2:7" x14ac:dyDescent="0.25">
      <c r="B2834" s="3" t="s">
        <v>117</v>
      </c>
      <c r="C2834" s="2">
        <v>40094.472916666666</v>
      </c>
      <c r="D2834" s="3" t="s">
        <v>7</v>
      </c>
      <c r="E2834" s="3" t="s">
        <v>41</v>
      </c>
      <c r="F2834" s="3">
        <v>0</v>
      </c>
      <c r="G2834" s="3" t="s">
        <v>116</v>
      </c>
    </row>
    <row r="2835" spans="2:7" x14ac:dyDescent="0.25">
      <c r="B2835" s="3" t="s">
        <v>117</v>
      </c>
      <c r="C2835" s="2">
        <v>40159.161805555559</v>
      </c>
      <c r="D2835" s="3" t="s">
        <v>33</v>
      </c>
      <c r="E2835" s="3" t="s">
        <v>37</v>
      </c>
      <c r="F2835" s="3">
        <v>0</v>
      </c>
      <c r="G2835" s="3" t="s">
        <v>116</v>
      </c>
    </row>
    <row r="2836" spans="2:7" hidden="1" x14ac:dyDescent="0.25">
      <c r="B2836" s="3" t="s">
        <v>117</v>
      </c>
      <c r="C2836" s="2">
        <v>40197.65347222222</v>
      </c>
      <c r="D2836" s="3" t="s">
        <v>33</v>
      </c>
      <c r="E2836" s="3" t="s">
        <v>139</v>
      </c>
      <c r="F2836" s="3">
        <v>0</v>
      </c>
      <c r="G2836" s="3" t="s">
        <v>116</v>
      </c>
    </row>
    <row r="2837" spans="2:7" x14ac:dyDescent="0.25">
      <c r="B2837" s="3" t="s">
        <v>117</v>
      </c>
      <c r="C2837" s="2">
        <v>40208.359722222223</v>
      </c>
      <c r="D2837" s="3" t="s">
        <v>15</v>
      </c>
      <c r="E2837" s="3" t="s">
        <v>15</v>
      </c>
      <c r="F2837" s="3">
        <v>0</v>
      </c>
      <c r="G2837" s="3" t="s">
        <v>116</v>
      </c>
    </row>
    <row r="2838" spans="2:7" hidden="1" x14ac:dyDescent="0.25">
      <c r="B2838" s="3" t="s">
        <v>117</v>
      </c>
      <c r="C2838" s="2">
        <v>40225.572222222225</v>
      </c>
      <c r="D2838" s="3" t="s">
        <v>10</v>
      </c>
      <c r="E2838" s="3" t="s">
        <v>85</v>
      </c>
      <c r="F2838" s="3">
        <v>0</v>
      </c>
      <c r="G2838" s="3" t="s">
        <v>116</v>
      </c>
    </row>
    <row r="2839" spans="2:7" x14ac:dyDescent="0.25">
      <c r="B2839" s="3" t="s">
        <v>117</v>
      </c>
      <c r="C2839" s="2">
        <v>40283.300000000003</v>
      </c>
      <c r="D2839" s="3" t="s">
        <v>15</v>
      </c>
      <c r="E2839" s="3" t="s">
        <v>15</v>
      </c>
      <c r="F2839" s="3">
        <v>0</v>
      </c>
      <c r="G2839" s="3" t="s">
        <v>116</v>
      </c>
    </row>
    <row r="2840" spans="2:7" hidden="1" x14ac:dyDescent="0.25">
      <c r="B2840" s="3" t="s">
        <v>117</v>
      </c>
      <c r="C2840" s="2">
        <v>40297.333333333336</v>
      </c>
      <c r="D2840" s="3" t="s">
        <v>7</v>
      </c>
      <c r="E2840" s="3" t="s">
        <v>14</v>
      </c>
      <c r="F2840" s="3">
        <v>0</v>
      </c>
      <c r="G2840" s="3" t="s">
        <v>116</v>
      </c>
    </row>
    <row r="2841" spans="2:7" x14ac:dyDescent="0.25">
      <c r="B2841" s="3" t="s">
        <v>117</v>
      </c>
      <c r="C2841" s="2">
        <v>40353.450694444444</v>
      </c>
      <c r="D2841" s="3" t="s">
        <v>7</v>
      </c>
      <c r="E2841" s="3" t="s">
        <v>136</v>
      </c>
      <c r="F2841" s="3">
        <v>0</v>
      </c>
      <c r="G2841" s="3" t="s">
        <v>116</v>
      </c>
    </row>
    <row r="2842" spans="2:7" x14ac:dyDescent="0.25">
      <c r="B2842" s="3" t="s">
        <v>117</v>
      </c>
      <c r="C2842" s="2">
        <v>40365.349305555559</v>
      </c>
      <c r="D2842" s="3" t="s">
        <v>15</v>
      </c>
      <c r="E2842" s="3" t="s">
        <v>15</v>
      </c>
      <c r="F2842" s="3">
        <v>1</v>
      </c>
      <c r="G2842" s="3" t="s">
        <v>116</v>
      </c>
    </row>
    <row r="2843" spans="2:7" hidden="1" x14ac:dyDescent="0.25">
      <c r="B2843" s="3" t="s">
        <v>117</v>
      </c>
      <c r="C2843" s="2">
        <v>40374.673611111109</v>
      </c>
      <c r="D2843" s="3" t="s">
        <v>33</v>
      </c>
      <c r="E2843" s="3" t="s">
        <v>34</v>
      </c>
      <c r="F2843" s="3">
        <v>1</v>
      </c>
      <c r="G2843" s="3" t="s">
        <v>116</v>
      </c>
    </row>
    <row r="2844" spans="2:7" x14ac:dyDescent="0.25">
      <c r="B2844" s="3" t="s">
        <v>117</v>
      </c>
      <c r="C2844" s="2">
        <v>40413.709722222222</v>
      </c>
      <c r="D2844" s="3" t="s">
        <v>15</v>
      </c>
      <c r="E2844" s="3" t="s">
        <v>15</v>
      </c>
      <c r="F2844" s="3">
        <v>0</v>
      </c>
      <c r="G2844" s="3" t="s">
        <v>116</v>
      </c>
    </row>
    <row r="2845" spans="2:7" hidden="1" x14ac:dyDescent="0.25">
      <c r="B2845" s="3" t="s">
        <v>117</v>
      </c>
      <c r="C2845" s="2">
        <v>40428.52847222222</v>
      </c>
      <c r="D2845" s="3" t="s">
        <v>10</v>
      </c>
      <c r="E2845" s="3" t="s">
        <v>11</v>
      </c>
      <c r="F2845" s="3">
        <v>0</v>
      </c>
      <c r="G2845" s="3" t="s">
        <v>116</v>
      </c>
    </row>
    <row r="2846" spans="2:7" x14ac:dyDescent="0.25">
      <c r="B2846" s="3" t="s">
        <v>117</v>
      </c>
      <c r="C2846" s="2">
        <v>40453.112500000003</v>
      </c>
      <c r="D2846" s="3" t="s">
        <v>33</v>
      </c>
      <c r="E2846" s="3" t="s">
        <v>135</v>
      </c>
      <c r="F2846" s="3">
        <v>0</v>
      </c>
      <c r="G2846" s="3" t="s">
        <v>116</v>
      </c>
    </row>
    <row r="2847" spans="2:7" hidden="1" x14ac:dyDescent="0.25">
      <c r="B2847" s="3" t="s">
        <v>117</v>
      </c>
      <c r="C2847" s="2">
        <v>40454.138888888891</v>
      </c>
      <c r="D2847" s="3" t="s">
        <v>33</v>
      </c>
      <c r="E2847" s="3" t="s">
        <v>34</v>
      </c>
      <c r="F2847" s="3">
        <v>0</v>
      </c>
      <c r="G2847" s="3" t="s">
        <v>116</v>
      </c>
    </row>
    <row r="2848" spans="2:7" hidden="1" x14ac:dyDescent="0.25">
      <c r="B2848" s="3" t="s">
        <v>117</v>
      </c>
      <c r="C2848" s="2">
        <v>40470.742361111108</v>
      </c>
      <c r="D2848" s="3" t="s">
        <v>33</v>
      </c>
      <c r="E2848" s="3" t="s">
        <v>34</v>
      </c>
      <c r="F2848" s="3">
        <v>0</v>
      </c>
      <c r="G2848" s="3" t="s">
        <v>116</v>
      </c>
    </row>
    <row r="2849" spans="2:7" x14ac:dyDescent="0.25">
      <c r="B2849" s="3" t="s">
        <v>117</v>
      </c>
      <c r="C2849" s="2">
        <v>40471.589583333334</v>
      </c>
      <c r="D2849" s="3" t="s">
        <v>7</v>
      </c>
      <c r="E2849" s="3" t="s">
        <v>81</v>
      </c>
      <c r="F2849" s="3">
        <v>0</v>
      </c>
      <c r="G2849" s="3" t="s">
        <v>116</v>
      </c>
    </row>
    <row r="2850" spans="2:7" x14ac:dyDescent="0.25">
      <c r="B2850" s="3" t="s">
        <v>117</v>
      </c>
      <c r="C2850" s="2">
        <v>40511.058333333334</v>
      </c>
      <c r="D2850" s="3" t="s">
        <v>15</v>
      </c>
      <c r="E2850" s="3" t="s">
        <v>15</v>
      </c>
      <c r="F2850" s="3">
        <v>0</v>
      </c>
      <c r="G2850" s="3" t="s">
        <v>116</v>
      </c>
    </row>
    <row r="2851" spans="2:7" hidden="1" x14ac:dyDescent="0.25">
      <c r="B2851" s="3" t="s">
        <v>117</v>
      </c>
      <c r="C2851" s="2">
        <v>40515.195138888892</v>
      </c>
      <c r="D2851" s="3" t="s">
        <v>7</v>
      </c>
      <c r="E2851" s="3" t="s">
        <v>62</v>
      </c>
      <c r="F2851" s="3">
        <v>0</v>
      </c>
      <c r="G2851" s="3" t="s">
        <v>116</v>
      </c>
    </row>
    <row r="2852" spans="2:7" x14ac:dyDescent="0.25">
      <c r="B2852" s="3" t="s">
        <v>117</v>
      </c>
      <c r="C2852" s="2">
        <v>40522.206944444442</v>
      </c>
      <c r="D2852" s="3" t="s">
        <v>15</v>
      </c>
      <c r="E2852" s="3" t="s">
        <v>15</v>
      </c>
      <c r="F2852" s="3">
        <v>0</v>
      </c>
      <c r="G2852" s="3" t="s">
        <v>116</v>
      </c>
    </row>
    <row r="2853" spans="2:7" x14ac:dyDescent="0.25">
      <c r="B2853" s="3" t="s">
        <v>117</v>
      </c>
      <c r="C2853" s="2">
        <v>40554.305555555555</v>
      </c>
      <c r="D2853" s="3" t="s">
        <v>7</v>
      </c>
      <c r="E2853" s="3" t="s">
        <v>16</v>
      </c>
      <c r="F2853" s="3">
        <v>0</v>
      </c>
      <c r="G2853" s="3" t="s">
        <v>116</v>
      </c>
    </row>
    <row r="2854" spans="2:7" hidden="1" x14ac:dyDescent="0.25">
      <c r="B2854" s="3" t="s">
        <v>117</v>
      </c>
      <c r="C2854" s="2">
        <v>40594.150694444441</v>
      </c>
      <c r="D2854" s="3" t="s">
        <v>33</v>
      </c>
      <c r="E2854" s="3" t="s">
        <v>139</v>
      </c>
      <c r="F2854" s="3">
        <v>0</v>
      </c>
      <c r="G2854" s="3" t="s">
        <v>116</v>
      </c>
    </row>
    <row r="2855" spans="2:7" x14ac:dyDescent="0.25">
      <c r="B2855" s="3" t="s">
        <v>117</v>
      </c>
      <c r="C2855" s="2">
        <v>40594.161111111112</v>
      </c>
      <c r="D2855" s="3" t="s">
        <v>33</v>
      </c>
      <c r="E2855" s="3" t="s">
        <v>37</v>
      </c>
      <c r="F2855" s="3">
        <v>0</v>
      </c>
      <c r="G2855" s="3" t="s">
        <v>116</v>
      </c>
    </row>
    <row r="2856" spans="2:7" hidden="1" x14ac:dyDescent="0.25">
      <c r="B2856" s="3" t="s">
        <v>117</v>
      </c>
      <c r="C2856" s="2">
        <v>40613.378472222219</v>
      </c>
      <c r="D2856" s="3" t="s">
        <v>10</v>
      </c>
      <c r="E2856" s="3" t="s">
        <v>11</v>
      </c>
      <c r="F2856" s="3">
        <v>0</v>
      </c>
      <c r="G2856" s="3" t="s">
        <v>116</v>
      </c>
    </row>
    <row r="2857" spans="2:7" x14ac:dyDescent="0.25">
      <c r="B2857" s="3" t="s">
        <v>117</v>
      </c>
      <c r="C2857" s="2">
        <v>40689.378472222219</v>
      </c>
      <c r="D2857" s="3" t="s">
        <v>7</v>
      </c>
      <c r="E2857" s="3" t="s">
        <v>8</v>
      </c>
      <c r="F2857" s="3">
        <v>0</v>
      </c>
      <c r="G2857" s="3" t="s">
        <v>116</v>
      </c>
    </row>
    <row r="2858" spans="2:7" x14ac:dyDescent="0.25">
      <c r="B2858" s="3" t="s">
        <v>117</v>
      </c>
      <c r="C2858" s="2">
        <v>40711.165277777778</v>
      </c>
      <c r="D2858" s="3" t="s">
        <v>15</v>
      </c>
      <c r="E2858" s="3" t="s">
        <v>15</v>
      </c>
      <c r="F2858" s="3">
        <v>0</v>
      </c>
      <c r="G2858" s="3" t="s">
        <v>116</v>
      </c>
    </row>
    <row r="2859" spans="2:7" hidden="1" x14ac:dyDescent="0.25">
      <c r="B2859" s="3" t="s">
        <v>117</v>
      </c>
      <c r="C2859" s="2">
        <v>40720.261111111111</v>
      </c>
      <c r="D2859" s="3" t="s">
        <v>10</v>
      </c>
      <c r="E2859" s="3" t="s">
        <v>11</v>
      </c>
      <c r="F2859" s="3">
        <v>0</v>
      </c>
      <c r="G2859" s="3" t="s">
        <v>116</v>
      </c>
    </row>
    <row r="2860" spans="2:7" hidden="1" x14ac:dyDescent="0.25">
      <c r="B2860" s="3" t="s">
        <v>117</v>
      </c>
      <c r="C2860" s="2">
        <v>40726.5</v>
      </c>
      <c r="D2860" s="3" t="s">
        <v>10</v>
      </c>
      <c r="E2860" s="3" t="s">
        <v>11</v>
      </c>
      <c r="F2860" s="3">
        <v>1</v>
      </c>
      <c r="G2860" s="3" t="s">
        <v>116</v>
      </c>
    </row>
    <row r="2861" spans="2:7" x14ac:dyDescent="0.25">
      <c r="B2861" s="3" t="s">
        <v>117</v>
      </c>
      <c r="C2861" s="2">
        <v>40729.720833333333</v>
      </c>
      <c r="D2861" s="3" t="s">
        <v>15</v>
      </c>
      <c r="E2861" s="3" t="s">
        <v>15</v>
      </c>
      <c r="F2861" s="3">
        <v>1</v>
      </c>
      <c r="G2861" s="3" t="s">
        <v>116</v>
      </c>
    </row>
    <row r="2862" spans="2:7" x14ac:dyDescent="0.25">
      <c r="B2862" s="3" t="s">
        <v>117</v>
      </c>
      <c r="C2862" s="2">
        <v>40729.727083333331</v>
      </c>
      <c r="D2862" s="3" t="s">
        <v>15</v>
      </c>
      <c r="E2862" s="3" t="s">
        <v>15</v>
      </c>
      <c r="F2862" s="3">
        <v>1</v>
      </c>
      <c r="G2862" s="3" t="s">
        <v>116</v>
      </c>
    </row>
    <row r="2863" spans="2:7" hidden="1" x14ac:dyDescent="0.25">
      <c r="B2863" s="3" t="s">
        <v>117</v>
      </c>
      <c r="C2863" s="2">
        <v>40729.745138888888</v>
      </c>
      <c r="D2863" s="3" t="s">
        <v>33</v>
      </c>
      <c r="E2863" s="3" t="s">
        <v>34</v>
      </c>
      <c r="F2863" s="3">
        <v>1</v>
      </c>
      <c r="G2863" s="3" t="s">
        <v>116</v>
      </c>
    </row>
    <row r="2864" spans="2:7" x14ac:dyDescent="0.25">
      <c r="B2864" s="3" t="s">
        <v>117</v>
      </c>
      <c r="C2864" s="2">
        <v>40742.436111111114</v>
      </c>
      <c r="D2864" s="3" t="s">
        <v>15</v>
      </c>
      <c r="E2864" s="3" t="s">
        <v>15</v>
      </c>
      <c r="F2864" s="3">
        <v>0</v>
      </c>
      <c r="G2864" s="3" t="s">
        <v>116</v>
      </c>
    </row>
    <row r="2865" spans="2:7" hidden="1" x14ac:dyDescent="0.25">
      <c r="B2865" s="3" t="s">
        <v>117</v>
      </c>
      <c r="C2865" s="2">
        <v>40755.537499999999</v>
      </c>
      <c r="D2865" s="3" t="s">
        <v>33</v>
      </c>
      <c r="E2865" s="3" t="s">
        <v>34</v>
      </c>
      <c r="F2865" s="3">
        <v>0</v>
      </c>
      <c r="G2865" s="3" t="s">
        <v>116</v>
      </c>
    </row>
    <row r="2866" spans="2:7" hidden="1" x14ac:dyDescent="0.25">
      <c r="B2866" s="3" t="s">
        <v>117</v>
      </c>
      <c r="C2866" s="2">
        <v>40789.518055555556</v>
      </c>
      <c r="D2866" s="3" t="s">
        <v>10</v>
      </c>
      <c r="E2866" s="3" t="s">
        <v>85</v>
      </c>
      <c r="F2866" s="3">
        <v>0</v>
      </c>
      <c r="G2866" s="3" t="s">
        <v>116</v>
      </c>
    </row>
    <row r="2867" spans="2:7" hidden="1" x14ac:dyDescent="0.25">
      <c r="B2867" s="3" t="s">
        <v>117</v>
      </c>
      <c r="C2867" s="2">
        <v>40809.752083333333</v>
      </c>
      <c r="D2867" s="3" t="s">
        <v>33</v>
      </c>
      <c r="E2867" s="3" t="s">
        <v>34</v>
      </c>
      <c r="F2867" s="3">
        <v>0</v>
      </c>
      <c r="G2867" s="3" t="s">
        <v>116</v>
      </c>
    </row>
    <row r="2868" spans="2:7" hidden="1" x14ac:dyDescent="0.25">
      <c r="B2868" s="3" t="s">
        <v>117</v>
      </c>
      <c r="C2868" s="2">
        <v>40816.673611111109</v>
      </c>
      <c r="D2868" s="3" t="s">
        <v>33</v>
      </c>
      <c r="E2868" s="3" t="s">
        <v>34</v>
      </c>
      <c r="F2868" s="3">
        <v>0</v>
      </c>
      <c r="G2868" s="3" t="s">
        <v>116</v>
      </c>
    </row>
    <row r="2869" spans="2:7" x14ac:dyDescent="0.25">
      <c r="B2869" s="3" t="s">
        <v>117</v>
      </c>
      <c r="C2869" s="2">
        <v>40949.178472222222</v>
      </c>
      <c r="D2869" s="3" t="s">
        <v>15</v>
      </c>
      <c r="E2869" s="3" t="s">
        <v>15</v>
      </c>
      <c r="F2869" s="3">
        <v>0</v>
      </c>
      <c r="G2869" s="3" t="s">
        <v>116</v>
      </c>
    </row>
    <row r="2870" spans="2:7" x14ac:dyDescent="0.25">
      <c r="B2870" s="3" t="s">
        <v>117</v>
      </c>
      <c r="C2870" s="2">
        <v>40953.232638888891</v>
      </c>
      <c r="D2870" s="3" t="s">
        <v>33</v>
      </c>
      <c r="E2870" s="3" t="s">
        <v>37</v>
      </c>
      <c r="F2870" s="3">
        <v>0</v>
      </c>
      <c r="G2870" s="3" t="s">
        <v>116</v>
      </c>
    </row>
    <row r="2871" spans="2:7" x14ac:dyDescent="0.25">
      <c r="B2871" s="3" t="s">
        <v>117</v>
      </c>
      <c r="C2871" s="2">
        <v>40957.584027777775</v>
      </c>
      <c r="D2871" s="3" t="s">
        <v>15</v>
      </c>
      <c r="E2871" s="3" t="s">
        <v>15</v>
      </c>
      <c r="F2871" s="3">
        <v>0</v>
      </c>
      <c r="G2871" s="3" t="s">
        <v>116</v>
      </c>
    </row>
    <row r="2872" spans="2:7" hidden="1" x14ac:dyDescent="0.25">
      <c r="B2872" s="3" t="s">
        <v>117</v>
      </c>
      <c r="C2872" s="2">
        <v>40966.807638888888</v>
      </c>
      <c r="D2872" s="3" t="s">
        <v>33</v>
      </c>
      <c r="E2872" s="3" t="s">
        <v>34</v>
      </c>
      <c r="F2872" s="3">
        <v>0</v>
      </c>
      <c r="G2872" s="3" t="s">
        <v>116</v>
      </c>
    </row>
    <row r="2873" spans="2:7" x14ac:dyDescent="0.25">
      <c r="B2873" s="3" t="s">
        <v>117</v>
      </c>
      <c r="C2873" s="2">
        <v>40966.867361111108</v>
      </c>
      <c r="D2873" s="3" t="s">
        <v>33</v>
      </c>
      <c r="E2873" s="3" t="s">
        <v>135</v>
      </c>
      <c r="F2873" s="3">
        <v>0</v>
      </c>
      <c r="G2873" s="3" t="s">
        <v>116</v>
      </c>
    </row>
    <row r="2874" spans="2:7" x14ac:dyDescent="0.25">
      <c r="B2874" s="3" t="s">
        <v>117</v>
      </c>
      <c r="C2874" s="2">
        <v>40966.880555555559</v>
      </c>
      <c r="D2874" s="3" t="s">
        <v>33</v>
      </c>
      <c r="E2874" s="3" t="s">
        <v>135</v>
      </c>
      <c r="F2874" s="3">
        <v>0</v>
      </c>
      <c r="G2874" s="3" t="s">
        <v>116</v>
      </c>
    </row>
    <row r="2875" spans="2:7" x14ac:dyDescent="0.25">
      <c r="B2875" s="3" t="s">
        <v>117</v>
      </c>
      <c r="C2875" s="2">
        <v>40966.884722222225</v>
      </c>
      <c r="D2875" s="3" t="s">
        <v>33</v>
      </c>
      <c r="E2875" s="3" t="s">
        <v>135</v>
      </c>
      <c r="F2875" s="3">
        <v>0</v>
      </c>
      <c r="G2875" s="3" t="s">
        <v>116</v>
      </c>
    </row>
    <row r="2876" spans="2:7" x14ac:dyDescent="0.25">
      <c r="B2876" s="3" t="s">
        <v>117</v>
      </c>
      <c r="C2876" s="2">
        <v>40966.898611111108</v>
      </c>
      <c r="D2876" s="3" t="s">
        <v>33</v>
      </c>
      <c r="E2876" s="3" t="s">
        <v>37</v>
      </c>
      <c r="F2876" s="3">
        <v>0</v>
      </c>
      <c r="G2876" s="3" t="s">
        <v>116</v>
      </c>
    </row>
    <row r="2877" spans="2:7" x14ac:dyDescent="0.25">
      <c r="B2877" s="3" t="s">
        <v>117</v>
      </c>
      <c r="C2877" s="2">
        <v>40967.216666666667</v>
      </c>
      <c r="D2877" s="3" t="s">
        <v>33</v>
      </c>
      <c r="E2877" s="3" t="s">
        <v>135</v>
      </c>
      <c r="F2877" s="3">
        <v>0</v>
      </c>
      <c r="G2877" s="3" t="s">
        <v>116</v>
      </c>
    </row>
    <row r="2878" spans="2:7" x14ac:dyDescent="0.25">
      <c r="B2878" s="3" t="s">
        <v>117</v>
      </c>
      <c r="C2878" s="2">
        <v>40986.772916666669</v>
      </c>
      <c r="D2878" s="3" t="s">
        <v>33</v>
      </c>
      <c r="E2878" s="3" t="s">
        <v>37</v>
      </c>
      <c r="F2878" s="3">
        <v>0</v>
      </c>
      <c r="G2878" s="3" t="s">
        <v>116</v>
      </c>
    </row>
    <row r="2879" spans="2:7" x14ac:dyDescent="0.25">
      <c r="B2879" s="3" t="s">
        <v>117</v>
      </c>
      <c r="C2879" s="2">
        <v>40987.371527777781</v>
      </c>
      <c r="D2879" s="3" t="s">
        <v>33</v>
      </c>
      <c r="E2879" s="3" t="s">
        <v>135</v>
      </c>
      <c r="F2879" s="3">
        <v>0</v>
      </c>
      <c r="G2879" s="3" t="s">
        <v>116</v>
      </c>
    </row>
    <row r="2880" spans="2:7" x14ac:dyDescent="0.25">
      <c r="B2880" s="3" t="s">
        <v>117</v>
      </c>
      <c r="C2880" s="2">
        <v>41009.366666666669</v>
      </c>
      <c r="D2880" s="3" t="s">
        <v>15</v>
      </c>
      <c r="E2880" s="3" t="s">
        <v>15</v>
      </c>
      <c r="F2880" s="3">
        <v>0</v>
      </c>
      <c r="G2880" s="3" t="s">
        <v>116</v>
      </c>
    </row>
    <row r="2881" spans="2:7" x14ac:dyDescent="0.25">
      <c r="B2881" s="3" t="s">
        <v>117</v>
      </c>
      <c r="C2881" s="2">
        <v>41013.803472222222</v>
      </c>
      <c r="D2881" s="3" t="s">
        <v>15</v>
      </c>
      <c r="E2881" s="3" t="s">
        <v>15</v>
      </c>
      <c r="F2881" s="3">
        <v>0</v>
      </c>
      <c r="G2881" s="3" t="s">
        <v>116</v>
      </c>
    </row>
    <row r="2882" spans="2:7" x14ac:dyDescent="0.25">
      <c r="B2882" s="3" t="s">
        <v>117</v>
      </c>
      <c r="C2882" s="2">
        <v>41016.388888888891</v>
      </c>
      <c r="D2882" s="3" t="s">
        <v>15</v>
      </c>
      <c r="E2882" s="3" t="s">
        <v>15</v>
      </c>
      <c r="F2882" s="3">
        <v>0</v>
      </c>
      <c r="G2882" s="3" t="s">
        <v>116</v>
      </c>
    </row>
    <row r="2883" spans="2:7" x14ac:dyDescent="0.25">
      <c r="B2883" s="3" t="s">
        <v>117</v>
      </c>
      <c r="C2883" s="2">
        <v>41018.32708333333</v>
      </c>
      <c r="D2883" s="3" t="s">
        <v>15</v>
      </c>
      <c r="E2883" s="3" t="s">
        <v>15</v>
      </c>
      <c r="F2883" s="3">
        <v>0</v>
      </c>
      <c r="G2883" s="3" t="s">
        <v>116</v>
      </c>
    </row>
    <row r="2884" spans="2:7" hidden="1" x14ac:dyDescent="0.25">
      <c r="B2884" s="3" t="s">
        <v>117</v>
      </c>
      <c r="C2884" s="2">
        <v>41037.390277777777</v>
      </c>
      <c r="D2884" s="3" t="s">
        <v>7</v>
      </c>
      <c r="E2884" s="3" t="s">
        <v>154</v>
      </c>
      <c r="F2884" s="3">
        <v>0</v>
      </c>
      <c r="G2884" s="3" t="s">
        <v>116</v>
      </c>
    </row>
    <row r="2885" spans="2:7" hidden="1" x14ac:dyDescent="0.25">
      <c r="B2885" s="3" t="s">
        <v>117</v>
      </c>
      <c r="C2885" s="2">
        <v>41049.311111111114</v>
      </c>
      <c r="D2885" s="3" t="s">
        <v>7</v>
      </c>
      <c r="E2885" s="3" t="s">
        <v>154</v>
      </c>
      <c r="F2885" s="3">
        <v>0</v>
      </c>
      <c r="G2885" s="3" t="s">
        <v>116</v>
      </c>
    </row>
    <row r="2886" spans="2:7" hidden="1" x14ac:dyDescent="0.25">
      <c r="B2886" s="3" t="s">
        <v>117</v>
      </c>
      <c r="C2886" s="2">
        <v>41049.330555555556</v>
      </c>
      <c r="D2886" s="3" t="s">
        <v>7</v>
      </c>
      <c r="E2886" s="3" t="s">
        <v>154</v>
      </c>
      <c r="F2886" s="3">
        <v>0</v>
      </c>
      <c r="G2886" s="3" t="s">
        <v>116</v>
      </c>
    </row>
    <row r="2887" spans="2:7" hidden="1" x14ac:dyDescent="0.25">
      <c r="B2887" s="3" t="s">
        <v>117</v>
      </c>
      <c r="C2887" s="2">
        <v>41057.5625</v>
      </c>
      <c r="D2887" s="3" t="s">
        <v>12</v>
      </c>
      <c r="E2887" s="3" t="s">
        <v>13</v>
      </c>
      <c r="F2887" s="3">
        <v>0</v>
      </c>
      <c r="G2887" s="3" t="s">
        <v>116</v>
      </c>
    </row>
    <row r="2888" spans="2:7" x14ac:dyDescent="0.25">
      <c r="B2888" s="3" t="s">
        <v>117</v>
      </c>
      <c r="C2888" s="2">
        <v>41087.494444444441</v>
      </c>
      <c r="D2888" s="3" t="s">
        <v>7</v>
      </c>
      <c r="E2888" s="3" t="s">
        <v>136</v>
      </c>
      <c r="F2888" s="3">
        <v>0</v>
      </c>
      <c r="G2888" s="3" t="s">
        <v>116</v>
      </c>
    </row>
    <row r="2889" spans="2:7" hidden="1" x14ac:dyDescent="0.25">
      <c r="B2889" s="3" t="s">
        <v>117</v>
      </c>
      <c r="C2889" s="2">
        <v>41132.604861111111</v>
      </c>
      <c r="D2889" s="3" t="s">
        <v>33</v>
      </c>
      <c r="E2889" s="3" t="s">
        <v>34</v>
      </c>
      <c r="F2889" s="3">
        <v>0</v>
      </c>
      <c r="G2889" s="3" t="s">
        <v>116</v>
      </c>
    </row>
    <row r="2890" spans="2:7" x14ac:dyDescent="0.25">
      <c r="B2890" s="3" t="s">
        <v>117</v>
      </c>
      <c r="C2890" s="2">
        <v>41139.636111111111</v>
      </c>
      <c r="D2890" s="3" t="s">
        <v>15</v>
      </c>
      <c r="E2890" s="3" t="s">
        <v>15</v>
      </c>
      <c r="F2890" s="3">
        <v>0</v>
      </c>
      <c r="G2890" s="3" t="s">
        <v>116</v>
      </c>
    </row>
    <row r="2891" spans="2:7" hidden="1" x14ac:dyDescent="0.25">
      <c r="B2891" s="3" t="s">
        <v>117</v>
      </c>
      <c r="C2891" s="2">
        <v>41282.22152777778</v>
      </c>
      <c r="D2891" s="3" t="s">
        <v>10</v>
      </c>
      <c r="E2891" s="3" t="s">
        <v>85</v>
      </c>
      <c r="F2891" s="3">
        <v>0</v>
      </c>
      <c r="G2891" s="3" t="s">
        <v>116</v>
      </c>
    </row>
    <row r="2892" spans="2:7" x14ac:dyDescent="0.25">
      <c r="B2892" s="3" t="s">
        <v>117</v>
      </c>
      <c r="C2892" s="2">
        <v>41325.114583333336</v>
      </c>
      <c r="D2892" s="3" t="s">
        <v>33</v>
      </c>
      <c r="E2892" s="3" t="s">
        <v>135</v>
      </c>
      <c r="F2892" s="3">
        <v>0</v>
      </c>
      <c r="G2892" s="3" t="s">
        <v>116</v>
      </c>
    </row>
    <row r="2893" spans="2:7" x14ac:dyDescent="0.25">
      <c r="B2893" s="3" t="s">
        <v>117</v>
      </c>
      <c r="C2893" s="2">
        <v>41355.34097222222</v>
      </c>
      <c r="D2893" s="3" t="s">
        <v>15</v>
      </c>
      <c r="E2893" s="3" t="s">
        <v>15</v>
      </c>
      <c r="F2893" s="3">
        <v>0</v>
      </c>
      <c r="G2893" s="3" t="s">
        <v>116</v>
      </c>
    </row>
    <row r="2894" spans="2:7" hidden="1" x14ac:dyDescent="0.25">
      <c r="B2894" s="3" t="s">
        <v>117</v>
      </c>
      <c r="C2894" s="2">
        <v>41451.392361111109</v>
      </c>
      <c r="D2894" s="3" t="s">
        <v>10</v>
      </c>
      <c r="E2894" s="3" t="s">
        <v>11</v>
      </c>
      <c r="F2894" s="3">
        <v>0</v>
      </c>
      <c r="G2894" s="3" t="s">
        <v>116</v>
      </c>
    </row>
    <row r="2895" spans="2:7" hidden="1" x14ac:dyDescent="0.25">
      <c r="B2895" s="3" t="s">
        <v>117</v>
      </c>
      <c r="C2895" s="2">
        <v>41476.816666666666</v>
      </c>
      <c r="D2895" s="3" t="s">
        <v>7</v>
      </c>
      <c r="E2895" s="3" t="s">
        <v>62</v>
      </c>
      <c r="F2895" s="3">
        <v>0</v>
      </c>
      <c r="G2895" s="3" t="s">
        <v>116</v>
      </c>
    </row>
    <row r="2896" spans="2:7" hidden="1" x14ac:dyDescent="0.25">
      <c r="B2896" s="3" t="s">
        <v>117</v>
      </c>
      <c r="C2896" s="2">
        <v>41485.53125</v>
      </c>
      <c r="D2896" s="3" t="s">
        <v>28</v>
      </c>
      <c r="E2896" s="3" t="s">
        <v>160</v>
      </c>
      <c r="F2896" s="3">
        <v>0</v>
      </c>
      <c r="G2896" s="3" t="s">
        <v>116</v>
      </c>
    </row>
    <row r="2897" spans="2:7" x14ac:dyDescent="0.25">
      <c r="B2897" s="3" t="s">
        <v>117</v>
      </c>
      <c r="C2897" s="2">
        <v>41537.35</v>
      </c>
      <c r="D2897" s="3" t="s">
        <v>15</v>
      </c>
      <c r="E2897" s="3" t="s">
        <v>15</v>
      </c>
      <c r="F2897" s="3">
        <v>0</v>
      </c>
      <c r="G2897" s="3" t="s">
        <v>116</v>
      </c>
    </row>
    <row r="2898" spans="2:7" hidden="1" x14ac:dyDescent="0.25">
      <c r="B2898" s="3" t="s">
        <v>117</v>
      </c>
      <c r="C2898" s="2">
        <v>41617.479166666664</v>
      </c>
      <c r="D2898" s="3" t="s">
        <v>7</v>
      </c>
      <c r="E2898" s="3" t="s">
        <v>14</v>
      </c>
      <c r="F2898" s="3">
        <v>0</v>
      </c>
      <c r="G2898" s="3" t="s">
        <v>116</v>
      </c>
    </row>
    <row r="2899" spans="2:7" x14ac:dyDescent="0.25">
      <c r="B2899" s="3" t="s">
        <v>117</v>
      </c>
      <c r="C2899" s="2">
        <v>41699.026388888888</v>
      </c>
      <c r="D2899" s="3" t="s">
        <v>33</v>
      </c>
      <c r="E2899" s="3" t="s">
        <v>37</v>
      </c>
      <c r="F2899" s="3">
        <v>0</v>
      </c>
      <c r="G2899" s="3" t="s">
        <v>116</v>
      </c>
    </row>
    <row r="2900" spans="2:7" x14ac:dyDescent="0.25">
      <c r="B2900" s="3" t="s">
        <v>117</v>
      </c>
      <c r="C2900" s="2">
        <v>41702.609027777777</v>
      </c>
      <c r="D2900" s="3" t="s">
        <v>15</v>
      </c>
      <c r="E2900" s="3" t="s">
        <v>15</v>
      </c>
      <c r="F2900" s="3">
        <v>0</v>
      </c>
      <c r="G2900" s="3" t="s">
        <v>116</v>
      </c>
    </row>
    <row r="2901" spans="2:7" x14ac:dyDescent="0.25">
      <c r="B2901" s="3" t="s">
        <v>117</v>
      </c>
      <c r="C2901" s="2">
        <v>41708.334722222222</v>
      </c>
      <c r="D2901" s="3" t="s">
        <v>15</v>
      </c>
      <c r="E2901" s="3" t="s">
        <v>15</v>
      </c>
      <c r="F2901" s="3">
        <v>0</v>
      </c>
      <c r="G2901" s="3" t="s">
        <v>116</v>
      </c>
    </row>
    <row r="2902" spans="2:7" x14ac:dyDescent="0.25">
      <c r="B2902" s="3" t="s">
        <v>117</v>
      </c>
      <c r="C2902" s="2">
        <v>41765.186805555553</v>
      </c>
      <c r="D2902" s="3" t="s">
        <v>7</v>
      </c>
      <c r="E2902" s="3" t="s">
        <v>19</v>
      </c>
      <c r="F2902" s="3">
        <v>0</v>
      </c>
      <c r="G2902" s="3" t="s">
        <v>116</v>
      </c>
    </row>
    <row r="2903" spans="2:7" x14ac:dyDescent="0.25">
      <c r="B2903" s="3" t="s">
        <v>117</v>
      </c>
      <c r="C2903" s="2">
        <v>41765.310416666667</v>
      </c>
      <c r="D2903" s="3" t="s">
        <v>7</v>
      </c>
      <c r="E2903" s="3" t="s">
        <v>19</v>
      </c>
      <c r="F2903" s="3">
        <v>0</v>
      </c>
      <c r="G2903" s="3" t="s">
        <v>116</v>
      </c>
    </row>
    <row r="2904" spans="2:7" x14ac:dyDescent="0.25">
      <c r="B2904" s="3" t="s">
        <v>117</v>
      </c>
      <c r="C2904" s="2">
        <v>41799.273611111108</v>
      </c>
      <c r="D2904" s="3" t="s">
        <v>15</v>
      </c>
      <c r="E2904" s="3" t="s">
        <v>15</v>
      </c>
      <c r="F2904" s="3">
        <v>0</v>
      </c>
      <c r="G2904" s="3" t="s">
        <v>116</v>
      </c>
    </row>
    <row r="2905" spans="2:7" x14ac:dyDescent="0.25">
      <c r="B2905" s="3" t="s">
        <v>117</v>
      </c>
      <c r="C2905" s="2">
        <v>41815.928472222222</v>
      </c>
      <c r="D2905" s="3" t="s">
        <v>15</v>
      </c>
      <c r="E2905" s="3" t="s">
        <v>15</v>
      </c>
      <c r="F2905" s="3">
        <v>0</v>
      </c>
      <c r="G2905" s="3" t="s">
        <v>116</v>
      </c>
    </row>
    <row r="2906" spans="2:7" hidden="1" x14ac:dyDescent="0.25">
      <c r="B2906" s="3" t="s">
        <v>117</v>
      </c>
      <c r="C2906" s="2">
        <v>41863.533333333333</v>
      </c>
      <c r="D2906" s="3" t="s">
        <v>33</v>
      </c>
      <c r="E2906" s="3" t="s">
        <v>34</v>
      </c>
      <c r="F2906" s="3">
        <v>0</v>
      </c>
      <c r="G2906" s="3" t="s">
        <v>116</v>
      </c>
    </row>
    <row r="2907" spans="2:7" x14ac:dyDescent="0.25">
      <c r="B2907" s="3" t="s">
        <v>117</v>
      </c>
      <c r="C2907" s="2">
        <v>41871.640972222223</v>
      </c>
      <c r="D2907" s="3" t="s">
        <v>15</v>
      </c>
      <c r="E2907" s="3" t="s">
        <v>15</v>
      </c>
      <c r="F2907" s="3">
        <v>0</v>
      </c>
      <c r="G2907" s="3" t="s">
        <v>116</v>
      </c>
    </row>
    <row r="2908" spans="2:7" x14ac:dyDescent="0.25">
      <c r="B2908" s="3" t="s">
        <v>117</v>
      </c>
      <c r="C2908" s="2">
        <v>41878.072916666664</v>
      </c>
      <c r="D2908" s="3" t="s">
        <v>15</v>
      </c>
      <c r="E2908" s="3" t="s">
        <v>15</v>
      </c>
      <c r="F2908" s="3">
        <v>0</v>
      </c>
      <c r="G2908" s="3" t="s">
        <v>116</v>
      </c>
    </row>
    <row r="2909" spans="2:7" x14ac:dyDescent="0.25">
      <c r="B2909" s="3" t="s">
        <v>117</v>
      </c>
      <c r="C2909" s="2">
        <v>41965.245138888888</v>
      </c>
      <c r="D2909" s="3" t="s">
        <v>15</v>
      </c>
      <c r="E2909" s="3" t="s">
        <v>15</v>
      </c>
      <c r="F2909" s="3">
        <v>0</v>
      </c>
      <c r="G2909" s="3" t="s">
        <v>116</v>
      </c>
    </row>
    <row r="2910" spans="2:7" x14ac:dyDescent="0.25">
      <c r="B2910" s="3" t="s">
        <v>119</v>
      </c>
      <c r="C2910" s="2">
        <v>38528.427777777775</v>
      </c>
      <c r="D2910" s="3" t="s">
        <v>7</v>
      </c>
      <c r="E2910" s="3" t="s">
        <v>16</v>
      </c>
      <c r="F2910" s="3">
        <v>0</v>
      </c>
      <c r="G2910" s="3" t="s">
        <v>120</v>
      </c>
    </row>
    <row r="2911" spans="2:7" hidden="1" x14ac:dyDescent="0.25">
      <c r="B2911" s="3" t="s">
        <v>119</v>
      </c>
      <c r="C2911" s="2">
        <v>38557.870138888888</v>
      </c>
      <c r="D2911" s="3" t="s">
        <v>7</v>
      </c>
      <c r="E2911" s="3" t="s">
        <v>14</v>
      </c>
      <c r="F2911" s="3">
        <v>0</v>
      </c>
      <c r="G2911" s="3" t="s">
        <v>120</v>
      </c>
    </row>
    <row r="2912" spans="2:7" hidden="1" x14ac:dyDescent="0.25">
      <c r="B2912" s="3" t="s">
        <v>119</v>
      </c>
      <c r="C2912" s="2">
        <v>38570.566666666666</v>
      </c>
      <c r="D2912" s="3" t="s">
        <v>33</v>
      </c>
      <c r="E2912" s="3" t="s">
        <v>34</v>
      </c>
      <c r="F2912" s="3">
        <v>0</v>
      </c>
      <c r="G2912" s="3" t="s">
        <v>120</v>
      </c>
    </row>
    <row r="2913" spans="2:7" x14ac:dyDescent="0.25">
      <c r="B2913" s="3" t="s">
        <v>119</v>
      </c>
      <c r="C2913" s="2">
        <v>38581.804861111108</v>
      </c>
      <c r="D2913" s="3" t="s">
        <v>15</v>
      </c>
      <c r="E2913" s="3" t="s">
        <v>15</v>
      </c>
      <c r="F2913" s="3">
        <v>0</v>
      </c>
      <c r="G2913" s="3" t="s">
        <v>120</v>
      </c>
    </row>
    <row r="2914" spans="2:7" hidden="1" x14ac:dyDescent="0.25">
      <c r="B2914" s="3" t="s">
        <v>119</v>
      </c>
      <c r="C2914" s="2">
        <v>38776.240277777775</v>
      </c>
      <c r="D2914" s="3" t="s">
        <v>33</v>
      </c>
      <c r="E2914" s="3" t="s">
        <v>34</v>
      </c>
      <c r="F2914" s="3">
        <v>0</v>
      </c>
      <c r="G2914" s="3" t="s">
        <v>120</v>
      </c>
    </row>
    <row r="2915" spans="2:7" hidden="1" x14ac:dyDescent="0.25">
      <c r="B2915" s="3" t="s">
        <v>119</v>
      </c>
      <c r="C2915" s="2">
        <v>38896.563888888886</v>
      </c>
      <c r="D2915" s="3" t="s">
        <v>33</v>
      </c>
      <c r="E2915" s="3" t="s">
        <v>34</v>
      </c>
      <c r="F2915" s="3">
        <v>0</v>
      </c>
      <c r="G2915" s="3" t="s">
        <v>120</v>
      </c>
    </row>
    <row r="2916" spans="2:7" hidden="1" x14ac:dyDescent="0.25">
      <c r="B2916" s="3" t="s">
        <v>119</v>
      </c>
      <c r="C2916" s="2">
        <v>38899.599999999999</v>
      </c>
      <c r="D2916" s="3" t="s">
        <v>10</v>
      </c>
      <c r="E2916" s="3" t="s">
        <v>11</v>
      </c>
      <c r="F2916" s="3">
        <v>0</v>
      </c>
      <c r="G2916" s="3" t="s">
        <v>120</v>
      </c>
    </row>
    <row r="2917" spans="2:7" hidden="1" x14ac:dyDescent="0.25">
      <c r="B2917" s="3" t="s">
        <v>119</v>
      </c>
      <c r="C2917" s="2">
        <v>38901.256249999999</v>
      </c>
      <c r="D2917" s="3" t="s">
        <v>10</v>
      </c>
      <c r="E2917" s="3" t="s">
        <v>11</v>
      </c>
      <c r="F2917" s="3">
        <v>1</v>
      </c>
      <c r="G2917" s="3" t="s">
        <v>120</v>
      </c>
    </row>
    <row r="2918" spans="2:7" hidden="1" x14ac:dyDescent="0.25">
      <c r="B2918" s="3" t="s">
        <v>119</v>
      </c>
      <c r="C2918" s="2">
        <v>38913.626388888886</v>
      </c>
      <c r="D2918" s="3" t="s">
        <v>33</v>
      </c>
      <c r="E2918" s="3" t="s">
        <v>34</v>
      </c>
      <c r="F2918" s="3">
        <v>1</v>
      </c>
      <c r="G2918" s="3" t="s">
        <v>120</v>
      </c>
    </row>
    <row r="2919" spans="2:7" hidden="1" x14ac:dyDescent="0.25">
      <c r="B2919" s="3" t="s">
        <v>119</v>
      </c>
      <c r="C2919" s="2">
        <v>38913.630555555559</v>
      </c>
      <c r="D2919" s="3" t="s">
        <v>33</v>
      </c>
      <c r="E2919" s="3" t="s">
        <v>34</v>
      </c>
      <c r="F2919" s="3">
        <v>1</v>
      </c>
      <c r="G2919" s="3" t="s">
        <v>120</v>
      </c>
    </row>
    <row r="2920" spans="2:7" hidden="1" x14ac:dyDescent="0.25">
      <c r="B2920" s="3" t="s">
        <v>119</v>
      </c>
      <c r="C2920" s="2">
        <v>38913.714583333334</v>
      </c>
      <c r="D2920" s="3" t="s">
        <v>33</v>
      </c>
      <c r="E2920" s="3" t="s">
        <v>34</v>
      </c>
      <c r="F2920" s="3">
        <v>1</v>
      </c>
      <c r="G2920" s="3" t="s">
        <v>120</v>
      </c>
    </row>
    <row r="2921" spans="2:7" hidden="1" x14ac:dyDescent="0.25">
      <c r="B2921" s="3" t="s">
        <v>119</v>
      </c>
      <c r="C2921" s="2">
        <v>38918.381249999999</v>
      </c>
      <c r="D2921" s="3" t="s">
        <v>12</v>
      </c>
      <c r="E2921" s="3" t="s">
        <v>80</v>
      </c>
      <c r="F2921" s="3">
        <v>0</v>
      </c>
      <c r="G2921" s="3" t="s">
        <v>120</v>
      </c>
    </row>
    <row r="2922" spans="2:7" hidden="1" x14ac:dyDescent="0.25">
      <c r="B2922" s="3" t="s">
        <v>119</v>
      </c>
      <c r="C2922" s="2">
        <v>38921.613194444442</v>
      </c>
      <c r="D2922" s="3" t="s">
        <v>33</v>
      </c>
      <c r="E2922" s="3" t="s">
        <v>34</v>
      </c>
      <c r="F2922" s="3">
        <v>0</v>
      </c>
      <c r="G2922" s="3" t="s">
        <v>120</v>
      </c>
    </row>
    <row r="2923" spans="2:7" hidden="1" x14ac:dyDescent="0.25">
      <c r="B2923" s="3" t="s">
        <v>119</v>
      </c>
      <c r="C2923" s="2">
        <v>38962.59097222222</v>
      </c>
      <c r="D2923" s="3" t="s">
        <v>33</v>
      </c>
      <c r="E2923" s="3" t="s">
        <v>34</v>
      </c>
      <c r="F2923" s="3">
        <v>0</v>
      </c>
      <c r="G2923" s="3" t="s">
        <v>120</v>
      </c>
    </row>
    <row r="2924" spans="2:7" x14ac:dyDescent="0.25">
      <c r="B2924" s="3" t="s">
        <v>119</v>
      </c>
      <c r="C2924" s="2">
        <v>38971.421527777777</v>
      </c>
      <c r="D2924" s="3" t="s">
        <v>15</v>
      </c>
      <c r="E2924" s="3" t="s">
        <v>15</v>
      </c>
      <c r="F2924" s="3">
        <v>0</v>
      </c>
      <c r="G2924" s="3" t="s">
        <v>120</v>
      </c>
    </row>
    <row r="2925" spans="2:7" x14ac:dyDescent="0.25">
      <c r="B2925" s="3" t="s">
        <v>119</v>
      </c>
      <c r="C2925" s="2">
        <v>39050.816666666666</v>
      </c>
      <c r="D2925" s="3" t="s">
        <v>33</v>
      </c>
      <c r="E2925" s="3" t="s">
        <v>37</v>
      </c>
      <c r="F2925" s="3">
        <v>0</v>
      </c>
      <c r="G2925" s="3" t="s">
        <v>120</v>
      </c>
    </row>
    <row r="2926" spans="2:7" x14ac:dyDescent="0.25">
      <c r="B2926" s="3" t="s">
        <v>119</v>
      </c>
      <c r="C2926" s="2">
        <v>39076.806250000001</v>
      </c>
      <c r="D2926" s="3" t="s">
        <v>15</v>
      </c>
      <c r="E2926" s="3" t="s">
        <v>15</v>
      </c>
      <c r="F2926" s="3">
        <v>0</v>
      </c>
      <c r="G2926" s="3" t="s">
        <v>120</v>
      </c>
    </row>
    <row r="2927" spans="2:7" x14ac:dyDescent="0.25">
      <c r="B2927" s="3" t="s">
        <v>119</v>
      </c>
      <c r="C2927" s="2">
        <v>39232.26458333333</v>
      </c>
      <c r="D2927" s="3" t="s">
        <v>15</v>
      </c>
      <c r="E2927" s="3" t="s">
        <v>15</v>
      </c>
      <c r="F2927" s="3">
        <v>0</v>
      </c>
      <c r="G2927" s="3" t="s">
        <v>120</v>
      </c>
    </row>
    <row r="2928" spans="2:7" hidden="1" x14ac:dyDescent="0.25">
      <c r="B2928" s="3" t="s">
        <v>119</v>
      </c>
      <c r="C2928" s="2">
        <v>39245.652777777781</v>
      </c>
      <c r="D2928" s="3" t="s">
        <v>10</v>
      </c>
      <c r="E2928" s="3" t="s">
        <v>11</v>
      </c>
      <c r="F2928" s="3">
        <v>0</v>
      </c>
      <c r="G2928" s="3" t="s">
        <v>120</v>
      </c>
    </row>
    <row r="2929" spans="2:7" hidden="1" x14ac:dyDescent="0.25">
      <c r="B2929" s="3" t="s">
        <v>119</v>
      </c>
      <c r="C2929" s="2">
        <v>39325.036805555559</v>
      </c>
      <c r="D2929" s="3" t="s">
        <v>33</v>
      </c>
      <c r="E2929" s="3" t="s">
        <v>34</v>
      </c>
      <c r="F2929" s="3">
        <v>0</v>
      </c>
      <c r="G2929" s="3" t="s">
        <v>120</v>
      </c>
    </row>
    <row r="2930" spans="2:7" hidden="1" x14ac:dyDescent="0.25">
      <c r="B2930" s="3" t="s">
        <v>119</v>
      </c>
      <c r="C2930" s="2">
        <v>39326.65347222222</v>
      </c>
      <c r="D2930" s="3" t="s">
        <v>33</v>
      </c>
      <c r="E2930" s="3" t="s">
        <v>34</v>
      </c>
      <c r="F2930" s="3">
        <v>0</v>
      </c>
      <c r="G2930" s="3" t="s">
        <v>120</v>
      </c>
    </row>
    <row r="2931" spans="2:7" x14ac:dyDescent="0.25">
      <c r="B2931" s="3" t="s">
        <v>119</v>
      </c>
      <c r="C2931" s="2">
        <v>39377.414583333331</v>
      </c>
      <c r="D2931" s="3" t="s">
        <v>33</v>
      </c>
      <c r="E2931" s="3" t="s">
        <v>37</v>
      </c>
      <c r="F2931" s="3">
        <v>0</v>
      </c>
      <c r="G2931" s="3" t="s">
        <v>120</v>
      </c>
    </row>
    <row r="2932" spans="2:7" x14ac:dyDescent="0.25">
      <c r="B2932" s="3" t="s">
        <v>119</v>
      </c>
      <c r="C2932" s="2">
        <v>39378.520833333336</v>
      </c>
      <c r="D2932" s="3" t="s">
        <v>33</v>
      </c>
      <c r="E2932" s="3" t="s">
        <v>135</v>
      </c>
      <c r="F2932" s="3">
        <v>0</v>
      </c>
      <c r="G2932" s="3" t="s">
        <v>120</v>
      </c>
    </row>
    <row r="2933" spans="2:7" x14ac:dyDescent="0.25">
      <c r="B2933" s="3" t="s">
        <v>119</v>
      </c>
      <c r="C2933" s="2">
        <v>39388.517361111109</v>
      </c>
      <c r="D2933" s="3" t="s">
        <v>15</v>
      </c>
      <c r="E2933" s="3" t="s">
        <v>15</v>
      </c>
      <c r="F2933" s="3">
        <v>0</v>
      </c>
      <c r="G2933" s="3" t="s">
        <v>120</v>
      </c>
    </row>
    <row r="2934" spans="2:7" x14ac:dyDescent="0.25">
      <c r="B2934" s="3" t="s">
        <v>119</v>
      </c>
      <c r="C2934" s="2">
        <v>39532.520138888889</v>
      </c>
      <c r="D2934" s="3" t="s">
        <v>15</v>
      </c>
      <c r="E2934" s="3" t="s">
        <v>15</v>
      </c>
      <c r="F2934" s="3">
        <v>0</v>
      </c>
      <c r="G2934" s="3" t="s">
        <v>120</v>
      </c>
    </row>
    <row r="2935" spans="2:7" x14ac:dyDescent="0.25">
      <c r="B2935" s="3" t="s">
        <v>119</v>
      </c>
      <c r="C2935" s="2">
        <v>39694.646527777775</v>
      </c>
      <c r="D2935" s="3" t="s">
        <v>33</v>
      </c>
      <c r="E2935" s="3" t="s">
        <v>135</v>
      </c>
      <c r="F2935" s="3">
        <v>0</v>
      </c>
      <c r="G2935" s="3" t="s">
        <v>120</v>
      </c>
    </row>
    <row r="2936" spans="2:7" x14ac:dyDescent="0.25">
      <c r="B2936" s="3" t="s">
        <v>119</v>
      </c>
      <c r="C2936" s="2">
        <v>39719.654861111114</v>
      </c>
      <c r="D2936" s="3" t="s">
        <v>15</v>
      </c>
      <c r="E2936" s="3" t="s">
        <v>15</v>
      </c>
      <c r="F2936" s="3">
        <v>0</v>
      </c>
      <c r="G2936" s="3" t="s">
        <v>120</v>
      </c>
    </row>
    <row r="2937" spans="2:7" hidden="1" x14ac:dyDescent="0.25">
      <c r="B2937" s="3" t="s">
        <v>119</v>
      </c>
      <c r="C2937" s="2">
        <v>39815.763194444444</v>
      </c>
      <c r="D2937" s="3" t="s">
        <v>7</v>
      </c>
      <c r="E2937" s="3" t="s">
        <v>62</v>
      </c>
      <c r="F2937" s="3">
        <v>0</v>
      </c>
      <c r="G2937" s="3" t="s">
        <v>120</v>
      </c>
    </row>
    <row r="2938" spans="2:7" x14ac:dyDescent="0.25">
      <c r="B2938" s="3" t="s">
        <v>119</v>
      </c>
      <c r="C2938" s="2">
        <v>39843.486805555556</v>
      </c>
      <c r="D2938" s="3" t="s">
        <v>7</v>
      </c>
      <c r="E2938" s="3" t="s">
        <v>8</v>
      </c>
      <c r="F2938" s="3">
        <v>0</v>
      </c>
      <c r="G2938" s="3" t="s">
        <v>120</v>
      </c>
    </row>
    <row r="2939" spans="2:7" x14ac:dyDescent="0.25">
      <c r="B2939" s="3" t="s">
        <v>119</v>
      </c>
      <c r="C2939" s="2">
        <v>39903.381249999999</v>
      </c>
      <c r="D2939" s="3" t="s">
        <v>15</v>
      </c>
      <c r="E2939" s="3" t="s">
        <v>15</v>
      </c>
      <c r="F2939" s="3">
        <v>0</v>
      </c>
      <c r="G2939" s="3" t="s">
        <v>120</v>
      </c>
    </row>
    <row r="2940" spans="2:7" hidden="1" x14ac:dyDescent="0.25">
      <c r="B2940" s="3" t="s">
        <v>119</v>
      </c>
      <c r="C2940" s="2">
        <v>40051.87777777778</v>
      </c>
      <c r="D2940" s="3" t="s">
        <v>7</v>
      </c>
      <c r="E2940" s="3" t="s">
        <v>26</v>
      </c>
      <c r="F2940" s="3">
        <v>0</v>
      </c>
      <c r="G2940" s="3" t="s">
        <v>120</v>
      </c>
    </row>
    <row r="2941" spans="2:7" x14ac:dyDescent="0.25">
      <c r="B2941" s="3" t="s">
        <v>119</v>
      </c>
      <c r="C2941" s="2">
        <v>40145.071527777778</v>
      </c>
      <c r="D2941" s="3" t="s">
        <v>33</v>
      </c>
      <c r="E2941" s="3" t="s">
        <v>135</v>
      </c>
      <c r="F2941" s="3">
        <v>0</v>
      </c>
      <c r="G2941" s="3" t="s">
        <v>120</v>
      </c>
    </row>
    <row r="2942" spans="2:7" hidden="1" x14ac:dyDescent="0.25">
      <c r="B2942" s="3" t="s">
        <v>119</v>
      </c>
      <c r="C2942" s="2">
        <v>40274.459722222222</v>
      </c>
      <c r="D2942" s="3" t="s">
        <v>10</v>
      </c>
      <c r="E2942" s="3" t="s">
        <v>11</v>
      </c>
      <c r="F2942" s="3">
        <v>0</v>
      </c>
      <c r="G2942" s="3" t="s">
        <v>120</v>
      </c>
    </row>
    <row r="2943" spans="2:7" x14ac:dyDescent="0.25">
      <c r="B2943" s="3" t="s">
        <v>119</v>
      </c>
      <c r="C2943" s="2">
        <v>40362.583333333336</v>
      </c>
      <c r="D2943" s="3" t="s">
        <v>15</v>
      </c>
      <c r="E2943" s="3" t="s">
        <v>15</v>
      </c>
      <c r="F2943" s="3">
        <v>1</v>
      </c>
      <c r="G2943" s="3" t="s">
        <v>120</v>
      </c>
    </row>
    <row r="2944" spans="2:7" hidden="1" x14ac:dyDescent="0.25">
      <c r="B2944" s="3" t="s">
        <v>119</v>
      </c>
      <c r="C2944" s="2">
        <v>40454.196527777778</v>
      </c>
      <c r="D2944" s="3" t="s">
        <v>33</v>
      </c>
      <c r="E2944" s="3" t="s">
        <v>34</v>
      </c>
      <c r="F2944" s="3">
        <v>0</v>
      </c>
      <c r="G2944" s="3" t="s">
        <v>120</v>
      </c>
    </row>
    <row r="2945" spans="2:7" hidden="1" x14ac:dyDescent="0.25">
      <c r="B2945" s="3" t="s">
        <v>119</v>
      </c>
      <c r="C2945" s="2">
        <v>40486.383333333331</v>
      </c>
      <c r="D2945" s="3" t="s">
        <v>7</v>
      </c>
      <c r="E2945" s="3" t="s">
        <v>26</v>
      </c>
      <c r="F2945" s="3">
        <v>0</v>
      </c>
      <c r="G2945" s="3" t="s">
        <v>120</v>
      </c>
    </row>
    <row r="2946" spans="2:7" x14ac:dyDescent="0.25">
      <c r="B2946" s="3" t="s">
        <v>119</v>
      </c>
      <c r="C2946" s="2">
        <v>40728.62777777778</v>
      </c>
      <c r="D2946" s="3" t="s">
        <v>15</v>
      </c>
      <c r="E2946" s="3" t="s">
        <v>15</v>
      </c>
      <c r="F2946" s="3">
        <v>1</v>
      </c>
      <c r="G2946" s="3" t="s">
        <v>120</v>
      </c>
    </row>
    <row r="2947" spans="2:7" hidden="1" x14ac:dyDescent="0.25">
      <c r="B2947" s="3" t="s">
        <v>119</v>
      </c>
      <c r="C2947" s="2">
        <v>40730.720138888886</v>
      </c>
      <c r="D2947" s="3" t="s">
        <v>33</v>
      </c>
      <c r="E2947" s="3" t="s">
        <v>34</v>
      </c>
      <c r="F2947" s="3">
        <v>1</v>
      </c>
      <c r="G2947" s="3" t="s">
        <v>120</v>
      </c>
    </row>
    <row r="2948" spans="2:7" hidden="1" x14ac:dyDescent="0.25">
      <c r="B2948" s="3" t="s">
        <v>119</v>
      </c>
      <c r="C2948" s="2">
        <v>40776.615277777775</v>
      </c>
      <c r="D2948" s="3" t="s">
        <v>10</v>
      </c>
      <c r="E2948" s="3" t="s">
        <v>11</v>
      </c>
      <c r="F2948" s="3">
        <v>0</v>
      </c>
      <c r="G2948" s="3" t="s">
        <v>120</v>
      </c>
    </row>
    <row r="2949" spans="2:7" x14ac:dyDescent="0.25">
      <c r="B2949" s="3" t="s">
        <v>119</v>
      </c>
      <c r="C2949" s="2">
        <v>40783.619444444441</v>
      </c>
      <c r="D2949" s="3" t="s">
        <v>33</v>
      </c>
      <c r="E2949" s="3" t="s">
        <v>37</v>
      </c>
      <c r="F2949" s="3">
        <v>0</v>
      </c>
      <c r="G2949" s="3" t="s">
        <v>120</v>
      </c>
    </row>
    <row r="2950" spans="2:7" x14ac:dyDescent="0.25">
      <c r="B2950" s="3" t="s">
        <v>119</v>
      </c>
      <c r="C2950" s="2">
        <v>40818.702777777777</v>
      </c>
      <c r="D2950" s="3" t="s">
        <v>15</v>
      </c>
      <c r="E2950" s="3" t="s">
        <v>15</v>
      </c>
      <c r="F2950" s="3">
        <v>0</v>
      </c>
      <c r="G2950" s="3" t="s">
        <v>120</v>
      </c>
    </row>
    <row r="2951" spans="2:7" x14ac:dyDescent="0.25">
      <c r="B2951" s="3" t="s">
        <v>119</v>
      </c>
      <c r="C2951" s="2">
        <v>40827.347916666666</v>
      </c>
      <c r="D2951" s="3" t="s">
        <v>7</v>
      </c>
      <c r="E2951" s="3" t="s">
        <v>8</v>
      </c>
      <c r="F2951" s="3">
        <v>0</v>
      </c>
      <c r="G2951" s="3" t="s">
        <v>120</v>
      </c>
    </row>
    <row r="2952" spans="2:7" x14ac:dyDescent="0.25">
      <c r="B2952" s="3" t="s">
        <v>119</v>
      </c>
      <c r="C2952" s="2">
        <v>40879.558333333334</v>
      </c>
      <c r="D2952" s="3" t="s">
        <v>7</v>
      </c>
      <c r="E2952" s="3" t="s">
        <v>8</v>
      </c>
      <c r="F2952" s="3">
        <v>0</v>
      </c>
      <c r="G2952" s="3" t="s">
        <v>120</v>
      </c>
    </row>
    <row r="2953" spans="2:7" hidden="1" x14ac:dyDescent="0.25">
      <c r="B2953" s="3" t="s">
        <v>119</v>
      </c>
      <c r="C2953" s="2">
        <v>40936.527777777781</v>
      </c>
      <c r="D2953" s="3" t="s">
        <v>7</v>
      </c>
      <c r="E2953" s="3" t="s">
        <v>87</v>
      </c>
      <c r="F2953" s="3">
        <v>0</v>
      </c>
      <c r="G2953" s="3" t="s">
        <v>120</v>
      </c>
    </row>
    <row r="2954" spans="2:7" x14ac:dyDescent="0.25">
      <c r="B2954" s="3" t="s">
        <v>119</v>
      </c>
      <c r="C2954" s="2">
        <v>41025.18472222222</v>
      </c>
      <c r="D2954" s="3" t="s">
        <v>15</v>
      </c>
      <c r="E2954" s="3" t="s">
        <v>15</v>
      </c>
      <c r="F2954" s="3">
        <v>0</v>
      </c>
      <c r="G2954" s="3" t="s">
        <v>120</v>
      </c>
    </row>
    <row r="2955" spans="2:7" x14ac:dyDescent="0.25">
      <c r="B2955" s="3" t="s">
        <v>119</v>
      </c>
      <c r="C2955" s="2">
        <v>41063.326388888891</v>
      </c>
      <c r="D2955" s="3" t="s">
        <v>15</v>
      </c>
      <c r="E2955" s="3" t="s">
        <v>15</v>
      </c>
      <c r="F2955" s="3">
        <v>0</v>
      </c>
      <c r="G2955" s="3" t="s">
        <v>120</v>
      </c>
    </row>
    <row r="2956" spans="2:7" x14ac:dyDescent="0.25">
      <c r="B2956" s="3" t="s">
        <v>119</v>
      </c>
      <c r="C2956" s="2">
        <v>41066.316666666666</v>
      </c>
      <c r="D2956" s="3" t="s">
        <v>15</v>
      </c>
      <c r="E2956" s="3" t="s">
        <v>15</v>
      </c>
      <c r="F2956" s="3">
        <v>0</v>
      </c>
      <c r="G2956" s="3" t="s">
        <v>120</v>
      </c>
    </row>
    <row r="2957" spans="2:7" x14ac:dyDescent="0.25">
      <c r="B2957" s="3" t="s">
        <v>119</v>
      </c>
      <c r="C2957" s="2">
        <v>41079.790972222225</v>
      </c>
      <c r="D2957" s="3" t="s">
        <v>15</v>
      </c>
      <c r="E2957" s="3" t="s">
        <v>15</v>
      </c>
      <c r="F2957" s="3">
        <v>0</v>
      </c>
      <c r="G2957" s="3" t="s">
        <v>120</v>
      </c>
    </row>
    <row r="2958" spans="2:7" x14ac:dyDescent="0.25">
      <c r="B2958" s="3" t="s">
        <v>119</v>
      </c>
      <c r="C2958" s="2">
        <v>41094.945138888892</v>
      </c>
      <c r="D2958" s="3" t="s">
        <v>15</v>
      </c>
      <c r="E2958" s="3" t="s">
        <v>15</v>
      </c>
      <c r="F2958" s="3">
        <v>1</v>
      </c>
      <c r="G2958" s="3" t="s">
        <v>120</v>
      </c>
    </row>
    <row r="2959" spans="2:7" hidden="1" x14ac:dyDescent="0.25">
      <c r="B2959" s="3" t="s">
        <v>119</v>
      </c>
      <c r="C2959" s="2">
        <v>41109.569444444445</v>
      </c>
      <c r="D2959" s="3" t="s">
        <v>10</v>
      </c>
      <c r="E2959" s="3" t="s">
        <v>11</v>
      </c>
      <c r="F2959" s="3">
        <v>0</v>
      </c>
      <c r="G2959" s="3" t="s">
        <v>120</v>
      </c>
    </row>
    <row r="2960" spans="2:7" x14ac:dyDescent="0.25">
      <c r="B2960" s="3" t="s">
        <v>119</v>
      </c>
      <c r="C2960" s="2">
        <v>41124.910416666666</v>
      </c>
      <c r="D2960" s="3" t="s">
        <v>7</v>
      </c>
      <c r="E2960" s="3" t="s">
        <v>16</v>
      </c>
      <c r="F2960" s="3">
        <v>0</v>
      </c>
      <c r="G2960" s="3" t="s">
        <v>120</v>
      </c>
    </row>
    <row r="2961" spans="2:7" hidden="1" x14ac:dyDescent="0.25">
      <c r="B2961" s="3" t="s">
        <v>119</v>
      </c>
      <c r="C2961" s="2">
        <v>41132.618055555555</v>
      </c>
      <c r="D2961" s="3" t="s">
        <v>7</v>
      </c>
      <c r="E2961" s="3" t="s">
        <v>14</v>
      </c>
      <c r="F2961" s="3">
        <v>0</v>
      </c>
      <c r="G2961" s="3" t="s">
        <v>120</v>
      </c>
    </row>
    <row r="2962" spans="2:7" x14ac:dyDescent="0.25">
      <c r="B2962" s="3" t="s">
        <v>119</v>
      </c>
      <c r="C2962" s="2">
        <v>41134.70208333333</v>
      </c>
      <c r="D2962" s="3" t="s">
        <v>15</v>
      </c>
      <c r="E2962" s="3" t="s">
        <v>15</v>
      </c>
      <c r="F2962" s="3">
        <v>0</v>
      </c>
      <c r="G2962" s="3" t="s">
        <v>120</v>
      </c>
    </row>
    <row r="2963" spans="2:7" x14ac:dyDescent="0.25">
      <c r="B2963" s="3" t="s">
        <v>119</v>
      </c>
      <c r="C2963" s="2">
        <v>41181.472222222219</v>
      </c>
      <c r="D2963" s="3" t="s">
        <v>15</v>
      </c>
      <c r="E2963" s="3" t="s">
        <v>15</v>
      </c>
      <c r="F2963" s="3">
        <v>0</v>
      </c>
      <c r="G2963" s="3" t="s">
        <v>120</v>
      </c>
    </row>
    <row r="2964" spans="2:7" x14ac:dyDescent="0.25">
      <c r="B2964" s="3" t="s">
        <v>119</v>
      </c>
      <c r="C2964" s="2">
        <v>41205.44027777778</v>
      </c>
      <c r="D2964" s="3" t="s">
        <v>15</v>
      </c>
      <c r="E2964" s="3" t="s">
        <v>15</v>
      </c>
      <c r="F2964" s="3">
        <v>0</v>
      </c>
      <c r="G2964" s="3" t="s">
        <v>120</v>
      </c>
    </row>
    <row r="2965" spans="2:7" x14ac:dyDescent="0.25">
      <c r="B2965" s="3" t="s">
        <v>119</v>
      </c>
      <c r="C2965" s="2">
        <v>41279.959027777775</v>
      </c>
      <c r="D2965" s="3" t="s">
        <v>15</v>
      </c>
      <c r="E2965" s="3" t="s">
        <v>15</v>
      </c>
      <c r="F2965" s="3">
        <v>0</v>
      </c>
      <c r="G2965" s="3" t="s">
        <v>120</v>
      </c>
    </row>
    <row r="2966" spans="2:7" hidden="1" x14ac:dyDescent="0.25">
      <c r="B2966" s="3" t="s">
        <v>119</v>
      </c>
      <c r="C2966" s="2">
        <v>41400.791666666664</v>
      </c>
      <c r="D2966" s="3" t="s">
        <v>10</v>
      </c>
      <c r="E2966" s="3" t="s">
        <v>11</v>
      </c>
      <c r="F2966" s="3">
        <v>0</v>
      </c>
      <c r="G2966" s="3" t="s">
        <v>120</v>
      </c>
    </row>
    <row r="2967" spans="2:7" x14ac:dyDescent="0.25">
      <c r="B2967" s="3" t="s">
        <v>119</v>
      </c>
      <c r="C2967" s="2">
        <v>41453.701388888891</v>
      </c>
      <c r="D2967" s="3" t="s">
        <v>33</v>
      </c>
      <c r="E2967" s="3" t="s">
        <v>135</v>
      </c>
      <c r="F2967" s="3">
        <v>0</v>
      </c>
      <c r="G2967" s="3" t="s">
        <v>120</v>
      </c>
    </row>
    <row r="2968" spans="2:7" x14ac:dyDescent="0.25">
      <c r="B2968" s="3" t="s">
        <v>119</v>
      </c>
      <c r="C2968" s="2">
        <v>41453.747916666667</v>
      </c>
      <c r="D2968" s="3" t="s">
        <v>33</v>
      </c>
      <c r="E2968" s="3" t="s">
        <v>135</v>
      </c>
      <c r="F2968" s="3">
        <v>0</v>
      </c>
      <c r="G2968" s="3" t="s">
        <v>120</v>
      </c>
    </row>
    <row r="2969" spans="2:7" hidden="1" x14ac:dyDescent="0.25">
      <c r="B2969" s="3" t="s">
        <v>119</v>
      </c>
      <c r="C2969" s="2">
        <v>41455.634027777778</v>
      </c>
      <c r="D2969" s="3" t="s">
        <v>33</v>
      </c>
      <c r="E2969" s="3" t="s">
        <v>139</v>
      </c>
      <c r="F2969" s="3">
        <v>0</v>
      </c>
      <c r="G2969" s="3" t="s">
        <v>120</v>
      </c>
    </row>
    <row r="2970" spans="2:7" x14ac:dyDescent="0.25">
      <c r="B2970" s="3" t="s">
        <v>119</v>
      </c>
      <c r="C2970" s="2">
        <v>41519.607638888891</v>
      </c>
      <c r="D2970" s="3" t="s">
        <v>33</v>
      </c>
      <c r="E2970" s="3" t="s">
        <v>135</v>
      </c>
      <c r="F2970" s="3">
        <v>0</v>
      </c>
      <c r="G2970" s="3" t="s">
        <v>120</v>
      </c>
    </row>
    <row r="2971" spans="2:7" hidden="1" x14ac:dyDescent="0.25">
      <c r="B2971" s="3" t="s">
        <v>119</v>
      </c>
      <c r="C2971" s="2">
        <v>41734.27847222222</v>
      </c>
      <c r="D2971" s="3" t="s">
        <v>10</v>
      </c>
      <c r="E2971" s="3" t="s">
        <v>11</v>
      </c>
      <c r="F2971" s="3">
        <v>0</v>
      </c>
      <c r="G2971" s="3" t="s">
        <v>120</v>
      </c>
    </row>
    <row r="2972" spans="2:7" hidden="1" x14ac:dyDescent="0.25">
      <c r="B2972" s="3" t="s">
        <v>119</v>
      </c>
      <c r="C2972" s="2">
        <v>41758.363888888889</v>
      </c>
      <c r="D2972" s="3" t="s">
        <v>33</v>
      </c>
      <c r="E2972" s="3" t="s">
        <v>178</v>
      </c>
      <c r="F2972" s="3">
        <v>0</v>
      </c>
      <c r="G2972" s="3" t="s">
        <v>120</v>
      </c>
    </row>
    <row r="2973" spans="2:7" hidden="1" x14ac:dyDescent="0.25">
      <c r="B2973" s="3" t="s">
        <v>119</v>
      </c>
      <c r="C2973" s="2">
        <v>41852.585416666669</v>
      </c>
      <c r="D2973" s="3" t="s">
        <v>33</v>
      </c>
      <c r="E2973" s="3" t="s">
        <v>34</v>
      </c>
      <c r="F2973" s="3">
        <v>0</v>
      </c>
      <c r="G2973" s="3" t="s">
        <v>120</v>
      </c>
    </row>
    <row r="2974" spans="2:7" x14ac:dyDescent="0.25">
      <c r="B2974" s="3" t="s">
        <v>119</v>
      </c>
      <c r="C2974" s="2">
        <v>41886.212500000001</v>
      </c>
      <c r="D2974" s="3" t="s">
        <v>15</v>
      </c>
      <c r="E2974" s="3" t="s">
        <v>15</v>
      </c>
      <c r="F2974" s="3">
        <v>0</v>
      </c>
      <c r="G2974" s="3" t="s">
        <v>120</v>
      </c>
    </row>
    <row r="2975" spans="2:7" x14ac:dyDescent="0.25">
      <c r="B2975" s="3" t="s">
        <v>119</v>
      </c>
      <c r="C2975" s="2">
        <v>41955.446527777778</v>
      </c>
      <c r="D2975" s="3" t="s">
        <v>15</v>
      </c>
      <c r="E2975" s="3" t="s">
        <v>15</v>
      </c>
      <c r="F2975" s="3">
        <v>0</v>
      </c>
      <c r="G2975" s="3" t="s">
        <v>120</v>
      </c>
    </row>
    <row r="2976" spans="2:7" hidden="1" x14ac:dyDescent="0.25">
      <c r="B2976" s="3" t="s">
        <v>119</v>
      </c>
      <c r="C2976" s="2">
        <v>42006.616666666669</v>
      </c>
      <c r="D2976" s="3" t="s">
        <v>7</v>
      </c>
      <c r="E2976" s="3" t="s">
        <v>26</v>
      </c>
      <c r="F2976" s="3">
        <v>0</v>
      </c>
      <c r="G2976" s="3" t="s">
        <v>120</v>
      </c>
    </row>
    <row r="2977" spans="2:7" x14ac:dyDescent="0.25">
      <c r="B2977" s="3" t="s">
        <v>121</v>
      </c>
      <c r="C2977" s="2">
        <v>38538.23541666667</v>
      </c>
      <c r="D2977" s="3" t="s">
        <v>15</v>
      </c>
      <c r="E2977" s="3" t="s">
        <v>15</v>
      </c>
      <c r="F2977" s="3">
        <v>1</v>
      </c>
      <c r="G2977" s="3" t="s">
        <v>122</v>
      </c>
    </row>
    <row r="2978" spans="2:7" x14ac:dyDescent="0.25">
      <c r="B2978" s="3" t="s">
        <v>121</v>
      </c>
      <c r="C2978" s="2">
        <v>38551.695833333331</v>
      </c>
      <c r="D2978" s="3" t="s">
        <v>15</v>
      </c>
      <c r="E2978" s="3" t="s">
        <v>15</v>
      </c>
      <c r="F2978" s="3">
        <v>0</v>
      </c>
      <c r="G2978" s="3" t="s">
        <v>122</v>
      </c>
    </row>
    <row r="2979" spans="2:7" x14ac:dyDescent="0.25">
      <c r="B2979" s="3" t="s">
        <v>121</v>
      </c>
      <c r="C2979" s="2">
        <v>38551.769444444442</v>
      </c>
      <c r="D2979" s="3" t="s">
        <v>15</v>
      </c>
      <c r="E2979" s="3" t="s">
        <v>15</v>
      </c>
      <c r="F2979" s="3">
        <v>0</v>
      </c>
      <c r="G2979" s="3" t="s">
        <v>122</v>
      </c>
    </row>
    <row r="2980" spans="2:7" hidden="1" x14ac:dyDescent="0.25">
      <c r="B2980" s="3" t="s">
        <v>121</v>
      </c>
      <c r="C2980" s="2">
        <v>38565.546527777777</v>
      </c>
      <c r="D2980" s="3" t="s">
        <v>33</v>
      </c>
      <c r="E2980" s="3" t="s">
        <v>34</v>
      </c>
      <c r="F2980" s="3">
        <v>0</v>
      </c>
      <c r="G2980" s="3" t="s">
        <v>122</v>
      </c>
    </row>
    <row r="2981" spans="2:7" hidden="1" x14ac:dyDescent="0.25">
      <c r="B2981" s="3" t="s">
        <v>121</v>
      </c>
      <c r="C2981" s="2">
        <v>38856.527777777781</v>
      </c>
      <c r="D2981" s="3" t="s">
        <v>12</v>
      </c>
      <c r="E2981" s="3" t="s">
        <v>13</v>
      </c>
      <c r="F2981" s="3">
        <v>0</v>
      </c>
      <c r="G2981" s="3" t="s">
        <v>122</v>
      </c>
    </row>
    <row r="2982" spans="2:7" hidden="1" x14ac:dyDescent="0.25">
      <c r="B2982" s="3" t="s">
        <v>121</v>
      </c>
      <c r="C2982" s="2">
        <v>38867.961805555555</v>
      </c>
      <c r="D2982" s="3" t="s">
        <v>10</v>
      </c>
      <c r="E2982" s="3" t="s">
        <v>72</v>
      </c>
      <c r="F2982" s="3">
        <v>0</v>
      </c>
      <c r="G2982" s="3" t="s">
        <v>122</v>
      </c>
    </row>
    <row r="2983" spans="2:7" hidden="1" x14ac:dyDescent="0.25">
      <c r="B2983" s="3" t="s">
        <v>121</v>
      </c>
      <c r="C2983" s="2">
        <v>38913.62777777778</v>
      </c>
      <c r="D2983" s="3" t="s">
        <v>33</v>
      </c>
      <c r="E2983" s="3" t="s">
        <v>34</v>
      </c>
      <c r="F2983" s="3">
        <v>1</v>
      </c>
      <c r="G2983" s="3" t="s">
        <v>122</v>
      </c>
    </row>
    <row r="2984" spans="2:7" hidden="1" x14ac:dyDescent="0.25">
      <c r="B2984" s="3" t="s">
        <v>121</v>
      </c>
      <c r="C2984" s="2">
        <v>39004.088888888888</v>
      </c>
      <c r="D2984" s="3" t="s">
        <v>33</v>
      </c>
      <c r="E2984" s="3" t="s">
        <v>34</v>
      </c>
      <c r="F2984" s="3">
        <v>0</v>
      </c>
      <c r="G2984" s="3" t="s">
        <v>122</v>
      </c>
    </row>
    <row r="2985" spans="2:7" x14ac:dyDescent="0.25">
      <c r="B2985" s="3" t="s">
        <v>121</v>
      </c>
      <c r="C2985" s="2">
        <v>39036.531944444447</v>
      </c>
      <c r="D2985" s="3" t="s">
        <v>15</v>
      </c>
      <c r="E2985" s="3" t="s">
        <v>15</v>
      </c>
      <c r="F2985" s="3">
        <v>0</v>
      </c>
      <c r="G2985" s="3" t="s">
        <v>122</v>
      </c>
    </row>
    <row r="2986" spans="2:7" x14ac:dyDescent="0.25">
      <c r="B2986" s="3" t="s">
        <v>121</v>
      </c>
      <c r="C2986" s="2">
        <v>39309.679166666669</v>
      </c>
      <c r="D2986" s="3" t="s">
        <v>15</v>
      </c>
      <c r="E2986" s="3" t="s">
        <v>15</v>
      </c>
      <c r="F2986" s="3">
        <v>0</v>
      </c>
      <c r="G2986" s="3" t="s">
        <v>122</v>
      </c>
    </row>
    <row r="2987" spans="2:7" x14ac:dyDescent="0.25">
      <c r="B2987" s="3" t="s">
        <v>121</v>
      </c>
      <c r="C2987" s="2">
        <v>39681.856249999997</v>
      </c>
      <c r="D2987" s="3" t="s">
        <v>15</v>
      </c>
      <c r="E2987" s="3" t="s">
        <v>15</v>
      </c>
      <c r="F2987" s="3">
        <v>0</v>
      </c>
      <c r="G2987" s="3" t="s">
        <v>122</v>
      </c>
    </row>
    <row r="2988" spans="2:7" x14ac:dyDescent="0.25">
      <c r="B2988" s="3" t="s">
        <v>121</v>
      </c>
      <c r="C2988" s="2">
        <v>39694.691666666666</v>
      </c>
      <c r="D2988" s="3" t="s">
        <v>7</v>
      </c>
      <c r="E2988" s="3" t="s">
        <v>16</v>
      </c>
      <c r="F2988" s="3">
        <v>0</v>
      </c>
      <c r="G2988" s="3" t="s">
        <v>122</v>
      </c>
    </row>
    <row r="2989" spans="2:7" x14ac:dyDescent="0.25">
      <c r="B2989" s="3" t="s">
        <v>121</v>
      </c>
      <c r="C2989" s="2">
        <v>39735.202777777777</v>
      </c>
      <c r="D2989" s="3" t="s">
        <v>15</v>
      </c>
      <c r="E2989" s="3" t="s">
        <v>15</v>
      </c>
      <c r="F2989" s="3">
        <v>0</v>
      </c>
      <c r="G2989" s="3" t="s">
        <v>122</v>
      </c>
    </row>
    <row r="2990" spans="2:7" x14ac:dyDescent="0.25">
      <c r="B2990" s="3" t="s">
        <v>121</v>
      </c>
      <c r="C2990" s="2">
        <v>39854.290972222225</v>
      </c>
      <c r="D2990" s="3" t="s">
        <v>15</v>
      </c>
      <c r="E2990" s="3" t="s">
        <v>15</v>
      </c>
      <c r="F2990" s="3">
        <v>0</v>
      </c>
      <c r="G2990" s="3" t="s">
        <v>122</v>
      </c>
    </row>
    <row r="2991" spans="2:7" hidden="1" x14ac:dyDescent="0.25">
      <c r="B2991" s="3" t="s">
        <v>121</v>
      </c>
      <c r="C2991" s="2">
        <v>40047.313194444447</v>
      </c>
      <c r="D2991" s="3" t="s">
        <v>7</v>
      </c>
      <c r="E2991" s="3" t="s">
        <v>62</v>
      </c>
      <c r="F2991" s="3">
        <v>0</v>
      </c>
      <c r="G2991" s="3" t="s">
        <v>122</v>
      </c>
    </row>
    <row r="2992" spans="2:7" x14ac:dyDescent="0.25">
      <c r="B2992" s="3" t="s">
        <v>121</v>
      </c>
      <c r="C2992" s="2">
        <v>40124.122916666667</v>
      </c>
      <c r="D2992" s="3" t="s">
        <v>15</v>
      </c>
      <c r="E2992" s="3" t="s">
        <v>15</v>
      </c>
      <c r="F2992" s="3">
        <v>0</v>
      </c>
      <c r="G2992" s="3" t="s">
        <v>122</v>
      </c>
    </row>
    <row r="2993" spans="2:7" x14ac:dyDescent="0.25">
      <c r="B2993" s="3" t="s">
        <v>121</v>
      </c>
      <c r="C2993" s="2">
        <v>40147.379166666666</v>
      </c>
      <c r="D2993" s="3" t="s">
        <v>7</v>
      </c>
      <c r="E2993" s="3" t="s">
        <v>19</v>
      </c>
      <c r="F2993" s="3">
        <v>0</v>
      </c>
      <c r="G2993" s="3" t="s">
        <v>122</v>
      </c>
    </row>
    <row r="2994" spans="2:7" x14ac:dyDescent="0.25">
      <c r="B2994" s="3" t="s">
        <v>121</v>
      </c>
      <c r="C2994" s="2">
        <v>40154.584027777775</v>
      </c>
      <c r="D2994" s="3" t="s">
        <v>33</v>
      </c>
      <c r="E2994" s="3" t="s">
        <v>135</v>
      </c>
      <c r="F2994" s="3">
        <v>0</v>
      </c>
      <c r="G2994" s="3" t="s">
        <v>122</v>
      </c>
    </row>
    <row r="2995" spans="2:7" x14ac:dyDescent="0.25">
      <c r="B2995" s="3" t="s">
        <v>121</v>
      </c>
      <c r="C2995" s="2">
        <v>40160.283333333333</v>
      </c>
      <c r="D2995" s="3" t="s">
        <v>15</v>
      </c>
      <c r="E2995" s="3" t="s">
        <v>15</v>
      </c>
      <c r="F2995" s="3">
        <v>0</v>
      </c>
      <c r="G2995" s="3" t="s">
        <v>122</v>
      </c>
    </row>
    <row r="2996" spans="2:7" hidden="1" x14ac:dyDescent="0.25">
      <c r="B2996" s="3" t="s">
        <v>121</v>
      </c>
      <c r="C2996" s="2">
        <v>40169.37777777778</v>
      </c>
      <c r="D2996" s="3" t="s">
        <v>33</v>
      </c>
      <c r="E2996" s="3" t="s">
        <v>139</v>
      </c>
      <c r="F2996" s="3">
        <v>0</v>
      </c>
      <c r="G2996" s="3" t="s">
        <v>122</v>
      </c>
    </row>
    <row r="2997" spans="2:7" x14ac:dyDescent="0.25">
      <c r="B2997" s="3" t="s">
        <v>121</v>
      </c>
      <c r="C2997" s="2">
        <v>40197.677777777775</v>
      </c>
      <c r="D2997" s="3" t="s">
        <v>7</v>
      </c>
      <c r="E2997" s="3" t="s">
        <v>81</v>
      </c>
      <c r="F2997" s="3">
        <v>0</v>
      </c>
      <c r="G2997" s="3" t="s">
        <v>122</v>
      </c>
    </row>
    <row r="2998" spans="2:7" hidden="1" x14ac:dyDescent="0.25">
      <c r="B2998" s="3" t="s">
        <v>121</v>
      </c>
      <c r="C2998" s="2">
        <v>40576.375694444447</v>
      </c>
      <c r="D2998" s="3" t="s">
        <v>7</v>
      </c>
      <c r="E2998" s="3" t="s">
        <v>62</v>
      </c>
      <c r="F2998" s="3">
        <v>0</v>
      </c>
      <c r="G2998" s="3" t="s">
        <v>122</v>
      </c>
    </row>
    <row r="2999" spans="2:7" x14ac:dyDescent="0.25">
      <c r="B2999" s="3" t="s">
        <v>121</v>
      </c>
      <c r="C2999" s="2">
        <v>40782.425694444442</v>
      </c>
      <c r="D2999" s="3" t="s">
        <v>15</v>
      </c>
      <c r="E2999" s="3" t="s">
        <v>15</v>
      </c>
      <c r="F2999" s="3">
        <v>0</v>
      </c>
      <c r="G2999" s="3" t="s">
        <v>122</v>
      </c>
    </row>
    <row r="3000" spans="2:7" hidden="1" x14ac:dyDescent="0.25">
      <c r="B3000" s="3" t="s">
        <v>121</v>
      </c>
      <c r="C3000" s="2">
        <v>40783.619444444441</v>
      </c>
      <c r="D3000" s="3" t="s">
        <v>33</v>
      </c>
      <c r="E3000" s="3" t="s">
        <v>34</v>
      </c>
      <c r="F3000" s="3">
        <v>0</v>
      </c>
      <c r="G3000" s="3" t="s">
        <v>122</v>
      </c>
    </row>
    <row r="3001" spans="2:7" x14ac:dyDescent="0.25">
      <c r="B3001" s="3" t="s">
        <v>121</v>
      </c>
      <c r="C3001" s="2">
        <v>40828.681944444441</v>
      </c>
      <c r="D3001" s="3" t="s">
        <v>15</v>
      </c>
      <c r="E3001" s="3" t="s">
        <v>15</v>
      </c>
      <c r="F3001" s="3">
        <v>0</v>
      </c>
      <c r="G3001" s="3" t="s">
        <v>122</v>
      </c>
    </row>
    <row r="3002" spans="2:7" hidden="1" x14ac:dyDescent="0.25">
      <c r="B3002" s="3" t="s">
        <v>121</v>
      </c>
      <c r="C3002" s="2">
        <v>41120.615972222222</v>
      </c>
      <c r="D3002" s="3" t="s">
        <v>33</v>
      </c>
      <c r="E3002" s="3" t="s">
        <v>34</v>
      </c>
      <c r="F3002" s="3">
        <v>0</v>
      </c>
      <c r="G3002" s="3" t="s">
        <v>122</v>
      </c>
    </row>
    <row r="3003" spans="2:7" hidden="1" x14ac:dyDescent="0.25">
      <c r="B3003" s="3" t="s">
        <v>121</v>
      </c>
      <c r="C3003" s="2">
        <v>41134.286805555559</v>
      </c>
      <c r="D3003" s="3" t="s">
        <v>10</v>
      </c>
      <c r="E3003" s="3" t="s">
        <v>11</v>
      </c>
      <c r="F3003" s="3">
        <v>0</v>
      </c>
      <c r="G3003" s="3" t="s">
        <v>122</v>
      </c>
    </row>
    <row r="3004" spans="2:7" hidden="1" x14ac:dyDescent="0.25">
      <c r="B3004" s="3" t="s">
        <v>121</v>
      </c>
      <c r="C3004" s="2">
        <v>41401.31527777778</v>
      </c>
      <c r="D3004" s="3" t="s">
        <v>10</v>
      </c>
      <c r="E3004" s="3" t="s">
        <v>11</v>
      </c>
      <c r="F3004" s="3">
        <v>0</v>
      </c>
      <c r="G3004" s="3" t="s">
        <v>122</v>
      </c>
    </row>
    <row r="3005" spans="2:7" x14ac:dyDescent="0.25">
      <c r="B3005" s="3" t="s">
        <v>121</v>
      </c>
      <c r="C3005" s="2">
        <v>41419.679166666669</v>
      </c>
      <c r="D3005" s="3" t="s">
        <v>15</v>
      </c>
      <c r="E3005" s="3" t="s">
        <v>15</v>
      </c>
      <c r="F3005" s="3">
        <v>0</v>
      </c>
      <c r="G3005" s="3" t="s">
        <v>122</v>
      </c>
    </row>
    <row r="3006" spans="2:7" x14ac:dyDescent="0.25">
      <c r="B3006" s="3" t="s">
        <v>121</v>
      </c>
      <c r="C3006" s="2">
        <v>41456.32916666667</v>
      </c>
      <c r="D3006" s="3" t="s">
        <v>15</v>
      </c>
      <c r="E3006" s="3" t="s">
        <v>15</v>
      </c>
      <c r="F3006" s="3">
        <v>0</v>
      </c>
      <c r="G3006" s="3" t="s">
        <v>122</v>
      </c>
    </row>
    <row r="3007" spans="2:7" hidden="1" x14ac:dyDescent="0.25">
      <c r="B3007" s="3" t="s">
        <v>121</v>
      </c>
      <c r="C3007" s="2">
        <v>41525.291666666664</v>
      </c>
      <c r="D3007" s="3" t="s">
        <v>33</v>
      </c>
      <c r="E3007" s="3" t="s">
        <v>153</v>
      </c>
      <c r="F3007" s="3">
        <v>0</v>
      </c>
      <c r="G3007" s="3" t="s">
        <v>122</v>
      </c>
    </row>
    <row r="3008" spans="2:7" x14ac:dyDescent="0.25">
      <c r="B3008" s="3" t="s">
        <v>121</v>
      </c>
      <c r="C3008" s="2">
        <v>41759.42083333333</v>
      </c>
      <c r="D3008" s="3" t="s">
        <v>33</v>
      </c>
      <c r="E3008" s="3" t="s">
        <v>135</v>
      </c>
      <c r="F3008" s="3">
        <v>0</v>
      </c>
      <c r="G3008" s="3" t="s">
        <v>122</v>
      </c>
    </row>
    <row r="3009" spans="2:7" hidden="1" x14ac:dyDescent="0.25">
      <c r="B3009" s="3" t="s">
        <v>121</v>
      </c>
      <c r="C3009" s="2">
        <v>41841.65347222222</v>
      </c>
      <c r="D3009" s="3" t="s">
        <v>10</v>
      </c>
      <c r="E3009" s="3" t="s">
        <v>72</v>
      </c>
      <c r="F3009" s="3">
        <v>0</v>
      </c>
      <c r="G3009" s="3" t="s">
        <v>122</v>
      </c>
    </row>
    <row r="3010" spans="2:7" x14ac:dyDescent="0.25">
      <c r="B3010" s="3" t="s">
        <v>121</v>
      </c>
      <c r="C3010" s="2">
        <v>41868.707638888889</v>
      </c>
      <c r="D3010" s="3" t="s">
        <v>15</v>
      </c>
      <c r="E3010" s="3" t="s">
        <v>15</v>
      </c>
      <c r="F3010" s="3">
        <v>0</v>
      </c>
      <c r="G3010" s="3" t="s">
        <v>122</v>
      </c>
    </row>
    <row r="3011" spans="2:7" x14ac:dyDescent="0.25">
      <c r="B3011" s="3" t="s">
        <v>121</v>
      </c>
      <c r="C3011" s="2">
        <v>42061.267361111109</v>
      </c>
      <c r="D3011" s="3" t="s">
        <v>7</v>
      </c>
      <c r="E3011" s="3" t="s">
        <v>8</v>
      </c>
      <c r="F3011" s="3">
        <v>0</v>
      </c>
      <c r="G3011" s="3" t="s">
        <v>122</v>
      </c>
    </row>
    <row r="3012" spans="2:7" hidden="1" x14ac:dyDescent="0.25">
      <c r="B3012" s="3" t="s">
        <v>123</v>
      </c>
      <c r="C3012" s="2">
        <v>38405.474305555559</v>
      </c>
      <c r="D3012" s="3" t="s">
        <v>33</v>
      </c>
      <c r="E3012" s="3" t="s">
        <v>151</v>
      </c>
      <c r="F3012" s="3">
        <v>0</v>
      </c>
      <c r="G3012" s="3" t="s">
        <v>45</v>
      </c>
    </row>
    <row r="3013" spans="2:7" hidden="1" x14ac:dyDescent="0.25">
      <c r="B3013" s="3" t="s">
        <v>123</v>
      </c>
      <c r="C3013" s="2">
        <v>38681.661805555559</v>
      </c>
      <c r="D3013" s="3" t="s">
        <v>28</v>
      </c>
      <c r="E3013" s="3" t="s">
        <v>160</v>
      </c>
      <c r="F3013" s="3">
        <v>0</v>
      </c>
      <c r="G3013" s="3" t="s">
        <v>45</v>
      </c>
    </row>
    <row r="3014" spans="2:7" hidden="1" x14ac:dyDescent="0.25">
      <c r="B3014" s="3" t="s">
        <v>123</v>
      </c>
      <c r="C3014" s="2">
        <v>38719.856249999997</v>
      </c>
      <c r="D3014" s="3" t="s">
        <v>33</v>
      </c>
      <c r="E3014" s="3" t="s">
        <v>178</v>
      </c>
      <c r="F3014" s="3">
        <v>0</v>
      </c>
      <c r="G3014" s="3" t="s">
        <v>45</v>
      </c>
    </row>
    <row r="3015" spans="2:7" hidden="1" x14ac:dyDescent="0.25">
      <c r="B3015" s="3" t="s">
        <v>123</v>
      </c>
      <c r="C3015" s="2">
        <v>38789.538888888892</v>
      </c>
      <c r="D3015" s="3" t="s">
        <v>7</v>
      </c>
      <c r="E3015" s="3" t="s">
        <v>62</v>
      </c>
      <c r="F3015" s="3">
        <v>0</v>
      </c>
      <c r="G3015" s="3" t="s">
        <v>45</v>
      </c>
    </row>
    <row r="3016" spans="2:7" hidden="1" x14ac:dyDescent="0.25">
      <c r="B3016" s="3" t="s">
        <v>123</v>
      </c>
      <c r="C3016" s="2">
        <v>38810.927777777775</v>
      </c>
      <c r="D3016" s="3" t="s">
        <v>7</v>
      </c>
      <c r="E3016" s="3" t="s">
        <v>62</v>
      </c>
      <c r="F3016" s="3">
        <v>0</v>
      </c>
      <c r="G3016" s="3" t="s">
        <v>45</v>
      </c>
    </row>
    <row r="3017" spans="2:7" x14ac:dyDescent="0.25">
      <c r="B3017" s="3" t="s">
        <v>123</v>
      </c>
      <c r="C3017" s="2">
        <v>38882.371527777781</v>
      </c>
      <c r="D3017" s="3" t="s">
        <v>15</v>
      </c>
      <c r="E3017" s="3" t="s">
        <v>15</v>
      </c>
      <c r="F3017" s="3">
        <v>0</v>
      </c>
      <c r="G3017" s="3" t="s">
        <v>45</v>
      </c>
    </row>
    <row r="3018" spans="2:7" hidden="1" x14ac:dyDescent="0.25">
      <c r="B3018" s="3" t="s">
        <v>123</v>
      </c>
      <c r="C3018" s="2">
        <v>38883.068055555559</v>
      </c>
      <c r="D3018" s="3" t="s">
        <v>12</v>
      </c>
      <c r="E3018" s="3" t="s">
        <v>13</v>
      </c>
      <c r="F3018" s="3">
        <v>0</v>
      </c>
      <c r="G3018" s="3" t="s">
        <v>45</v>
      </c>
    </row>
    <row r="3019" spans="2:7" x14ac:dyDescent="0.25">
      <c r="B3019" s="3" t="s">
        <v>123</v>
      </c>
      <c r="C3019" s="2">
        <v>39121.488888888889</v>
      </c>
      <c r="D3019" s="3" t="s">
        <v>15</v>
      </c>
      <c r="E3019" s="3" t="s">
        <v>15</v>
      </c>
      <c r="F3019" s="3">
        <v>0</v>
      </c>
      <c r="G3019" s="3" t="s">
        <v>45</v>
      </c>
    </row>
    <row r="3020" spans="2:7" hidden="1" x14ac:dyDescent="0.25">
      <c r="B3020" s="3" t="s">
        <v>123</v>
      </c>
      <c r="C3020" s="2">
        <v>39246.645833333336</v>
      </c>
      <c r="D3020" s="3" t="s">
        <v>28</v>
      </c>
      <c r="E3020" s="3" t="s">
        <v>160</v>
      </c>
      <c r="F3020" s="3">
        <v>0</v>
      </c>
      <c r="G3020" s="3" t="s">
        <v>45</v>
      </c>
    </row>
    <row r="3021" spans="2:7" hidden="1" x14ac:dyDescent="0.25">
      <c r="B3021" s="3" t="s">
        <v>123</v>
      </c>
      <c r="C3021" s="2">
        <v>39326.676388888889</v>
      </c>
      <c r="D3021" s="3" t="s">
        <v>33</v>
      </c>
      <c r="E3021" s="3" t="s">
        <v>34</v>
      </c>
      <c r="F3021" s="3">
        <v>0</v>
      </c>
      <c r="G3021" s="3" t="s">
        <v>45</v>
      </c>
    </row>
    <row r="3022" spans="2:7" hidden="1" x14ac:dyDescent="0.25">
      <c r="B3022" s="3" t="s">
        <v>123</v>
      </c>
      <c r="C3022" s="2">
        <v>39467.849305555559</v>
      </c>
      <c r="D3022" s="3" t="s">
        <v>12</v>
      </c>
      <c r="E3022" s="3" t="s">
        <v>13</v>
      </c>
      <c r="F3022" s="3">
        <v>0</v>
      </c>
      <c r="G3022" s="3" t="s">
        <v>45</v>
      </c>
    </row>
    <row r="3023" spans="2:7" x14ac:dyDescent="0.25">
      <c r="B3023" s="3" t="s">
        <v>123</v>
      </c>
      <c r="C3023" s="2">
        <v>39553.845833333333</v>
      </c>
      <c r="D3023" s="3" t="s">
        <v>15</v>
      </c>
      <c r="E3023" s="3" t="s">
        <v>15</v>
      </c>
      <c r="F3023" s="3">
        <v>0</v>
      </c>
      <c r="G3023" s="3" t="s">
        <v>45</v>
      </c>
    </row>
    <row r="3024" spans="2:7" x14ac:dyDescent="0.25">
      <c r="B3024" s="3" t="s">
        <v>123</v>
      </c>
      <c r="C3024" s="2">
        <v>39642.836805555555</v>
      </c>
      <c r="D3024" s="3" t="s">
        <v>15</v>
      </c>
      <c r="E3024" s="3" t="s">
        <v>15</v>
      </c>
      <c r="F3024" s="3">
        <v>1</v>
      </c>
      <c r="G3024" s="3" t="s">
        <v>45</v>
      </c>
    </row>
    <row r="3025" spans="2:7" hidden="1" x14ac:dyDescent="0.25">
      <c r="B3025" s="3" t="s">
        <v>123</v>
      </c>
      <c r="C3025" s="2">
        <v>39979.550694444442</v>
      </c>
      <c r="D3025" s="3" t="s">
        <v>12</v>
      </c>
      <c r="E3025" s="3" t="s">
        <v>71</v>
      </c>
      <c r="F3025" s="3">
        <v>0</v>
      </c>
      <c r="G3025" s="3" t="s">
        <v>45</v>
      </c>
    </row>
    <row r="3026" spans="2:7" hidden="1" x14ac:dyDescent="0.25">
      <c r="B3026" s="3" t="s">
        <v>123</v>
      </c>
      <c r="C3026" s="2">
        <v>39999.368750000001</v>
      </c>
      <c r="D3026" s="3" t="s">
        <v>10</v>
      </c>
      <c r="E3026" s="3" t="s">
        <v>11</v>
      </c>
      <c r="F3026" s="3">
        <v>1</v>
      </c>
      <c r="G3026" s="3" t="s">
        <v>45</v>
      </c>
    </row>
    <row r="3027" spans="2:7" hidden="1" x14ac:dyDescent="0.25">
      <c r="B3027" s="3" t="s">
        <v>123</v>
      </c>
      <c r="C3027" s="2">
        <v>40029.57916666667</v>
      </c>
      <c r="D3027" s="3" t="s">
        <v>12</v>
      </c>
      <c r="E3027" s="3" t="s">
        <v>13</v>
      </c>
      <c r="F3027" s="3">
        <v>0</v>
      </c>
      <c r="G3027" s="3" t="s">
        <v>45</v>
      </c>
    </row>
    <row r="3028" spans="2:7" x14ac:dyDescent="0.25">
      <c r="B3028" s="3" t="s">
        <v>123</v>
      </c>
      <c r="C3028" s="2">
        <v>40199.51458333333</v>
      </c>
      <c r="D3028" s="3" t="s">
        <v>33</v>
      </c>
      <c r="E3028" s="3" t="s">
        <v>135</v>
      </c>
      <c r="F3028" s="3">
        <v>0</v>
      </c>
      <c r="G3028" s="3" t="s">
        <v>45</v>
      </c>
    </row>
    <row r="3029" spans="2:7" x14ac:dyDescent="0.25">
      <c r="B3029" s="3" t="s">
        <v>123</v>
      </c>
      <c r="C3029" s="2">
        <v>40535.556944444441</v>
      </c>
      <c r="D3029" s="3" t="s">
        <v>7</v>
      </c>
      <c r="E3029" s="3" t="s">
        <v>81</v>
      </c>
      <c r="F3029" s="3">
        <v>0</v>
      </c>
      <c r="G3029" s="3" t="s">
        <v>45</v>
      </c>
    </row>
    <row r="3030" spans="2:7" x14ac:dyDescent="0.25">
      <c r="B3030" s="3" t="s">
        <v>123</v>
      </c>
      <c r="C3030" s="2">
        <v>40783.663194444445</v>
      </c>
      <c r="D3030" s="3" t="s">
        <v>15</v>
      </c>
      <c r="E3030" s="3" t="s">
        <v>15</v>
      </c>
      <c r="F3030" s="3">
        <v>0</v>
      </c>
      <c r="G3030" s="3" t="s">
        <v>45</v>
      </c>
    </row>
    <row r="3031" spans="2:7" x14ac:dyDescent="0.25">
      <c r="B3031" s="3" t="s">
        <v>123</v>
      </c>
      <c r="C3031" s="2">
        <v>40890.105555555558</v>
      </c>
      <c r="D3031" s="3" t="s">
        <v>15</v>
      </c>
      <c r="E3031" s="3" t="s">
        <v>15</v>
      </c>
      <c r="F3031" s="3">
        <v>0</v>
      </c>
      <c r="G3031" s="3" t="s">
        <v>45</v>
      </c>
    </row>
    <row r="3032" spans="2:7" hidden="1" x14ac:dyDescent="0.25">
      <c r="B3032" s="3" t="s">
        <v>123</v>
      </c>
      <c r="C3032" s="2">
        <v>40924.277777777781</v>
      </c>
      <c r="D3032" s="3" t="s">
        <v>33</v>
      </c>
      <c r="E3032" s="3" t="s">
        <v>178</v>
      </c>
      <c r="F3032" s="3">
        <v>0</v>
      </c>
      <c r="G3032" s="3" t="s">
        <v>45</v>
      </c>
    </row>
    <row r="3033" spans="2:7" hidden="1" x14ac:dyDescent="0.25">
      <c r="B3033" s="3" t="s">
        <v>123</v>
      </c>
      <c r="C3033" s="2">
        <v>41162.618055555555</v>
      </c>
      <c r="D3033" s="3" t="s">
        <v>33</v>
      </c>
      <c r="E3033" s="3" t="s">
        <v>34</v>
      </c>
      <c r="F3033" s="3">
        <v>0</v>
      </c>
      <c r="G3033" s="3" t="s">
        <v>45</v>
      </c>
    </row>
    <row r="3034" spans="2:7" hidden="1" x14ac:dyDescent="0.25">
      <c r="B3034" s="3" t="s">
        <v>123</v>
      </c>
      <c r="C3034" s="2">
        <v>41373.863194444442</v>
      </c>
      <c r="D3034" s="3" t="s">
        <v>12</v>
      </c>
      <c r="E3034" s="3" t="s">
        <v>13</v>
      </c>
      <c r="F3034" s="3">
        <v>0</v>
      </c>
      <c r="G3034" s="3" t="s">
        <v>45</v>
      </c>
    </row>
    <row r="3035" spans="2:7" x14ac:dyDescent="0.25">
      <c r="B3035" s="3" t="s">
        <v>123</v>
      </c>
      <c r="C3035" s="2">
        <v>41404.559027777781</v>
      </c>
      <c r="D3035" s="3" t="s">
        <v>15</v>
      </c>
      <c r="E3035" s="3" t="s">
        <v>15</v>
      </c>
      <c r="F3035" s="3">
        <v>0</v>
      </c>
      <c r="G3035" s="3" t="s">
        <v>45</v>
      </c>
    </row>
    <row r="3036" spans="2:7" hidden="1" x14ac:dyDescent="0.25">
      <c r="B3036" s="3" t="s">
        <v>123</v>
      </c>
      <c r="C3036" s="2">
        <v>41580.081944444442</v>
      </c>
      <c r="D3036" s="3" t="s">
        <v>28</v>
      </c>
      <c r="E3036" s="3" t="s">
        <v>160</v>
      </c>
      <c r="F3036" s="3">
        <v>0</v>
      </c>
      <c r="G3036" s="3" t="s">
        <v>45</v>
      </c>
    </row>
    <row r="3037" spans="2:7" x14ac:dyDescent="0.25">
      <c r="B3037" s="3" t="s">
        <v>123</v>
      </c>
      <c r="C3037" s="2">
        <v>41755.311111111114</v>
      </c>
      <c r="D3037" s="3" t="s">
        <v>15</v>
      </c>
      <c r="E3037" s="3" t="s">
        <v>15</v>
      </c>
      <c r="F3037" s="3">
        <v>0</v>
      </c>
      <c r="G3037" s="3" t="s">
        <v>45</v>
      </c>
    </row>
    <row r="3038" spans="2:7" x14ac:dyDescent="0.25">
      <c r="B3038" s="3" t="s">
        <v>123</v>
      </c>
      <c r="C3038" s="2">
        <v>41868.736111111109</v>
      </c>
      <c r="D3038" s="3" t="s">
        <v>15</v>
      </c>
      <c r="E3038" s="3" t="s">
        <v>15</v>
      </c>
      <c r="F3038" s="3">
        <v>0</v>
      </c>
      <c r="G3038" s="3" t="s">
        <v>45</v>
      </c>
    </row>
    <row r="3039" spans="2:7" x14ac:dyDescent="0.25">
      <c r="B3039" s="3" t="s">
        <v>123</v>
      </c>
      <c r="C3039" s="2">
        <v>41889.580555555556</v>
      </c>
      <c r="D3039" s="3" t="s">
        <v>33</v>
      </c>
      <c r="E3039" s="3" t="s">
        <v>135</v>
      </c>
      <c r="F3039" s="3">
        <v>0</v>
      </c>
      <c r="G3039" s="3" t="s">
        <v>45</v>
      </c>
    </row>
    <row r="3040" spans="2:7" hidden="1" x14ac:dyDescent="0.25">
      <c r="B3040" s="3" t="s">
        <v>187</v>
      </c>
      <c r="C3040" s="2">
        <v>38615.388194444444</v>
      </c>
      <c r="D3040" s="3" t="s">
        <v>33</v>
      </c>
      <c r="E3040" s="3" t="s">
        <v>34</v>
      </c>
      <c r="F3040" s="3">
        <v>0</v>
      </c>
      <c r="G3040" s="3" t="s">
        <v>45</v>
      </c>
    </row>
    <row r="3041" spans="2:7" hidden="1" x14ac:dyDescent="0.25">
      <c r="B3041" s="3" t="s">
        <v>187</v>
      </c>
      <c r="C3041" s="2">
        <v>39050.770138888889</v>
      </c>
      <c r="D3041" s="3" t="s">
        <v>33</v>
      </c>
      <c r="E3041" s="3" t="s">
        <v>179</v>
      </c>
      <c r="F3041" s="3">
        <v>0</v>
      </c>
      <c r="G3041" s="3" t="s">
        <v>45</v>
      </c>
    </row>
    <row r="3042" spans="2:7" hidden="1" x14ac:dyDescent="0.25">
      <c r="B3042" s="3" t="s">
        <v>187</v>
      </c>
      <c r="C3042" s="2">
        <v>39320.265972222223</v>
      </c>
      <c r="D3042" s="3" t="s">
        <v>33</v>
      </c>
      <c r="E3042" s="3" t="s">
        <v>34</v>
      </c>
      <c r="F3042" s="3">
        <v>0</v>
      </c>
      <c r="G3042" s="3" t="s">
        <v>45</v>
      </c>
    </row>
    <row r="3043" spans="2:7" hidden="1" x14ac:dyDescent="0.25">
      <c r="B3043" s="3" t="s">
        <v>187</v>
      </c>
      <c r="C3043" s="2">
        <v>39320.327777777777</v>
      </c>
      <c r="D3043" s="3" t="s">
        <v>33</v>
      </c>
      <c r="E3043" s="3" t="s">
        <v>34</v>
      </c>
      <c r="F3043" s="3">
        <v>0</v>
      </c>
      <c r="G3043" s="3" t="s">
        <v>45</v>
      </c>
    </row>
    <row r="3044" spans="2:7" hidden="1" x14ac:dyDescent="0.25">
      <c r="B3044" s="3" t="s">
        <v>187</v>
      </c>
      <c r="C3044" s="2">
        <v>39656.599305555559</v>
      </c>
      <c r="D3044" s="3" t="s">
        <v>7</v>
      </c>
      <c r="E3044" s="3" t="s">
        <v>14</v>
      </c>
      <c r="F3044" s="3">
        <v>0</v>
      </c>
      <c r="G3044" s="3" t="s">
        <v>45</v>
      </c>
    </row>
    <row r="3045" spans="2:7" hidden="1" x14ac:dyDescent="0.25">
      <c r="B3045" s="3" t="s">
        <v>187</v>
      </c>
      <c r="C3045" s="2">
        <v>39703.556250000001</v>
      </c>
      <c r="D3045" s="3" t="s">
        <v>12</v>
      </c>
      <c r="E3045" s="3" t="s">
        <v>71</v>
      </c>
      <c r="F3045" s="3">
        <v>0</v>
      </c>
      <c r="G3045" s="3" t="s">
        <v>45</v>
      </c>
    </row>
    <row r="3046" spans="2:7" hidden="1" x14ac:dyDescent="0.25">
      <c r="B3046" s="3" t="s">
        <v>187</v>
      </c>
      <c r="C3046" s="2">
        <v>39765.279861111114</v>
      </c>
      <c r="D3046" s="3" t="s">
        <v>10</v>
      </c>
      <c r="E3046" s="3" t="s">
        <v>11</v>
      </c>
      <c r="F3046" s="3">
        <v>0</v>
      </c>
      <c r="G3046" s="3" t="s">
        <v>45</v>
      </c>
    </row>
    <row r="3047" spans="2:7" hidden="1" x14ac:dyDescent="0.25">
      <c r="B3047" s="3" t="s">
        <v>187</v>
      </c>
      <c r="C3047" s="2">
        <v>40284.815972222219</v>
      </c>
      <c r="D3047" s="3" t="s">
        <v>7</v>
      </c>
      <c r="E3047" s="3" t="s">
        <v>137</v>
      </c>
      <c r="F3047" s="3">
        <v>0</v>
      </c>
      <c r="G3047" s="3" t="s">
        <v>45</v>
      </c>
    </row>
    <row r="3048" spans="2:7" hidden="1" x14ac:dyDescent="0.25">
      <c r="B3048" s="3" t="s">
        <v>187</v>
      </c>
      <c r="C3048" s="2">
        <v>41413.145138888889</v>
      </c>
      <c r="D3048" s="3" t="s">
        <v>12</v>
      </c>
      <c r="E3048" s="3" t="s">
        <v>13</v>
      </c>
      <c r="F3048" s="3">
        <v>0</v>
      </c>
      <c r="G3048" s="3" t="s">
        <v>45</v>
      </c>
    </row>
    <row r="3049" spans="2:7" hidden="1" x14ac:dyDescent="0.25">
      <c r="B3049" s="3" t="s">
        <v>187</v>
      </c>
      <c r="C3049" s="2">
        <v>41964.585416666669</v>
      </c>
      <c r="D3049" s="3" t="s">
        <v>7</v>
      </c>
      <c r="E3049" s="3" t="s">
        <v>62</v>
      </c>
      <c r="F3049" s="3">
        <v>0</v>
      </c>
      <c r="G3049" s="3" t="s">
        <v>45</v>
      </c>
    </row>
    <row r="3050" spans="2:7" hidden="1" x14ac:dyDescent="0.25">
      <c r="B3050" s="3" t="s">
        <v>124</v>
      </c>
      <c r="C3050" s="2">
        <v>38471.220833333333</v>
      </c>
      <c r="D3050" s="3" t="s">
        <v>33</v>
      </c>
      <c r="E3050" s="3" t="s">
        <v>178</v>
      </c>
      <c r="F3050" s="3">
        <v>0</v>
      </c>
      <c r="G3050" s="3" t="s">
        <v>40</v>
      </c>
    </row>
    <row r="3051" spans="2:7" hidden="1" x14ac:dyDescent="0.25">
      <c r="B3051" s="3" t="s">
        <v>124</v>
      </c>
      <c r="C3051" s="2">
        <v>38569.343055555553</v>
      </c>
      <c r="D3051" s="3" t="s">
        <v>12</v>
      </c>
      <c r="E3051" s="3" t="s">
        <v>13</v>
      </c>
      <c r="F3051" s="3">
        <v>0</v>
      </c>
      <c r="G3051" s="3" t="s">
        <v>40</v>
      </c>
    </row>
    <row r="3052" spans="2:7" hidden="1" x14ac:dyDescent="0.25">
      <c r="B3052" s="3" t="s">
        <v>124</v>
      </c>
      <c r="C3052" s="2">
        <v>38604.51666666667</v>
      </c>
      <c r="D3052" s="3" t="s">
        <v>10</v>
      </c>
      <c r="E3052" s="3" t="s">
        <v>11</v>
      </c>
      <c r="F3052" s="3">
        <v>0</v>
      </c>
      <c r="G3052" s="3" t="s">
        <v>40</v>
      </c>
    </row>
    <row r="3053" spans="2:7" hidden="1" x14ac:dyDescent="0.25">
      <c r="B3053" s="3" t="s">
        <v>124</v>
      </c>
      <c r="C3053" s="2">
        <v>38615.865972222222</v>
      </c>
      <c r="D3053" s="3" t="s">
        <v>33</v>
      </c>
      <c r="E3053" s="3" t="s">
        <v>34</v>
      </c>
      <c r="F3053" s="3">
        <v>0</v>
      </c>
      <c r="G3053" s="3" t="s">
        <v>40</v>
      </c>
    </row>
    <row r="3054" spans="2:7" hidden="1" x14ac:dyDescent="0.25">
      <c r="B3054" s="3" t="s">
        <v>124</v>
      </c>
      <c r="C3054" s="2">
        <v>38617.518750000003</v>
      </c>
      <c r="D3054" s="3" t="s">
        <v>12</v>
      </c>
      <c r="E3054" s="3" t="s">
        <v>13</v>
      </c>
      <c r="F3054" s="3">
        <v>0</v>
      </c>
      <c r="G3054" s="3" t="s">
        <v>40</v>
      </c>
    </row>
    <row r="3055" spans="2:7" x14ac:dyDescent="0.25">
      <c r="B3055" s="3" t="s">
        <v>124</v>
      </c>
      <c r="C3055" s="2">
        <v>38688.227777777778</v>
      </c>
      <c r="D3055" s="3" t="s">
        <v>15</v>
      </c>
      <c r="E3055" s="3" t="s">
        <v>15</v>
      </c>
      <c r="F3055" s="3">
        <v>0</v>
      </c>
      <c r="G3055" s="3" t="s">
        <v>40</v>
      </c>
    </row>
    <row r="3056" spans="2:7" x14ac:dyDescent="0.25">
      <c r="B3056" s="3" t="s">
        <v>124</v>
      </c>
      <c r="C3056" s="2">
        <v>38786.839583333334</v>
      </c>
      <c r="D3056" s="3" t="s">
        <v>33</v>
      </c>
      <c r="E3056" s="3" t="s">
        <v>135</v>
      </c>
      <c r="F3056" s="3">
        <v>0</v>
      </c>
      <c r="G3056" s="3" t="s">
        <v>40</v>
      </c>
    </row>
    <row r="3057" spans="2:7" x14ac:dyDescent="0.25">
      <c r="B3057" s="3" t="s">
        <v>124</v>
      </c>
      <c r="C3057" s="2">
        <v>39016.458333333336</v>
      </c>
      <c r="D3057" s="3" t="s">
        <v>15</v>
      </c>
      <c r="E3057" s="3" t="s">
        <v>15</v>
      </c>
      <c r="F3057" s="3">
        <v>0</v>
      </c>
      <c r="G3057" s="3" t="s">
        <v>40</v>
      </c>
    </row>
    <row r="3058" spans="2:7" x14ac:dyDescent="0.25">
      <c r="B3058" s="3" t="s">
        <v>124</v>
      </c>
      <c r="C3058" s="2">
        <v>39016.576388888891</v>
      </c>
      <c r="D3058" s="3" t="s">
        <v>15</v>
      </c>
      <c r="E3058" s="3" t="s">
        <v>15</v>
      </c>
      <c r="F3058" s="3">
        <v>0</v>
      </c>
      <c r="G3058" s="3" t="s">
        <v>40</v>
      </c>
    </row>
    <row r="3059" spans="2:7" x14ac:dyDescent="0.25">
      <c r="B3059" s="3" t="s">
        <v>124</v>
      </c>
      <c r="C3059" s="2">
        <v>39144.416666666664</v>
      </c>
      <c r="D3059" s="3" t="s">
        <v>33</v>
      </c>
      <c r="E3059" s="3" t="s">
        <v>135</v>
      </c>
      <c r="F3059" s="3">
        <v>0</v>
      </c>
      <c r="G3059" s="3" t="s">
        <v>40</v>
      </c>
    </row>
    <row r="3060" spans="2:7" x14ac:dyDescent="0.25">
      <c r="B3060" s="3" t="s">
        <v>124</v>
      </c>
      <c r="C3060" s="2">
        <v>39144.69027777778</v>
      </c>
      <c r="D3060" s="3" t="s">
        <v>33</v>
      </c>
      <c r="E3060" s="3" t="s">
        <v>37</v>
      </c>
      <c r="F3060" s="3">
        <v>0</v>
      </c>
      <c r="G3060" s="3" t="s">
        <v>40</v>
      </c>
    </row>
    <row r="3061" spans="2:7" x14ac:dyDescent="0.25">
      <c r="B3061" s="3" t="s">
        <v>124</v>
      </c>
      <c r="C3061" s="2">
        <v>39157.744444444441</v>
      </c>
      <c r="D3061" s="3" t="s">
        <v>15</v>
      </c>
      <c r="E3061" s="3" t="s">
        <v>15</v>
      </c>
      <c r="F3061" s="3">
        <v>0</v>
      </c>
      <c r="G3061" s="3" t="s">
        <v>40</v>
      </c>
    </row>
    <row r="3062" spans="2:7" hidden="1" x14ac:dyDescent="0.25">
      <c r="B3062" s="3" t="s">
        <v>124</v>
      </c>
      <c r="C3062" s="2">
        <v>39195.121527777781</v>
      </c>
      <c r="D3062" s="3" t="s">
        <v>33</v>
      </c>
      <c r="E3062" s="3" t="s">
        <v>178</v>
      </c>
      <c r="F3062" s="3">
        <v>0</v>
      </c>
      <c r="G3062" s="3" t="s">
        <v>40</v>
      </c>
    </row>
    <row r="3063" spans="2:7" hidden="1" x14ac:dyDescent="0.25">
      <c r="B3063" s="3" t="s">
        <v>124</v>
      </c>
      <c r="C3063" s="2">
        <v>39201.194444444445</v>
      </c>
      <c r="D3063" s="3" t="s">
        <v>10</v>
      </c>
      <c r="E3063" s="3" t="s">
        <v>73</v>
      </c>
      <c r="F3063" s="3">
        <v>0</v>
      </c>
      <c r="G3063" s="3" t="s">
        <v>40</v>
      </c>
    </row>
    <row r="3064" spans="2:7" hidden="1" x14ac:dyDescent="0.25">
      <c r="B3064" s="3" t="s">
        <v>124</v>
      </c>
      <c r="C3064" s="2">
        <v>39320.384027777778</v>
      </c>
      <c r="D3064" s="3" t="s">
        <v>33</v>
      </c>
      <c r="E3064" s="3" t="s">
        <v>34</v>
      </c>
      <c r="F3064" s="3">
        <v>0</v>
      </c>
      <c r="G3064" s="3" t="s">
        <v>40</v>
      </c>
    </row>
    <row r="3065" spans="2:7" hidden="1" x14ac:dyDescent="0.25">
      <c r="B3065" s="3" t="s">
        <v>124</v>
      </c>
      <c r="C3065" s="2">
        <v>39353.423611111109</v>
      </c>
      <c r="D3065" s="3" t="s">
        <v>10</v>
      </c>
      <c r="E3065" s="3" t="s">
        <v>85</v>
      </c>
      <c r="F3065" s="3">
        <v>0</v>
      </c>
      <c r="G3065" s="3" t="s">
        <v>40</v>
      </c>
    </row>
    <row r="3066" spans="2:7" x14ac:dyDescent="0.25">
      <c r="B3066" s="3" t="s">
        <v>124</v>
      </c>
      <c r="C3066" s="2">
        <v>39402.499305555553</v>
      </c>
      <c r="D3066" s="3" t="s">
        <v>15</v>
      </c>
      <c r="E3066" s="3" t="s">
        <v>15</v>
      </c>
      <c r="F3066" s="3">
        <v>0</v>
      </c>
      <c r="G3066" s="3" t="s">
        <v>40</v>
      </c>
    </row>
    <row r="3067" spans="2:7" hidden="1" x14ac:dyDescent="0.25">
      <c r="B3067" s="3" t="s">
        <v>124</v>
      </c>
      <c r="C3067" s="2">
        <v>39712.35</v>
      </c>
      <c r="D3067" s="3" t="s">
        <v>10</v>
      </c>
      <c r="E3067" s="3" t="s">
        <v>85</v>
      </c>
      <c r="F3067" s="3">
        <v>0</v>
      </c>
      <c r="G3067" s="3" t="s">
        <v>40</v>
      </c>
    </row>
    <row r="3068" spans="2:7" hidden="1" x14ac:dyDescent="0.25">
      <c r="B3068" s="3" t="s">
        <v>124</v>
      </c>
      <c r="C3068" s="2">
        <v>39788.402777777781</v>
      </c>
      <c r="D3068" s="3" t="s">
        <v>12</v>
      </c>
      <c r="E3068" s="3" t="s">
        <v>80</v>
      </c>
      <c r="F3068" s="3">
        <v>0</v>
      </c>
      <c r="G3068" s="3" t="s">
        <v>40</v>
      </c>
    </row>
    <row r="3069" spans="2:7" x14ac:dyDescent="0.25">
      <c r="B3069" s="3" t="s">
        <v>124</v>
      </c>
      <c r="C3069" s="2">
        <v>39797.417361111111</v>
      </c>
      <c r="D3069" s="3" t="s">
        <v>15</v>
      </c>
      <c r="E3069" s="3" t="s">
        <v>15</v>
      </c>
      <c r="F3069" s="3">
        <v>0</v>
      </c>
      <c r="G3069" s="3" t="s">
        <v>40</v>
      </c>
    </row>
    <row r="3070" spans="2:7" x14ac:dyDescent="0.25">
      <c r="B3070" s="3" t="s">
        <v>124</v>
      </c>
      <c r="C3070" s="2">
        <v>40079.743750000001</v>
      </c>
      <c r="D3070" s="3" t="s">
        <v>15</v>
      </c>
      <c r="E3070" s="3" t="s">
        <v>15</v>
      </c>
      <c r="F3070" s="3">
        <v>0</v>
      </c>
      <c r="G3070" s="3" t="s">
        <v>40</v>
      </c>
    </row>
    <row r="3071" spans="2:7" hidden="1" x14ac:dyDescent="0.25">
      <c r="B3071" s="3" t="s">
        <v>124</v>
      </c>
      <c r="C3071" s="2">
        <v>40109.44027777778</v>
      </c>
      <c r="D3071" s="3" t="s">
        <v>12</v>
      </c>
      <c r="E3071" s="3" t="s">
        <v>80</v>
      </c>
      <c r="F3071" s="3">
        <v>0</v>
      </c>
      <c r="G3071" s="3" t="s">
        <v>40</v>
      </c>
    </row>
    <row r="3072" spans="2:7" hidden="1" x14ac:dyDescent="0.25">
      <c r="B3072" s="3" t="s">
        <v>124</v>
      </c>
      <c r="C3072" s="2">
        <v>40148.215277777781</v>
      </c>
      <c r="D3072" s="3" t="s">
        <v>12</v>
      </c>
      <c r="E3072" s="3" t="s">
        <v>13</v>
      </c>
      <c r="F3072" s="3">
        <v>0</v>
      </c>
      <c r="G3072" s="3" t="s">
        <v>40</v>
      </c>
    </row>
    <row r="3073" spans="2:7" hidden="1" x14ac:dyDescent="0.25">
      <c r="B3073" s="3" t="s">
        <v>124</v>
      </c>
      <c r="C3073" s="2">
        <v>40191.613888888889</v>
      </c>
      <c r="D3073" s="3" t="s">
        <v>10</v>
      </c>
      <c r="E3073" s="3" t="s">
        <v>11</v>
      </c>
      <c r="F3073" s="3">
        <v>0</v>
      </c>
      <c r="G3073" s="3" t="s">
        <v>40</v>
      </c>
    </row>
    <row r="3074" spans="2:7" hidden="1" x14ac:dyDescent="0.25">
      <c r="B3074" s="3" t="s">
        <v>124</v>
      </c>
      <c r="C3074" s="2">
        <v>40191.643750000003</v>
      </c>
      <c r="D3074" s="3" t="s">
        <v>10</v>
      </c>
      <c r="E3074" s="3" t="s">
        <v>11</v>
      </c>
      <c r="F3074" s="3">
        <v>0</v>
      </c>
      <c r="G3074" s="3" t="s">
        <v>40</v>
      </c>
    </row>
    <row r="3075" spans="2:7" x14ac:dyDescent="0.25">
      <c r="B3075" s="3" t="s">
        <v>124</v>
      </c>
      <c r="C3075" s="2">
        <v>40196.548611111109</v>
      </c>
      <c r="D3075" s="3" t="s">
        <v>33</v>
      </c>
      <c r="E3075" s="3" t="s">
        <v>135</v>
      </c>
      <c r="F3075" s="3">
        <v>0</v>
      </c>
      <c r="G3075" s="3" t="s">
        <v>40</v>
      </c>
    </row>
    <row r="3076" spans="2:7" x14ac:dyDescent="0.25">
      <c r="B3076" s="3" t="s">
        <v>124</v>
      </c>
      <c r="C3076" s="2">
        <v>40199.291666666664</v>
      </c>
      <c r="D3076" s="3" t="s">
        <v>33</v>
      </c>
      <c r="E3076" s="3" t="s">
        <v>135</v>
      </c>
      <c r="F3076" s="3">
        <v>0</v>
      </c>
      <c r="G3076" s="3" t="s">
        <v>40</v>
      </c>
    </row>
    <row r="3077" spans="2:7" x14ac:dyDescent="0.25">
      <c r="B3077" s="3" t="s">
        <v>124</v>
      </c>
      <c r="C3077" s="2">
        <v>40236.422222222223</v>
      </c>
      <c r="D3077" s="3" t="s">
        <v>15</v>
      </c>
      <c r="E3077" s="3" t="s">
        <v>15</v>
      </c>
      <c r="F3077" s="3">
        <v>0</v>
      </c>
      <c r="G3077" s="3" t="s">
        <v>40</v>
      </c>
    </row>
    <row r="3078" spans="2:7" hidden="1" x14ac:dyDescent="0.25">
      <c r="B3078" s="3" t="s">
        <v>124</v>
      </c>
      <c r="C3078" s="2">
        <v>40438.859027777777</v>
      </c>
      <c r="D3078" s="3" t="s">
        <v>12</v>
      </c>
      <c r="E3078" s="3" t="s">
        <v>13</v>
      </c>
      <c r="F3078" s="3">
        <v>0</v>
      </c>
      <c r="G3078" s="3" t="s">
        <v>40</v>
      </c>
    </row>
    <row r="3079" spans="2:7" x14ac:dyDescent="0.25">
      <c r="B3079" s="3" t="s">
        <v>124</v>
      </c>
      <c r="C3079" s="2">
        <v>40592.941666666666</v>
      </c>
      <c r="D3079" s="3" t="s">
        <v>15</v>
      </c>
      <c r="E3079" s="3" t="s">
        <v>15</v>
      </c>
      <c r="F3079" s="3">
        <v>0</v>
      </c>
      <c r="G3079" s="3" t="s">
        <v>40</v>
      </c>
    </row>
    <row r="3080" spans="2:7" x14ac:dyDescent="0.25">
      <c r="B3080" s="3" t="s">
        <v>124</v>
      </c>
      <c r="C3080" s="2">
        <v>40622.634722222225</v>
      </c>
      <c r="D3080" s="3" t="s">
        <v>33</v>
      </c>
      <c r="E3080" s="3" t="s">
        <v>135</v>
      </c>
      <c r="F3080" s="3">
        <v>0</v>
      </c>
      <c r="G3080" s="3" t="s">
        <v>40</v>
      </c>
    </row>
    <row r="3081" spans="2:7" x14ac:dyDescent="0.25">
      <c r="B3081" s="3" t="s">
        <v>124</v>
      </c>
      <c r="C3081" s="2">
        <v>40622.738194444442</v>
      </c>
      <c r="D3081" s="3" t="s">
        <v>33</v>
      </c>
      <c r="E3081" s="3" t="s">
        <v>135</v>
      </c>
      <c r="F3081" s="3">
        <v>0</v>
      </c>
      <c r="G3081" s="3" t="s">
        <v>40</v>
      </c>
    </row>
    <row r="3082" spans="2:7" x14ac:dyDescent="0.25">
      <c r="B3082" s="3" t="s">
        <v>124</v>
      </c>
      <c r="C3082" s="2">
        <v>40622.786805555559</v>
      </c>
      <c r="D3082" s="3" t="s">
        <v>33</v>
      </c>
      <c r="E3082" s="3" t="s">
        <v>135</v>
      </c>
      <c r="F3082" s="3">
        <v>0</v>
      </c>
      <c r="G3082" s="3" t="s">
        <v>40</v>
      </c>
    </row>
    <row r="3083" spans="2:7" hidden="1" x14ac:dyDescent="0.25">
      <c r="B3083" s="3" t="s">
        <v>124</v>
      </c>
      <c r="C3083" s="2">
        <v>40644.373611111114</v>
      </c>
      <c r="D3083" s="3" t="s">
        <v>10</v>
      </c>
      <c r="E3083" s="3" t="s">
        <v>11</v>
      </c>
      <c r="F3083" s="3">
        <v>0</v>
      </c>
      <c r="G3083" s="3" t="s">
        <v>40</v>
      </c>
    </row>
    <row r="3084" spans="2:7" x14ac:dyDescent="0.25">
      <c r="B3084" s="3" t="s">
        <v>124</v>
      </c>
      <c r="C3084" s="2">
        <v>40728.313194444447</v>
      </c>
      <c r="D3084" s="3" t="s">
        <v>15</v>
      </c>
      <c r="E3084" s="3" t="s">
        <v>15</v>
      </c>
      <c r="F3084" s="3">
        <v>1</v>
      </c>
      <c r="G3084" s="3" t="s">
        <v>40</v>
      </c>
    </row>
    <row r="3085" spans="2:7" x14ac:dyDescent="0.25">
      <c r="B3085" s="3" t="s">
        <v>124</v>
      </c>
      <c r="C3085" s="2">
        <v>40910.288194444445</v>
      </c>
      <c r="D3085" s="3" t="s">
        <v>15</v>
      </c>
      <c r="E3085" s="3" t="s">
        <v>15</v>
      </c>
      <c r="F3085" s="3">
        <v>0</v>
      </c>
      <c r="G3085" s="3" t="s">
        <v>40</v>
      </c>
    </row>
    <row r="3086" spans="2:7" hidden="1" x14ac:dyDescent="0.25">
      <c r="B3086" s="3" t="s">
        <v>124</v>
      </c>
      <c r="C3086" s="2">
        <v>40916.495138888888</v>
      </c>
      <c r="D3086" s="3" t="s">
        <v>10</v>
      </c>
      <c r="E3086" s="3" t="s">
        <v>11</v>
      </c>
      <c r="F3086" s="3">
        <v>0</v>
      </c>
      <c r="G3086" s="3" t="s">
        <v>40</v>
      </c>
    </row>
    <row r="3087" spans="2:7" hidden="1" x14ac:dyDescent="0.25">
      <c r="B3087" s="3" t="s">
        <v>124</v>
      </c>
      <c r="C3087" s="2">
        <v>40994.622916666667</v>
      </c>
      <c r="D3087" s="3" t="s">
        <v>10</v>
      </c>
      <c r="E3087" s="3" t="s">
        <v>11</v>
      </c>
      <c r="F3087" s="3">
        <v>0</v>
      </c>
      <c r="G3087" s="3" t="s">
        <v>40</v>
      </c>
    </row>
    <row r="3088" spans="2:7" hidden="1" x14ac:dyDescent="0.25">
      <c r="B3088" s="3" t="s">
        <v>124</v>
      </c>
      <c r="C3088" s="2">
        <v>41211.447916666664</v>
      </c>
      <c r="D3088" s="3" t="s">
        <v>7</v>
      </c>
      <c r="E3088" s="3" t="s">
        <v>62</v>
      </c>
      <c r="F3088" s="3">
        <v>0</v>
      </c>
      <c r="G3088" s="3" t="s">
        <v>40</v>
      </c>
    </row>
    <row r="3089" spans="2:7" hidden="1" x14ac:dyDescent="0.25">
      <c r="B3089" s="3" t="s">
        <v>124</v>
      </c>
      <c r="C3089" s="2">
        <v>41221.175694444442</v>
      </c>
      <c r="D3089" s="3" t="s">
        <v>12</v>
      </c>
      <c r="E3089" s="3" t="s">
        <v>13</v>
      </c>
      <c r="F3089" s="3">
        <v>0</v>
      </c>
      <c r="G3089" s="3" t="s">
        <v>40</v>
      </c>
    </row>
    <row r="3090" spans="2:7" hidden="1" x14ac:dyDescent="0.25">
      <c r="B3090" s="3" t="s">
        <v>124</v>
      </c>
      <c r="C3090" s="2">
        <v>41305.404861111114</v>
      </c>
      <c r="D3090" s="3" t="s">
        <v>12</v>
      </c>
      <c r="E3090" s="3" t="s">
        <v>80</v>
      </c>
      <c r="F3090" s="3">
        <v>0</v>
      </c>
      <c r="G3090" s="3" t="s">
        <v>40</v>
      </c>
    </row>
    <row r="3091" spans="2:7" hidden="1" x14ac:dyDescent="0.25">
      <c r="B3091" s="3" t="s">
        <v>124</v>
      </c>
      <c r="C3091" s="2">
        <v>41503.321527777778</v>
      </c>
      <c r="D3091" s="3" t="s">
        <v>7</v>
      </c>
      <c r="E3091" s="3" t="s">
        <v>14</v>
      </c>
      <c r="F3091" s="3">
        <v>0</v>
      </c>
      <c r="G3091" s="3" t="s">
        <v>40</v>
      </c>
    </row>
    <row r="3092" spans="2:7" x14ac:dyDescent="0.25">
      <c r="B3092" s="3" t="s">
        <v>124</v>
      </c>
      <c r="C3092" s="2">
        <v>41555.07916666667</v>
      </c>
      <c r="D3092" s="3" t="s">
        <v>7</v>
      </c>
      <c r="E3092" s="3" t="s">
        <v>41</v>
      </c>
      <c r="F3092" s="3">
        <v>0</v>
      </c>
      <c r="G3092" s="3" t="s">
        <v>40</v>
      </c>
    </row>
    <row r="3093" spans="2:7" hidden="1" x14ac:dyDescent="0.25">
      <c r="B3093" s="3" t="s">
        <v>124</v>
      </c>
      <c r="C3093" s="2">
        <v>41573.324999999997</v>
      </c>
      <c r="D3093" s="3" t="s">
        <v>7</v>
      </c>
      <c r="E3093" s="3" t="s">
        <v>14</v>
      </c>
      <c r="F3093" s="3">
        <v>0</v>
      </c>
      <c r="G3093" s="3" t="s">
        <v>40</v>
      </c>
    </row>
    <row r="3094" spans="2:7" x14ac:dyDescent="0.25">
      <c r="B3094" s="3" t="s">
        <v>124</v>
      </c>
      <c r="C3094" s="2">
        <v>41689.783333333333</v>
      </c>
      <c r="D3094" s="3" t="s">
        <v>15</v>
      </c>
      <c r="E3094" s="3" t="s">
        <v>15</v>
      </c>
      <c r="F3094" s="3">
        <v>0</v>
      </c>
      <c r="G3094" s="3" t="s">
        <v>40</v>
      </c>
    </row>
    <row r="3095" spans="2:7" hidden="1" x14ac:dyDescent="0.25">
      <c r="B3095" s="3" t="s">
        <v>124</v>
      </c>
      <c r="C3095" s="2">
        <v>41759.546527777777</v>
      </c>
      <c r="D3095" s="3" t="s">
        <v>33</v>
      </c>
      <c r="E3095" s="3" t="s">
        <v>178</v>
      </c>
      <c r="F3095" s="3">
        <v>0</v>
      </c>
      <c r="G3095" s="3" t="s">
        <v>40</v>
      </c>
    </row>
    <row r="3096" spans="2:7" x14ac:dyDescent="0.25">
      <c r="B3096" s="3" t="s">
        <v>124</v>
      </c>
      <c r="C3096" s="2">
        <v>41772.5</v>
      </c>
      <c r="D3096" s="3" t="s">
        <v>33</v>
      </c>
      <c r="E3096" s="3" t="s">
        <v>135</v>
      </c>
      <c r="F3096" s="3">
        <v>0</v>
      </c>
      <c r="G3096" s="3" t="s">
        <v>40</v>
      </c>
    </row>
    <row r="3097" spans="2:7" x14ac:dyDescent="0.25">
      <c r="B3097" s="3" t="s">
        <v>124</v>
      </c>
      <c r="C3097" s="2">
        <v>41773.407638888886</v>
      </c>
      <c r="D3097" s="3" t="s">
        <v>15</v>
      </c>
      <c r="E3097" s="3" t="s">
        <v>15</v>
      </c>
      <c r="F3097" s="3">
        <v>0</v>
      </c>
      <c r="G3097" s="3" t="s">
        <v>40</v>
      </c>
    </row>
    <row r="3098" spans="2:7" hidden="1" x14ac:dyDescent="0.25">
      <c r="B3098" s="3" t="s">
        <v>124</v>
      </c>
      <c r="C3098" s="2">
        <v>41809.696527777778</v>
      </c>
      <c r="D3098" s="3" t="s">
        <v>12</v>
      </c>
      <c r="E3098" s="3" t="s">
        <v>140</v>
      </c>
      <c r="F3098" s="3">
        <v>0</v>
      </c>
      <c r="G3098" s="3" t="s">
        <v>40</v>
      </c>
    </row>
    <row r="3099" spans="2:7" hidden="1" x14ac:dyDescent="0.25">
      <c r="B3099" s="3" t="s">
        <v>124</v>
      </c>
      <c r="C3099" s="2">
        <v>41934.261111111111</v>
      </c>
      <c r="D3099" s="3" t="s">
        <v>12</v>
      </c>
      <c r="E3099" s="3" t="s">
        <v>13</v>
      </c>
      <c r="F3099" s="3">
        <v>0</v>
      </c>
      <c r="G3099" s="3" t="s">
        <v>40</v>
      </c>
    </row>
    <row r="3100" spans="2:7" hidden="1" x14ac:dyDescent="0.25">
      <c r="B3100" s="3" t="s">
        <v>124</v>
      </c>
      <c r="C3100" s="2">
        <v>41944.168055555558</v>
      </c>
      <c r="D3100" s="3" t="s">
        <v>7</v>
      </c>
      <c r="E3100" s="3" t="s">
        <v>62</v>
      </c>
      <c r="F3100" s="3">
        <v>0</v>
      </c>
      <c r="G3100" s="3" t="s">
        <v>40</v>
      </c>
    </row>
    <row r="3101" spans="2:7" hidden="1" x14ac:dyDescent="0.25">
      <c r="B3101" s="3" t="s">
        <v>124</v>
      </c>
      <c r="C3101" s="2">
        <v>41960.89166666667</v>
      </c>
      <c r="D3101" s="3" t="s">
        <v>12</v>
      </c>
      <c r="E3101" s="3" t="s">
        <v>13</v>
      </c>
      <c r="F3101" s="3">
        <v>0</v>
      </c>
      <c r="G3101" s="3" t="s">
        <v>40</v>
      </c>
    </row>
    <row r="3102" spans="2:7" x14ac:dyDescent="0.25">
      <c r="B3102" s="3" t="s">
        <v>124</v>
      </c>
      <c r="C3102" s="2">
        <v>42029.427083333336</v>
      </c>
      <c r="D3102" s="3" t="s">
        <v>15</v>
      </c>
      <c r="E3102" s="3" t="s">
        <v>15</v>
      </c>
      <c r="F3102" s="3">
        <v>0</v>
      </c>
      <c r="G3102" s="3" t="s">
        <v>40</v>
      </c>
    </row>
    <row r="3103" spans="2:7" x14ac:dyDescent="0.25">
      <c r="B3103" s="3" t="s">
        <v>4</v>
      </c>
      <c r="C3103" s="2">
        <v>39480.555555555555</v>
      </c>
      <c r="D3103" s="3" t="s">
        <v>7</v>
      </c>
      <c r="E3103" s="3" t="s">
        <v>19</v>
      </c>
      <c r="F3103" s="3">
        <v>0</v>
      </c>
      <c r="G3103" s="3" t="s">
        <v>5</v>
      </c>
    </row>
    <row r="3104" spans="2:7" hidden="1" x14ac:dyDescent="0.25">
      <c r="B3104" s="3" t="s">
        <v>4</v>
      </c>
      <c r="C3104" s="2">
        <v>39640.279861111114</v>
      </c>
      <c r="D3104" s="3" t="s">
        <v>7</v>
      </c>
      <c r="E3104" s="3" t="s">
        <v>138</v>
      </c>
      <c r="F3104" s="3">
        <v>1</v>
      </c>
      <c r="G3104" s="3" t="s">
        <v>5</v>
      </c>
    </row>
    <row r="3105" spans="2:7" hidden="1" x14ac:dyDescent="0.25">
      <c r="B3105" s="3" t="s">
        <v>4</v>
      </c>
      <c r="C3105" s="2">
        <v>41892.288194444445</v>
      </c>
      <c r="D3105" s="3" t="s">
        <v>7</v>
      </c>
      <c r="E3105" s="3" t="s">
        <v>14</v>
      </c>
      <c r="F3105" s="3">
        <v>0</v>
      </c>
      <c r="G3105" s="3" t="s">
        <v>5</v>
      </c>
    </row>
    <row r="3106" spans="2:7" hidden="1" x14ac:dyDescent="0.25">
      <c r="B3106" s="3" t="s">
        <v>4</v>
      </c>
      <c r="C3106" s="2">
        <v>41975.972222222219</v>
      </c>
      <c r="D3106" s="3" t="s">
        <v>12</v>
      </c>
      <c r="E3106" s="3" t="s">
        <v>13</v>
      </c>
      <c r="F3106" s="3">
        <v>0</v>
      </c>
      <c r="G3106" s="3" t="s">
        <v>5</v>
      </c>
    </row>
    <row r="3107" spans="2:7" x14ac:dyDescent="0.25">
      <c r="B3107" s="3" t="s">
        <v>125</v>
      </c>
      <c r="C3107" s="2">
        <v>41396.67083333333</v>
      </c>
      <c r="D3107" s="3" t="s">
        <v>7</v>
      </c>
      <c r="E3107" s="3" t="s">
        <v>136</v>
      </c>
      <c r="F3107" s="3">
        <v>0</v>
      </c>
      <c r="G3107" s="3" t="s">
        <v>126</v>
      </c>
    </row>
    <row r="3108" spans="2:7" x14ac:dyDescent="0.25">
      <c r="B3108" s="3" t="s">
        <v>127</v>
      </c>
      <c r="C3108" s="2">
        <v>38406.192361111112</v>
      </c>
      <c r="D3108" s="3" t="s">
        <v>33</v>
      </c>
      <c r="E3108" s="3" t="s">
        <v>37</v>
      </c>
      <c r="F3108" s="3">
        <v>0</v>
      </c>
      <c r="G3108" s="3" t="s">
        <v>128</v>
      </c>
    </row>
    <row r="3109" spans="2:7" hidden="1" x14ac:dyDescent="0.25">
      <c r="B3109" s="3" t="s">
        <v>127</v>
      </c>
      <c r="C3109" s="2">
        <v>38450.458333333336</v>
      </c>
      <c r="D3109" s="3" t="s">
        <v>12</v>
      </c>
      <c r="E3109" s="3" t="s">
        <v>71</v>
      </c>
      <c r="F3109" s="3">
        <v>0</v>
      </c>
      <c r="G3109" s="3" t="s">
        <v>128</v>
      </c>
    </row>
    <row r="3110" spans="2:7" x14ac:dyDescent="0.25">
      <c r="B3110" s="3" t="s">
        <v>127</v>
      </c>
      <c r="C3110" s="2">
        <v>38479.919444444444</v>
      </c>
      <c r="D3110" s="3" t="s">
        <v>7</v>
      </c>
      <c r="E3110" s="3" t="s">
        <v>8</v>
      </c>
      <c r="F3110" s="3">
        <v>0</v>
      </c>
      <c r="G3110" s="3" t="s">
        <v>128</v>
      </c>
    </row>
    <row r="3111" spans="2:7" x14ac:dyDescent="0.25">
      <c r="B3111" s="3" t="s">
        <v>127</v>
      </c>
      <c r="C3111" s="2">
        <v>38554.28402777778</v>
      </c>
      <c r="D3111" s="3" t="s">
        <v>15</v>
      </c>
      <c r="E3111" s="3" t="s">
        <v>15</v>
      </c>
      <c r="F3111" s="3">
        <v>0</v>
      </c>
      <c r="G3111" s="3" t="s">
        <v>128</v>
      </c>
    </row>
    <row r="3112" spans="2:7" x14ac:dyDescent="0.25">
      <c r="B3112" s="3" t="s">
        <v>127</v>
      </c>
      <c r="C3112" s="2">
        <v>38566.345138888886</v>
      </c>
      <c r="D3112" s="3" t="s">
        <v>15</v>
      </c>
      <c r="E3112" s="3" t="s">
        <v>15</v>
      </c>
      <c r="F3112" s="3">
        <v>0</v>
      </c>
      <c r="G3112" s="3" t="s">
        <v>128</v>
      </c>
    </row>
    <row r="3113" spans="2:7" hidden="1" x14ac:dyDescent="0.25">
      <c r="B3113" s="3" t="s">
        <v>127</v>
      </c>
      <c r="C3113" s="2">
        <v>38591.761805555558</v>
      </c>
      <c r="D3113" s="3" t="s">
        <v>12</v>
      </c>
      <c r="E3113" s="3" t="s">
        <v>13</v>
      </c>
      <c r="F3113" s="3">
        <v>0</v>
      </c>
      <c r="G3113" s="3" t="s">
        <v>128</v>
      </c>
    </row>
    <row r="3114" spans="2:7" hidden="1" x14ac:dyDescent="0.25">
      <c r="B3114" s="3" t="s">
        <v>127</v>
      </c>
      <c r="C3114" s="2">
        <v>38604.589583333334</v>
      </c>
      <c r="D3114" s="3" t="s">
        <v>7</v>
      </c>
      <c r="E3114" s="3" t="s">
        <v>62</v>
      </c>
      <c r="F3114" s="3">
        <v>0</v>
      </c>
      <c r="G3114" s="3" t="s">
        <v>128</v>
      </c>
    </row>
    <row r="3115" spans="2:7" hidden="1" x14ac:dyDescent="0.25">
      <c r="B3115" s="3" t="s">
        <v>127</v>
      </c>
      <c r="C3115" s="2">
        <v>38615.268750000003</v>
      </c>
      <c r="D3115" s="3" t="s">
        <v>33</v>
      </c>
      <c r="E3115" s="3" t="s">
        <v>34</v>
      </c>
      <c r="F3115" s="3">
        <v>0</v>
      </c>
      <c r="G3115" s="3" t="s">
        <v>128</v>
      </c>
    </row>
    <row r="3116" spans="2:7" hidden="1" x14ac:dyDescent="0.25">
      <c r="B3116" s="3" t="s">
        <v>127</v>
      </c>
      <c r="C3116" s="2">
        <v>38615.78125</v>
      </c>
      <c r="D3116" s="3" t="s">
        <v>33</v>
      </c>
      <c r="E3116" s="3" t="s">
        <v>34</v>
      </c>
      <c r="F3116" s="3">
        <v>0</v>
      </c>
      <c r="G3116" s="3" t="s">
        <v>128</v>
      </c>
    </row>
    <row r="3117" spans="2:7" hidden="1" x14ac:dyDescent="0.25">
      <c r="B3117" s="3" t="s">
        <v>127</v>
      </c>
      <c r="C3117" s="2">
        <v>38732.595833333333</v>
      </c>
      <c r="D3117" s="3" t="s">
        <v>33</v>
      </c>
      <c r="E3117" s="3" t="s">
        <v>178</v>
      </c>
      <c r="F3117" s="3">
        <v>0</v>
      </c>
      <c r="G3117" s="3" t="s">
        <v>128</v>
      </c>
    </row>
    <row r="3118" spans="2:7" x14ac:dyDescent="0.25">
      <c r="B3118" s="3" t="s">
        <v>127</v>
      </c>
      <c r="C3118" s="2">
        <v>38763.621527777781</v>
      </c>
      <c r="D3118" s="3" t="s">
        <v>7</v>
      </c>
      <c r="E3118" s="3" t="s">
        <v>41</v>
      </c>
      <c r="F3118" s="3">
        <v>0</v>
      </c>
      <c r="G3118" s="3" t="s">
        <v>128</v>
      </c>
    </row>
    <row r="3119" spans="2:7" hidden="1" x14ac:dyDescent="0.25">
      <c r="B3119" s="3" t="s">
        <v>127</v>
      </c>
      <c r="C3119" s="2">
        <v>38813.82708333333</v>
      </c>
      <c r="D3119" s="3" t="s">
        <v>7</v>
      </c>
      <c r="E3119" s="3" t="s">
        <v>155</v>
      </c>
      <c r="F3119" s="3">
        <v>0</v>
      </c>
      <c r="G3119" s="3" t="s">
        <v>128</v>
      </c>
    </row>
    <row r="3120" spans="2:7" x14ac:dyDescent="0.25">
      <c r="B3120" s="3" t="s">
        <v>127</v>
      </c>
      <c r="C3120" s="2">
        <v>38902.355555555558</v>
      </c>
      <c r="D3120" s="3" t="s">
        <v>15</v>
      </c>
      <c r="E3120" s="3" t="s">
        <v>15</v>
      </c>
      <c r="F3120" s="3">
        <v>1</v>
      </c>
      <c r="G3120" s="3" t="s">
        <v>128</v>
      </c>
    </row>
    <row r="3121" spans="2:7" hidden="1" x14ac:dyDescent="0.25">
      <c r="B3121" s="3" t="s">
        <v>127</v>
      </c>
      <c r="C3121" s="2">
        <v>38902.574305555558</v>
      </c>
      <c r="D3121" s="3" t="s">
        <v>7</v>
      </c>
      <c r="E3121" s="3" t="s">
        <v>26</v>
      </c>
      <c r="F3121" s="3">
        <v>1</v>
      </c>
      <c r="G3121" s="3" t="s">
        <v>128</v>
      </c>
    </row>
    <row r="3122" spans="2:7" hidden="1" x14ac:dyDescent="0.25">
      <c r="B3122" s="3" t="s">
        <v>127</v>
      </c>
      <c r="C3122" s="2">
        <v>38913.338194444441</v>
      </c>
      <c r="D3122" s="3" t="s">
        <v>7</v>
      </c>
      <c r="E3122" s="3" t="s">
        <v>137</v>
      </c>
      <c r="F3122" s="3">
        <v>1</v>
      </c>
      <c r="G3122" s="3" t="s">
        <v>128</v>
      </c>
    </row>
    <row r="3123" spans="2:7" hidden="1" x14ac:dyDescent="0.25">
      <c r="B3123" s="3" t="s">
        <v>127</v>
      </c>
      <c r="C3123" s="2">
        <v>38915.077777777777</v>
      </c>
      <c r="D3123" s="3" t="s">
        <v>33</v>
      </c>
      <c r="E3123" s="3" t="s">
        <v>34</v>
      </c>
      <c r="F3123" s="3">
        <v>0</v>
      </c>
      <c r="G3123" s="3" t="s">
        <v>128</v>
      </c>
    </row>
    <row r="3124" spans="2:7" hidden="1" x14ac:dyDescent="0.25">
      <c r="B3124" s="3" t="s">
        <v>127</v>
      </c>
      <c r="C3124" s="2">
        <v>39056.507638888892</v>
      </c>
      <c r="D3124" s="3" t="s">
        <v>12</v>
      </c>
      <c r="E3124" s="3" t="s">
        <v>80</v>
      </c>
      <c r="F3124" s="3">
        <v>0</v>
      </c>
      <c r="G3124" s="3" t="s">
        <v>128</v>
      </c>
    </row>
    <row r="3125" spans="2:7" hidden="1" x14ac:dyDescent="0.25">
      <c r="B3125" s="3" t="s">
        <v>127</v>
      </c>
      <c r="C3125" s="2">
        <v>39076.572222222225</v>
      </c>
      <c r="D3125" s="3" t="s">
        <v>10</v>
      </c>
      <c r="E3125" s="3" t="s">
        <v>36</v>
      </c>
      <c r="F3125" s="3">
        <v>0</v>
      </c>
      <c r="G3125" s="3" t="s">
        <v>128</v>
      </c>
    </row>
    <row r="3126" spans="2:7" x14ac:dyDescent="0.25">
      <c r="B3126" s="3" t="s">
        <v>127</v>
      </c>
      <c r="C3126" s="2">
        <v>39087.487500000003</v>
      </c>
      <c r="D3126" s="3" t="s">
        <v>15</v>
      </c>
      <c r="E3126" s="3" t="s">
        <v>15</v>
      </c>
      <c r="F3126" s="3">
        <v>0</v>
      </c>
      <c r="G3126" s="3" t="s">
        <v>128</v>
      </c>
    </row>
    <row r="3127" spans="2:7" x14ac:dyDescent="0.25">
      <c r="B3127" s="3" t="s">
        <v>127</v>
      </c>
      <c r="C3127" s="2">
        <v>39170.28125</v>
      </c>
      <c r="D3127" s="3" t="s">
        <v>15</v>
      </c>
      <c r="E3127" s="3" t="s">
        <v>15</v>
      </c>
      <c r="F3127" s="3">
        <v>0</v>
      </c>
      <c r="G3127" s="3" t="s">
        <v>128</v>
      </c>
    </row>
    <row r="3128" spans="2:7" x14ac:dyDescent="0.25">
      <c r="B3128" s="3" t="s">
        <v>127</v>
      </c>
      <c r="C3128" s="2">
        <v>39240.234722222223</v>
      </c>
      <c r="D3128" s="3" t="s">
        <v>15</v>
      </c>
      <c r="E3128" s="3" t="s">
        <v>15</v>
      </c>
      <c r="F3128" s="3">
        <v>0</v>
      </c>
      <c r="G3128" s="3" t="s">
        <v>128</v>
      </c>
    </row>
    <row r="3129" spans="2:7" hidden="1" x14ac:dyDescent="0.25">
      <c r="B3129" s="3" t="s">
        <v>127</v>
      </c>
      <c r="C3129" s="2">
        <v>39272.347222222219</v>
      </c>
      <c r="D3129" s="3" t="s">
        <v>10</v>
      </c>
      <c r="E3129" s="3" t="s">
        <v>11</v>
      </c>
      <c r="F3129" s="3">
        <v>1</v>
      </c>
      <c r="G3129" s="3" t="s">
        <v>128</v>
      </c>
    </row>
    <row r="3130" spans="2:7" hidden="1" x14ac:dyDescent="0.25">
      <c r="B3130" s="3" t="s">
        <v>127</v>
      </c>
      <c r="C3130" s="2">
        <v>39287.794444444444</v>
      </c>
      <c r="D3130" s="3" t="s">
        <v>7</v>
      </c>
      <c r="E3130" s="3" t="s">
        <v>137</v>
      </c>
      <c r="F3130" s="3">
        <v>0</v>
      </c>
      <c r="G3130" s="3" t="s">
        <v>128</v>
      </c>
    </row>
    <row r="3131" spans="2:7" x14ac:dyDescent="0.25">
      <c r="B3131" s="3" t="s">
        <v>127</v>
      </c>
      <c r="C3131" s="2">
        <v>39324.480555555558</v>
      </c>
      <c r="D3131" s="3" t="s">
        <v>15</v>
      </c>
      <c r="E3131" s="3" t="s">
        <v>15</v>
      </c>
      <c r="F3131" s="3">
        <v>0</v>
      </c>
      <c r="G3131" s="3" t="s">
        <v>128</v>
      </c>
    </row>
    <row r="3132" spans="2:7" hidden="1" x14ac:dyDescent="0.25">
      <c r="B3132" s="3" t="s">
        <v>127</v>
      </c>
      <c r="C3132" s="2">
        <v>39326.592361111114</v>
      </c>
      <c r="D3132" s="3" t="s">
        <v>7</v>
      </c>
      <c r="E3132" s="3" t="s">
        <v>26</v>
      </c>
      <c r="F3132" s="3">
        <v>0</v>
      </c>
      <c r="G3132" s="3" t="s">
        <v>128</v>
      </c>
    </row>
    <row r="3133" spans="2:7" x14ac:dyDescent="0.25">
      <c r="B3133" s="3" t="s">
        <v>127</v>
      </c>
      <c r="C3133" s="2">
        <v>39376.469444444447</v>
      </c>
      <c r="D3133" s="3" t="s">
        <v>33</v>
      </c>
      <c r="E3133" s="3" t="s">
        <v>37</v>
      </c>
      <c r="F3133" s="3">
        <v>0</v>
      </c>
      <c r="G3133" s="3" t="s">
        <v>128</v>
      </c>
    </row>
    <row r="3134" spans="2:7" x14ac:dyDescent="0.25">
      <c r="B3134" s="3" t="s">
        <v>127</v>
      </c>
      <c r="C3134" s="2">
        <v>39452.3125</v>
      </c>
      <c r="D3134" s="3" t="s">
        <v>15</v>
      </c>
      <c r="E3134" s="3" t="s">
        <v>15</v>
      </c>
      <c r="F3134" s="3">
        <v>0</v>
      </c>
      <c r="G3134" s="3" t="s">
        <v>128</v>
      </c>
    </row>
    <row r="3135" spans="2:7" x14ac:dyDescent="0.25">
      <c r="B3135" s="3" t="s">
        <v>127</v>
      </c>
      <c r="C3135" s="2">
        <v>39590.82708333333</v>
      </c>
      <c r="D3135" s="3" t="s">
        <v>15</v>
      </c>
      <c r="E3135" s="3" t="s">
        <v>15</v>
      </c>
      <c r="F3135" s="3">
        <v>0</v>
      </c>
      <c r="G3135" s="3" t="s">
        <v>128</v>
      </c>
    </row>
    <row r="3136" spans="2:7" x14ac:dyDescent="0.25">
      <c r="B3136" s="3" t="s">
        <v>127</v>
      </c>
      <c r="C3136" s="2">
        <v>39639.387499999997</v>
      </c>
      <c r="D3136" s="3" t="s">
        <v>15</v>
      </c>
      <c r="E3136" s="3" t="s">
        <v>15</v>
      </c>
      <c r="F3136" s="3">
        <v>1</v>
      </c>
      <c r="G3136" s="3" t="s">
        <v>128</v>
      </c>
    </row>
    <row r="3137" spans="2:7" hidden="1" x14ac:dyDescent="0.25">
      <c r="B3137" s="3" t="s">
        <v>127</v>
      </c>
      <c r="C3137" s="2">
        <v>39735.373611111114</v>
      </c>
      <c r="D3137" s="3" t="s">
        <v>33</v>
      </c>
      <c r="E3137" s="3" t="s">
        <v>178</v>
      </c>
      <c r="F3137" s="3">
        <v>0</v>
      </c>
      <c r="G3137" s="3" t="s">
        <v>128</v>
      </c>
    </row>
    <row r="3138" spans="2:7" hidden="1" x14ac:dyDescent="0.25">
      <c r="B3138" s="3" t="s">
        <v>127</v>
      </c>
      <c r="C3138" s="2">
        <v>39741.308333333334</v>
      </c>
      <c r="D3138" s="3" t="s">
        <v>10</v>
      </c>
      <c r="E3138" s="3" t="s">
        <v>11</v>
      </c>
      <c r="F3138" s="3">
        <v>0</v>
      </c>
      <c r="G3138" s="3" t="s">
        <v>128</v>
      </c>
    </row>
    <row r="3139" spans="2:7" x14ac:dyDescent="0.25">
      <c r="B3139" s="3" t="s">
        <v>127</v>
      </c>
      <c r="C3139" s="2">
        <v>39989.334027777775</v>
      </c>
      <c r="D3139" s="3" t="s">
        <v>7</v>
      </c>
      <c r="E3139" s="3" t="s">
        <v>8</v>
      </c>
      <c r="F3139" s="3">
        <v>0</v>
      </c>
      <c r="G3139" s="3" t="s">
        <v>128</v>
      </c>
    </row>
    <row r="3140" spans="2:7" x14ac:dyDescent="0.25">
      <c r="B3140" s="3" t="s">
        <v>127</v>
      </c>
      <c r="C3140" s="2">
        <v>40015.621527777781</v>
      </c>
      <c r="D3140" s="3" t="s">
        <v>15</v>
      </c>
      <c r="E3140" s="3" t="s">
        <v>15</v>
      </c>
      <c r="F3140" s="3">
        <v>0</v>
      </c>
      <c r="G3140" s="3" t="s">
        <v>128</v>
      </c>
    </row>
    <row r="3141" spans="2:7" x14ac:dyDescent="0.25">
      <c r="B3141" s="3" t="s">
        <v>127</v>
      </c>
      <c r="C3141" s="2">
        <v>40031.387499999997</v>
      </c>
      <c r="D3141" s="3" t="s">
        <v>15</v>
      </c>
      <c r="E3141" s="3" t="s">
        <v>15</v>
      </c>
      <c r="F3141" s="3">
        <v>0</v>
      </c>
      <c r="G3141" s="3" t="s">
        <v>128</v>
      </c>
    </row>
    <row r="3142" spans="2:7" x14ac:dyDescent="0.25">
      <c r="B3142" s="3" t="s">
        <v>127</v>
      </c>
      <c r="C3142" s="2">
        <v>40199.913194444445</v>
      </c>
      <c r="D3142" s="3" t="s">
        <v>33</v>
      </c>
      <c r="E3142" s="3" t="s">
        <v>135</v>
      </c>
      <c r="F3142" s="3">
        <v>0</v>
      </c>
      <c r="G3142" s="3" t="s">
        <v>128</v>
      </c>
    </row>
    <row r="3143" spans="2:7" hidden="1" x14ac:dyDescent="0.25">
      <c r="B3143" s="3" t="s">
        <v>127</v>
      </c>
      <c r="C3143" s="2">
        <v>40251.769444444442</v>
      </c>
      <c r="D3143" s="3" t="s">
        <v>12</v>
      </c>
      <c r="E3143" s="3" t="s">
        <v>13</v>
      </c>
      <c r="F3143" s="3">
        <v>0</v>
      </c>
      <c r="G3143" s="3" t="s">
        <v>128</v>
      </c>
    </row>
    <row r="3144" spans="2:7" hidden="1" x14ac:dyDescent="0.25">
      <c r="B3144" s="3" t="s">
        <v>127</v>
      </c>
      <c r="C3144" s="2">
        <v>40272.593055555553</v>
      </c>
      <c r="D3144" s="3" t="s">
        <v>7</v>
      </c>
      <c r="E3144" s="3" t="s">
        <v>137</v>
      </c>
      <c r="F3144" s="3">
        <v>0</v>
      </c>
      <c r="G3144" s="3" t="s">
        <v>128</v>
      </c>
    </row>
    <row r="3145" spans="2:7" hidden="1" x14ac:dyDescent="0.25">
      <c r="B3145" s="3" t="s">
        <v>127</v>
      </c>
      <c r="C3145" s="2">
        <v>40298.879166666666</v>
      </c>
      <c r="D3145" s="3" t="s">
        <v>10</v>
      </c>
      <c r="E3145" s="3" t="s">
        <v>11</v>
      </c>
      <c r="F3145" s="3">
        <v>0</v>
      </c>
      <c r="G3145" s="3" t="s">
        <v>128</v>
      </c>
    </row>
    <row r="3146" spans="2:7" x14ac:dyDescent="0.25">
      <c r="B3146" s="3" t="s">
        <v>127</v>
      </c>
      <c r="C3146" s="2">
        <v>40323.330555555556</v>
      </c>
      <c r="D3146" s="3" t="s">
        <v>15</v>
      </c>
      <c r="E3146" s="3" t="s">
        <v>15</v>
      </c>
      <c r="F3146" s="3">
        <v>0</v>
      </c>
      <c r="G3146" s="3" t="s">
        <v>128</v>
      </c>
    </row>
    <row r="3147" spans="2:7" hidden="1" x14ac:dyDescent="0.25">
      <c r="B3147" s="3" t="s">
        <v>127</v>
      </c>
      <c r="C3147" s="2">
        <v>40340.138888888891</v>
      </c>
      <c r="D3147" s="3" t="s">
        <v>10</v>
      </c>
      <c r="E3147" s="3" t="s">
        <v>11</v>
      </c>
      <c r="F3147" s="3">
        <v>0</v>
      </c>
      <c r="G3147" s="3" t="s">
        <v>128</v>
      </c>
    </row>
    <row r="3148" spans="2:7" x14ac:dyDescent="0.25">
      <c r="B3148" s="3" t="s">
        <v>127</v>
      </c>
      <c r="C3148" s="2">
        <v>40346.69027777778</v>
      </c>
      <c r="D3148" s="3" t="s">
        <v>15</v>
      </c>
      <c r="E3148" s="3" t="s">
        <v>15</v>
      </c>
      <c r="F3148" s="3">
        <v>0</v>
      </c>
      <c r="G3148" s="3" t="s">
        <v>128</v>
      </c>
    </row>
    <row r="3149" spans="2:7" hidden="1" x14ac:dyDescent="0.25">
      <c r="B3149" s="3" t="s">
        <v>127</v>
      </c>
      <c r="C3149" s="2">
        <v>40356.763194444444</v>
      </c>
      <c r="D3149" s="3" t="s">
        <v>12</v>
      </c>
      <c r="E3149" s="3" t="s">
        <v>13</v>
      </c>
      <c r="F3149" s="3">
        <v>0</v>
      </c>
      <c r="G3149" s="3" t="s">
        <v>128</v>
      </c>
    </row>
    <row r="3150" spans="2:7" x14ac:dyDescent="0.25">
      <c r="B3150" s="3" t="s">
        <v>127</v>
      </c>
      <c r="C3150" s="2">
        <v>40451.457638888889</v>
      </c>
      <c r="D3150" s="3" t="s">
        <v>33</v>
      </c>
      <c r="E3150" s="3" t="s">
        <v>135</v>
      </c>
      <c r="F3150" s="3">
        <v>0</v>
      </c>
      <c r="G3150" s="3" t="s">
        <v>128</v>
      </c>
    </row>
    <row r="3151" spans="2:7" hidden="1" x14ac:dyDescent="0.25">
      <c r="B3151" s="3" t="s">
        <v>127</v>
      </c>
      <c r="C3151" s="2">
        <v>40451.621527777781</v>
      </c>
      <c r="D3151" s="3" t="s">
        <v>33</v>
      </c>
      <c r="E3151" s="3" t="s">
        <v>34</v>
      </c>
      <c r="F3151" s="3">
        <v>0</v>
      </c>
      <c r="G3151" s="3" t="s">
        <v>128</v>
      </c>
    </row>
    <row r="3152" spans="2:7" x14ac:dyDescent="0.25">
      <c r="B3152" s="3" t="s">
        <v>127</v>
      </c>
      <c r="C3152" s="2">
        <v>40470.393055555556</v>
      </c>
      <c r="D3152" s="3" t="s">
        <v>33</v>
      </c>
      <c r="E3152" s="3" t="s">
        <v>135</v>
      </c>
      <c r="F3152" s="3">
        <v>0</v>
      </c>
      <c r="G3152" s="3" t="s">
        <v>128</v>
      </c>
    </row>
    <row r="3153" spans="2:7" x14ac:dyDescent="0.25">
      <c r="B3153" s="3" t="s">
        <v>127</v>
      </c>
      <c r="C3153" s="2">
        <v>40470.408333333333</v>
      </c>
      <c r="D3153" s="3" t="s">
        <v>33</v>
      </c>
      <c r="E3153" s="3" t="s">
        <v>135</v>
      </c>
      <c r="F3153" s="3">
        <v>0</v>
      </c>
      <c r="G3153" s="3" t="s">
        <v>128</v>
      </c>
    </row>
    <row r="3154" spans="2:7" hidden="1" x14ac:dyDescent="0.25">
      <c r="B3154" s="3" t="s">
        <v>127</v>
      </c>
      <c r="C3154" s="2">
        <v>40470.568055555559</v>
      </c>
      <c r="D3154" s="3" t="s">
        <v>33</v>
      </c>
      <c r="E3154" s="3" t="s">
        <v>34</v>
      </c>
      <c r="F3154" s="3">
        <v>0</v>
      </c>
      <c r="G3154" s="3" t="s">
        <v>128</v>
      </c>
    </row>
    <row r="3155" spans="2:7" hidden="1" x14ac:dyDescent="0.25">
      <c r="B3155" s="3" t="s">
        <v>127</v>
      </c>
      <c r="C3155" s="2">
        <v>40470.649305555555</v>
      </c>
      <c r="D3155" s="3" t="s">
        <v>33</v>
      </c>
      <c r="E3155" s="3" t="s">
        <v>34</v>
      </c>
      <c r="F3155" s="3">
        <v>0</v>
      </c>
      <c r="G3155" s="3" t="s">
        <v>128</v>
      </c>
    </row>
    <row r="3156" spans="2:7" x14ac:dyDescent="0.25">
      <c r="B3156" s="3" t="s">
        <v>127</v>
      </c>
      <c r="C3156" s="2">
        <v>40470.669444444444</v>
      </c>
      <c r="D3156" s="3" t="s">
        <v>33</v>
      </c>
      <c r="E3156" s="3" t="s">
        <v>135</v>
      </c>
      <c r="F3156" s="3">
        <v>0</v>
      </c>
      <c r="G3156" s="3" t="s">
        <v>128</v>
      </c>
    </row>
    <row r="3157" spans="2:7" hidden="1" x14ac:dyDescent="0.25">
      <c r="B3157" s="3" t="s">
        <v>127</v>
      </c>
      <c r="C3157" s="2">
        <v>40470.693749999999</v>
      </c>
      <c r="D3157" s="3" t="s">
        <v>33</v>
      </c>
      <c r="E3157" s="3" t="s">
        <v>34</v>
      </c>
      <c r="F3157" s="3">
        <v>0</v>
      </c>
      <c r="G3157" s="3" t="s">
        <v>128</v>
      </c>
    </row>
    <row r="3158" spans="2:7" hidden="1" x14ac:dyDescent="0.25">
      <c r="B3158" s="3" t="s">
        <v>127</v>
      </c>
      <c r="C3158" s="2">
        <v>40476.345138888886</v>
      </c>
      <c r="D3158" s="3" t="s">
        <v>7</v>
      </c>
      <c r="E3158" s="3" t="s">
        <v>137</v>
      </c>
      <c r="F3158" s="3">
        <v>0</v>
      </c>
      <c r="G3158" s="3" t="s">
        <v>128</v>
      </c>
    </row>
    <row r="3159" spans="2:7" x14ac:dyDescent="0.25">
      <c r="B3159" s="3" t="s">
        <v>127</v>
      </c>
      <c r="C3159" s="2">
        <v>40484.425694444442</v>
      </c>
      <c r="D3159" s="3" t="s">
        <v>15</v>
      </c>
      <c r="E3159" s="3" t="s">
        <v>15</v>
      </c>
      <c r="F3159" s="3">
        <v>0</v>
      </c>
      <c r="G3159" s="3" t="s">
        <v>128</v>
      </c>
    </row>
    <row r="3160" spans="2:7" x14ac:dyDescent="0.25">
      <c r="B3160" s="3" t="s">
        <v>127</v>
      </c>
      <c r="C3160" s="2">
        <v>40578.53402777778</v>
      </c>
      <c r="D3160" s="3" t="s">
        <v>7</v>
      </c>
      <c r="E3160" s="3" t="s">
        <v>41</v>
      </c>
      <c r="F3160" s="3">
        <v>0</v>
      </c>
      <c r="G3160" s="3" t="s">
        <v>128</v>
      </c>
    </row>
    <row r="3161" spans="2:7" x14ac:dyDescent="0.25">
      <c r="B3161" s="3" t="s">
        <v>127</v>
      </c>
      <c r="C3161" s="2">
        <v>40614.002083333333</v>
      </c>
      <c r="D3161" s="3" t="s">
        <v>15</v>
      </c>
      <c r="E3161" s="3" t="s">
        <v>15</v>
      </c>
      <c r="F3161" s="3">
        <v>0</v>
      </c>
      <c r="G3161" s="3" t="s">
        <v>128</v>
      </c>
    </row>
    <row r="3162" spans="2:7" hidden="1" x14ac:dyDescent="0.25">
      <c r="B3162" s="3" t="s">
        <v>127</v>
      </c>
      <c r="C3162" s="2">
        <v>40615.521527777775</v>
      </c>
      <c r="D3162" s="3" t="s">
        <v>10</v>
      </c>
      <c r="E3162" s="3" t="s">
        <v>11</v>
      </c>
      <c r="F3162" s="3">
        <v>0</v>
      </c>
      <c r="G3162" s="3" t="s">
        <v>128</v>
      </c>
    </row>
    <row r="3163" spans="2:7" hidden="1" x14ac:dyDescent="0.25">
      <c r="B3163" s="3" t="s">
        <v>127</v>
      </c>
      <c r="C3163" s="2">
        <v>40630.299305555556</v>
      </c>
      <c r="D3163" s="3" t="s">
        <v>12</v>
      </c>
      <c r="E3163" s="3" t="s">
        <v>13</v>
      </c>
      <c r="F3163" s="3">
        <v>0</v>
      </c>
      <c r="G3163" s="3" t="s">
        <v>128</v>
      </c>
    </row>
    <row r="3164" spans="2:7" x14ac:dyDescent="0.25">
      <c r="B3164" s="3" t="s">
        <v>127</v>
      </c>
      <c r="C3164" s="2">
        <v>40682.550000000003</v>
      </c>
      <c r="D3164" s="3" t="s">
        <v>15</v>
      </c>
      <c r="E3164" s="3" t="s">
        <v>15</v>
      </c>
      <c r="F3164" s="3">
        <v>0</v>
      </c>
      <c r="G3164" s="3" t="s">
        <v>128</v>
      </c>
    </row>
    <row r="3165" spans="2:7" hidden="1" x14ac:dyDescent="0.25">
      <c r="B3165" s="3" t="s">
        <v>127</v>
      </c>
      <c r="C3165" s="2">
        <v>40745.35833333333</v>
      </c>
      <c r="D3165" s="3" t="s">
        <v>10</v>
      </c>
      <c r="E3165" s="3" t="s">
        <v>72</v>
      </c>
      <c r="F3165" s="3">
        <v>0</v>
      </c>
      <c r="G3165" s="3" t="s">
        <v>128</v>
      </c>
    </row>
    <row r="3166" spans="2:7" x14ac:dyDescent="0.25">
      <c r="B3166" s="3" t="s">
        <v>127</v>
      </c>
      <c r="C3166" s="2">
        <v>40812.306250000001</v>
      </c>
      <c r="D3166" s="3" t="s">
        <v>15</v>
      </c>
      <c r="E3166" s="3" t="s">
        <v>15</v>
      </c>
      <c r="F3166" s="3">
        <v>0</v>
      </c>
      <c r="G3166" s="3" t="s">
        <v>128</v>
      </c>
    </row>
    <row r="3167" spans="2:7" x14ac:dyDescent="0.25">
      <c r="B3167" s="3" t="s">
        <v>127</v>
      </c>
      <c r="C3167" s="2">
        <v>40986.75</v>
      </c>
      <c r="D3167" s="3" t="s">
        <v>33</v>
      </c>
      <c r="E3167" s="3" t="s">
        <v>135</v>
      </c>
      <c r="F3167" s="3">
        <v>0</v>
      </c>
      <c r="G3167" s="3" t="s">
        <v>128</v>
      </c>
    </row>
    <row r="3168" spans="2:7" hidden="1" x14ac:dyDescent="0.25">
      <c r="B3168" s="3" t="s">
        <v>127</v>
      </c>
      <c r="C3168" s="2">
        <v>40987.245833333334</v>
      </c>
      <c r="D3168" s="3" t="s">
        <v>33</v>
      </c>
      <c r="E3168" s="3" t="s">
        <v>178</v>
      </c>
      <c r="F3168" s="3">
        <v>0</v>
      </c>
      <c r="G3168" s="3" t="s">
        <v>128</v>
      </c>
    </row>
    <row r="3169" spans="2:7" x14ac:dyDescent="0.25">
      <c r="B3169" s="3" t="s">
        <v>127</v>
      </c>
      <c r="C3169" s="2">
        <v>41003.456250000003</v>
      </c>
      <c r="D3169" s="3" t="s">
        <v>7</v>
      </c>
      <c r="E3169" s="3" t="s">
        <v>16</v>
      </c>
      <c r="F3169" s="3">
        <v>0</v>
      </c>
      <c r="G3169" s="3" t="s">
        <v>128</v>
      </c>
    </row>
    <row r="3170" spans="2:7" x14ac:dyDescent="0.25">
      <c r="B3170" s="3" t="s">
        <v>127</v>
      </c>
      <c r="C3170" s="2">
        <v>41021.213194444441</v>
      </c>
      <c r="D3170" s="3" t="s">
        <v>7</v>
      </c>
      <c r="E3170" s="3" t="s">
        <v>8</v>
      </c>
      <c r="F3170" s="3">
        <v>0</v>
      </c>
      <c r="G3170" s="3" t="s">
        <v>128</v>
      </c>
    </row>
    <row r="3171" spans="2:7" hidden="1" x14ac:dyDescent="0.25">
      <c r="B3171" s="3" t="s">
        <v>127</v>
      </c>
      <c r="C3171" s="2">
        <v>41043.672222222223</v>
      </c>
      <c r="D3171" s="3" t="s">
        <v>7</v>
      </c>
      <c r="E3171" s="3" t="s">
        <v>208</v>
      </c>
      <c r="F3171" s="3">
        <v>0</v>
      </c>
      <c r="G3171" s="3" t="s">
        <v>128</v>
      </c>
    </row>
    <row r="3172" spans="2:7" hidden="1" x14ac:dyDescent="0.25">
      <c r="B3172" s="3" t="s">
        <v>127</v>
      </c>
      <c r="C3172" s="2">
        <v>41044.75</v>
      </c>
      <c r="D3172" s="3" t="s">
        <v>10</v>
      </c>
      <c r="E3172" s="3" t="s">
        <v>36</v>
      </c>
      <c r="F3172" s="3">
        <v>0</v>
      </c>
      <c r="G3172" s="3" t="s">
        <v>128</v>
      </c>
    </row>
    <row r="3173" spans="2:7" hidden="1" x14ac:dyDescent="0.25">
      <c r="B3173" s="3" t="s">
        <v>127</v>
      </c>
      <c r="C3173" s="2">
        <v>41052.435416666667</v>
      </c>
      <c r="D3173" s="3" t="s">
        <v>7</v>
      </c>
      <c r="E3173" s="3" t="s">
        <v>62</v>
      </c>
      <c r="F3173" s="3">
        <v>0</v>
      </c>
      <c r="G3173" s="3" t="s">
        <v>128</v>
      </c>
    </row>
    <row r="3174" spans="2:7" hidden="1" x14ac:dyDescent="0.25">
      <c r="B3174" s="3" t="s">
        <v>127</v>
      </c>
      <c r="C3174" s="2">
        <v>41052.46875</v>
      </c>
      <c r="D3174" s="3" t="s">
        <v>7</v>
      </c>
      <c r="E3174" s="3" t="s">
        <v>62</v>
      </c>
      <c r="F3174" s="3">
        <v>0</v>
      </c>
      <c r="G3174" s="3" t="s">
        <v>128</v>
      </c>
    </row>
    <row r="3175" spans="2:7" x14ac:dyDescent="0.25">
      <c r="B3175" s="3" t="s">
        <v>127</v>
      </c>
      <c r="C3175" s="2">
        <v>41069.320138888892</v>
      </c>
      <c r="D3175" s="3" t="s">
        <v>15</v>
      </c>
      <c r="E3175" s="3" t="s">
        <v>15</v>
      </c>
      <c r="F3175" s="3">
        <v>0</v>
      </c>
      <c r="G3175" s="3" t="s">
        <v>128</v>
      </c>
    </row>
    <row r="3176" spans="2:7" x14ac:dyDescent="0.25">
      <c r="B3176" s="3" t="s">
        <v>127</v>
      </c>
      <c r="C3176" s="2">
        <v>41146.836805555555</v>
      </c>
      <c r="D3176" s="3" t="s">
        <v>7</v>
      </c>
      <c r="E3176" s="3" t="s">
        <v>8</v>
      </c>
      <c r="F3176" s="3">
        <v>0</v>
      </c>
      <c r="G3176" s="3" t="s">
        <v>128</v>
      </c>
    </row>
    <row r="3177" spans="2:7" x14ac:dyDescent="0.25">
      <c r="B3177" s="3" t="s">
        <v>127</v>
      </c>
      <c r="C3177" s="2">
        <v>41166.636111111111</v>
      </c>
      <c r="D3177" s="3" t="s">
        <v>33</v>
      </c>
      <c r="E3177" s="3" t="s">
        <v>135</v>
      </c>
      <c r="F3177" s="3">
        <v>0</v>
      </c>
      <c r="G3177" s="3" t="s">
        <v>128</v>
      </c>
    </row>
    <row r="3178" spans="2:7" x14ac:dyDescent="0.25">
      <c r="B3178" s="3" t="s">
        <v>127</v>
      </c>
      <c r="C3178" s="2">
        <v>41167.676388888889</v>
      </c>
      <c r="D3178" s="3" t="s">
        <v>7</v>
      </c>
      <c r="E3178" s="3" t="s">
        <v>8</v>
      </c>
      <c r="F3178" s="3">
        <v>0</v>
      </c>
      <c r="G3178" s="3" t="s">
        <v>128</v>
      </c>
    </row>
    <row r="3179" spans="2:7" hidden="1" x14ac:dyDescent="0.25">
      <c r="B3179" s="3" t="s">
        <v>127</v>
      </c>
      <c r="C3179" s="2">
        <v>41263.220833333333</v>
      </c>
      <c r="D3179" s="3" t="s">
        <v>12</v>
      </c>
      <c r="E3179" s="3" t="s">
        <v>13</v>
      </c>
      <c r="F3179" s="3">
        <v>0</v>
      </c>
      <c r="G3179" s="3" t="s">
        <v>128</v>
      </c>
    </row>
    <row r="3180" spans="2:7" x14ac:dyDescent="0.25">
      <c r="B3180" s="3" t="s">
        <v>127</v>
      </c>
      <c r="C3180" s="2">
        <v>41366.421527777777</v>
      </c>
      <c r="D3180" s="3" t="s">
        <v>15</v>
      </c>
      <c r="E3180" s="3" t="s">
        <v>15</v>
      </c>
      <c r="F3180" s="3">
        <v>0</v>
      </c>
      <c r="G3180" s="3" t="s">
        <v>128</v>
      </c>
    </row>
    <row r="3181" spans="2:7" hidden="1" x14ac:dyDescent="0.25">
      <c r="B3181" s="3" t="s">
        <v>127</v>
      </c>
      <c r="C3181" s="2">
        <v>41389.344444444447</v>
      </c>
      <c r="D3181" s="3" t="s">
        <v>7</v>
      </c>
      <c r="E3181" s="3" t="s">
        <v>208</v>
      </c>
      <c r="F3181" s="3">
        <v>0</v>
      </c>
      <c r="G3181" s="3" t="s">
        <v>128</v>
      </c>
    </row>
    <row r="3182" spans="2:7" x14ac:dyDescent="0.25">
      <c r="B3182" s="3" t="s">
        <v>127</v>
      </c>
      <c r="C3182" s="2">
        <v>41396.728472222225</v>
      </c>
      <c r="D3182" s="3" t="s">
        <v>7</v>
      </c>
      <c r="E3182" s="3" t="s">
        <v>136</v>
      </c>
      <c r="F3182" s="3">
        <v>0</v>
      </c>
      <c r="G3182" s="3" t="s">
        <v>128</v>
      </c>
    </row>
    <row r="3183" spans="2:7" x14ac:dyDescent="0.25">
      <c r="B3183" s="3" t="s">
        <v>127</v>
      </c>
      <c r="C3183" s="2">
        <v>41436.232638888891</v>
      </c>
      <c r="D3183" s="3" t="s">
        <v>15</v>
      </c>
      <c r="E3183" s="3" t="s">
        <v>15</v>
      </c>
      <c r="F3183" s="3">
        <v>0</v>
      </c>
      <c r="G3183" s="3" t="s">
        <v>128</v>
      </c>
    </row>
    <row r="3184" spans="2:7" hidden="1" x14ac:dyDescent="0.25">
      <c r="B3184" s="3" t="s">
        <v>127</v>
      </c>
      <c r="C3184" s="2">
        <v>41441.381944444445</v>
      </c>
      <c r="D3184" s="3" t="s">
        <v>10</v>
      </c>
      <c r="E3184" s="3" t="s">
        <v>11</v>
      </c>
      <c r="F3184" s="3">
        <v>0</v>
      </c>
      <c r="G3184" s="3" t="s">
        <v>128</v>
      </c>
    </row>
    <row r="3185" spans="2:7" hidden="1" x14ac:dyDescent="0.25">
      <c r="B3185" s="3" t="s">
        <v>127</v>
      </c>
      <c r="C3185" s="2">
        <v>41488.497916666667</v>
      </c>
      <c r="D3185" s="3" t="s">
        <v>7</v>
      </c>
      <c r="E3185" s="3" t="s">
        <v>26</v>
      </c>
      <c r="F3185" s="3">
        <v>0</v>
      </c>
      <c r="G3185" s="3" t="s">
        <v>128</v>
      </c>
    </row>
    <row r="3186" spans="2:7" x14ac:dyDescent="0.25">
      <c r="B3186" s="3" t="s">
        <v>127</v>
      </c>
      <c r="C3186" s="2">
        <v>41522.94027777778</v>
      </c>
      <c r="D3186" s="3" t="s">
        <v>15</v>
      </c>
      <c r="E3186" s="3" t="s">
        <v>15</v>
      </c>
      <c r="F3186" s="3">
        <v>0</v>
      </c>
      <c r="G3186" s="3" t="s">
        <v>128</v>
      </c>
    </row>
    <row r="3187" spans="2:7" hidden="1" x14ac:dyDescent="0.25">
      <c r="B3187" s="3" t="s">
        <v>127</v>
      </c>
      <c r="C3187" s="2">
        <v>41561.163888888892</v>
      </c>
      <c r="D3187" s="3" t="s">
        <v>12</v>
      </c>
      <c r="E3187" s="3" t="s">
        <v>13</v>
      </c>
      <c r="F3187" s="3">
        <v>0</v>
      </c>
      <c r="G3187" s="3" t="s">
        <v>128</v>
      </c>
    </row>
    <row r="3188" spans="2:7" x14ac:dyDescent="0.25">
      <c r="B3188" s="3" t="s">
        <v>127</v>
      </c>
      <c r="C3188" s="2">
        <v>41645.440972222219</v>
      </c>
      <c r="D3188" s="3" t="s">
        <v>15</v>
      </c>
      <c r="E3188" s="3" t="s">
        <v>15</v>
      </c>
      <c r="F3188" s="3">
        <v>0</v>
      </c>
      <c r="G3188" s="3" t="s">
        <v>128</v>
      </c>
    </row>
    <row r="3189" spans="2:7" hidden="1" x14ac:dyDescent="0.25">
      <c r="B3189" s="3" t="s">
        <v>127</v>
      </c>
      <c r="C3189" s="2">
        <v>41683.765277777777</v>
      </c>
      <c r="D3189" s="3" t="s">
        <v>28</v>
      </c>
      <c r="E3189" s="3" t="s">
        <v>160</v>
      </c>
      <c r="F3189" s="3">
        <v>0</v>
      </c>
      <c r="G3189" s="3" t="s">
        <v>128</v>
      </c>
    </row>
    <row r="3190" spans="2:7" hidden="1" x14ac:dyDescent="0.25">
      <c r="B3190" s="3" t="s">
        <v>127</v>
      </c>
      <c r="C3190" s="2">
        <v>41700.304166666669</v>
      </c>
      <c r="D3190" s="3" t="s">
        <v>33</v>
      </c>
      <c r="E3190" s="3" t="s">
        <v>34</v>
      </c>
      <c r="F3190" s="3">
        <v>0</v>
      </c>
      <c r="G3190" s="3" t="s">
        <v>128</v>
      </c>
    </row>
    <row r="3191" spans="2:7" hidden="1" x14ac:dyDescent="0.25">
      <c r="B3191" s="3" t="s">
        <v>127</v>
      </c>
      <c r="C3191" s="2">
        <v>41703.590277777781</v>
      </c>
      <c r="D3191" s="3" t="s">
        <v>7</v>
      </c>
      <c r="E3191" s="3" t="s">
        <v>62</v>
      </c>
      <c r="F3191" s="3">
        <v>0</v>
      </c>
      <c r="G3191" s="3" t="s">
        <v>128</v>
      </c>
    </row>
    <row r="3192" spans="2:7" x14ac:dyDescent="0.25">
      <c r="B3192" s="3" t="s">
        <v>127</v>
      </c>
      <c r="C3192" s="2">
        <v>41717.39166666667</v>
      </c>
      <c r="D3192" s="3" t="s">
        <v>15</v>
      </c>
      <c r="E3192" s="3" t="s">
        <v>15</v>
      </c>
      <c r="F3192" s="3">
        <v>0</v>
      </c>
      <c r="G3192" s="3" t="s">
        <v>128</v>
      </c>
    </row>
    <row r="3193" spans="2:7" hidden="1" x14ac:dyDescent="0.25">
      <c r="B3193" s="3" t="s">
        <v>127</v>
      </c>
      <c r="C3193" s="2">
        <v>41729.651388888888</v>
      </c>
      <c r="D3193" s="3" t="s">
        <v>28</v>
      </c>
      <c r="E3193" s="3" t="s">
        <v>160</v>
      </c>
      <c r="F3193" s="3">
        <v>0</v>
      </c>
      <c r="G3193" s="3" t="s">
        <v>128</v>
      </c>
    </row>
    <row r="3194" spans="2:7" x14ac:dyDescent="0.25">
      <c r="B3194" s="3" t="s">
        <v>127</v>
      </c>
      <c r="C3194" s="2">
        <v>41730.335416666669</v>
      </c>
      <c r="D3194" s="3" t="s">
        <v>15</v>
      </c>
      <c r="E3194" s="3" t="s">
        <v>15</v>
      </c>
      <c r="F3194" s="3">
        <v>0</v>
      </c>
      <c r="G3194" s="3" t="s">
        <v>128</v>
      </c>
    </row>
    <row r="3195" spans="2:7" hidden="1" x14ac:dyDescent="0.25">
      <c r="B3195" s="3" t="s">
        <v>127</v>
      </c>
      <c r="C3195" s="2">
        <v>41731.748611111114</v>
      </c>
      <c r="D3195" s="3" t="s">
        <v>12</v>
      </c>
      <c r="E3195" s="3" t="s">
        <v>13</v>
      </c>
      <c r="F3195" s="3">
        <v>0</v>
      </c>
      <c r="G3195" s="3" t="s">
        <v>128</v>
      </c>
    </row>
    <row r="3196" spans="2:7" x14ac:dyDescent="0.25">
      <c r="B3196" s="3" t="s">
        <v>127</v>
      </c>
      <c r="C3196" s="2">
        <v>41742.397222222222</v>
      </c>
      <c r="D3196" s="3" t="s">
        <v>15</v>
      </c>
      <c r="E3196" s="3" t="s">
        <v>15</v>
      </c>
      <c r="F3196" s="3">
        <v>0</v>
      </c>
      <c r="G3196" s="3" t="s">
        <v>128</v>
      </c>
    </row>
    <row r="3197" spans="2:7" x14ac:dyDescent="0.25">
      <c r="B3197" s="3" t="s">
        <v>127</v>
      </c>
      <c r="C3197" s="2">
        <v>41745.688194444447</v>
      </c>
      <c r="D3197" s="3" t="s">
        <v>15</v>
      </c>
      <c r="E3197" s="3" t="s">
        <v>15</v>
      </c>
      <c r="F3197" s="3">
        <v>0</v>
      </c>
      <c r="G3197" s="3" t="s">
        <v>128</v>
      </c>
    </row>
    <row r="3198" spans="2:7" x14ac:dyDescent="0.25">
      <c r="B3198" s="3" t="s">
        <v>127</v>
      </c>
      <c r="C3198" s="2">
        <v>41769.71597222222</v>
      </c>
      <c r="D3198" s="3" t="s">
        <v>15</v>
      </c>
      <c r="E3198" s="3" t="s">
        <v>15</v>
      </c>
      <c r="F3198" s="3">
        <v>0</v>
      </c>
      <c r="G3198" s="3" t="s">
        <v>128</v>
      </c>
    </row>
    <row r="3199" spans="2:7" x14ac:dyDescent="0.25">
      <c r="B3199" s="3" t="s">
        <v>127</v>
      </c>
      <c r="C3199" s="2">
        <v>41817.410416666666</v>
      </c>
      <c r="D3199" s="3" t="s">
        <v>7</v>
      </c>
      <c r="E3199" s="3" t="s">
        <v>8</v>
      </c>
      <c r="F3199" s="3">
        <v>0</v>
      </c>
      <c r="G3199" s="3" t="s">
        <v>128</v>
      </c>
    </row>
    <row r="3200" spans="2:7" x14ac:dyDescent="0.25">
      <c r="B3200" s="3" t="s">
        <v>127</v>
      </c>
      <c r="C3200" s="2">
        <v>41842.392361111109</v>
      </c>
      <c r="D3200" s="3" t="s">
        <v>15</v>
      </c>
      <c r="E3200" s="3" t="s">
        <v>15</v>
      </c>
      <c r="F3200" s="3">
        <v>0</v>
      </c>
      <c r="G3200" s="3" t="s">
        <v>128</v>
      </c>
    </row>
    <row r="3201" spans="2:7" hidden="1" x14ac:dyDescent="0.25">
      <c r="B3201" s="3" t="s">
        <v>127</v>
      </c>
      <c r="C3201" s="2">
        <v>41871.134722222225</v>
      </c>
      <c r="D3201" s="3" t="s">
        <v>33</v>
      </c>
      <c r="E3201" s="3" t="s">
        <v>34</v>
      </c>
      <c r="F3201" s="3">
        <v>0</v>
      </c>
      <c r="G3201" s="3" t="s">
        <v>128</v>
      </c>
    </row>
    <row r="3202" spans="2:7" hidden="1" x14ac:dyDescent="0.25">
      <c r="B3202" s="3" t="s">
        <v>127</v>
      </c>
      <c r="C3202" s="2">
        <v>41871.134722222225</v>
      </c>
      <c r="D3202" s="3" t="s">
        <v>33</v>
      </c>
      <c r="E3202" s="3" t="s">
        <v>34</v>
      </c>
      <c r="F3202" s="3">
        <v>0</v>
      </c>
      <c r="G3202" s="3" t="s">
        <v>128</v>
      </c>
    </row>
    <row r="3203" spans="2:7" x14ac:dyDescent="0.25">
      <c r="B3203" s="3" t="s">
        <v>127</v>
      </c>
      <c r="C3203" s="2">
        <v>41871.229861111111</v>
      </c>
      <c r="D3203" s="3" t="s">
        <v>15</v>
      </c>
      <c r="E3203" s="3" t="s">
        <v>15</v>
      </c>
      <c r="F3203" s="3">
        <v>0</v>
      </c>
      <c r="G3203" s="3" t="s">
        <v>128</v>
      </c>
    </row>
    <row r="3204" spans="2:7" hidden="1" x14ac:dyDescent="0.25">
      <c r="B3204" s="3" t="s">
        <v>127</v>
      </c>
      <c r="C3204" s="2">
        <v>41871.345138888886</v>
      </c>
      <c r="D3204" s="3" t="s">
        <v>33</v>
      </c>
      <c r="E3204" s="3" t="s">
        <v>34</v>
      </c>
      <c r="F3204" s="3">
        <v>0</v>
      </c>
      <c r="G3204" s="3" t="s">
        <v>128</v>
      </c>
    </row>
    <row r="3205" spans="2:7" hidden="1" x14ac:dyDescent="0.25">
      <c r="B3205" s="3" t="s">
        <v>127</v>
      </c>
      <c r="C3205" s="2">
        <v>42009.642361111109</v>
      </c>
      <c r="D3205" s="3" t="s">
        <v>28</v>
      </c>
      <c r="E3205" s="3" t="s">
        <v>160</v>
      </c>
      <c r="F3205" s="3">
        <v>0</v>
      </c>
      <c r="G3205" s="3" t="s">
        <v>128</v>
      </c>
    </row>
    <row r="3206" spans="2:7" x14ac:dyDescent="0.25">
      <c r="B3206" s="3" t="s">
        <v>127</v>
      </c>
      <c r="C3206" s="2">
        <v>42065.522222222222</v>
      </c>
      <c r="D3206" s="3" t="s">
        <v>7</v>
      </c>
      <c r="E3206" s="3" t="s">
        <v>8</v>
      </c>
      <c r="F3206" s="3">
        <v>0</v>
      </c>
      <c r="G3206" s="3" t="s">
        <v>128</v>
      </c>
    </row>
    <row r="3207" spans="2:7" x14ac:dyDescent="0.25">
      <c r="B3207" s="3" t="s">
        <v>129</v>
      </c>
      <c r="C3207" s="2">
        <v>38359.666666666664</v>
      </c>
      <c r="D3207" s="3" t="s">
        <v>33</v>
      </c>
      <c r="E3207" s="3" t="s">
        <v>135</v>
      </c>
      <c r="F3207" s="3">
        <v>0</v>
      </c>
      <c r="G3207" s="3" t="s">
        <v>130</v>
      </c>
    </row>
    <row r="3208" spans="2:7" hidden="1" x14ac:dyDescent="0.25">
      <c r="B3208" s="3" t="s">
        <v>129</v>
      </c>
      <c r="C3208" s="2">
        <v>38386.425694444442</v>
      </c>
      <c r="D3208" s="3" t="s">
        <v>33</v>
      </c>
      <c r="E3208" s="3" t="s">
        <v>178</v>
      </c>
      <c r="F3208" s="3">
        <v>0</v>
      </c>
      <c r="G3208" s="3" t="s">
        <v>130</v>
      </c>
    </row>
    <row r="3209" spans="2:7" x14ac:dyDescent="0.25">
      <c r="B3209" s="3" t="s">
        <v>129</v>
      </c>
      <c r="C3209" s="2">
        <v>38402.383333333331</v>
      </c>
      <c r="D3209" s="3" t="s">
        <v>33</v>
      </c>
      <c r="E3209" s="3" t="s">
        <v>37</v>
      </c>
      <c r="F3209" s="3">
        <v>0</v>
      </c>
      <c r="G3209" s="3" t="s">
        <v>130</v>
      </c>
    </row>
    <row r="3210" spans="2:7" hidden="1" x14ac:dyDescent="0.25">
      <c r="B3210" s="3" t="s">
        <v>129</v>
      </c>
      <c r="C3210" s="2">
        <v>38407.802083333336</v>
      </c>
      <c r="D3210" s="3" t="s">
        <v>33</v>
      </c>
      <c r="E3210" s="3" t="s">
        <v>34</v>
      </c>
      <c r="F3210" s="3">
        <v>0</v>
      </c>
      <c r="G3210" s="3" t="s">
        <v>130</v>
      </c>
    </row>
    <row r="3211" spans="2:7" hidden="1" x14ac:dyDescent="0.25">
      <c r="B3211" s="3" t="s">
        <v>129</v>
      </c>
      <c r="C3211" s="2">
        <v>38407.981249999997</v>
      </c>
      <c r="D3211" s="3" t="s">
        <v>33</v>
      </c>
      <c r="E3211" s="3" t="s">
        <v>34</v>
      </c>
      <c r="F3211" s="3">
        <v>0</v>
      </c>
      <c r="G3211" s="3" t="s">
        <v>130</v>
      </c>
    </row>
    <row r="3212" spans="2:7" x14ac:dyDescent="0.25">
      <c r="B3212" s="3" t="s">
        <v>129</v>
      </c>
      <c r="C3212" s="2">
        <v>38521.742361111108</v>
      </c>
      <c r="D3212" s="3" t="s">
        <v>15</v>
      </c>
      <c r="E3212" s="3" t="s">
        <v>15</v>
      </c>
      <c r="F3212" s="3">
        <v>0</v>
      </c>
      <c r="G3212" s="3" t="s">
        <v>130</v>
      </c>
    </row>
    <row r="3213" spans="2:7" hidden="1" x14ac:dyDescent="0.25">
      <c r="B3213" s="3" t="s">
        <v>129</v>
      </c>
      <c r="C3213" s="2">
        <v>38588.42083333333</v>
      </c>
      <c r="D3213" s="3" t="s">
        <v>7</v>
      </c>
      <c r="E3213" s="3" t="s">
        <v>14</v>
      </c>
      <c r="F3213" s="3">
        <v>0</v>
      </c>
      <c r="G3213" s="3" t="s">
        <v>130</v>
      </c>
    </row>
    <row r="3214" spans="2:7" hidden="1" x14ac:dyDescent="0.25">
      <c r="B3214" s="3" t="s">
        <v>129</v>
      </c>
      <c r="C3214" s="2">
        <v>38614.740277777775</v>
      </c>
      <c r="D3214" s="3" t="s">
        <v>33</v>
      </c>
      <c r="E3214" s="3" t="s">
        <v>34</v>
      </c>
      <c r="F3214" s="3">
        <v>0</v>
      </c>
      <c r="G3214" s="3" t="s">
        <v>130</v>
      </c>
    </row>
    <row r="3215" spans="2:7" x14ac:dyDescent="0.25">
      <c r="B3215" s="3" t="s">
        <v>129</v>
      </c>
      <c r="C3215" s="2">
        <v>38616.47152777778</v>
      </c>
      <c r="D3215" s="3" t="s">
        <v>15</v>
      </c>
      <c r="E3215" s="3" t="s">
        <v>15</v>
      </c>
      <c r="F3215" s="3">
        <v>0</v>
      </c>
      <c r="G3215" s="3" t="s">
        <v>130</v>
      </c>
    </row>
    <row r="3216" spans="2:7" hidden="1" x14ac:dyDescent="0.25">
      <c r="B3216" s="3" t="s">
        <v>129</v>
      </c>
      <c r="C3216" s="2">
        <v>38619.372916666667</v>
      </c>
      <c r="D3216" s="3" t="s">
        <v>12</v>
      </c>
      <c r="E3216" s="3" t="s">
        <v>13</v>
      </c>
      <c r="F3216" s="3">
        <v>0</v>
      </c>
      <c r="G3216" s="3" t="s">
        <v>130</v>
      </c>
    </row>
    <row r="3217" spans="2:7" hidden="1" x14ac:dyDescent="0.25">
      <c r="B3217" s="3" t="s">
        <v>129</v>
      </c>
      <c r="C3217" s="2">
        <v>38693.38958333333</v>
      </c>
      <c r="D3217" s="3" t="s">
        <v>12</v>
      </c>
      <c r="E3217" s="3" t="s">
        <v>13</v>
      </c>
      <c r="F3217" s="3">
        <v>0</v>
      </c>
      <c r="G3217" s="3" t="s">
        <v>130</v>
      </c>
    </row>
    <row r="3218" spans="2:7" x14ac:dyDescent="0.25">
      <c r="B3218" s="3" t="s">
        <v>129</v>
      </c>
      <c r="C3218" s="2">
        <v>38710.554166666669</v>
      </c>
      <c r="D3218" s="3" t="s">
        <v>15</v>
      </c>
      <c r="E3218" s="3" t="s">
        <v>15</v>
      </c>
      <c r="F3218" s="3">
        <v>0</v>
      </c>
      <c r="G3218" s="3" t="s">
        <v>130</v>
      </c>
    </row>
    <row r="3219" spans="2:7" x14ac:dyDescent="0.25">
      <c r="B3219" s="3" t="s">
        <v>129</v>
      </c>
      <c r="C3219" s="2">
        <v>38796.45208333333</v>
      </c>
      <c r="D3219" s="3" t="s">
        <v>7</v>
      </c>
      <c r="E3219" s="3" t="s">
        <v>81</v>
      </c>
      <c r="F3219" s="3">
        <v>0</v>
      </c>
      <c r="G3219" s="3" t="s">
        <v>130</v>
      </c>
    </row>
    <row r="3220" spans="2:7" x14ac:dyDescent="0.25">
      <c r="B3220" s="3" t="s">
        <v>129</v>
      </c>
      <c r="C3220" s="2">
        <v>38843.780555555553</v>
      </c>
      <c r="D3220" s="3" t="s">
        <v>15</v>
      </c>
      <c r="E3220" s="3" t="s">
        <v>15</v>
      </c>
      <c r="F3220" s="3">
        <v>0</v>
      </c>
      <c r="G3220" s="3" t="s">
        <v>130</v>
      </c>
    </row>
    <row r="3221" spans="2:7" x14ac:dyDescent="0.25">
      <c r="B3221" s="3" t="s">
        <v>129</v>
      </c>
      <c r="C3221" s="2">
        <v>38989.431944444441</v>
      </c>
      <c r="D3221" s="3" t="s">
        <v>15</v>
      </c>
      <c r="E3221" s="3" t="s">
        <v>15</v>
      </c>
      <c r="F3221" s="3">
        <v>0</v>
      </c>
      <c r="G3221" s="3" t="s">
        <v>130</v>
      </c>
    </row>
    <row r="3222" spans="2:7" hidden="1" x14ac:dyDescent="0.25">
      <c r="B3222" s="3" t="s">
        <v>129</v>
      </c>
      <c r="C3222" s="2">
        <v>39072.556250000001</v>
      </c>
      <c r="D3222" s="3" t="s">
        <v>7</v>
      </c>
      <c r="E3222" s="3" t="s">
        <v>26</v>
      </c>
      <c r="F3222" s="3">
        <v>0</v>
      </c>
      <c r="G3222" s="3" t="s">
        <v>130</v>
      </c>
    </row>
    <row r="3223" spans="2:7" x14ac:dyDescent="0.25">
      <c r="B3223" s="3" t="s">
        <v>129</v>
      </c>
      <c r="C3223" s="2">
        <v>39146.311111111114</v>
      </c>
      <c r="D3223" s="3" t="s">
        <v>15</v>
      </c>
      <c r="E3223" s="3" t="s">
        <v>15</v>
      </c>
      <c r="F3223" s="3">
        <v>0</v>
      </c>
      <c r="G3223" s="3" t="s">
        <v>130</v>
      </c>
    </row>
    <row r="3224" spans="2:7" hidden="1" x14ac:dyDescent="0.25">
      <c r="B3224" s="3" t="s">
        <v>129</v>
      </c>
      <c r="C3224" s="2">
        <v>39184.618055555555</v>
      </c>
      <c r="D3224" s="3" t="s">
        <v>12</v>
      </c>
      <c r="E3224" s="3" t="s">
        <v>13</v>
      </c>
      <c r="F3224" s="3">
        <v>0</v>
      </c>
      <c r="G3224" s="3" t="s">
        <v>130</v>
      </c>
    </row>
    <row r="3225" spans="2:7" hidden="1" x14ac:dyDescent="0.25">
      <c r="B3225" s="3" t="s">
        <v>129</v>
      </c>
      <c r="C3225" s="2">
        <v>39213.441666666666</v>
      </c>
      <c r="D3225" s="3" t="s">
        <v>7</v>
      </c>
      <c r="E3225" s="3" t="s">
        <v>62</v>
      </c>
      <c r="F3225" s="3">
        <v>0</v>
      </c>
      <c r="G3225" s="3" t="s">
        <v>130</v>
      </c>
    </row>
    <row r="3226" spans="2:7" x14ac:dyDescent="0.25">
      <c r="B3226" s="3" t="s">
        <v>129</v>
      </c>
      <c r="C3226" s="2">
        <v>39250.463194444441</v>
      </c>
      <c r="D3226" s="3" t="s">
        <v>15</v>
      </c>
      <c r="E3226" s="3" t="s">
        <v>15</v>
      </c>
      <c r="F3226" s="3">
        <v>0</v>
      </c>
      <c r="G3226" s="3" t="s">
        <v>130</v>
      </c>
    </row>
    <row r="3227" spans="2:7" hidden="1" x14ac:dyDescent="0.25">
      <c r="B3227" s="3" t="s">
        <v>129</v>
      </c>
      <c r="C3227" s="2">
        <v>39279.570138888892</v>
      </c>
      <c r="D3227" s="3" t="s">
        <v>12</v>
      </c>
      <c r="E3227" s="3" t="s">
        <v>13</v>
      </c>
      <c r="F3227" s="3">
        <v>0</v>
      </c>
      <c r="G3227" s="3" t="s">
        <v>130</v>
      </c>
    </row>
    <row r="3228" spans="2:7" hidden="1" x14ac:dyDescent="0.25">
      <c r="B3228" s="3" t="s">
        <v>129</v>
      </c>
      <c r="C3228" s="2">
        <v>39346.15347222222</v>
      </c>
      <c r="D3228" s="3" t="s">
        <v>12</v>
      </c>
      <c r="E3228" s="3" t="s">
        <v>13</v>
      </c>
      <c r="F3228" s="3">
        <v>0</v>
      </c>
      <c r="G3228" s="3" t="s">
        <v>130</v>
      </c>
    </row>
    <row r="3229" spans="2:7" hidden="1" x14ac:dyDescent="0.25">
      <c r="B3229" s="3" t="s">
        <v>129</v>
      </c>
      <c r="C3229" s="2">
        <v>39461.542361111111</v>
      </c>
      <c r="D3229" s="3" t="s">
        <v>10</v>
      </c>
      <c r="E3229" s="3" t="s">
        <v>72</v>
      </c>
      <c r="F3229" s="3">
        <v>0</v>
      </c>
      <c r="G3229" s="3" t="s">
        <v>130</v>
      </c>
    </row>
    <row r="3230" spans="2:7" x14ac:dyDescent="0.25">
      <c r="B3230" s="3" t="s">
        <v>129</v>
      </c>
      <c r="C3230" s="2">
        <v>39481.81527777778</v>
      </c>
      <c r="D3230" s="3" t="s">
        <v>33</v>
      </c>
      <c r="E3230" s="3" t="s">
        <v>37</v>
      </c>
      <c r="F3230" s="3">
        <v>0</v>
      </c>
      <c r="G3230" s="3" t="s">
        <v>130</v>
      </c>
    </row>
    <row r="3231" spans="2:7" hidden="1" x14ac:dyDescent="0.25">
      <c r="B3231" s="3" t="s">
        <v>129</v>
      </c>
      <c r="C3231" s="2">
        <v>39573.897916666669</v>
      </c>
      <c r="D3231" s="3" t="s">
        <v>7</v>
      </c>
      <c r="E3231" s="3" t="s">
        <v>137</v>
      </c>
      <c r="F3231" s="3">
        <v>0</v>
      </c>
      <c r="G3231" s="3" t="s">
        <v>130</v>
      </c>
    </row>
    <row r="3232" spans="2:7" hidden="1" x14ac:dyDescent="0.25">
      <c r="B3232" s="3" t="s">
        <v>129</v>
      </c>
      <c r="C3232" s="2">
        <v>39599.311805555553</v>
      </c>
      <c r="D3232" s="3" t="s">
        <v>10</v>
      </c>
      <c r="E3232" s="3" t="s">
        <v>11</v>
      </c>
      <c r="F3232" s="3">
        <v>0</v>
      </c>
      <c r="G3232" s="3" t="s">
        <v>130</v>
      </c>
    </row>
    <row r="3233" spans="2:7" x14ac:dyDescent="0.25">
      <c r="B3233" s="3" t="s">
        <v>129</v>
      </c>
      <c r="C3233" s="2">
        <v>39606.55972222222</v>
      </c>
      <c r="D3233" s="3" t="s">
        <v>15</v>
      </c>
      <c r="E3233" s="3" t="s">
        <v>15</v>
      </c>
      <c r="F3233" s="3">
        <v>0</v>
      </c>
      <c r="G3233" s="3" t="s">
        <v>130</v>
      </c>
    </row>
    <row r="3234" spans="2:7" hidden="1" x14ac:dyDescent="0.25">
      <c r="B3234" s="3" t="s">
        <v>129</v>
      </c>
      <c r="C3234" s="2">
        <v>39654.831250000003</v>
      </c>
      <c r="D3234" s="3" t="s">
        <v>10</v>
      </c>
      <c r="E3234" s="3" t="s">
        <v>11</v>
      </c>
      <c r="F3234" s="3">
        <v>0</v>
      </c>
      <c r="G3234" s="3" t="s">
        <v>130</v>
      </c>
    </row>
    <row r="3235" spans="2:7" x14ac:dyDescent="0.25">
      <c r="B3235" s="3" t="s">
        <v>129</v>
      </c>
      <c r="C3235" s="2">
        <v>39682.394444444442</v>
      </c>
      <c r="D3235" s="3" t="s">
        <v>15</v>
      </c>
      <c r="E3235" s="3" t="s">
        <v>15</v>
      </c>
      <c r="F3235" s="3">
        <v>0</v>
      </c>
      <c r="G3235" s="3" t="s">
        <v>130</v>
      </c>
    </row>
    <row r="3236" spans="2:7" hidden="1" x14ac:dyDescent="0.25">
      <c r="B3236" s="3" t="s">
        <v>129</v>
      </c>
      <c r="C3236" s="2">
        <v>39755.352083333331</v>
      </c>
      <c r="D3236" s="3" t="s">
        <v>12</v>
      </c>
      <c r="E3236" s="3" t="s">
        <v>13</v>
      </c>
      <c r="F3236" s="3">
        <v>0</v>
      </c>
      <c r="G3236" s="3" t="s">
        <v>130</v>
      </c>
    </row>
    <row r="3237" spans="2:7" x14ac:dyDescent="0.25">
      <c r="B3237" s="3" t="s">
        <v>129</v>
      </c>
      <c r="C3237" s="2">
        <v>39756.727083333331</v>
      </c>
      <c r="D3237" s="3" t="s">
        <v>7</v>
      </c>
      <c r="E3237" s="3" t="s">
        <v>81</v>
      </c>
      <c r="F3237" s="3">
        <v>0</v>
      </c>
      <c r="G3237" s="3" t="s">
        <v>130</v>
      </c>
    </row>
    <row r="3238" spans="2:7" hidden="1" x14ac:dyDescent="0.25">
      <c r="B3238" s="3" t="s">
        <v>129</v>
      </c>
      <c r="C3238" s="2">
        <v>39775.958333333336</v>
      </c>
      <c r="D3238" s="3" t="s">
        <v>12</v>
      </c>
      <c r="E3238" s="3" t="s">
        <v>13</v>
      </c>
      <c r="F3238" s="3">
        <v>0</v>
      </c>
      <c r="G3238" s="3" t="s">
        <v>130</v>
      </c>
    </row>
    <row r="3239" spans="2:7" hidden="1" x14ac:dyDescent="0.25">
      <c r="B3239" s="3" t="s">
        <v>129</v>
      </c>
      <c r="C3239" s="2">
        <v>39779.197222222225</v>
      </c>
      <c r="D3239" s="3" t="s">
        <v>28</v>
      </c>
      <c r="E3239" s="3" t="s">
        <v>160</v>
      </c>
      <c r="F3239" s="3">
        <v>0</v>
      </c>
      <c r="G3239" s="3" t="s">
        <v>130</v>
      </c>
    </row>
    <row r="3240" spans="2:7" hidden="1" x14ac:dyDescent="0.25">
      <c r="B3240" s="3" t="s">
        <v>129</v>
      </c>
      <c r="C3240" s="2">
        <v>39837.350694444445</v>
      </c>
      <c r="D3240" s="3" t="s">
        <v>10</v>
      </c>
      <c r="E3240" s="3" t="s">
        <v>11</v>
      </c>
      <c r="F3240" s="3">
        <v>0</v>
      </c>
      <c r="G3240" s="3" t="s">
        <v>130</v>
      </c>
    </row>
    <row r="3241" spans="2:7" x14ac:dyDescent="0.25">
      <c r="B3241" s="3" t="s">
        <v>129</v>
      </c>
      <c r="C3241" s="2">
        <v>39840.85</v>
      </c>
      <c r="D3241" s="3" t="s">
        <v>7</v>
      </c>
      <c r="E3241" s="3" t="s">
        <v>8</v>
      </c>
      <c r="F3241" s="3">
        <v>0</v>
      </c>
      <c r="G3241" s="3" t="s">
        <v>130</v>
      </c>
    </row>
    <row r="3242" spans="2:7" hidden="1" x14ac:dyDescent="0.25">
      <c r="B3242" s="3" t="s">
        <v>129</v>
      </c>
      <c r="C3242" s="2">
        <v>39955.745833333334</v>
      </c>
      <c r="D3242" s="3" t="s">
        <v>10</v>
      </c>
      <c r="E3242" s="3" t="s">
        <v>85</v>
      </c>
      <c r="F3242" s="3">
        <v>0</v>
      </c>
      <c r="G3242" s="3" t="s">
        <v>130</v>
      </c>
    </row>
    <row r="3243" spans="2:7" hidden="1" x14ac:dyDescent="0.25">
      <c r="B3243" s="3" t="s">
        <v>129</v>
      </c>
      <c r="C3243" s="2">
        <v>39967.518750000003</v>
      </c>
      <c r="D3243" s="3" t="s">
        <v>33</v>
      </c>
      <c r="E3243" s="3" t="s">
        <v>34</v>
      </c>
      <c r="F3243" s="3">
        <v>0</v>
      </c>
      <c r="G3243" s="3" t="s">
        <v>130</v>
      </c>
    </row>
    <row r="3244" spans="2:7" x14ac:dyDescent="0.25">
      <c r="B3244" s="3" t="s">
        <v>129</v>
      </c>
      <c r="C3244" s="2">
        <v>39967.800000000003</v>
      </c>
      <c r="D3244" s="3" t="s">
        <v>33</v>
      </c>
      <c r="E3244" s="3" t="s">
        <v>135</v>
      </c>
      <c r="F3244" s="3">
        <v>0</v>
      </c>
      <c r="G3244" s="3" t="s">
        <v>130</v>
      </c>
    </row>
    <row r="3245" spans="2:7" hidden="1" x14ac:dyDescent="0.25">
      <c r="B3245" s="3" t="s">
        <v>129</v>
      </c>
      <c r="C3245" s="2">
        <v>39967.832638888889</v>
      </c>
      <c r="D3245" s="3" t="s">
        <v>33</v>
      </c>
      <c r="E3245" s="3" t="s">
        <v>34</v>
      </c>
      <c r="F3245" s="3">
        <v>0</v>
      </c>
      <c r="G3245" s="3" t="s">
        <v>130</v>
      </c>
    </row>
    <row r="3246" spans="2:7" hidden="1" x14ac:dyDescent="0.25">
      <c r="B3246" s="3" t="s">
        <v>129</v>
      </c>
      <c r="C3246" s="2">
        <v>40062.184027777781</v>
      </c>
      <c r="D3246" s="3" t="s">
        <v>10</v>
      </c>
      <c r="E3246" s="3" t="s">
        <v>11</v>
      </c>
      <c r="F3246" s="3">
        <v>0</v>
      </c>
      <c r="G3246" s="3" t="s">
        <v>130</v>
      </c>
    </row>
    <row r="3247" spans="2:7" x14ac:dyDescent="0.25">
      <c r="B3247" s="3" t="s">
        <v>129</v>
      </c>
      <c r="C3247" s="2">
        <v>40099.315972222219</v>
      </c>
      <c r="D3247" s="3" t="s">
        <v>15</v>
      </c>
      <c r="E3247" s="3" t="s">
        <v>15</v>
      </c>
      <c r="F3247" s="3">
        <v>0</v>
      </c>
      <c r="G3247" s="3" t="s">
        <v>130</v>
      </c>
    </row>
    <row r="3248" spans="2:7" x14ac:dyDescent="0.25">
      <c r="B3248" s="3" t="s">
        <v>129</v>
      </c>
      <c r="C3248" s="2">
        <v>40109.540277777778</v>
      </c>
      <c r="D3248" s="3" t="s">
        <v>15</v>
      </c>
      <c r="E3248" s="3" t="s">
        <v>15</v>
      </c>
      <c r="F3248" s="3">
        <v>0</v>
      </c>
      <c r="G3248" s="3" t="s">
        <v>130</v>
      </c>
    </row>
    <row r="3249" spans="2:7" hidden="1" x14ac:dyDescent="0.25">
      <c r="B3249" s="3" t="s">
        <v>129</v>
      </c>
      <c r="C3249" s="2">
        <v>40145.724305555559</v>
      </c>
      <c r="D3249" s="3" t="s">
        <v>33</v>
      </c>
      <c r="E3249" s="3" t="s">
        <v>34</v>
      </c>
      <c r="F3249" s="3">
        <v>0</v>
      </c>
      <c r="G3249" s="3" t="s">
        <v>130</v>
      </c>
    </row>
    <row r="3250" spans="2:7" x14ac:dyDescent="0.25">
      <c r="B3250" s="3" t="s">
        <v>129</v>
      </c>
      <c r="C3250" s="2">
        <v>40176.637499999997</v>
      </c>
      <c r="D3250" s="3" t="s">
        <v>15</v>
      </c>
      <c r="E3250" s="3" t="s">
        <v>15</v>
      </c>
      <c r="F3250" s="3">
        <v>0</v>
      </c>
      <c r="G3250" s="3" t="s">
        <v>130</v>
      </c>
    </row>
    <row r="3251" spans="2:7" hidden="1" x14ac:dyDescent="0.25">
      <c r="B3251" s="3" t="s">
        <v>129</v>
      </c>
      <c r="C3251" s="2">
        <v>40207.674305555556</v>
      </c>
      <c r="D3251" s="3" t="s">
        <v>10</v>
      </c>
      <c r="E3251" s="3" t="s">
        <v>11</v>
      </c>
      <c r="F3251" s="3">
        <v>0</v>
      </c>
      <c r="G3251" s="3" t="s">
        <v>130</v>
      </c>
    </row>
    <row r="3252" spans="2:7" x14ac:dyDescent="0.25">
      <c r="B3252" s="3" t="s">
        <v>129</v>
      </c>
      <c r="C3252" s="2">
        <v>40296.756944444445</v>
      </c>
      <c r="D3252" s="3" t="s">
        <v>33</v>
      </c>
      <c r="E3252" s="3" t="s">
        <v>37</v>
      </c>
      <c r="F3252" s="3">
        <v>0</v>
      </c>
      <c r="G3252" s="3" t="s">
        <v>130</v>
      </c>
    </row>
    <row r="3253" spans="2:7" hidden="1" x14ac:dyDescent="0.25">
      <c r="B3253" s="3" t="s">
        <v>129</v>
      </c>
      <c r="C3253" s="2">
        <v>40389.352083333331</v>
      </c>
      <c r="D3253" s="3" t="s">
        <v>10</v>
      </c>
      <c r="E3253" s="3" t="s">
        <v>36</v>
      </c>
      <c r="F3253" s="3">
        <v>0</v>
      </c>
      <c r="G3253" s="3" t="s">
        <v>130</v>
      </c>
    </row>
    <row r="3254" spans="2:7" hidden="1" x14ac:dyDescent="0.25">
      <c r="B3254" s="3" t="s">
        <v>129</v>
      </c>
      <c r="C3254" s="2">
        <v>40392.606944444444</v>
      </c>
      <c r="D3254" s="3" t="s">
        <v>7</v>
      </c>
      <c r="E3254" s="3" t="s">
        <v>62</v>
      </c>
      <c r="F3254" s="3">
        <v>0</v>
      </c>
      <c r="G3254" s="3" t="s">
        <v>130</v>
      </c>
    </row>
    <row r="3255" spans="2:7" hidden="1" x14ac:dyDescent="0.25">
      <c r="B3255" s="3" t="s">
        <v>129</v>
      </c>
      <c r="C3255" s="2">
        <v>40427</v>
      </c>
      <c r="D3255" s="3" t="s">
        <v>12</v>
      </c>
      <c r="E3255" s="3" t="s">
        <v>13</v>
      </c>
      <c r="F3255" s="3">
        <v>0</v>
      </c>
      <c r="G3255" s="3" t="s">
        <v>130</v>
      </c>
    </row>
    <row r="3256" spans="2:7" hidden="1" x14ac:dyDescent="0.25">
      <c r="B3256" s="3" t="s">
        <v>129</v>
      </c>
      <c r="C3256" s="2">
        <v>40451.776388888888</v>
      </c>
      <c r="D3256" s="3" t="s">
        <v>33</v>
      </c>
      <c r="E3256" s="3" t="s">
        <v>139</v>
      </c>
      <c r="F3256" s="3">
        <v>0</v>
      </c>
      <c r="G3256" s="3" t="s">
        <v>130</v>
      </c>
    </row>
    <row r="3257" spans="2:7" x14ac:dyDescent="0.25">
      <c r="B3257" s="3" t="s">
        <v>129</v>
      </c>
      <c r="C3257" s="2">
        <v>40470.677083333336</v>
      </c>
      <c r="D3257" s="3" t="s">
        <v>33</v>
      </c>
      <c r="E3257" s="3" t="s">
        <v>135</v>
      </c>
      <c r="F3257" s="3">
        <v>0</v>
      </c>
      <c r="G3257" s="3" t="s">
        <v>130</v>
      </c>
    </row>
    <row r="3258" spans="2:7" hidden="1" x14ac:dyDescent="0.25">
      <c r="B3258" s="3" t="s">
        <v>129</v>
      </c>
      <c r="C3258" s="2">
        <v>40516.879861111112</v>
      </c>
      <c r="D3258" s="3" t="s">
        <v>12</v>
      </c>
      <c r="E3258" s="3" t="s">
        <v>13</v>
      </c>
      <c r="F3258" s="3">
        <v>0</v>
      </c>
      <c r="G3258" s="3" t="s">
        <v>130</v>
      </c>
    </row>
    <row r="3259" spans="2:7" hidden="1" x14ac:dyDescent="0.25">
      <c r="B3259" s="3" t="s">
        <v>129</v>
      </c>
      <c r="C3259" s="2">
        <v>40545.736805555556</v>
      </c>
      <c r="D3259" s="3" t="s">
        <v>7</v>
      </c>
      <c r="E3259" s="3" t="s">
        <v>137</v>
      </c>
      <c r="F3259" s="3">
        <v>0</v>
      </c>
      <c r="G3259" s="3" t="s">
        <v>130</v>
      </c>
    </row>
    <row r="3260" spans="2:7" x14ac:dyDescent="0.25">
      <c r="B3260" s="3" t="s">
        <v>129</v>
      </c>
      <c r="C3260" s="2">
        <v>40618.491666666669</v>
      </c>
      <c r="D3260" s="3" t="s">
        <v>15</v>
      </c>
      <c r="E3260" s="3" t="s">
        <v>15</v>
      </c>
      <c r="F3260" s="3">
        <v>0</v>
      </c>
      <c r="G3260" s="3" t="s">
        <v>130</v>
      </c>
    </row>
    <row r="3261" spans="2:7" x14ac:dyDescent="0.25">
      <c r="B3261" s="3" t="s">
        <v>129</v>
      </c>
      <c r="C3261" s="2">
        <v>40619.588888888888</v>
      </c>
      <c r="D3261" s="3" t="s">
        <v>7</v>
      </c>
      <c r="E3261" s="3" t="s">
        <v>16</v>
      </c>
      <c r="F3261" s="3">
        <v>0</v>
      </c>
      <c r="G3261" s="3" t="s">
        <v>130</v>
      </c>
    </row>
    <row r="3262" spans="2:7" hidden="1" x14ac:dyDescent="0.25">
      <c r="B3262" s="3" t="s">
        <v>129</v>
      </c>
      <c r="C3262" s="2">
        <v>40667.40625</v>
      </c>
      <c r="D3262" s="3" t="s">
        <v>12</v>
      </c>
      <c r="E3262" s="3" t="s">
        <v>13</v>
      </c>
      <c r="F3262" s="3">
        <v>0</v>
      </c>
      <c r="G3262" s="3" t="s">
        <v>130</v>
      </c>
    </row>
    <row r="3263" spans="2:7" hidden="1" x14ac:dyDescent="0.25">
      <c r="B3263" s="3" t="s">
        <v>129</v>
      </c>
      <c r="C3263" s="2">
        <v>40669.554861111108</v>
      </c>
      <c r="D3263" s="3" t="s">
        <v>10</v>
      </c>
      <c r="E3263" s="3" t="s">
        <v>11</v>
      </c>
      <c r="F3263" s="3">
        <v>0</v>
      </c>
      <c r="G3263" s="3" t="s">
        <v>130</v>
      </c>
    </row>
    <row r="3264" spans="2:7" hidden="1" x14ac:dyDescent="0.25">
      <c r="B3264" s="3" t="s">
        <v>129</v>
      </c>
      <c r="C3264" s="2">
        <v>40675.963888888888</v>
      </c>
      <c r="D3264" s="3" t="s">
        <v>12</v>
      </c>
      <c r="E3264" s="3" t="s">
        <v>13</v>
      </c>
      <c r="F3264" s="3">
        <v>0</v>
      </c>
      <c r="G3264" s="3" t="s">
        <v>130</v>
      </c>
    </row>
    <row r="3265" spans="2:7" x14ac:dyDescent="0.25">
      <c r="B3265" s="3" t="s">
        <v>129</v>
      </c>
      <c r="C3265" s="2">
        <v>40805.47152777778</v>
      </c>
      <c r="D3265" s="3" t="s">
        <v>15</v>
      </c>
      <c r="E3265" s="3" t="s">
        <v>15</v>
      </c>
      <c r="F3265" s="3">
        <v>0</v>
      </c>
      <c r="G3265" s="3" t="s">
        <v>130</v>
      </c>
    </row>
    <row r="3266" spans="2:7" x14ac:dyDescent="0.25">
      <c r="B3266" s="3" t="s">
        <v>129</v>
      </c>
      <c r="C3266" s="2">
        <v>40867.490972222222</v>
      </c>
      <c r="D3266" s="3" t="s">
        <v>15</v>
      </c>
      <c r="E3266" s="3" t="s">
        <v>15</v>
      </c>
      <c r="F3266" s="3">
        <v>0</v>
      </c>
      <c r="G3266" s="3" t="s">
        <v>130</v>
      </c>
    </row>
    <row r="3267" spans="2:7" x14ac:dyDescent="0.25">
      <c r="B3267" s="3" t="s">
        <v>129</v>
      </c>
      <c r="C3267" s="2">
        <v>40915.149305555555</v>
      </c>
      <c r="D3267" s="3" t="s">
        <v>7</v>
      </c>
      <c r="E3267" s="3" t="s">
        <v>19</v>
      </c>
      <c r="F3267" s="3">
        <v>0</v>
      </c>
      <c r="G3267" s="3" t="s">
        <v>130</v>
      </c>
    </row>
    <row r="3268" spans="2:7" hidden="1" x14ac:dyDescent="0.25">
      <c r="B3268" s="3" t="s">
        <v>129</v>
      </c>
      <c r="C3268" s="2">
        <v>41057.270138888889</v>
      </c>
      <c r="D3268" s="3" t="s">
        <v>28</v>
      </c>
      <c r="E3268" s="3" t="s">
        <v>160</v>
      </c>
      <c r="F3268" s="3">
        <v>0</v>
      </c>
      <c r="G3268" s="3" t="s">
        <v>130</v>
      </c>
    </row>
    <row r="3269" spans="2:7" x14ac:dyDescent="0.25">
      <c r="B3269" s="3" t="s">
        <v>129</v>
      </c>
      <c r="C3269" s="2">
        <v>41076.519444444442</v>
      </c>
      <c r="D3269" s="3" t="s">
        <v>15</v>
      </c>
      <c r="E3269" s="3" t="s">
        <v>15</v>
      </c>
      <c r="F3269" s="3">
        <v>0</v>
      </c>
      <c r="G3269" s="3" t="s">
        <v>130</v>
      </c>
    </row>
    <row r="3270" spans="2:7" x14ac:dyDescent="0.25">
      <c r="B3270" s="3" t="s">
        <v>129</v>
      </c>
      <c r="C3270" s="2">
        <v>41136.456250000003</v>
      </c>
      <c r="D3270" s="3" t="s">
        <v>15</v>
      </c>
      <c r="E3270" s="3" t="s">
        <v>15</v>
      </c>
      <c r="F3270" s="3">
        <v>0</v>
      </c>
      <c r="G3270" s="3" t="s">
        <v>130</v>
      </c>
    </row>
    <row r="3271" spans="2:7" x14ac:dyDescent="0.25">
      <c r="B3271" s="3" t="s">
        <v>129</v>
      </c>
      <c r="C3271" s="2">
        <v>41194.012499999997</v>
      </c>
      <c r="D3271" s="3" t="s">
        <v>15</v>
      </c>
      <c r="E3271" s="3" t="s">
        <v>15</v>
      </c>
      <c r="F3271" s="3">
        <v>0</v>
      </c>
      <c r="G3271" s="3" t="s">
        <v>130</v>
      </c>
    </row>
    <row r="3272" spans="2:7" hidden="1" x14ac:dyDescent="0.25">
      <c r="B3272" s="3" t="s">
        <v>129</v>
      </c>
      <c r="C3272" s="2">
        <v>41234.196527777778</v>
      </c>
      <c r="D3272" s="3" t="s">
        <v>12</v>
      </c>
      <c r="E3272" s="3" t="s">
        <v>13</v>
      </c>
      <c r="F3272" s="3">
        <v>0</v>
      </c>
      <c r="G3272" s="3" t="s">
        <v>130</v>
      </c>
    </row>
    <row r="3273" spans="2:7" hidden="1" x14ac:dyDescent="0.25">
      <c r="B3273" s="3" t="s">
        <v>129</v>
      </c>
      <c r="C3273" s="2">
        <v>41281.915277777778</v>
      </c>
      <c r="D3273" s="3" t="s">
        <v>10</v>
      </c>
      <c r="E3273" s="3" t="s">
        <v>11</v>
      </c>
      <c r="F3273" s="3">
        <v>0</v>
      </c>
      <c r="G3273" s="3" t="s">
        <v>130</v>
      </c>
    </row>
    <row r="3274" spans="2:7" hidden="1" x14ac:dyDescent="0.25">
      <c r="B3274" s="3" t="s">
        <v>129</v>
      </c>
      <c r="C3274" s="2">
        <v>41339.293055555558</v>
      </c>
      <c r="D3274" s="3" t="s">
        <v>7</v>
      </c>
      <c r="E3274" s="3" t="s">
        <v>148</v>
      </c>
      <c r="F3274" s="3">
        <v>0</v>
      </c>
      <c r="G3274" s="3" t="s">
        <v>130</v>
      </c>
    </row>
    <row r="3275" spans="2:7" x14ac:dyDescent="0.25">
      <c r="B3275" s="3" t="s">
        <v>129</v>
      </c>
      <c r="C3275" s="2">
        <v>41429.94027777778</v>
      </c>
      <c r="D3275" s="3" t="s">
        <v>15</v>
      </c>
      <c r="E3275" s="3" t="s">
        <v>15</v>
      </c>
      <c r="F3275" s="3">
        <v>0</v>
      </c>
      <c r="G3275" s="3" t="s">
        <v>130</v>
      </c>
    </row>
    <row r="3276" spans="2:7" hidden="1" x14ac:dyDescent="0.25">
      <c r="B3276" s="3" t="s">
        <v>129</v>
      </c>
      <c r="C3276" s="2">
        <v>41742.717361111114</v>
      </c>
      <c r="D3276" s="3" t="s">
        <v>12</v>
      </c>
      <c r="E3276" s="3" t="s">
        <v>13</v>
      </c>
      <c r="F3276" s="3">
        <v>0</v>
      </c>
      <c r="G3276" s="3" t="s">
        <v>130</v>
      </c>
    </row>
    <row r="3277" spans="2:7" x14ac:dyDescent="0.25">
      <c r="B3277" s="3" t="s">
        <v>129</v>
      </c>
      <c r="C3277" s="2">
        <v>41844.718055555553</v>
      </c>
      <c r="D3277" s="3" t="s">
        <v>15</v>
      </c>
      <c r="E3277" s="3" t="s">
        <v>15</v>
      </c>
      <c r="F3277" s="3">
        <v>0</v>
      </c>
      <c r="G3277" s="3" t="s">
        <v>130</v>
      </c>
    </row>
    <row r="3278" spans="2:7" hidden="1" x14ac:dyDescent="0.25">
      <c r="B3278" s="3" t="s">
        <v>129</v>
      </c>
      <c r="C3278" s="2">
        <v>41871.321527777778</v>
      </c>
      <c r="D3278" s="3" t="s">
        <v>33</v>
      </c>
      <c r="E3278" s="3" t="s">
        <v>34</v>
      </c>
      <c r="F3278" s="3">
        <v>0</v>
      </c>
      <c r="G3278" s="3" t="s">
        <v>130</v>
      </c>
    </row>
    <row r="3279" spans="2:7" hidden="1" x14ac:dyDescent="0.25">
      <c r="B3279" s="3" t="s">
        <v>129</v>
      </c>
      <c r="C3279" s="2">
        <v>41882.770833333336</v>
      </c>
      <c r="D3279" s="3" t="s">
        <v>12</v>
      </c>
      <c r="E3279" s="3" t="s">
        <v>13</v>
      </c>
      <c r="F3279" s="3">
        <v>0</v>
      </c>
      <c r="G3279" s="3" t="s">
        <v>130</v>
      </c>
    </row>
    <row r="3280" spans="2:7" x14ac:dyDescent="0.25">
      <c r="B3280" s="3" t="s">
        <v>129</v>
      </c>
      <c r="C3280" s="2">
        <v>41896.620833333334</v>
      </c>
      <c r="D3280" s="3" t="s">
        <v>15</v>
      </c>
      <c r="E3280" s="3" t="s">
        <v>15</v>
      </c>
      <c r="F3280" s="3">
        <v>0</v>
      </c>
      <c r="G3280" s="3" t="s">
        <v>130</v>
      </c>
    </row>
    <row r="3281" spans="2:7" x14ac:dyDescent="0.25">
      <c r="B3281" s="3" t="s">
        <v>129</v>
      </c>
      <c r="C3281" s="2">
        <v>41898.675694444442</v>
      </c>
      <c r="D3281" s="3" t="s">
        <v>7</v>
      </c>
      <c r="E3281" s="3" t="s">
        <v>136</v>
      </c>
      <c r="F3281" s="3">
        <v>0</v>
      </c>
      <c r="G3281" s="3" t="s">
        <v>130</v>
      </c>
    </row>
    <row r="3282" spans="2:7" x14ac:dyDescent="0.25">
      <c r="B3282" s="3" t="s">
        <v>129</v>
      </c>
      <c r="C3282" s="2">
        <v>41976.393750000003</v>
      </c>
      <c r="D3282" s="3" t="s">
        <v>33</v>
      </c>
      <c r="E3282" s="3" t="s">
        <v>135</v>
      </c>
      <c r="F3282" s="3">
        <v>0</v>
      </c>
      <c r="G3282" s="3" t="s">
        <v>130</v>
      </c>
    </row>
    <row r="3283" spans="2:7" hidden="1" x14ac:dyDescent="0.25">
      <c r="B3283" s="3" t="s">
        <v>129</v>
      </c>
      <c r="C3283" s="2">
        <v>41976.476388888892</v>
      </c>
      <c r="D3283" s="3" t="s">
        <v>7</v>
      </c>
      <c r="E3283" s="3" t="s">
        <v>62</v>
      </c>
      <c r="F3283" s="3">
        <v>0</v>
      </c>
      <c r="G3283" s="3" t="s">
        <v>130</v>
      </c>
    </row>
    <row r="3284" spans="2:7" hidden="1" x14ac:dyDescent="0.25">
      <c r="B3284" s="3" t="s">
        <v>129</v>
      </c>
      <c r="C3284" s="2">
        <v>42016.68472222222</v>
      </c>
      <c r="D3284" s="3" t="s">
        <v>7</v>
      </c>
      <c r="E3284" s="3" t="s">
        <v>14</v>
      </c>
      <c r="F3284" s="3">
        <v>0</v>
      </c>
      <c r="G3284" s="3" t="s">
        <v>130</v>
      </c>
    </row>
    <row r="3285" spans="2:7" hidden="1" x14ac:dyDescent="0.25">
      <c r="B3285" s="3" t="s">
        <v>129</v>
      </c>
      <c r="C3285" s="2">
        <v>42035.512499999997</v>
      </c>
      <c r="D3285" s="3" t="s">
        <v>10</v>
      </c>
      <c r="E3285" s="3" t="s">
        <v>11</v>
      </c>
      <c r="F3285" s="3">
        <v>0</v>
      </c>
      <c r="G3285" s="3" t="s">
        <v>130</v>
      </c>
    </row>
    <row r="3286" spans="2:7" x14ac:dyDescent="0.25">
      <c r="B3286" s="3" t="s">
        <v>129</v>
      </c>
      <c r="C3286" s="2">
        <v>42044.88958333333</v>
      </c>
      <c r="D3286" s="3" t="s">
        <v>7</v>
      </c>
      <c r="E3286" s="3" t="s">
        <v>8</v>
      </c>
      <c r="F3286" s="3">
        <v>0</v>
      </c>
      <c r="G3286" s="3" t="s">
        <v>130</v>
      </c>
    </row>
    <row r="3287" spans="2:7" x14ac:dyDescent="0.25">
      <c r="B3287" s="3" t="s">
        <v>129</v>
      </c>
      <c r="C3287" s="2">
        <v>42078.320833333331</v>
      </c>
      <c r="D3287" s="3" t="s">
        <v>15</v>
      </c>
      <c r="E3287" s="3" t="s">
        <v>15</v>
      </c>
      <c r="F3287" s="3">
        <v>0</v>
      </c>
      <c r="G3287" s="3" t="s">
        <v>130</v>
      </c>
    </row>
    <row r="3288" spans="2:7" hidden="1" x14ac:dyDescent="0.25">
      <c r="B3288" s="3" t="s">
        <v>129</v>
      </c>
      <c r="C3288" s="2">
        <v>42080.981944444444</v>
      </c>
      <c r="D3288" s="3" t="s">
        <v>7</v>
      </c>
      <c r="E3288" s="3" t="s">
        <v>137</v>
      </c>
      <c r="F3288" s="3">
        <v>0</v>
      </c>
      <c r="G3288" s="3" t="s">
        <v>130</v>
      </c>
    </row>
    <row r="3289" spans="2:7" x14ac:dyDescent="0.25">
      <c r="B3289" s="3" t="s">
        <v>167</v>
      </c>
      <c r="C3289" s="2">
        <v>38394.408333333333</v>
      </c>
      <c r="D3289" s="3" t="s">
        <v>33</v>
      </c>
      <c r="E3289" s="3" t="s">
        <v>37</v>
      </c>
      <c r="F3289" s="3">
        <v>0</v>
      </c>
      <c r="G3289" s="3" t="s">
        <v>168</v>
      </c>
    </row>
    <row r="3290" spans="2:7" x14ac:dyDescent="0.25">
      <c r="B3290" s="3" t="s">
        <v>167</v>
      </c>
      <c r="C3290" s="2">
        <v>38408.738888888889</v>
      </c>
      <c r="D3290" s="3" t="s">
        <v>15</v>
      </c>
      <c r="E3290" s="3" t="s">
        <v>15</v>
      </c>
      <c r="F3290" s="3">
        <v>0</v>
      </c>
      <c r="G3290" s="3" t="s">
        <v>168</v>
      </c>
    </row>
    <row r="3291" spans="2:7" hidden="1" x14ac:dyDescent="0.25">
      <c r="B3291" s="3" t="s">
        <v>167</v>
      </c>
      <c r="C3291" s="2">
        <v>38413.504861111112</v>
      </c>
      <c r="D3291" s="3" t="s">
        <v>12</v>
      </c>
      <c r="E3291" s="3" t="s">
        <v>13</v>
      </c>
      <c r="F3291" s="3">
        <v>0</v>
      </c>
      <c r="G3291" s="3" t="s">
        <v>168</v>
      </c>
    </row>
    <row r="3292" spans="2:7" x14ac:dyDescent="0.25">
      <c r="B3292" s="3" t="s">
        <v>167</v>
      </c>
      <c r="C3292" s="2">
        <v>38566.863888888889</v>
      </c>
      <c r="D3292" s="3" t="s">
        <v>15</v>
      </c>
      <c r="E3292" s="3" t="s">
        <v>15</v>
      </c>
      <c r="F3292" s="3">
        <v>0</v>
      </c>
      <c r="G3292" s="3" t="s">
        <v>168</v>
      </c>
    </row>
    <row r="3293" spans="2:7" hidden="1" x14ac:dyDescent="0.25">
      <c r="B3293" s="3" t="s">
        <v>167</v>
      </c>
      <c r="C3293" s="2">
        <v>38647.365277777775</v>
      </c>
      <c r="D3293" s="3" t="s">
        <v>10</v>
      </c>
      <c r="E3293" s="3" t="s">
        <v>72</v>
      </c>
      <c r="F3293" s="3">
        <v>0</v>
      </c>
      <c r="G3293" s="3" t="s">
        <v>168</v>
      </c>
    </row>
    <row r="3294" spans="2:7" x14ac:dyDescent="0.25">
      <c r="B3294" s="3" t="s">
        <v>167</v>
      </c>
      <c r="C3294" s="2">
        <v>38742.294444444444</v>
      </c>
      <c r="D3294" s="3" t="s">
        <v>33</v>
      </c>
      <c r="E3294" s="3" t="s">
        <v>37</v>
      </c>
      <c r="F3294" s="3">
        <v>0</v>
      </c>
      <c r="G3294" s="3" t="s">
        <v>168</v>
      </c>
    </row>
    <row r="3295" spans="2:7" hidden="1" x14ac:dyDescent="0.25">
      <c r="B3295" s="3" t="s">
        <v>167</v>
      </c>
      <c r="C3295" s="2">
        <v>38758.706944444442</v>
      </c>
      <c r="D3295" s="3" t="s">
        <v>12</v>
      </c>
      <c r="E3295" s="3" t="s">
        <v>13</v>
      </c>
      <c r="F3295" s="3">
        <v>0</v>
      </c>
      <c r="G3295" s="3" t="s">
        <v>168</v>
      </c>
    </row>
    <row r="3296" spans="2:7" x14ac:dyDescent="0.25">
      <c r="B3296" s="3" t="s">
        <v>167</v>
      </c>
      <c r="C3296" s="2">
        <v>38769.074305555558</v>
      </c>
      <c r="D3296" s="3" t="s">
        <v>15</v>
      </c>
      <c r="E3296" s="3" t="s">
        <v>15</v>
      </c>
      <c r="F3296" s="3">
        <v>0</v>
      </c>
      <c r="G3296" s="3" t="s">
        <v>168</v>
      </c>
    </row>
    <row r="3297" spans="2:7" x14ac:dyDescent="0.25">
      <c r="B3297" s="3" t="s">
        <v>167</v>
      </c>
      <c r="C3297" s="2">
        <v>38870.229166666664</v>
      </c>
      <c r="D3297" s="3" t="s">
        <v>15</v>
      </c>
      <c r="E3297" s="3" t="s">
        <v>15</v>
      </c>
      <c r="F3297" s="3">
        <v>0</v>
      </c>
      <c r="G3297" s="3" t="s">
        <v>168</v>
      </c>
    </row>
    <row r="3298" spans="2:7" hidden="1" x14ac:dyDescent="0.25">
      <c r="B3298" s="3" t="s">
        <v>167</v>
      </c>
      <c r="C3298" s="2">
        <v>39003.84652777778</v>
      </c>
      <c r="D3298" s="3" t="s">
        <v>33</v>
      </c>
      <c r="E3298" s="3" t="s">
        <v>34</v>
      </c>
      <c r="F3298" s="3">
        <v>0</v>
      </c>
      <c r="G3298" s="3" t="s">
        <v>168</v>
      </c>
    </row>
    <row r="3299" spans="2:7" hidden="1" x14ac:dyDescent="0.25">
      <c r="B3299" s="3" t="s">
        <v>167</v>
      </c>
      <c r="C3299" s="2">
        <v>39110.29791666667</v>
      </c>
      <c r="D3299" s="3" t="s">
        <v>7</v>
      </c>
      <c r="E3299" s="3" t="s">
        <v>62</v>
      </c>
      <c r="F3299" s="3">
        <v>0</v>
      </c>
      <c r="G3299" s="3" t="s">
        <v>168</v>
      </c>
    </row>
    <row r="3300" spans="2:7" x14ac:dyDescent="0.25">
      <c r="B3300" s="3" t="s">
        <v>167</v>
      </c>
      <c r="C3300" s="2">
        <v>39150.758333333331</v>
      </c>
      <c r="D3300" s="3" t="s">
        <v>7</v>
      </c>
      <c r="E3300" s="3" t="s">
        <v>41</v>
      </c>
      <c r="F3300" s="3">
        <v>0</v>
      </c>
      <c r="G3300" s="3" t="s">
        <v>168</v>
      </c>
    </row>
    <row r="3301" spans="2:7" hidden="1" x14ac:dyDescent="0.25">
      <c r="B3301" s="3" t="s">
        <v>167</v>
      </c>
      <c r="C3301" s="2">
        <v>39163.727777777778</v>
      </c>
      <c r="D3301" s="3" t="s">
        <v>33</v>
      </c>
      <c r="E3301" s="3" t="s">
        <v>34</v>
      </c>
      <c r="F3301" s="3">
        <v>0</v>
      </c>
      <c r="G3301" s="3" t="s">
        <v>168</v>
      </c>
    </row>
    <row r="3302" spans="2:7" x14ac:dyDescent="0.25">
      <c r="B3302" s="3" t="s">
        <v>167</v>
      </c>
      <c r="C3302" s="2">
        <v>39173.29791666667</v>
      </c>
      <c r="D3302" s="3" t="s">
        <v>7</v>
      </c>
      <c r="E3302" s="3" t="s">
        <v>41</v>
      </c>
      <c r="F3302" s="3">
        <v>0</v>
      </c>
      <c r="G3302" s="3" t="s">
        <v>168</v>
      </c>
    </row>
    <row r="3303" spans="2:7" x14ac:dyDescent="0.25">
      <c r="B3303" s="3" t="s">
        <v>167</v>
      </c>
      <c r="C3303" s="2">
        <v>39376.819444444445</v>
      </c>
      <c r="D3303" s="3" t="s">
        <v>33</v>
      </c>
      <c r="E3303" s="3" t="s">
        <v>37</v>
      </c>
      <c r="F3303" s="3">
        <v>0</v>
      </c>
      <c r="G3303" s="3" t="s">
        <v>168</v>
      </c>
    </row>
    <row r="3304" spans="2:7" x14ac:dyDescent="0.25">
      <c r="B3304" s="3" t="s">
        <v>167</v>
      </c>
      <c r="C3304" s="2">
        <v>39377.260416666664</v>
      </c>
      <c r="D3304" s="3" t="s">
        <v>33</v>
      </c>
      <c r="E3304" s="3" t="s">
        <v>135</v>
      </c>
      <c r="F3304" s="3">
        <v>0</v>
      </c>
      <c r="G3304" s="3" t="s">
        <v>168</v>
      </c>
    </row>
    <row r="3305" spans="2:7" x14ac:dyDescent="0.25">
      <c r="B3305" s="3" t="s">
        <v>167</v>
      </c>
      <c r="C3305" s="2">
        <v>39377.529861111114</v>
      </c>
      <c r="D3305" s="3" t="s">
        <v>33</v>
      </c>
      <c r="E3305" s="3" t="s">
        <v>135</v>
      </c>
      <c r="F3305" s="3">
        <v>0</v>
      </c>
      <c r="G3305" s="3" t="s">
        <v>168</v>
      </c>
    </row>
    <row r="3306" spans="2:7" x14ac:dyDescent="0.25">
      <c r="B3306" s="3" t="s">
        <v>167</v>
      </c>
      <c r="C3306" s="2">
        <v>39384.744444444441</v>
      </c>
      <c r="D3306" s="3" t="s">
        <v>33</v>
      </c>
      <c r="E3306" s="3" t="s">
        <v>135</v>
      </c>
      <c r="F3306" s="3">
        <v>0</v>
      </c>
      <c r="G3306" s="3" t="s">
        <v>168</v>
      </c>
    </row>
    <row r="3307" spans="2:7" hidden="1" x14ac:dyDescent="0.25">
      <c r="B3307" s="3" t="s">
        <v>167</v>
      </c>
      <c r="C3307" s="2">
        <v>39416.38958333333</v>
      </c>
      <c r="D3307" s="3" t="s">
        <v>7</v>
      </c>
      <c r="E3307" s="3" t="s">
        <v>62</v>
      </c>
      <c r="F3307" s="3">
        <v>0</v>
      </c>
      <c r="G3307" s="3" t="s">
        <v>168</v>
      </c>
    </row>
    <row r="3308" spans="2:7" x14ac:dyDescent="0.25">
      <c r="B3308" s="3" t="s">
        <v>167</v>
      </c>
      <c r="C3308" s="2">
        <v>39417.058333333334</v>
      </c>
      <c r="D3308" s="3" t="s">
        <v>7</v>
      </c>
      <c r="E3308" s="3" t="s">
        <v>16</v>
      </c>
      <c r="F3308" s="3">
        <v>0</v>
      </c>
      <c r="G3308" s="3" t="s">
        <v>168</v>
      </c>
    </row>
    <row r="3309" spans="2:7" x14ac:dyDescent="0.25">
      <c r="B3309" s="3" t="s">
        <v>167</v>
      </c>
      <c r="C3309" s="2">
        <v>39450.34652777778</v>
      </c>
      <c r="D3309" s="3" t="s">
        <v>15</v>
      </c>
      <c r="E3309" s="3" t="s">
        <v>15</v>
      </c>
      <c r="F3309" s="3">
        <v>0</v>
      </c>
      <c r="G3309" s="3" t="s">
        <v>168</v>
      </c>
    </row>
    <row r="3310" spans="2:7" hidden="1" x14ac:dyDescent="0.25">
      <c r="B3310" s="3" t="s">
        <v>167</v>
      </c>
      <c r="C3310" s="2">
        <v>39462.609027777777</v>
      </c>
      <c r="D3310" s="3" t="s">
        <v>10</v>
      </c>
      <c r="E3310" s="3" t="s">
        <v>11</v>
      </c>
      <c r="F3310" s="3">
        <v>0</v>
      </c>
      <c r="G3310" s="3" t="s">
        <v>168</v>
      </c>
    </row>
    <row r="3311" spans="2:7" x14ac:dyDescent="0.25">
      <c r="B3311" s="3" t="s">
        <v>167</v>
      </c>
      <c r="C3311" s="2">
        <v>39598.136111111111</v>
      </c>
      <c r="D3311" s="3" t="s">
        <v>15</v>
      </c>
      <c r="E3311" s="3" t="s">
        <v>15</v>
      </c>
      <c r="F3311" s="3">
        <v>0</v>
      </c>
      <c r="G3311" s="3" t="s">
        <v>168</v>
      </c>
    </row>
    <row r="3312" spans="2:7" x14ac:dyDescent="0.25">
      <c r="B3312" s="3" t="s">
        <v>167</v>
      </c>
      <c r="C3312" s="2">
        <v>39617.1875</v>
      </c>
      <c r="D3312" s="3" t="s">
        <v>15</v>
      </c>
      <c r="E3312" s="3" t="s">
        <v>15</v>
      </c>
      <c r="F3312" s="3">
        <v>0</v>
      </c>
      <c r="G3312" s="3" t="s">
        <v>168</v>
      </c>
    </row>
    <row r="3313" spans="2:7" x14ac:dyDescent="0.25">
      <c r="B3313" s="3" t="s">
        <v>167</v>
      </c>
      <c r="C3313" s="2">
        <v>39643.672222222223</v>
      </c>
      <c r="D3313" s="3" t="s">
        <v>15</v>
      </c>
      <c r="E3313" s="3" t="s">
        <v>15</v>
      </c>
      <c r="F3313" s="3">
        <v>1</v>
      </c>
      <c r="G3313" s="3" t="s">
        <v>168</v>
      </c>
    </row>
    <row r="3314" spans="2:7" x14ac:dyDescent="0.25">
      <c r="B3314" s="3" t="s">
        <v>167</v>
      </c>
      <c r="C3314" s="2">
        <v>39766.666666666664</v>
      </c>
      <c r="D3314" s="3" t="s">
        <v>7</v>
      </c>
      <c r="E3314" s="3" t="s">
        <v>136</v>
      </c>
      <c r="F3314" s="3">
        <v>0</v>
      </c>
      <c r="G3314" s="3" t="s">
        <v>168</v>
      </c>
    </row>
    <row r="3315" spans="2:7" hidden="1" x14ac:dyDescent="0.25">
      <c r="B3315" s="3" t="s">
        <v>167</v>
      </c>
      <c r="C3315" s="2">
        <v>39800.179861111108</v>
      </c>
      <c r="D3315" s="3" t="s">
        <v>12</v>
      </c>
      <c r="E3315" s="3" t="s">
        <v>13</v>
      </c>
      <c r="F3315" s="3">
        <v>0</v>
      </c>
      <c r="G3315" s="3" t="s">
        <v>168</v>
      </c>
    </row>
    <row r="3316" spans="2:7" x14ac:dyDescent="0.25">
      <c r="B3316" s="3" t="s">
        <v>167</v>
      </c>
      <c r="C3316" s="2">
        <v>39827.303472222222</v>
      </c>
      <c r="D3316" s="3" t="s">
        <v>15</v>
      </c>
      <c r="E3316" s="3" t="s">
        <v>15</v>
      </c>
      <c r="F3316" s="3">
        <v>0</v>
      </c>
      <c r="G3316" s="3" t="s">
        <v>168</v>
      </c>
    </row>
    <row r="3317" spans="2:7" x14ac:dyDescent="0.25">
      <c r="B3317" s="3" t="s">
        <v>167</v>
      </c>
      <c r="C3317" s="2">
        <v>39859.351388888892</v>
      </c>
      <c r="D3317" s="3" t="s">
        <v>15</v>
      </c>
      <c r="E3317" s="3" t="s">
        <v>15</v>
      </c>
      <c r="F3317" s="3">
        <v>0</v>
      </c>
      <c r="G3317" s="3" t="s">
        <v>168</v>
      </c>
    </row>
    <row r="3318" spans="2:7" x14ac:dyDescent="0.25">
      <c r="B3318" s="3" t="s">
        <v>167</v>
      </c>
      <c r="C3318" s="2">
        <v>39962.297222222223</v>
      </c>
      <c r="D3318" s="3" t="s">
        <v>15</v>
      </c>
      <c r="E3318" s="3" t="s">
        <v>15</v>
      </c>
      <c r="F3318" s="3">
        <v>0</v>
      </c>
      <c r="G3318" s="3" t="s">
        <v>168</v>
      </c>
    </row>
    <row r="3319" spans="2:7" hidden="1" x14ac:dyDescent="0.25">
      <c r="B3319" s="3" t="s">
        <v>167</v>
      </c>
      <c r="C3319" s="2">
        <v>40053.611111111109</v>
      </c>
      <c r="D3319" s="3" t="s">
        <v>12</v>
      </c>
      <c r="E3319" s="3" t="s">
        <v>13</v>
      </c>
      <c r="F3319" s="3">
        <v>0</v>
      </c>
      <c r="G3319" s="3" t="s">
        <v>168</v>
      </c>
    </row>
    <row r="3320" spans="2:7" x14ac:dyDescent="0.25">
      <c r="B3320" s="3" t="s">
        <v>167</v>
      </c>
      <c r="C3320" s="2">
        <v>40154.609027777777</v>
      </c>
      <c r="D3320" s="3" t="s">
        <v>33</v>
      </c>
      <c r="E3320" s="3" t="s">
        <v>37</v>
      </c>
      <c r="F3320" s="3">
        <v>0</v>
      </c>
      <c r="G3320" s="3" t="s">
        <v>168</v>
      </c>
    </row>
    <row r="3321" spans="2:7" x14ac:dyDescent="0.25">
      <c r="B3321" s="3" t="s">
        <v>167</v>
      </c>
      <c r="C3321" s="2">
        <v>40196.959027777775</v>
      </c>
      <c r="D3321" s="3" t="s">
        <v>33</v>
      </c>
      <c r="E3321" s="3" t="s">
        <v>135</v>
      </c>
      <c r="F3321" s="3">
        <v>0</v>
      </c>
      <c r="G3321" s="3" t="s">
        <v>168</v>
      </c>
    </row>
    <row r="3322" spans="2:7" hidden="1" x14ac:dyDescent="0.25">
      <c r="B3322" s="3" t="s">
        <v>167</v>
      </c>
      <c r="C3322" s="2">
        <v>40197.606249999997</v>
      </c>
      <c r="D3322" s="3" t="s">
        <v>12</v>
      </c>
      <c r="E3322" s="3" t="s">
        <v>13</v>
      </c>
      <c r="F3322" s="3">
        <v>0</v>
      </c>
      <c r="G3322" s="3" t="s">
        <v>168</v>
      </c>
    </row>
    <row r="3323" spans="2:7" x14ac:dyDescent="0.25">
      <c r="B3323" s="3" t="s">
        <v>167</v>
      </c>
      <c r="C3323" s="2">
        <v>40197.786805555559</v>
      </c>
      <c r="D3323" s="3" t="s">
        <v>33</v>
      </c>
      <c r="E3323" s="3" t="s">
        <v>37</v>
      </c>
      <c r="F3323" s="3">
        <v>0</v>
      </c>
      <c r="G3323" s="3" t="s">
        <v>168</v>
      </c>
    </row>
    <row r="3324" spans="2:7" x14ac:dyDescent="0.25">
      <c r="B3324" s="3" t="s">
        <v>167</v>
      </c>
      <c r="C3324" s="2">
        <v>40199.265277777777</v>
      </c>
      <c r="D3324" s="3" t="s">
        <v>33</v>
      </c>
      <c r="E3324" s="3" t="s">
        <v>135</v>
      </c>
      <c r="F3324" s="3">
        <v>0</v>
      </c>
      <c r="G3324" s="3" t="s">
        <v>168</v>
      </c>
    </row>
    <row r="3325" spans="2:7" x14ac:dyDescent="0.25">
      <c r="B3325" s="3" t="s">
        <v>167</v>
      </c>
      <c r="C3325" s="2">
        <v>40200.045138888891</v>
      </c>
      <c r="D3325" s="3" t="s">
        <v>33</v>
      </c>
      <c r="E3325" s="3" t="s">
        <v>135</v>
      </c>
      <c r="F3325" s="3">
        <v>0</v>
      </c>
      <c r="G3325" s="3" t="s">
        <v>168</v>
      </c>
    </row>
    <row r="3326" spans="2:7" x14ac:dyDescent="0.25">
      <c r="B3326" s="3" t="s">
        <v>167</v>
      </c>
      <c r="C3326" s="2">
        <v>40210.895833333336</v>
      </c>
      <c r="D3326" s="3" t="s">
        <v>7</v>
      </c>
      <c r="E3326" s="3" t="s">
        <v>136</v>
      </c>
      <c r="F3326" s="3">
        <v>0</v>
      </c>
      <c r="G3326" s="3" t="s">
        <v>168</v>
      </c>
    </row>
    <row r="3327" spans="2:7" x14ac:dyDescent="0.25">
      <c r="B3327" s="3" t="s">
        <v>167</v>
      </c>
      <c r="C3327" s="2">
        <v>40217.327777777777</v>
      </c>
      <c r="D3327" s="3" t="s">
        <v>15</v>
      </c>
      <c r="E3327" s="3" t="s">
        <v>15</v>
      </c>
      <c r="F3327" s="3">
        <v>0</v>
      </c>
      <c r="G3327" s="3" t="s">
        <v>168</v>
      </c>
    </row>
    <row r="3328" spans="2:7" hidden="1" x14ac:dyDescent="0.25">
      <c r="B3328" s="3" t="s">
        <v>167</v>
      </c>
      <c r="C3328" s="2">
        <v>40328.818749999999</v>
      </c>
      <c r="D3328" s="3" t="s">
        <v>7</v>
      </c>
      <c r="E3328" s="3" t="s">
        <v>62</v>
      </c>
      <c r="F3328" s="3">
        <v>0</v>
      </c>
      <c r="G3328" s="3" t="s">
        <v>168</v>
      </c>
    </row>
    <row r="3329" spans="2:7" hidden="1" x14ac:dyDescent="0.25">
      <c r="B3329" s="3" t="s">
        <v>167</v>
      </c>
      <c r="C3329" s="2">
        <v>40337.65</v>
      </c>
      <c r="D3329" s="3" t="s">
        <v>7</v>
      </c>
      <c r="E3329" s="3" t="s">
        <v>62</v>
      </c>
      <c r="F3329" s="3">
        <v>0</v>
      </c>
      <c r="G3329" s="3" t="s">
        <v>168</v>
      </c>
    </row>
    <row r="3330" spans="2:7" hidden="1" x14ac:dyDescent="0.25">
      <c r="B3330" s="3" t="s">
        <v>167</v>
      </c>
      <c r="C3330" s="2">
        <v>40426.861805555556</v>
      </c>
      <c r="D3330" s="3" t="s">
        <v>12</v>
      </c>
      <c r="E3330" s="3" t="s">
        <v>13</v>
      </c>
      <c r="F3330" s="3">
        <v>0</v>
      </c>
      <c r="G3330" s="3" t="s">
        <v>168</v>
      </c>
    </row>
    <row r="3331" spans="2:7" hidden="1" x14ac:dyDescent="0.25">
      <c r="B3331" s="3" t="s">
        <v>167</v>
      </c>
      <c r="C3331" s="2">
        <v>40443.401388888888</v>
      </c>
      <c r="D3331" s="3" t="s">
        <v>7</v>
      </c>
      <c r="E3331" s="3" t="s">
        <v>62</v>
      </c>
      <c r="F3331" s="3">
        <v>0</v>
      </c>
      <c r="G3331" s="3" t="s">
        <v>168</v>
      </c>
    </row>
    <row r="3332" spans="2:7" x14ac:dyDescent="0.25">
      <c r="B3332" s="3" t="s">
        <v>167</v>
      </c>
      <c r="C3332" s="2">
        <v>40451.542361111111</v>
      </c>
      <c r="D3332" s="3" t="s">
        <v>33</v>
      </c>
      <c r="E3332" s="3" t="s">
        <v>135</v>
      </c>
      <c r="F3332" s="3">
        <v>0</v>
      </c>
      <c r="G3332" s="3" t="s">
        <v>168</v>
      </c>
    </row>
    <row r="3333" spans="2:7" x14ac:dyDescent="0.25">
      <c r="B3333" s="3" t="s">
        <v>167</v>
      </c>
      <c r="C3333" s="2">
        <v>40457.784722222219</v>
      </c>
      <c r="D3333" s="3" t="s">
        <v>7</v>
      </c>
      <c r="E3333" s="3" t="s">
        <v>8</v>
      </c>
      <c r="F3333" s="3">
        <v>0</v>
      </c>
      <c r="G3333" s="3" t="s">
        <v>168</v>
      </c>
    </row>
    <row r="3334" spans="2:7" x14ac:dyDescent="0.25">
      <c r="B3334" s="3" t="s">
        <v>167</v>
      </c>
      <c r="C3334" s="2">
        <v>40470.899305555555</v>
      </c>
      <c r="D3334" s="3" t="s">
        <v>33</v>
      </c>
      <c r="E3334" s="3" t="s">
        <v>37</v>
      </c>
      <c r="F3334" s="3">
        <v>0</v>
      </c>
      <c r="G3334" s="3" t="s">
        <v>168</v>
      </c>
    </row>
    <row r="3335" spans="2:7" x14ac:dyDescent="0.25">
      <c r="B3335" s="3" t="s">
        <v>167</v>
      </c>
      <c r="C3335" s="2">
        <v>40634.575694444444</v>
      </c>
      <c r="D3335" s="3" t="s">
        <v>7</v>
      </c>
      <c r="E3335" s="3" t="s">
        <v>41</v>
      </c>
      <c r="F3335" s="3">
        <v>0</v>
      </c>
      <c r="G3335" s="3" t="s">
        <v>168</v>
      </c>
    </row>
    <row r="3336" spans="2:7" x14ac:dyDescent="0.25">
      <c r="B3336" s="3" t="s">
        <v>167</v>
      </c>
      <c r="C3336" s="2">
        <v>40712.738888888889</v>
      </c>
      <c r="D3336" s="3" t="s">
        <v>15</v>
      </c>
      <c r="E3336" s="3" t="s">
        <v>15</v>
      </c>
      <c r="F3336" s="3">
        <v>0</v>
      </c>
      <c r="G3336" s="3" t="s">
        <v>168</v>
      </c>
    </row>
    <row r="3337" spans="2:7" x14ac:dyDescent="0.25">
      <c r="B3337" s="3" t="s">
        <v>167</v>
      </c>
      <c r="C3337" s="2">
        <v>40828.538194444445</v>
      </c>
      <c r="D3337" s="3" t="s">
        <v>7</v>
      </c>
      <c r="E3337" s="3" t="s">
        <v>16</v>
      </c>
      <c r="F3337" s="3">
        <v>0</v>
      </c>
      <c r="G3337" s="3" t="s">
        <v>168</v>
      </c>
    </row>
    <row r="3338" spans="2:7" hidden="1" x14ac:dyDescent="0.25">
      <c r="B3338" s="3" t="s">
        <v>167</v>
      </c>
      <c r="C3338" s="2">
        <v>40868.186805555553</v>
      </c>
      <c r="D3338" s="3" t="s">
        <v>7</v>
      </c>
      <c r="E3338" s="3" t="s">
        <v>14</v>
      </c>
      <c r="F3338" s="3">
        <v>0</v>
      </c>
      <c r="G3338" s="3" t="s">
        <v>168</v>
      </c>
    </row>
    <row r="3339" spans="2:7" hidden="1" x14ac:dyDescent="0.25">
      <c r="B3339" s="3" t="s">
        <v>167</v>
      </c>
      <c r="C3339" s="2">
        <v>40929.308333333334</v>
      </c>
      <c r="D3339" s="3" t="s">
        <v>10</v>
      </c>
      <c r="E3339" s="3" t="s">
        <v>11</v>
      </c>
      <c r="F3339" s="3">
        <v>0</v>
      </c>
      <c r="G3339" s="3" t="s">
        <v>168</v>
      </c>
    </row>
    <row r="3340" spans="2:7" hidden="1" x14ac:dyDescent="0.25">
      <c r="B3340" s="3" t="s">
        <v>167</v>
      </c>
      <c r="C3340" s="2">
        <v>40940.702777777777</v>
      </c>
      <c r="D3340" s="3" t="s">
        <v>12</v>
      </c>
      <c r="E3340" s="3" t="s">
        <v>13</v>
      </c>
      <c r="F3340" s="3">
        <v>0</v>
      </c>
      <c r="G3340" s="3" t="s">
        <v>168</v>
      </c>
    </row>
    <row r="3341" spans="2:7" hidden="1" x14ac:dyDescent="0.25">
      <c r="B3341" s="3" t="s">
        <v>167</v>
      </c>
      <c r="C3341" s="2">
        <v>40941.074305555558</v>
      </c>
      <c r="D3341" s="3" t="s">
        <v>12</v>
      </c>
      <c r="E3341" s="3" t="s">
        <v>13</v>
      </c>
      <c r="F3341" s="3">
        <v>0</v>
      </c>
      <c r="G3341" s="3" t="s">
        <v>168</v>
      </c>
    </row>
    <row r="3342" spans="2:7" x14ac:dyDescent="0.25">
      <c r="B3342" s="3" t="s">
        <v>167</v>
      </c>
      <c r="C3342" s="2">
        <v>40945.438194444447</v>
      </c>
      <c r="D3342" s="3" t="s">
        <v>7</v>
      </c>
      <c r="E3342" s="3" t="s">
        <v>81</v>
      </c>
      <c r="F3342" s="3">
        <v>0</v>
      </c>
      <c r="G3342" s="3" t="s">
        <v>168</v>
      </c>
    </row>
    <row r="3343" spans="2:7" hidden="1" x14ac:dyDescent="0.25">
      <c r="B3343" s="3" t="s">
        <v>167</v>
      </c>
      <c r="C3343" s="2">
        <v>40961.572222222225</v>
      </c>
      <c r="D3343" s="3" t="s">
        <v>12</v>
      </c>
      <c r="E3343" s="3" t="s">
        <v>71</v>
      </c>
      <c r="F3343" s="3">
        <v>0</v>
      </c>
      <c r="G3343" s="3" t="s">
        <v>168</v>
      </c>
    </row>
    <row r="3344" spans="2:7" hidden="1" x14ac:dyDescent="0.25">
      <c r="B3344" s="3" t="s">
        <v>167</v>
      </c>
      <c r="C3344" s="2">
        <v>40994.779166666667</v>
      </c>
      <c r="D3344" s="3" t="s">
        <v>10</v>
      </c>
      <c r="E3344" s="3" t="s">
        <v>11</v>
      </c>
      <c r="F3344" s="3">
        <v>0</v>
      </c>
      <c r="G3344" s="3" t="s">
        <v>168</v>
      </c>
    </row>
    <row r="3345" spans="2:7" x14ac:dyDescent="0.25">
      <c r="B3345" s="3" t="s">
        <v>167</v>
      </c>
      <c r="C3345" s="2">
        <v>41009.317361111112</v>
      </c>
      <c r="D3345" s="3" t="s">
        <v>15</v>
      </c>
      <c r="E3345" s="3" t="s">
        <v>15</v>
      </c>
      <c r="F3345" s="3">
        <v>0</v>
      </c>
      <c r="G3345" s="3" t="s">
        <v>168</v>
      </c>
    </row>
    <row r="3346" spans="2:7" hidden="1" x14ac:dyDescent="0.25">
      <c r="B3346" s="3" t="s">
        <v>167</v>
      </c>
      <c r="C3346" s="2">
        <v>41100.385416666664</v>
      </c>
      <c r="D3346" s="3" t="s">
        <v>12</v>
      </c>
      <c r="E3346" s="3" t="s">
        <v>13</v>
      </c>
      <c r="F3346" s="3">
        <v>1</v>
      </c>
      <c r="G3346" s="3" t="s">
        <v>168</v>
      </c>
    </row>
    <row r="3347" spans="2:7" hidden="1" x14ac:dyDescent="0.25">
      <c r="B3347" s="3" t="s">
        <v>167</v>
      </c>
      <c r="C3347" s="2">
        <v>41111.431944444441</v>
      </c>
      <c r="D3347" s="3" t="s">
        <v>10</v>
      </c>
      <c r="E3347" s="3" t="s">
        <v>11</v>
      </c>
      <c r="F3347" s="3">
        <v>0</v>
      </c>
      <c r="G3347" s="3" t="s">
        <v>168</v>
      </c>
    </row>
    <row r="3348" spans="2:7" x14ac:dyDescent="0.25">
      <c r="B3348" s="3" t="s">
        <v>167</v>
      </c>
      <c r="C3348" s="2">
        <v>41120.805555555555</v>
      </c>
      <c r="D3348" s="3" t="s">
        <v>15</v>
      </c>
      <c r="E3348" s="3" t="s">
        <v>15</v>
      </c>
      <c r="F3348" s="3">
        <v>0</v>
      </c>
      <c r="G3348" s="3" t="s">
        <v>168</v>
      </c>
    </row>
    <row r="3349" spans="2:7" hidden="1" x14ac:dyDescent="0.25">
      <c r="B3349" s="3" t="s">
        <v>167</v>
      </c>
      <c r="C3349" s="2">
        <v>41392.558333333334</v>
      </c>
      <c r="D3349" s="3" t="s">
        <v>10</v>
      </c>
      <c r="E3349" s="3" t="s">
        <v>85</v>
      </c>
      <c r="F3349" s="3">
        <v>0</v>
      </c>
      <c r="G3349" s="3" t="s">
        <v>168</v>
      </c>
    </row>
    <row r="3350" spans="2:7" x14ac:dyDescent="0.25">
      <c r="B3350" s="3" t="s">
        <v>167</v>
      </c>
      <c r="C3350" s="2">
        <v>41531.775694444441</v>
      </c>
      <c r="D3350" s="3" t="s">
        <v>15</v>
      </c>
      <c r="E3350" s="3" t="s">
        <v>15</v>
      </c>
      <c r="F3350" s="3">
        <v>0</v>
      </c>
      <c r="G3350" s="3" t="s">
        <v>168</v>
      </c>
    </row>
    <row r="3351" spans="2:7" hidden="1" x14ac:dyDescent="0.25">
      <c r="B3351" s="3" t="s">
        <v>167</v>
      </c>
      <c r="C3351" s="2">
        <v>41557.532638888886</v>
      </c>
      <c r="D3351" s="3" t="s">
        <v>12</v>
      </c>
      <c r="E3351" s="3" t="s">
        <v>71</v>
      </c>
      <c r="F3351" s="3">
        <v>0</v>
      </c>
      <c r="G3351" s="3" t="s">
        <v>168</v>
      </c>
    </row>
    <row r="3352" spans="2:7" x14ac:dyDescent="0.25">
      <c r="B3352" s="3" t="s">
        <v>167</v>
      </c>
      <c r="C3352" s="2">
        <v>41577.279166666667</v>
      </c>
      <c r="D3352" s="3" t="s">
        <v>15</v>
      </c>
      <c r="E3352" s="3" t="s">
        <v>15</v>
      </c>
      <c r="F3352" s="3">
        <v>0</v>
      </c>
      <c r="G3352" s="3" t="s">
        <v>168</v>
      </c>
    </row>
    <row r="3353" spans="2:7" x14ac:dyDescent="0.25">
      <c r="B3353" s="3" t="s">
        <v>167</v>
      </c>
      <c r="C3353" s="2">
        <v>41846.569444444445</v>
      </c>
      <c r="D3353" s="3" t="s">
        <v>7</v>
      </c>
      <c r="E3353" s="3" t="s">
        <v>136</v>
      </c>
      <c r="F3353" s="3">
        <v>0</v>
      </c>
      <c r="G3353" s="3" t="s">
        <v>168</v>
      </c>
    </row>
    <row r="3354" spans="2:7" x14ac:dyDescent="0.25">
      <c r="B3354" s="3" t="s">
        <v>167</v>
      </c>
      <c r="C3354" s="2">
        <v>41851.624305555553</v>
      </c>
      <c r="D3354" s="3" t="s">
        <v>15</v>
      </c>
      <c r="E3354" s="3" t="s">
        <v>15</v>
      </c>
      <c r="F3354" s="3">
        <v>0</v>
      </c>
      <c r="G3354" s="3" t="s">
        <v>168</v>
      </c>
    </row>
    <row r="3355" spans="2:7" x14ac:dyDescent="0.25">
      <c r="B3355" s="3" t="s">
        <v>167</v>
      </c>
      <c r="C3355" s="2">
        <v>41899.907638888886</v>
      </c>
      <c r="D3355" s="3" t="s">
        <v>15</v>
      </c>
      <c r="E3355" s="3" t="s">
        <v>15</v>
      </c>
      <c r="F3355" s="3">
        <v>0</v>
      </c>
      <c r="G3355" s="3" t="s">
        <v>168</v>
      </c>
    </row>
    <row r="3356" spans="2:7" x14ac:dyDescent="0.25">
      <c r="B3356" s="3" t="s">
        <v>167</v>
      </c>
      <c r="C3356" s="2">
        <v>41976.105555555558</v>
      </c>
      <c r="D3356" s="3" t="s">
        <v>33</v>
      </c>
      <c r="E3356" s="3" t="s">
        <v>135</v>
      </c>
      <c r="F3356" s="3">
        <v>0</v>
      </c>
      <c r="G3356" s="3" t="s">
        <v>168</v>
      </c>
    </row>
    <row r="3357" spans="2:7" hidden="1" x14ac:dyDescent="0.25">
      <c r="B3357" s="3" t="s">
        <v>167</v>
      </c>
      <c r="C3357" s="2">
        <v>42030.55</v>
      </c>
      <c r="D3357" s="3" t="s">
        <v>7</v>
      </c>
      <c r="E3357" s="3" t="s">
        <v>62</v>
      </c>
      <c r="F3357" s="3">
        <v>0</v>
      </c>
      <c r="G3357" s="3" t="s">
        <v>168</v>
      </c>
    </row>
    <row r="3358" spans="2:7" x14ac:dyDescent="0.25">
      <c r="B3358" s="3" t="s">
        <v>167</v>
      </c>
      <c r="C3358" s="2">
        <v>42054.429166666669</v>
      </c>
      <c r="D3358" s="3" t="s">
        <v>15</v>
      </c>
      <c r="E3358" s="3" t="s">
        <v>15</v>
      </c>
      <c r="F3358" s="3">
        <v>0</v>
      </c>
      <c r="G3358" s="3" t="s">
        <v>168</v>
      </c>
    </row>
    <row r="3359" spans="2:7" hidden="1" x14ac:dyDescent="0.25">
      <c r="B3359" s="3" t="s">
        <v>167</v>
      </c>
      <c r="C3359" s="2">
        <v>42077.084722222222</v>
      </c>
      <c r="D3359" s="3" t="s">
        <v>12</v>
      </c>
      <c r="E3359" s="3" t="s">
        <v>13</v>
      </c>
      <c r="F3359" s="3">
        <v>0</v>
      </c>
      <c r="G3359" s="3" t="s">
        <v>168</v>
      </c>
    </row>
    <row r="3360" spans="2:7" x14ac:dyDescent="0.25">
      <c r="B3360" s="3" t="s">
        <v>175</v>
      </c>
      <c r="C3360" s="2">
        <v>38539.202777777777</v>
      </c>
      <c r="D3360" s="3" t="s">
        <v>15</v>
      </c>
      <c r="E3360" s="3" t="s">
        <v>15</v>
      </c>
      <c r="F3360" s="3">
        <v>1</v>
      </c>
      <c r="G3360" s="3" t="s">
        <v>176</v>
      </c>
    </row>
    <row r="3361" spans="2:7" hidden="1" x14ac:dyDescent="0.25">
      <c r="B3361" s="3" t="s">
        <v>175</v>
      </c>
      <c r="C3361" s="2">
        <v>38556.038194444445</v>
      </c>
      <c r="D3361" s="3" t="s">
        <v>33</v>
      </c>
      <c r="E3361" s="3" t="s">
        <v>34</v>
      </c>
      <c r="F3361" s="3">
        <v>0</v>
      </c>
      <c r="G3361" s="3" t="s">
        <v>176</v>
      </c>
    </row>
    <row r="3362" spans="2:7" x14ac:dyDescent="0.25">
      <c r="B3362" s="3" t="s">
        <v>175</v>
      </c>
      <c r="C3362" s="2">
        <v>38719.279861111114</v>
      </c>
      <c r="D3362" s="3" t="s">
        <v>33</v>
      </c>
      <c r="E3362" s="3" t="s">
        <v>135</v>
      </c>
      <c r="F3362" s="3">
        <v>0</v>
      </c>
      <c r="G3362" s="3" t="s">
        <v>176</v>
      </c>
    </row>
    <row r="3363" spans="2:7" x14ac:dyDescent="0.25">
      <c r="B3363" s="3" t="s">
        <v>175</v>
      </c>
      <c r="C3363" s="2">
        <v>38833.124305555553</v>
      </c>
      <c r="D3363" s="3" t="s">
        <v>15</v>
      </c>
      <c r="E3363" s="3" t="s">
        <v>15</v>
      </c>
      <c r="F3363" s="3">
        <v>0</v>
      </c>
      <c r="G3363" s="3" t="s">
        <v>176</v>
      </c>
    </row>
    <row r="3364" spans="2:7" x14ac:dyDescent="0.25">
      <c r="B3364" s="3" t="s">
        <v>175</v>
      </c>
      <c r="C3364" s="2">
        <v>39075.35</v>
      </c>
      <c r="D3364" s="3" t="s">
        <v>15</v>
      </c>
      <c r="E3364" s="3" t="s">
        <v>15</v>
      </c>
      <c r="F3364" s="3">
        <v>0</v>
      </c>
      <c r="G3364" s="3" t="s">
        <v>176</v>
      </c>
    </row>
    <row r="3365" spans="2:7" x14ac:dyDescent="0.25">
      <c r="B3365" s="3" t="s">
        <v>175</v>
      </c>
      <c r="C3365" s="2">
        <v>39094.006944444445</v>
      </c>
      <c r="D3365" s="3" t="s">
        <v>7</v>
      </c>
      <c r="E3365" s="3" t="s">
        <v>19</v>
      </c>
      <c r="F3365" s="3">
        <v>0</v>
      </c>
      <c r="G3365" s="3" t="s">
        <v>176</v>
      </c>
    </row>
    <row r="3366" spans="2:7" hidden="1" x14ac:dyDescent="0.25">
      <c r="B3366" s="3" t="s">
        <v>175</v>
      </c>
      <c r="C3366" s="2">
        <v>39161.354166666664</v>
      </c>
      <c r="D3366" s="3" t="s">
        <v>12</v>
      </c>
      <c r="E3366" s="3" t="s">
        <v>13</v>
      </c>
      <c r="F3366" s="3">
        <v>0</v>
      </c>
      <c r="G3366" s="3" t="s">
        <v>176</v>
      </c>
    </row>
    <row r="3367" spans="2:7" hidden="1" x14ac:dyDescent="0.25">
      <c r="B3367" s="3" t="s">
        <v>175</v>
      </c>
      <c r="C3367" s="2">
        <v>39324.657638888886</v>
      </c>
      <c r="D3367" s="3" t="s">
        <v>33</v>
      </c>
      <c r="E3367" s="3" t="s">
        <v>34</v>
      </c>
      <c r="F3367" s="3">
        <v>0</v>
      </c>
      <c r="G3367" s="3" t="s">
        <v>176</v>
      </c>
    </row>
    <row r="3368" spans="2:7" x14ac:dyDescent="0.25">
      <c r="B3368" s="3" t="s">
        <v>175</v>
      </c>
      <c r="C3368" s="2">
        <v>39328.941666666666</v>
      </c>
      <c r="D3368" s="3" t="s">
        <v>15</v>
      </c>
      <c r="E3368" s="3" t="s">
        <v>15</v>
      </c>
      <c r="F3368" s="3">
        <v>0</v>
      </c>
      <c r="G3368" s="3" t="s">
        <v>176</v>
      </c>
    </row>
    <row r="3369" spans="2:7" hidden="1" x14ac:dyDescent="0.25">
      <c r="B3369" s="3" t="s">
        <v>175</v>
      </c>
      <c r="C3369" s="2">
        <v>39726.399305555555</v>
      </c>
      <c r="D3369" s="3" t="s">
        <v>7</v>
      </c>
      <c r="E3369" s="3" t="s">
        <v>14</v>
      </c>
      <c r="F3369" s="3">
        <v>0</v>
      </c>
      <c r="G3369" s="3" t="s">
        <v>176</v>
      </c>
    </row>
    <row r="3370" spans="2:7" x14ac:dyDescent="0.25">
      <c r="B3370" s="3" t="s">
        <v>175</v>
      </c>
      <c r="C3370" s="2">
        <v>39797.611111111109</v>
      </c>
      <c r="D3370" s="3" t="s">
        <v>15</v>
      </c>
      <c r="E3370" s="3" t="s">
        <v>15</v>
      </c>
      <c r="F3370" s="3">
        <v>0</v>
      </c>
      <c r="G3370" s="3" t="s">
        <v>176</v>
      </c>
    </row>
    <row r="3371" spans="2:7" hidden="1" x14ac:dyDescent="0.25">
      <c r="B3371" s="3" t="s">
        <v>175</v>
      </c>
      <c r="C3371" s="2">
        <v>39901.430555555555</v>
      </c>
      <c r="D3371" s="3" t="s">
        <v>10</v>
      </c>
      <c r="E3371" s="3" t="s">
        <v>11</v>
      </c>
      <c r="F3371" s="3">
        <v>0</v>
      </c>
      <c r="G3371" s="3" t="s">
        <v>176</v>
      </c>
    </row>
    <row r="3372" spans="2:7" hidden="1" x14ac:dyDescent="0.25">
      <c r="B3372" s="3" t="s">
        <v>175</v>
      </c>
      <c r="C3372" s="2">
        <v>40012.774305555555</v>
      </c>
      <c r="D3372" s="3" t="s">
        <v>12</v>
      </c>
      <c r="E3372" s="3" t="s">
        <v>13</v>
      </c>
      <c r="F3372" s="3">
        <v>0</v>
      </c>
      <c r="G3372" s="3" t="s">
        <v>176</v>
      </c>
    </row>
    <row r="3373" spans="2:7" hidden="1" x14ac:dyDescent="0.25">
      <c r="B3373" s="3" t="s">
        <v>175</v>
      </c>
      <c r="C3373" s="2">
        <v>40131.286805555559</v>
      </c>
      <c r="D3373" s="3" t="s">
        <v>10</v>
      </c>
      <c r="E3373" s="3" t="s">
        <v>11</v>
      </c>
      <c r="F3373" s="3">
        <v>0</v>
      </c>
      <c r="G3373" s="3" t="s">
        <v>176</v>
      </c>
    </row>
    <row r="3374" spans="2:7" x14ac:dyDescent="0.25">
      <c r="B3374" s="3" t="s">
        <v>175</v>
      </c>
      <c r="C3374" s="2">
        <v>40154.718055555553</v>
      </c>
      <c r="D3374" s="3" t="s">
        <v>33</v>
      </c>
      <c r="E3374" s="3" t="s">
        <v>37</v>
      </c>
      <c r="F3374" s="3">
        <v>0</v>
      </c>
      <c r="G3374" s="3" t="s">
        <v>176</v>
      </c>
    </row>
    <row r="3375" spans="2:7" x14ac:dyDescent="0.25">
      <c r="B3375" s="3" t="s">
        <v>175</v>
      </c>
      <c r="C3375" s="2">
        <v>40197.612500000003</v>
      </c>
      <c r="D3375" s="3" t="s">
        <v>33</v>
      </c>
      <c r="E3375" s="3" t="s">
        <v>135</v>
      </c>
      <c r="F3375" s="3">
        <v>0</v>
      </c>
      <c r="G3375" s="3" t="s">
        <v>176</v>
      </c>
    </row>
    <row r="3376" spans="2:7" hidden="1" x14ac:dyDescent="0.25">
      <c r="B3376" s="3" t="s">
        <v>175</v>
      </c>
      <c r="C3376" s="2">
        <v>40305.325694444444</v>
      </c>
      <c r="D3376" s="3" t="s">
        <v>7</v>
      </c>
      <c r="E3376" s="3" t="s">
        <v>62</v>
      </c>
      <c r="F3376" s="3">
        <v>0</v>
      </c>
      <c r="G3376" s="3" t="s">
        <v>176</v>
      </c>
    </row>
    <row r="3377" spans="2:7" x14ac:dyDescent="0.25">
      <c r="B3377" s="3" t="s">
        <v>175</v>
      </c>
      <c r="C3377" s="2">
        <v>40473.863888888889</v>
      </c>
      <c r="D3377" s="3" t="s">
        <v>15</v>
      </c>
      <c r="E3377" s="3" t="s">
        <v>15</v>
      </c>
      <c r="F3377" s="3">
        <v>0</v>
      </c>
      <c r="G3377" s="3" t="s">
        <v>176</v>
      </c>
    </row>
    <row r="3378" spans="2:7" hidden="1" x14ac:dyDescent="0.25">
      <c r="B3378" s="3" t="s">
        <v>175</v>
      </c>
      <c r="C3378" s="2">
        <v>40611.602777777778</v>
      </c>
      <c r="D3378" s="3" t="s">
        <v>12</v>
      </c>
      <c r="E3378" s="3" t="s">
        <v>13</v>
      </c>
      <c r="F3378" s="3">
        <v>0</v>
      </c>
      <c r="G3378" s="3" t="s">
        <v>176</v>
      </c>
    </row>
    <row r="3379" spans="2:7" x14ac:dyDescent="0.25">
      <c r="B3379" s="3" t="s">
        <v>175</v>
      </c>
      <c r="C3379" s="2">
        <v>40645.351388888892</v>
      </c>
      <c r="D3379" s="3" t="s">
        <v>15</v>
      </c>
      <c r="E3379" s="3" t="s">
        <v>15</v>
      </c>
      <c r="F3379" s="3">
        <v>0</v>
      </c>
      <c r="G3379" s="3" t="s">
        <v>176</v>
      </c>
    </row>
    <row r="3380" spans="2:7" hidden="1" x14ac:dyDescent="0.25">
      <c r="B3380" s="3" t="s">
        <v>175</v>
      </c>
      <c r="C3380" s="2">
        <v>40944.408333333333</v>
      </c>
      <c r="D3380" s="3" t="s">
        <v>10</v>
      </c>
      <c r="E3380" s="3" t="s">
        <v>11</v>
      </c>
      <c r="F3380" s="3">
        <v>0</v>
      </c>
      <c r="G3380" s="3" t="s">
        <v>176</v>
      </c>
    </row>
    <row r="3381" spans="2:7" hidden="1" x14ac:dyDescent="0.25">
      <c r="B3381" s="3" t="s">
        <v>175</v>
      </c>
      <c r="C3381" s="2">
        <v>41052.448611111111</v>
      </c>
      <c r="D3381" s="3" t="s">
        <v>7</v>
      </c>
      <c r="E3381" s="3" t="s">
        <v>62</v>
      </c>
      <c r="F3381" s="3">
        <v>0</v>
      </c>
      <c r="G3381" s="3" t="s">
        <v>176</v>
      </c>
    </row>
    <row r="3382" spans="2:7" hidden="1" x14ac:dyDescent="0.25">
      <c r="B3382" s="3" t="s">
        <v>175</v>
      </c>
      <c r="C3382" s="2">
        <v>41162.615277777775</v>
      </c>
      <c r="D3382" s="3" t="s">
        <v>33</v>
      </c>
      <c r="E3382" s="3" t="s">
        <v>34</v>
      </c>
      <c r="F3382" s="3">
        <v>0</v>
      </c>
      <c r="G3382" s="3" t="s">
        <v>176</v>
      </c>
    </row>
    <row r="3383" spans="2:7" hidden="1" x14ac:dyDescent="0.25">
      <c r="B3383" s="3" t="s">
        <v>175</v>
      </c>
      <c r="C3383" s="2">
        <v>41162.620138888888</v>
      </c>
      <c r="D3383" s="3" t="s">
        <v>33</v>
      </c>
      <c r="E3383" s="3" t="s">
        <v>34</v>
      </c>
      <c r="F3383" s="3">
        <v>0</v>
      </c>
      <c r="G3383" s="3" t="s">
        <v>176</v>
      </c>
    </row>
    <row r="3384" spans="2:7" hidden="1" x14ac:dyDescent="0.25">
      <c r="B3384" s="3" t="s">
        <v>175</v>
      </c>
      <c r="C3384" s="2">
        <v>41162.685416666667</v>
      </c>
      <c r="D3384" s="3" t="s">
        <v>33</v>
      </c>
      <c r="E3384" s="3" t="s">
        <v>34</v>
      </c>
      <c r="F3384" s="3">
        <v>0</v>
      </c>
      <c r="G3384" s="3" t="s">
        <v>176</v>
      </c>
    </row>
    <row r="3385" spans="2:7" hidden="1" x14ac:dyDescent="0.25">
      <c r="B3385" s="3" t="s">
        <v>175</v>
      </c>
      <c r="C3385" s="2">
        <v>41197.320138888892</v>
      </c>
      <c r="D3385" s="3" t="s">
        <v>10</v>
      </c>
      <c r="E3385" s="3" t="s">
        <v>11</v>
      </c>
      <c r="F3385" s="3">
        <v>0</v>
      </c>
      <c r="G3385" s="3" t="s">
        <v>176</v>
      </c>
    </row>
    <row r="3386" spans="2:7" x14ac:dyDescent="0.25">
      <c r="B3386" s="3" t="s">
        <v>175</v>
      </c>
      <c r="C3386" s="2">
        <v>41202.352777777778</v>
      </c>
      <c r="D3386" s="3" t="s">
        <v>15</v>
      </c>
      <c r="E3386" s="3" t="s">
        <v>15</v>
      </c>
      <c r="F3386" s="3">
        <v>0</v>
      </c>
      <c r="G3386" s="3" t="s">
        <v>176</v>
      </c>
    </row>
    <row r="3387" spans="2:7" hidden="1" x14ac:dyDescent="0.25">
      <c r="B3387" s="3" t="s">
        <v>175</v>
      </c>
      <c r="C3387" s="2">
        <v>41230.354861111111</v>
      </c>
      <c r="D3387" s="3" t="s">
        <v>7</v>
      </c>
      <c r="E3387" s="3" t="s">
        <v>62</v>
      </c>
      <c r="F3387" s="3">
        <v>0</v>
      </c>
      <c r="G3387" s="3" t="s">
        <v>176</v>
      </c>
    </row>
    <row r="3388" spans="2:7" x14ac:dyDescent="0.25">
      <c r="B3388" s="3" t="s">
        <v>175</v>
      </c>
      <c r="C3388" s="2">
        <v>41337.953472222223</v>
      </c>
      <c r="D3388" s="3" t="s">
        <v>15</v>
      </c>
      <c r="E3388" s="3" t="s">
        <v>15</v>
      </c>
      <c r="F3388" s="3">
        <v>0</v>
      </c>
      <c r="G3388" s="3" t="s">
        <v>176</v>
      </c>
    </row>
    <row r="3389" spans="2:7" hidden="1" x14ac:dyDescent="0.25">
      <c r="B3389" s="3" t="s">
        <v>175</v>
      </c>
      <c r="C3389" s="2">
        <v>41340.960416666669</v>
      </c>
      <c r="D3389" s="3" t="s">
        <v>7</v>
      </c>
      <c r="E3389" s="3" t="s">
        <v>62</v>
      </c>
      <c r="F3389" s="3">
        <v>0</v>
      </c>
      <c r="G3389" s="3" t="s">
        <v>176</v>
      </c>
    </row>
    <row r="3390" spans="2:7" x14ac:dyDescent="0.25">
      <c r="B3390" s="3" t="s">
        <v>175</v>
      </c>
      <c r="C3390" s="2">
        <v>41384.331250000003</v>
      </c>
      <c r="D3390" s="3" t="s">
        <v>15</v>
      </c>
      <c r="E3390" s="3" t="s">
        <v>15</v>
      </c>
      <c r="F3390" s="3">
        <v>0</v>
      </c>
      <c r="G3390" s="3" t="s">
        <v>176</v>
      </c>
    </row>
    <row r="3391" spans="2:7" x14ac:dyDescent="0.25">
      <c r="B3391" s="3" t="s">
        <v>175</v>
      </c>
      <c r="C3391" s="2">
        <v>41442.220138888886</v>
      </c>
      <c r="D3391" s="3" t="s">
        <v>15</v>
      </c>
      <c r="E3391" s="3" t="s">
        <v>15</v>
      </c>
      <c r="F3391" s="3">
        <v>0</v>
      </c>
      <c r="G3391" s="3" t="s">
        <v>176</v>
      </c>
    </row>
    <row r="3392" spans="2:7" hidden="1" x14ac:dyDescent="0.25">
      <c r="B3392" s="3" t="s">
        <v>175</v>
      </c>
      <c r="C3392" s="2">
        <v>41480.870138888888</v>
      </c>
      <c r="D3392" s="3" t="s">
        <v>7</v>
      </c>
      <c r="E3392" s="3" t="s">
        <v>62</v>
      </c>
      <c r="F3392" s="3">
        <v>0</v>
      </c>
      <c r="G3392" s="3" t="s">
        <v>176</v>
      </c>
    </row>
    <row r="3393" spans="2:7" x14ac:dyDescent="0.25">
      <c r="B3393" s="3" t="s">
        <v>175</v>
      </c>
      <c r="C3393" s="2">
        <v>41612.069444444445</v>
      </c>
      <c r="D3393" s="3" t="s">
        <v>15</v>
      </c>
      <c r="E3393" s="3" t="s">
        <v>15</v>
      </c>
      <c r="F3393" s="3">
        <v>0</v>
      </c>
      <c r="G3393" s="3" t="s">
        <v>176</v>
      </c>
    </row>
    <row r="3394" spans="2:7" hidden="1" x14ac:dyDescent="0.25">
      <c r="B3394" s="3" t="s">
        <v>175</v>
      </c>
      <c r="C3394" s="2">
        <v>41638.529861111114</v>
      </c>
      <c r="D3394" s="3" t="s">
        <v>12</v>
      </c>
      <c r="E3394" s="3" t="s">
        <v>80</v>
      </c>
      <c r="F3394" s="3">
        <v>0</v>
      </c>
      <c r="G3394" s="3" t="s">
        <v>176</v>
      </c>
    </row>
    <row r="3395" spans="2:7" hidden="1" x14ac:dyDescent="0.25">
      <c r="B3395" s="3" t="s">
        <v>175</v>
      </c>
      <c r="C3395" s="2">
        <v>41698.335416666669</v>
      </c>
      <c r="D3395" s="3" t="s">
        <v>10</v>
      </c>
      <c r="E3395" s="3" t="s">
        <v>85</v>
      </c>
      <c r="F3395" s="3">
        <v>0</v>
      </c>
      <c r="G3395" s="3" t="s">
        <v>176</v>
      </c>
    </row>
    <row r="3396" spans="2:7" x14ac:dyDescent="0.25">
      <c r="B3396" s="3" t="s">
        <v>175</v>
      </c>
      <c r="C3396" s="2">
        <v>41854.501388888886</v>
      </c>
      <c r="D3396" s="3" t="s">
        <v>15</v>
      </c>
      <c r="E3396" s="3" t="s">
        <v>15</v>
      </c>
      <c r="F3396" s="3">
        <v>0</v>
      </c>
      <c r="G3396" s="3" t="s">
        <v>176</v>
      </c>
    </row>
    <row r="3397" spans="2:7" hidden="1" x14ac:dyDescent="0.25">
      <c r="B3397" s="3" t="s">
        <v>175</v>
      </c>
      <c r="C3397" s="2">
        <v>41854.875</v>
      </c>
      <c r="D3397" s="3" t="s">
        <v>33</v>
      </c>
      <c r="E3397" s="3" t="s">
        <v>34</v>
      </c>
      <c r="F3397" s="3">
        <v>0</v>
      </c>
      <c r="G3397" s="3" t="s">
        <v>176</v>
      </c>
    </row>
    <row r="3398" spans="2:7" x14ac:dyDescent="0.25">
      <c r="B3398" s="3" t="s">
        <v>175</v>
      </c>
      <c r="C3398" s="2">
        <v>41894.638888888891</v>
      </c>
      <c r="D3398" s="3" t="s">
        <v>15</v>
      </c>
      <c r="E3398" s="3" t="s">
        <v>15</v>
      </c>
      <c r="F3398" s="3">
        <v>0</v>
      </c>
      <c r="G3398" s="3" t="s">
        <v>176</v>
      </c>
    </row>
    <row r="3399" spans="2:7" hidden="1" x14ac:dyDescent="0.25">
      <c r="B3399" s="3" t="s">
        <v>175</v>
      </c>
      <c r="C3399" s="2">
        <v>41913.709027777775</v>
      </c>
      <c r="D3399" s="3" t="s">
        <v>10</v>
      </c>
      <c r="E3399" s="3" t="s">
        <v>11</v>
      </c>
      <c r="F3399" s="3">
        <v>0</v>
      </c>
      <c r="G3399" s="3" t="s">
        <v>176</v>
      </c>
    </row>
    <row r="3400" spans="2:7" x14ac:dyDescent="0.25">
      <c r="B3400" s="3" t="s">
        <v>175</v>
      </c>
      <c r="C3400" s="2">
        <v>41940.451388888891</v>
      </c>
      <c r="D3400" s="3" t="s">
        <v>15</v>
      </c>
      <c r="E3400" s="3" t="s">
        <v>15</v>
      </c>
      <c r="F3400" s="3">
        <v>0</v>
      </c>
      <c r="G3400" s="3" t="s">
        <v>176</v>
      </c>
    </row>
    <row r="3401" spans="2:7" x14ac:dyDescent="0.25">
      <c r="B3401" s="3" t="s">
        <v>175</v>
      </c>
      <c r="C3401" s="2">
        <v>41945.103472222225</v>
      </c>
      <c r="D3401" s="3" t="s">
        <v>15</v>
      </c>
      <c r="E3401" s="3" t="s">
        <v>15</v>
      </c>
      <c r="F3401" s="3">
        <v>0</v>
      </c>
      <c r="G3401" s="3" t="s">
        <v>176</v>
      </c>
    </row>
    <row r="3402" spans="2:7" x14ac:dyDescent="0.25">
      <c r="B3402" s="3" t="s">
        <v>131</v>
      </c>
      <c r="C3402" s="2">
        <v>38471.345138888886</v>
      </c>
      <c r="D3402" s="3" t="s">
        <v>15</v>
      </c>
      <c r="E3402" s="3" t="s">
        <v>15</v>
      </c>
      <c r="F3402" s="3">
        <v>0</v>
      </c>
      <c r="G3402" s="3" t="s">
        <v>132</v>
      </c>
    </row>
    <row r="3403" spans="2:7" hidden="1" x14ac:dyDescent="0.25">
      <c r="B3403" s="3" t="s">
        <v>131</v>
      </c>
      <c r="C3403" s="2">
        <v>38615.089583333334</v>
      </c>
      <c r="D3403" s="3" t="s">
        <v>33</v>
      </c>
      <c r="E3403" s="3" t="s">
        <v>34</v>
      </c>
      <c r="F3403" s="3">
        <v>0</v>
      </c>
      <c r="G3403" s="3" t="s">
        <v>132</v>
      </c>
    </row>
    <row r="3404" spans="2:7" hidden="1" x14ac:dyDescent="0.25">
      <c r="B3404" s="3" t="s">
        <v>131</v>
      </c>
      <c r="C3404" s="2">
        <v>38615.090277777781</v>
      </c>
      <c r="D3404" s="3" t="s">
        <v>33</v>
      </c>
      <c r="E3404" s="3" t="s">
        <v>34</v>
      </c>
      <c r="F3404" s="3">
        <v>0</v>
      </c>
      <c r="G3404" s="3" t="s">
        <v>132</v>
      </c>
    </row>
    <row r="3405" spans="2:7" hidden="1" x14ac:dyDescent="0.25">
      <c r="B3405" s="3" t="s">
        <v>131</v>
      </c>
      <c r="C3405" s="2">
        <v>38895.362500000003</v>
      </c>
      <c r="D3405" s="3" t="s">
        <v>33</v>
      </c>
      <c r="E3405" s="3" t="s">
        <v>34</v>
      </c>
      <c r="F3405" s="3">
        <v>0</v>
      </c>
      <c r="G3405" s="3" t="s">
        <v>132</v>
      </c>
    </row>
    <row r="3406" spans="2:7" hidden="1" x14ac:dyDescent="0.25">
      <c r="B3406" s="3" t="s">
        <v>131</v>
      </c>
      <c r="C3406" s="2">
        <v>39253.45416666667</v>
      </c>
      <c r="D3406" s="3" t="s">
        <v>10</v>
      </c>
      <c r="E3406" s="3" t="s">
        <v>85</v>
      </c>
      <c r="F3406" s="3">
        <v>0</v>
      </c>
      <c r="G3406" s="3" t="s">
        <v>132</v>
      </c>
    </row>
    <row r="3407" spans="2:7" x14ac:dyDescent="0.25">
      <c r="B3407" s="3" t="s">
        <v>131</v>
      </c>
      <c r="C3407" s="2">
        <v>39362.404166666667</v>
      </c>
      <c r="D3407" s="3" t="s">
        <v>15</v>
      </c>
      <c r="E3407" s="3" t="s">
        <v>15</v>
      </c>
      <c r="F3407" s="3">
        <v>0</v>
      </c>
      <c r="G3407" s="3" t="s">
        <v>132</v>
      </c>
    </row>
    <row r="3408" spans="2:7" hidden="1" x14ac:dyDescent="0.25">
      <c r="B3408" s="3" t="s">
        <v>131</v>
      </c>
      <c r="C3408" s="2">
        <v>39384.44027777778</v>
      </c>
      <c r="D3408" s="3" t="s">
        <v>10</v>
      </c>
      <c r="E3408" s="3" t="s">
        <v>11</v>
      </c>
      <c r="F3408" s="3">
        <v>0</v>
      </c>
      <c r="G3408" s="3" t="s">
        <v>132</v>
      </c>
    </row>
    <row r="3409" spans="2:7" hidden="1" x14ac:dyDescent="0.25">
      <c r="B3409" s="3" t="s">
        <v>131</v>
      </c>
      <c r="C3409" s="2">
        <v>39423.243750000001</v>
      </c>
      <c r="D3409" s="3" t="s">
        <v>33</v>
      </c>
      <c r="E3409" s="3" t="s">
        <v>179</v>
      </c>
      <c r="F3409" s="3">
        <v>0</v>
      </c>
      <c r="G3409" s="3" t="s">
        <v>132</v>
      </c>
    </row>
    <row r="3410" spans="2:7" hidden="1" x14ac:dyDescent="0.25">
      <c r="B3410" s="3" t="s">
        <v>131</v>
      </c>
      <c r="C3410" s="2">
        <v>40124.542361111111</v>
      </c>
      <c r="D3410" s="3" t="s">
        <v>10</v>
      </c>
      <c r="E3410" s="3" t="s">
        <v>85</v>
      </c>
      <c r="F3410" s="3">
        <v>0</v>
      </c>
      <c r="G3410" s="3" t="s">
        <v>132</v>
      </c>
    </row>
    <row r="3411" spans="2:7" x14ac:dyDescent="0.25">
      <c r="B3411" s="3" t="s">
        <v>131</v>
      </c>
      <c r="C3411" s="2">
        <v>41624.6</v>
      </c>
      <c r="D3411" s="3" t="s">
        <v>15</v>
      </c>
      <c r="E3411" s="3" t="s">
        <v>15</v>
      </c>
      <c r="F3411" s="3">
        <v>0</v>
      </c>
      <c r="G3411" s="3" t="s">
        <v>132</v>
      </c>
    </row>
    <row r="3412" spans="2:7" x14ac:dyDescent="0.25">
      <c r="B3412" s="3" t="s">
        <v>131</v>
      </c>
      <c r="C3412" s="2">
        <v>41898.73333333333</v>
      </c>
      <c r="D3412" s="3" t="s">
        <v>33</v>
      </c>
      <c r="E3412" s="3" t="s">
        <v>135</v>
      </c>
      <c r="F3412" s="3">
        <v>0</v>
      </c>
      <c r="G3412" s="3" t="s">
        <v>132</v>
      </c>
    </row>
    <row r="3413" spans="2:7" hidden="1" x14ac:dyDescent="0.25">
      <c r="B3413" s="3" t="s">
        <v>131</v>
      </c>
      <c r="C3413" s="2">
        <v>42024.472916666666</v>
      </c>
      <c r="D3413" s="3" t="s">
        <v>12</v>
      </c>
      <c r="E3413" s="3" t="s">
        <v>71</v>
      </c>
      <c r="F3413" s="3">
        <v>0</v>
      </c>
      <c r="G3413" s="3" t="s">
        <v>132</v>
      </c>
    </row>
    <row r="3414" spans="2:7" x14ac:dyDescent="0.25">
      <c r="B3414" s="3" t="s">
        <v>182</v>
      </c>
      <c r="C3414" s="2">
        <v>38379.489583333336</v>
      </c>
      <c r="D3414" s="3" t="s">
        <v>15</v>
      </c>
      <c r="E3414" s="3" t="s">
        <v>15</v>
      </c>
      <c r="F3414" s="3">
        <v>0</v>
      </c>
      <c r="G3414" s="3" t="s">
        <v>183</v>
      </c>
    </row>
    <row r="3415" spans="2:7" x14ac:dyDescent="0.25">
      <c r="B3415" s="3" t="s">
        <v>182</v>
      </c>
      <c r="C3415" s="2">
        <v>38388.027777777781</v>
      </c>
      <c r="D3415" s="3" t="s">
        <v>15</v>
      </c>
      <c r="E3415" s="3" t="s">
        <v>15</v>
      </c>
      <c r="F3415" s="3">
        <v>0</v>
      </c>
      <c r="G3415" s="3" t="s">
        <v>183</v>
      </c>
    </row>
    <row r="3416" spans="2:7" x14ac:dyDescent="0.25">
      <c r="B3416" s="3" t="s">
        <v>182</v>
      </c>
      <c r="C3416" s="2">
        <v>40085.949999999997</v>
      </c>
      <c r="D3416" s="3" t="s">
        <v>7</v>
      </c>
      <c r="E3416" s="3" t="s">
        <v>16</v>
      </c>
      <c r="F3416" s="3">
        <v>0</v>
      </c>
      <c r="G3416" s="3" t="s">
        <v>183</v>
      </c>
    </row>
    <row r="3417" spans="2:7" hidden="1" x14ac:dyDescent="0.25">
      <c r="B3417" s="3" t="s">
        <v>182</v>
      </c>
      <c r="C3417" s="2">
        <v>41517.061111111114</v>
      </c>
      <c r="D3417" s="3" t="s">
        <v>33</v>
      </c>
      <c r="E3417" s="3" t="s">
        <v>139</v>
      </c>
      <c r="F3417" s="3">
        <v>0</v>
      </c>
      <c r="G3417" s="3" t="s">
        <v>183</v>
      </c>
    </row>
    <row r="3418" spans="2:7" x14ac:dyDescent="0.25">
      <c r="B3418" s="3" t="s">
        <v>17</v>
      </c>
      <c r="C3418" s="2">
        <v>38477.438888888886</v>
      </c>
      <c r="D3418" s="3" t="s">
        <v>15</v>
      </c>
      <c r="E3418" s="3" t="s">
        <v>15</v>
      </c>
      <c r="F3418" s="3">
        <v>0</v>
      </c>
      <c r="G3418" s="3" t="s">
        <v>18</v>
      </c>
    </row>
    <row r="3419" spans="2:7" hidden="1" x14ac:dyDescent="0.25">
      <c r="B3419" s="3" t="s">
        <v>17</v>
      </c>
      <c r="C3419" s="2">
        <v>38524.827777777777</v>
      </c>
      <c r="D3419" s="3" t="s">
        <v>28</v>
      </c>
      <c r="E3419" s="3" t="s">
        <v>160</v>
      </c>
      <c r="F3419" s="3">
        <v>0</v>
      </c>
      <c r="G3419" s="3" t="s">
        <v>18</v>
      </c>
    </row>
    <row r="3420" spans="2:7" x14ac:dyDescent="0.25">
      <c r="B3420" s="3" t="s">
        <v>17</v>
      </c>
      <c r="C3420" s="2">
        <v>38525.00277777778</v>
      </c>
      <c r="D3420" s="3" t="s">
        <v>7</v>
      </c>
      <c r="E3420" s="3" t="s">
        <v>8</v>
      </c>
      <c r="F3420" s="3">
        <v>0</v>
      </c>
      <c r="G3420" s="3" t="s">
        <v>18</v>
      </c>
    </row>
    <row r="3421" spans="2:7" x14ac:dyDescent="0.25">
      <c r="B3421" s="3" t="s">
        <v>17</v>
      </c>
      <c r="C3421" s="2">
        <v>38546.29583333333</v>
      </c>
      <c r="D3421" s="3" t="s">
        <v>7</v>
      </c>
      <c r="E3421" s="3" t="s">
        <v>41</v>
      </c>
      <c r="F3421" s="3">
        <v>1</v>
      </c>
      <c r="G3421" s="3" t="s">
        <v>18</v>
      </c>
    </row>
    <row r="3422" spans="2:7" hidden="1" x14ac:dyDescent="0.25">
      <c r="B3422" s="3" t="s">
        <v>17</v>
      </c>
      <c r="C3422" s="2">
        <v>38556.563194444447</v>
      </c>
      <c r="D3422" s="3" t="s">
        <v>33</v>
      </c>
      <c r="E3422" s="3" t="s">
        <v>34</v>
      </c>
      <c r="F3422" s="3">
        <v>0</v>
      </c>
      <c r="G3422" s="3" t="s">
        <v>18</v>
      </c>
    </row>
    <row r="3423" spans="2:7" hidden="1" x14ac:dyDescent="0.25">
      <c r="B3423" s="3" t="s">
        <v>17</v>
      </c>
      <c r="C3423" s="2">
        <v>38641.725694444445</v>
      </c>
      <c r="D3423" s="3" t="s">
        <v>33</v>
      </c>
      <c r="E3423" s="3" t="s">
        <v>34</v>
      </c>
      <c r="F3423" s="3">
        <v>0</v>
      </c>
      <c r="G3423" s="3" t="s">
        <v>18</v>
      </c>
    </row>
    <row r="3424" spans="2:7" hidden="1" x14ac:dyDescent="0.25">
      <c r="B3424" s="3" t="s">
        <v>17</v>
      </c>
      <c r="C3424" s="2">
        <v>38651.802083333336</v>
      </c>
      <c r="D3424" s="3" t="s">
        <v>10</v>
      </c>
      <c r="E3424" s="3" t="s">
        <v>86</v>
      </c>
      <c r="F3424" s="3">
        <v>0</v>
      </c>
      <c r="G3424" s="3" t="s">
        <v>18</v>
      </c>
    </row>
    <row r="3425" spans="2:7" hidden="1" x14ac:dyDescent="0.25">
      <c r="B3425" s="3" t="s">
        <v>17</v>
      </c>
      <c r="C3425" s="2">
        <v>38692.611111111109</v>
      </c>
      <c r="D3425" s="3" t="s">
        <v>7</v>
      </c>
      <c r="E3425" s="3" t="s">
        <v>62</v>
      </c>
      <c r="F3425" s="3">
        <v>0</v>
      </c>
      <c r="G3425" s="3" t="s">
        <v>18</v>
      </c>
    </row>
    <row r="3426" spans="2:7" hidden="1" x14ac:dyDescent="0.25">
      <c r="B3426" s="3" t="s">
        <v>17</v>
      </c>
      <c r="C3426" s="2">
        <v>38980.53402777778</v>
      </c>
      <c r="D3426" s="3" t="s">
        <v>12</v>
      </c>
      <c r="E3426" s="3" t="s">
        <v>80</v>
      </c>
      <c r="F3426" s="3">
        <v>0</v>
      </c>
      <c r="G3426" s="3" t="s">
        <v>18</v>
      </c>
    </row>
    <row r="3427" spans="2:7" x14ac:dyDescent="0.25">
      <c r="B3427" s="3" t="s">
        <v>17</v>
      </c>
      <c r="C3427" s="2">
        <v>39083.472916666666</v>
      </c>
      <c r="D3427" s="3" t="s">
        <v>15</v>
      </c>
      <c r="E3427" s="3" t="s">
        <v>15</v>
      </c>
      <c r="F3427" s="3">
        <v>0</v>
      </c>
      <c r="G3427" s="3" t="s">
        <v>18</v>
      </c>
    </row>
    <row r="3428" spans="2:7" x14ac:dyDescent="0.25">
      <c r="B3428" s="3" t="s">
        <v>17</v>
      </c>
      <c r="C3428" s="2">
        <v>39201.25</v>
      </c>
      <c r="D3428" s="3" t="s">
        <v>15</v>
      </c>
      <c r="E3428" s="3" t="s">
        <v>15</v>
      </c>
      <c r="F3428" s="3">
        <v>0</v>
      </c>
      <c r="G3428" s="3" t="s">
        <v>18</v>
      </c>
    </row>
    <row r="3429" spans="2:7" hidden="1" x14ac:dyDescent="0.25">
      <c r="B3429" s="3" t="s">
        <v>17</v>
      </c>
      <c r="C3429" s="2">
        <v>39244.727777777778</v>
      </c>
      <c r="D3429" s="3" t="s">
        <v>10</v>
      </c>
      <c r="E3429" s="3" t="s">
        <v>11</v>
      </c>
      <c r="F3429" s="3">
        <v>0</v>
      </c>
      <c r="G3429" s="3" t="s">
        <v>18</v>
      </c>
    </row>
    <row r="3430" spans="2:7" hidden="1" x14ac:dyDescent="0.25">
      <c r="B3430" s="3" t="s">
        <v>17</v>
      </c>
      <c r="C3430" s="2">
        <v>39256.455555555556</v>
      </c>
      <c r="D3430" s="3" t="s">
        <v>10</v>
      </c>
      <c r="E3430" s="3" t="s">
        <v>11</v>
      </c>
      <c r="F3430" s="3">
        <v>0</v>
      </c>
      <c r="G3430" s="3" t="s">
        <v>18</v>
      </c>
    </row>
    <row r="3431" spans="2:7" x14ac:dyDescent="0.25">
      <c r="B3431" s="3" t="s">
        <v>17</v>
      </c>
      <c r="C3431" s="2">
        <v>39377.20416666667</v>
      </c>
      <c r="D3431" s="3" t="s">
        <v>33</v>
      </c>
      <c r="E3431" s="3" t="s">
        <v>135</v>
      </c>
      <c r="F3431" s="3">
        <v>0</v>
      </c>
      <c r="G3431" s="3" t="s">
        <v>18</v>
      </c>
    </row>
    <row r="3432" spans="2:7" x14ac:dyDescent="0.25">
      <c r="B3432" s="3" t="s">
        <v>17</v>
      </c>
      <c r="C3432" s="2">
        <v>39497.29791666667</v>
      </c>
      <c r="D3432" s="3" t="s">
        <v>15</v>
      </c>
      <c r="E3432" s="3" t="s">
        <v>15</v>
      </c>
      <c r="F3432" s="3">
        <v>0</v>
      </c>
      <c r="G3432" s="3" t="s">
        <v>18</v>
      </c>
    </row>
    <row r="3433" spans="2:7" hidden="1" x14ac:dyDescent="0.25">
      <c r="B3433" s="3" t="s">
        <v>17</v>
      </c>
      <c r="C3433" s="2">
        <v>39562.303472222222</v>
      </c>
      <c r="D3433" s="3" t="s">
        <v>10</v>
      </c>
      <c r="E3433" s="3" t="s">
        <v>11</v>
      </c>
      <c r="F3433" s="3">
        <v>0</v>
      </c>
      <c r="G3433" s="3" t="s">
        <v>18</v>
      </c>
    </row>
    <row r="3434" spans="2:7" x14ac:dyDescent="0.25">
      <c r="B3434" s="3" t="s">
        <v>17</v>
      </c>
      <c r="C3434" s="2">
        <v>39624.444444444445</v>
      </c>
      <c r="D3434" s="3" t="s">
        <v>15</v>
      </c>
      <c r="E3434" s="3" t="s">
        <v>15</v>
      </c>
      <c r="F3434" s="3">
        <v>0</v>
      </c>
      <c r="G3434" s="3" t="s">
        <v>18</v>
      </c>
    </row>
    <row r="3435" spans="2:7" x14ac:dyDescent="0.25">
      <c r="B3435" s="3" t="s">
        <v>17</v>
      </c>
      <c r="C3435" s="2">
        <v>39732.227777777778</v>
      </c>
      <c r="D3435" s="3" t="s">
        <v>7</v>
      </c>
      <c r="E3435" s="3" t="s">
        <v>81</v>
      </c>
      <c r="F3435" s="3">
        <v>0</v>
      </c>
      <c r="G3435" s="3" t="s">
        <v>18</v>
      </c>
    </row>
    <row r="3436" spans="2:7" hidden="1" x14ac:dyDescent="0.25">
      <c r="B3436" s="3" t="s">
        <v>17</v>
      </c>
      <c r="C3436" s="2">
        <v>39966.670138888891</v>
      </c>
      <c r="D3436" s="3" t="s">
        <v>12</v>
      </c>
      <c r="E3436" s="3" t="s">
        <v>13</v>
      </c>
      <c r="F3436" s="3">
        <v>0</v>
      </c>
      <c r="G3436" s="3" t="s">
        <v>18</v>
      </c>
    </row>
    <row r="3437" spans="2:7" hidden="1" x14ac:dyDescent="0.25">
      <c r="B3437" s="3" t="s">
        <v>17</v>
      </c>
      <c r="C3437" s="2">
        <v>40064.92291666667</v>
      </c>
      <c r="D3437" s="3" t="s">
        <v>10</v>
      </c>
      <c r="E3437" s="3" t="s">
        <v>11</v>
      </c>
      <c r="F3437" s="3">
        <v>0</v>
      </c>
      <c r="G3437" s="3" t="s">
        <v>18</v>
      </c>
    </row>
    <row r="3438" spans="2:7" x14ac:dyDescent="0.25">
      <c r="B3438" s="3" t="s">
        <v>17</v>
      </c>
      <c r="C3438" s="2">
        <v>40154.722916666666</v>
      </c>
      <c r="D3438" s="3" t="s">
        <v>33</v>
      </c>
      <c r="E3438" s="3" t="s">
        <v>37</v>
      </c>
      <c r="F3438" s="3">
        <v>0</v>
      </c>
      <c r="G3438" s="3" t="s">
        <v>18</v>
      </c>
    </row>
    <row r="3439" spans="2:7" hidden="1" x14ac:dyDescent="0.25">
      <c r="B3439" s="3" t="s">
        <v>17</v>
      </c>
      <c r="C3439" s="2">
        <v>40374.577777777777</v>
      </c>
      <c r="D3439" s="3" t="s">
        <v>33</v>
      </c>
      <c r="E3439" s="3" t="s">
        <v>34</v>
      </c>
      <c r="F3439" s="3">
        <v>1</v>
      </c>
      <c r="G3439" s="3" t="s">
        <v>18</v>
      </c>
    </row>
    <row r="3440" spans="2:7" hidden="1" x14ac:dyDescent="0.25">
      <c r="B3440" s="3" t="s">
        <v>17</v>
      </c>
      <c r="C3440" s="2">
        <v>40374.595138888886</v>
      </c>
      <c r="D3440" s="3" t="s">
        <v>33</v>
      </c>
      <c r="E3440" s="3" t="s">
        <v>34</v>
      </c>
      <c r="F3440" s="3">
        <v>1</v>
      </c>
      <c r="G3440" s="3" t="s">
        <v>18</v>
      </c>
    </row>
    <row r="3441" spans="2:7" hidden="1" x14ac:dyDescent="0.25">
      <c r="B3441" s="3" t="s">
        <v>17</v>
      </c>
      <c r="C3441" s="2">
        <v>40374.706250000003</v>
      </c>
      <c r="D3441" s="3" t="s">
        <v>33</v>
      </c>
      <c r="E3441" s="3" t="s">
        <v>34</v>
      </c>
      <c r="F3441" s="3">
        <v>1</v>
      </c>
      <c r="G3441" s="3" t="s">
        <v>18</v>
      </c>
    </row>
    <row r="3442" spans="2:7" x14ac:dyDescent="0.25">
      <c r="B3442" s="3" t="s">
        <v>17</v>
      </c>
      <c r="C3442" s="2">
        <v>40451.449305555558</v>
      </c>
      <c r="D3442" s="3" t="s">
        <v>33</v>
      </c>
      <c r="E3442" s="3" t="s">
        <v>135</v>
      </c>
      <c r="F3442" s="3">
        <v>0</v>
      </c>
      <c r="G3442" s="3" t="s">
        <v>18</v>
      </c>
    </row>
    <row r="3443" spans="2:7" hidden="1" x14ac:dyDescent="0.25">
      <c r="B3443" s="3" t="s">
        <v>17</v>
      </c>
      <c r="C3443" s="2">
        <v>40470.543055555558</v>
      </c>
      <c r="D3443" s="3" t="s">
        <v>33</v>
      </c>
      <c r="E3443" s="3" t="s">
        <v>34</v>
      </c>
      <c r="F3443" s="3">
        <v>0</v>
      </c>
      <c r="G3443" s="3" t="s">
        <v>18</v>
      </c>
    </row>
    <row r="3444" spans="2:7" hidden="1" x14ac:dyDescent="0.25">
      <c r="B3444" s="3" t="s">
        <v>17</v>
      </c>
      <c r="C3444" s="2">
        <v>40729.779166666667</v>
      </c>
      <c r="D3444" s="3" t="s">
        <v>33</v>
      </c>
      <c r="E3444" s="3" t="s">
        <v>34</v>
      </c>
      <c r="F3444" s="3">
        <v>1</v>
      </c>
      <c r="G3444" s="3" t="s">
        <v>18</v>
      </c>
    </row>
    <row r="3445" spans="2:7" x14ac:dyDescent="0.25">
      <c r="B3445" s="3" t="s">
        <v>17</v>
      </c>
      <c r="C3445" s="2">
        <v>40849.343055555553</v>
      </c>
      <c r="D3445" s="3" t="s">
        <v>33</v>
      </c>
      <c r="E3445" s="3" t="s">
        <v>135</v>
      </c>
      <c r="F3445" s="3">
        <v>0</v>
      </c>
      <c r="G3445" s="3" t="s">
        <v>18</v>
      </c>
    </row>
    <row r="3446" spans="2:7" x14ac:dyDescent="0.25">
      <c r="B3446" s="3" t="s">
        <v>17</v>
      </c>
      <c r="C3446" s="2">
        <v>41132.654166666667</v>
      </c>
      <c r="D3446" s="3" t="s">
        <v>15</v>
      </c>
      <c r="E3446" s="3" t="s">
        <v>15</v>
      </c>
      <c r="F3446" s="3">
        <v>0</v>
      </c>
      <c r="G3446" s="3" t="s">
        <v>18</v>
      </c>
    </row>
    <row r="3447" spans="2:7" x14ac:dyDescent="0.25">
      <c r="B3447" s="3" t="s">
        <v>17</v>
      </c>
      <c r="C3447" s="2">
        <v>41158.694444444445</v>
      </c>
      <c r="D3447" s="3" t="s">
        <v>15</v>
      </c>
      <c r="E3447" s="3" t="s">
        <v>15</v>
      </c>
      <c r="F3447" s="3">
        <v>0</v>
      </c>
      <c r="G3447" s="3" t="s">
        <v>18</v>
      </c>
    </row>
    <row r="3448" spans="2:7" hidden="1" x14ac:dyDescent="0.25">
      <c r="B3448" s="3" t="s">
        <v>17</v>
      </c>
      <c r="C3448" s="2">
        <v>41181.450694444444</v>
      </c>
      <c r="D3448" s="3" t="s">
        <v>10</v>
      </c>
      <c r="E3448" s="3" t="s">
        <v>11</v>
      </c>
      <c r="F3448" s="3">
        <v>0</v>
      </c>
      <c r="G3448" s="3" t="s">
        <v>18</v>
      </c>
    </row>
    <row r="3449" spans="2:7" hidden="1" x14ac:dyDescent="0.25">
      <c r="B3449" s="3" t="s">
        <v>17</v>
      </c>
      <c r="C3449" s="2">
        <v>41205.352777777778</v>
      </c>
      <c r="D3449" s="3" t="s">
        <v>10</v>
      </c>
      <c r="E3449" s="3" t="s">
        <v>11</v>
      </c>
      <c r="F3449" s="3">
        <v>0</v>
      </c>
      <c r="G3449" s="3" t="s">
        <v>18</v>
      </c>
    </row>
    <row r="3450" spans="2:7" hidden="1" x14ac:dyDescent="0.25">
      <c r="B3450" s="3" t="s">
        <v>17</v>
      </c>
      <c r="C3450" s="2">
        <v>41518.59097222222</v>
      </c>
      <c r="D3450" s="3" t="s">
        <v>10</v>
      </c>
      <c r="E3450" s="3" t="s">
        <v>85</v>
      </c>
      <c r="F3450" s="3">
        <v>0</v>
      </c>
      <c r="G3450" s="3" t="s">
        <v>18</v>
      </c>
    </row>
    <row r="3451" spans="2:7" x14ac:dyDescent="0.25">
      <c r="B3451" s="3" t="s">
        <v>17</v>
      </c>
      <c r="C3451" s="2">
        <v>41521.692361111112</v>
      </c>
      <c r="D3451" s="3" t="s">
        <v>33</v>
      </c>
      <c r="E3451" s="3" t="s">
        <v>135</v>
      </c>
      <c r="F3451" s="3">
        <v>0</v>
      </c>
      <c r="G3451" s="3" t="s">
        <v>18</v>
      </c>
    </row>
    <row r="3452" spans="2:7" x14ac:dyDescent="0.25">
      <c r="B3452" s="3" t="s">
        <v>17</v>
      </c>
      <c r="C3452" s="2">
        <v>41521.747916666667</v>
      </c>
      <c r="D3452" s="3" t="s">
        <v>33</v>
      </c>
      <c r="E3452" s="3" t="s">
        <v>135</v>
      </c>
      <c r="F3452" s="3">
        <v>0</v>
      </c>
      <c r="G3452" s="3" t="s">
        <v>18</v>
      </c>
    </row>
    <row r="3453" spans="2:7" hidden="1" x14ac:dyDescent="0.25">
      <c r="B3453" s="3" t="s">
        <v>17</v>
      </c>
      <c r="C3453" s="2">
        <v>41548.143055555556</v>
      </c>
      <c r="D3453" s="3" t="s">
        <v>10</v>
      </c>
      <c r="E3453" s="3" t="s">
        <v>72</v>
      </c>
      <c r="F3453" s="3">
        <v>0</v>
      </c>
      <c r="G3453" s="3" t="s">
        <v>18</v>
      </c>
    </row>
    <row r="3454" spans="2:7" hidden="1" x14ac:dyDescent="0.25">
      <c r="B3454" s="3" t="s">
        <v>17</v>
      </c>
      <c r="C3454" s="2">
        <v>41581.703472222223</v>
      </c>
      <c r="D3454" s="3" t="s">
        <v>10</v>
      </c>
      <c r="E3454" s="3" t="s">
        <v>11</v>
      </c>
      <c r="F3454" s="3">
        <v>0</v>
      </c>
      <c r="G3454" s="3" t="s">
        <v>18</v>
      </c>
    </row>
    <row r="3455" spans="2:7" x14ac:dyDescent="0.25">
      <c r="B3455" s="3" t="s">
        <v>17</v>
      </c>
      <c r="C3455" s="2">
        <v>41594.500694444447</v>
      </c>
      <c r="D3455" s="3" t="s">
        <v>15</v>
      </c>
      <c r="E3455" s="3" t="s">
        <v>15</v>
      </c>
      <c r="F3455" s="3">
        <v>0</v>
      </c>
      <c r="G3455" s="3" t="s">
        <v>18</v>
      </c>
    </row>
    <row r="3456" spans="2:7" x14ac:dyDescent="0.25">
      <c r="B3456" s="3" t="s">
        <v>17</v>
      </c>
      <c r="C3456" s="2">
        <v>41700.966666666667</v>
      </c>
      <c r="D3456" s="3" t="s">
        <v>15</v>
      </c>
      <c r="E3456" s="3" t="s">
        <v>15</v>
      </c>
      <c r="F3456" s="3">
        <v>0</v>
      </c>
      <c r="G3456" s="3" t="s">
        <v>18</v>
      </c>
    </row>
    <row r="3457" spans="2:7" hidden="1" x14ac:dyDescent="0.25">
      <c r="B3457" s="3" t="s">
        <v>17</v>
      </c>
      <c r="C3457" s="2">
        <v>41749.340277777781</v>
      </c>
      <c r="D3457" s="3" t="s">
        <v>10</v>
      </c>
      <c r="E3457" s="3" t="s">
        <v>11</v>
      </c>
      <c r="F3457" s="3">
        <v>0</v>
      </c>
      <c r="G3457" s="3" t="s">
        <v>18</v>
      </c>
    </row>
    <row r="3458" spans="2:7" x14ac:dyDescent="0.25">
      <c r="B3458" s="3" t="s">
        <v>17</v>
      </c>
      <c r="C3458" s="2">
        <v>41759.262499999997</v>
      </c>
      <c r="D3458" s="3" t="s">
        <v>33</v>
      </c>
      <c r="E3458" s="3" t="s">
        <v>135</v>
      </c>
      <c r="F3458" s="3">
        <v>0</v>
      </c>
      <c r="G3458" s="3" t="s">
        <v>18</v>
      </c>
    </row>
    <row r="3459" spans="2:7" hidden="1" x14ac:dyDescent="0.25">
      <c r="B3459" s="3" t="s">
        <v>17</v>
      </c>
      <c r="C3459" s="2">
        <v>41816.549305555556</v>
      </c>
      <c r="D3459" s="3" t="s">
        <v>7</v>
      </c>
      <c r="E3459" s="3" t="s">
        <v>14</v>
      </c>
      <c r="F3459" s="3">
        <v>0</v>
      </c>
      <c r="G3459" s="3" t="s">
        <v>18</v>
      </c>
    </row>
    <row r="3460" spans="2:7" hidden="1" x14ac:dyDescent="0.25">
      <c r="B3460" s="3" t="s">
        <v>17</v>
      </c>
      <c r="C3460" s="2">
        <v>41854.868750000001</v>
      </c>
      <c r="D3460" s="3" t="s">
        <v>33</v>
      </c>
      <c r="E3460" s="3" t="s">
        <v>34</v>
      </c>
      <c r="F3460" s="3">
        <v>0</v>
      </c>
      <c r="G3460" s="3" t="s">
        <v>18</v>
      </c>
    </row>
    <row r="3461" spans="2:7" hidden="1" x14ac:dyDescent="0.25">
      <c r="B3461" s="3" t="s">
        <v>17</v>
      </c>
      <c r="C3461" s="2">
        <v>41889.564583333333</v>
      </c>
      <c r="D3461" s="3" t="s">
        <v>33</v>
      </c>
      <c r="E3461" s="3" t="s">
        <v>34</v>
      </c>
      <c r="F3461" s="3">
        <v>0</v>
      </c>
      <c r="G3461" s="3" t="s">
        <v>18</v>
      </c>
    </row>
    <row r="3462" spans="2:7" x14ac:dyDescent="0.25">
      <c r="B3462" s="3" t="s">
        <v>17</v>
      </c>
      <c r="C3462" s="2">
        <v>41976.356249999997</v>
      </c>
      <c r="D3462" s="3" t="s">
        <v>15</v>
      </c>
      <c r="E3462" s="3" t="s">
        <v>15</v>
      </c>
      <c r="F3462" s="3">
        <v>0</v>
      </c>
      <c r="G3462" s="3" t="s">
        <v>18</v>
      </c>
    </row>
    <row r="3463" spans="2:7" x14ac:dyDescent="0.25">
      <c r="B3463" s="3" t="s">
        <v>6</v>
      </c>
      <c r="C3463" s="2">
        <v>38356.425694444442</v>
      </c>
      <c r="D3463" s="3" t="s">
        <v>7</v>
      </c>
      <c r="E3463" s="3" t="s">
        <v>16</v>
      </c>
      <c r="F3463" s="3">
        <v>0</v>
      </c>
      <c r="G3463" s="3" t="s">
        <v>9</v>
      </c>
    </row>
    <row r="3464" spans="2:7" x14ac:dyDescent="0.25">
      <c r="B3464" s="3" t="s">
        <v>6</v>
      </c>
      <c r="C3464" s="2">
        <v>38363.388194444444</v>
      </c>
      <c r="D3464" s="3" t="s">
        <v>33</v>
      </c>
      <c r="E3464" s="3" t="s">
        <v>37</v>
      </c>
      <c r="F3464" s="3">
        <v>0</v>
      </c>
      <c r="G3464" s="3" t="s">
        <v>9</v>
      </c>
    </row>
    <row r="3465" spans="2:7" x14ac:dyDescent="0.25">
      <c r="B3465" s="3" t="s">
        <v>6</v>
      </c>
      <c r="C3465" s="2">
        <v>38368.657638888886</v>
      </c>
      <c r="D3465" s="3" t="s">
        <v>7</v>
      </c>
      <c r="E3465" s="3" t="s">
        <v>16</v>
      </c>
      <c r="F3465" s="3">
        <v>0</v>
      </c>
      <c r="G3465" s="3" t="s">
        <v>9</v>
      </c>
    </row>
    <row r="3466" spans="2:7" x14ac:dyDescent="0.25">
      <c r="B3466" s="3" t="s">
        <v>6</v>
      </c>
      <c r="C3466" s="2">
        <v>38369.460416666669</v>
      </c>
      <c r="D3466" s="3" t="s">
        <v>15</v>
      </c>
      <c r="E3466" s="3" t="s">
        <v>15</v>
      </c>
      <c r="F3466" s="3">
        <v>0</v>
      </c>
      <c r="G3466" s="3" t="s">
        <v>9</v>
      </c>
    </row>
    <row r="3467" spans="2:7" x14ac:dyDescent="0.25">
      <c r="B3467" s="3" t="s">
        <v>6</v>
      </c>
      <c r="C3467" s="2">
        <v>38394.07916666667</v>
      </c>
      <c r="D3467" s="3" t="s">
        <v>7</v>
      </c>
      <c r="E3467" s="3" t="s">
        <v>144</v>
      </c>
      <c r="F3467" s="3">
        <v>0</v>
      </c>
      <c r="G3467" s="3" t="s">
        <v>9</v>
      </c>
    </row>
    <row r="3468" spans="2:7" hidden="1" x14ac:dyDescent="0.25">
      <c r="B3468" s="3" t="s">
        <v>6</v>
      </c>
      <c r="C3468" s="2">
        <v>38432.945138888892</v>
      </c>
      <c r="D3468" s="3" t="s">
        <v>7</v>
      </c>
      <c r="E3468" s="3" t="s">
        <v>155</v>
      </c>
      <c r="F3468" s="3">
        <v>0</v>
      </c>
      <c r="G3468" s="3" t="s">
        <v>9</v>
      </c>
    </row>
    <row r="3469" spans="2:7" x14ac:dyDescent="0.25">
      <c r="B3469" s="3" t="s">
        <v>6</v>
      </c>
      <c r="C3469" s="2">
        <v>38463.775000000001</v>
      </c>
      <c r="D3469" s="3" t="s">
        <v>15</v>
      </c>
      <c r="E3469" s="3" t="s">
        <v>15</v>
      </c>
      <c r="F3469" s="3">
        <v>0</v>
      </c>
      <c r="G3469" s="3" t="s">
        <v>9</v>
      </c>
    </row>
    <row r="3470" spans="2:7" hidden="1" x14ac:dyDescent="0.25">
      <c r="B3470" s="3" t="s">
        <v>6</v>
      </c>
      <c r="C3470" s="2">
        <v>38467.211111111108</v>
      </c>
      <c r="D3470" s="3" t="s">
        <v>7</v>
      </c>
      <c r="E3470" s="3" t="s">
        <v>14</v>
      </c>
      <c r="F3470" s="3">
        <v>0</v>
      </c>
      <c r="G3470" s="3" t="s">
        <v>9</v>
      </c>
    </row>
    <row r="3471" spans="2:7" hidden="1" x14ac:dyDescent="0.25">
      <c r="B3471" s="3" t="s">
        <v>6</v>
      </c>
      <c r="C3471" s="2">
        <v>38512.382638888892</v>
      </c>
      <c r="D3471" s="3" t="s">
        <v>12</v>
      </c>
      <c r="E3471" s="3" t="s">
        <v>80</v>
      </c>
      <c r="F3471" s="3">
        <v>0</v>
      </c>
      <c r="G3471" s="3" t="s">
        <v>9</v>
      </c>
    </row>
    <row r="3472" spans="2:7" hidden="1" x14ac:dyDescent="0.25">
      <c r="B3472" s="3" t="s">
        <v>6</v>
      </c>
      <c r="C3472" s="2">
        <v>38512.833333333336</v>
      </c>
      <c r="D3472" s="3" t="s">
        <v>7</v>
      </c>
      <c r="E3472" s="3" t="s">
        <v>14</v>
      </c>
      <c r="F3472" s="3">
        <v>0</v>
      </c>
      <c r="G3472" s="3" t="s">
        <v>9</v>
      </c>
    </row>
    <row r="3473" spans="2:7" hidden="1" x14ac:dyDescent="0.25">
      <c r="B3473" s="3" t="s">
        <v>6</v>
      </c>
      <c r="C3473" s="2">
        <v>38615.661805555559</v>
      </c>
      <c r="D3473" s="3" t="s">
        <v>33</v>
      </c>
      <c r="E3473" s="3" t="s">
        <v>34</v>
      </c>
      <c r="F3473" s="3">
        <v>0</v>
      </c>
      <c r="G3473" s="3" t="s">
        <v>9</v>
      </c>
    </row>
    <row r="3474" spans="2:7" x14ac:dyDescent="0.25">
      <c r="B3474" s="3" t="s">
        <v>6</v>
      </c>
      <c r="C3474" s="2">
        <v>38654.559027777781</v>
      </c>
      <c r="D3474" s="3" t="s">
        <v>7</v>
      </c>
      <c r="E3474" s="3" t="s">
        <v>8</v>
      </c>
      <c r="F3474" s="3">
        <v>0</v>
      </c>
      <c r="G3474" s="3" t="s">
        <v>9</v>
      </c>
    </row>
    <row r="3475" spans="2:7" x14ac:dyDescent="0.25">
      <c r="B3475" s="3" t="s">
        <v>6</v>
      </c>
      <c r="C3475" s="2">
        <v>38719.59652777778</v>
      </c>
      <c r="D3475" s="3" t="s">
        <v>33</v>
      </c>
      <c r="E3475" s="3" t="s">
        <v>135</v>
      </c>
      <c r="F3475" s="3">
        <v>0</v>
      </c>
      <c r="G3475" s="3" t="s">
        <v>9</v>
      </c>
    </row>
    <row r="3476" spans="2:7" x14ac:dyDescent="0.25">
      <c r="B3476" s="3" t="s">
        <v>6</v>
      </c>
      <c r="C3476" s="2">
        <v>38724.296527777777</v>
      </c>
      <c r="D3476" s="3" t="s">
        <v>7</v>
      </c>
      <c r="E3476" s="3" t="s">
        <v>16</v>
      </c>
      <c r="F3476" s="3">
        <v>0</v>
      </c>
      <c r="G3476" s="3" t="s">
        <v>9</v>
      </c>
    </row>
    <row r="3477" spans="2:7" x14ac:dyDescent="0.25">
      <c r="B3477" s="3" t="s">
        <v>6</v>
      </c>
      <c r="C3477" s="2">
        <v>38776.112500000003</v>
      </c>
      <c r="D3477" s="3" t="s">
        <v>33</v>
      </c>
      <c r="E3477" s="3" t="s">
        <v>135</v>
      </c>
      <c r="F3477" s="3">
        <v>0</v>
      </c>
      <c r="G3477" s="3" t="s">
        <v>9</v>
      </c>
    </row>
    <row r="3478" spans="2:7" hidden="1" x14ac:dyDescent="0.25">
      <c r="B3478" s="3" t="s">
        <v>6</v>
      </c>
      <c r="C3478" s="2">
        <v>38878.035416666666</v>
      </c>
      <c r="D3478" s="3" t="s">
        <v>12</v>
      </c>
      <c r="E3478" s="3" t="s">
        <v>13</v>
      </c>
      <c r="F3478" s="3">
        <v>0</v>
      </c>
      <c r="G3478" s="3" t="s">
        <v>9</v>
      </c>
    </row>
    <row r="3479" spans="2:7" hidden="1" x14ac:dyDescent="0.25">
      <c r="B3479" s="3" t="s">
        <v>6</v>
      </c>
      <c r="C3479" s="2">
        <v>38963.531944444447</v>
      </c>
      <c r="D3479" s="3" t="s">
        <v>7</v>
      </c>
      <c r="E3479" s="3" t="s">
        <v>154</v>
      </c>
      <c r="F3479" s="3">
        <v>0</v>
      </c>
      <c r="G3479" s="3" t="s">
        <v>9</v>
      </c>
    </row>
    <row r="3480" spans="2:7" x14ac:dyDescent="0.25">
      <c r="B3480" s="3" t="s">
        <v>6</v>
      </c>
      <c r="C3480" s="2">
        <v>39051.03125</v>
      </c>
      <c r="D3480" s="3" t="s">
        <v>33</v>
      </c>
      <c r="E3480" s="3" t="s">
        <v>37</v>
      </c>
      <c r="F3480" s="3">
        <v>0</v>
      </c>
      <c r="G3480" s="3" t="s">
        <v>9</v>
      </c>
    </row>
    <row r="3481" spans="2:7" hidden="1" x14ac:dyDescent="0.25">
      <c r="B3481" s="3" t="s">
        <v>6</v>
      </c>
      <c r="C3481" s="2">
        <v>39084.662499999999</v>
      </c>
      <c r="D3481" s="3" t="s">
        <v>10</v>
      </c>
      <c r="E3481" s="3" t="s">
        <v>85</v>
      </c>
      <c r="F3481" s="3">
        <v>0</v>
      </c>
      <c r="G3481" s="3" t="s">
        <v>9</v>
      </c>
    </row>
    <row r="3482" spans="2:7" hidden="1" x14ac:dyDescent="0.25">
      <c r="B3482" s="3" t="s">
        <v>6</v>
      </c>
      <c r="C3482" s="2">
        <v>39141.336805555555</v>
      </c>
      <c r="D3482" s="3" t="s">
        <v>7</v>
      </c>
      <c r="E3482" s="3" t="s">
        <v>14</v>
      </c>
      <c r="F3482" s="3">
        <v>0</v>
      </c>
      <c r="G3482" s="3" t="s">
        <v>9</v>
      </c>
    </row>
    <row r="3483" spans="2:7" hidden="1" x14ac:dyDescent="0.25">
      <c r="B3483" s="3" t="s">
        <v>6</v>
      </c>
      <c r="C3483" s="2">
        <v>39144.328472222223</v>
      </c>
      <c r="D3483" s="3" t="s">
        <v>33</v>
      </c>
      <c r="E3483" s="3" t="s">
        <v>178</v>
      </c>
      <c r="F3483" s="3">
        <v>0</v>
      </c>
      <c r="G3483" s="3" t="s">
        <v>9</v>
      </c>
    </row>
    <row r="3484" spans="2:7" x14ac:dyDescent="0.25">
      <c r="B3484" s="3" t="s">
        <v>6</v>
      </c>
      <c r="C3484" s="2">
        <v>39144.440972222219</v>
      </c>
      <c r="D3484" s="3" t="s">
        <v>33</v>
      </c>
      <c r="E3484" s="3" t="s">
        <v>135</v>
      </c>
      <c r="F3484" s="3">
        <v>0</v>
      </c>
      <c r="G3484" s="3" t="s">
        <v>9</v>
      </c>
    </row>
    <row r="3485" spans="2:7" hidden="1" x14ac:dyDescent="0.25">
      <c r="B3485" s="3" t="s">
        <v>6</v>
      </c>
      <c r="C3485" s="2">
        <v>39161.574999999997</v>
      </c>
      <c r="D3485" s="3" t="s">
        <v>7</v>
      </c>
      <c r="E3485" s="3" t="s">
        <v>155</v>
      </c>
      <c r="F3485" s="3">
        <v>0</v>
      </c>
      <c r="G3485" s="3" t="s">
        <v>9</v>
      </c>
    </row>
    <row r="3486" spans="2:7" hidden="1" x14ac:dyDescent="0.25">
      <c r="B3486" s="3" t="s">
        <v>6</v>
      </c>
      <c r="C3486" s="2">
        <v>39228.665972222225</v>
      </c>
      <c r="D3486" s="3" t="s">
        <v>10</v>
      </c>
      <c r="E3486" s="3" t="s">
        <v>85</v>
      </c>
      <c r="F3486" s="3">
        <v>0</v>
      </c>
      <c r="G3486" s="3" t="s">
        <v>9</v>
      </c>
    </row>
    <row r="3487" spans="2:7" x14ac:dyDescent="0.25">
      <c r="B3487" s="3" t="s">
        <v>6</v>
      </c>
      <c r="C3487" s="2">
        <v>39347.606249999997</v>
      </c>
      <c r="D3487" s="3" t="s">
        <v>7</v>
      </c>
      <c r="E3487" s="3" t="s">
        <v>8</v>
      </c>
      <c r="F3487" s="3">
        <v>0</v>
      </c>
      <c r="G3487" s="3" t="s">
        <v>9</v>
      </c>
    </row>
    <row r="3488" spans="2:7" x14ac:dyDescent="0.25">
      <c r="B3488" s="3" t="s">
        <v>6</v>
      </c>
      <c r="C3488" s="2">
        <v>39364.482638888891</v>
      </c>
      <c r="D3488" s="3" t="s">
        <v>15</v>
      </c>
      <c r="E3488" s="3" t="s">
        <v>15</v>
      </c>
      <c r="F3488" s="3">
        <v>0</v>
      </c>
      <c r="G3488" s="3" t="s">
        <v>9</v>
      </c>
    </row>
    <row r="3489" spans="2:7" x14ac:dyDescent="0.25">
      <c r="B3489" s="3" t="s">
        <v>6</v>
      </c>
      <c r="C3489" s="2">
        <v>39377.299305555556</v>
      </c>
      <c r="D3489" s="3" t="s">
        <v>33</v>
      </c>
      <c r="E3489" s="3" t="s">
        <v>37</v>
      </c>
      <c r="F3489" s="3">
        <v>0</v>
      </c>
      <c r="G3489" s="3" t="s">
        <v>9</v>
      </c>
    </row>
    <row r="3490" spans="2:7" x14ac:dyDescent="0.25">
      <c r="B3490" s="3" t="s">
        <v>6</v>
      </c>
      <c r="C3490" s="2">
        <v>39380.655555555553</v>
      </c>
      <c r="D3490" s="3" t="s">
        <v>33</v>
      </c>
      <c r="E3490" s="3" t="s">
        <v>135</v>
      </c>
      <c r="F3490" s="3">
        <v>0</v>
      </c>
      <c r="G3490" s="3" t="s">
        <v>9</v>
      </c>
    </row>
    <row r="3491" spans="2:7" x14ac:dyDescent="0.25">
      <c r="B3491" s="3" t="s">
        <v>6</v>
      </c>
      <c r="C3491" s="2">
        <v>39381.71875</v>
      </c>
      <c r="D3491" s="3" t="s">
        <v>33</v>
      </c>
      <c r="E3491" s="3" t="s">
        <v>135</v>
      </c>
      <c r="F3491" s="3">
        <v>0</v>
      </c>
      <c r="G3491" s="3" t="s">
        <v>9</v>
      </c>
    </row>
    <row r="3492" spans="2:7" x14ac:dyDescent="0.25">
      <c r="B3492" s="3" t="s">
        <v>6</v>
      </c>
      <c r="C3492" s="2">
        <v>39405.456944444442</v>
      </c>
      <c r="D3492" s="3" t="s">
        <v>15</v>
      </c>
      <c r="E3492" s="3" t="s">
        <v>15</v>
      </c>
      <c r="F3492" s="3">
        <v>0</v>
      </c>
      <c r="G3492" s="3" t="s">
        <v>9</v>
      </c>
    </row>
    <row r="3493" spans="2:7" x14ac:dyDescent="0.25">
      <c r="B3493" s="3" t="s">
        <v>6</v>
      </c>
      <c r="C3493" s="2">
        <v>39416.39166666667</v>
      </c>
      <c r="D3493" s="3" t="s">
        <v>15</v>
      </c>
      <c r="E3493" s="3" t="s">
        <v>15</v>
      </c>
      <c r="F3493" s="3">
        <v>0</v>
      </c>
      <c r="G3493" s="3" t="s">
        <v>9</v>
      </c>
    </row>
    <row r="3494" spans="2:7" x14ac:dyDescent="0.25">
      <c r="B3494" s="3" t="s">
        <v>6</v>
      </c>
      <c r="C3494" s="2">
        <v>39439.722222222219</v>
      </c>
      <c r="D3494" s="3" t="s">
        <v>15</v>
      </c>
      <c r="E3494" s="3" t="s">
        <v>15</v>
      </c>
      <c r="F3494" s="3">
        <v>0</v>
      </c>
      <c r="G3494" s="3" t="s">
        <v>9</v>
      </c>
    </row>
    <row r="3495" spans="2:7" x14ac:dyDescent="0.25">
      <c r="B3495" s="3" t="s">
        <v>6</v>
      </c>
      <c r="C3495" s="2">
        <v>39454.01666666667</v>
      </c>
      <c r="D3495" s="3" t="s">
        <v>33</v>
      </c>
      <c r="E3495" s="3" t="s">
        <v>135</v>
      </c>
      <c r="F3495" s="3">
        <v>0</v>
      </c>
      <c r="G3495" s="3" t="s">
        <v>9</v>
      </c>
    </row>
    <row r="3496" spans="2:7" x14ac:dyDescent="0.25">
      <c r="B3496" s="3" t="s">
        <v>6</v>
      </c>
      <c r="C3496" s="2">
        <v>39454.029166666667</v>
      </c>
      <c r="D3496" s="3" t="s">
        <v>33</v>
      </c>
      <c r="E3496" s="3" t="s">
        <v>135</v>
      </c>
      <c r="F3496" s="3">
        <v>0</v>
      </c>
      <c r="G3496" s="3" t="s">
        <v>9</v>
      </c>
    </row>
    <row r="3497" spans="2:7" x14ac:dyDescent="0.25">
      <c r="B3497" s="3" t="s">
        <v>6</v>
      </c>
      <c r="C3497" s="2">
        <v>39454.309027777781</v>
      </c>
      <c r="D3497" s="3" t="s">
        <v>33</v>
      </c>
      <c r="E3497" s="3" t="s">
        <v>37</v>
      </c>
      <c r="F3497" s="3">
        <v>0</v>
      </c>
      <c r="G3497" s="3" t="s">
        <v>9</v>
      </c>
    </row>
    <row r="3498" spans="2:7" hidden="1" x14ac:dyDescent="0.25">
      <c r="B3498" s="3" t="s">
        <v>6</v>
      </c>
      <c r="C3498" s="2">
        <v>39556.747916666667</v>
      </c>
      <c r="D3498" s="3" t="s">
        <v>12</v>
      </c>
      <c r="E3498" s="3" t="s">
        <v>71</v>
      </c>
      <c r="F3498" s="3">
        <v>0</v>
      </c>
      <c r="G3498" s="3" t="s">
        <v>9</v>
      </c>
    </row>
    <row r="3499" spans="2:7" hidden="1" x14ac:dyDescent="0.25">
      <c r="B3499" s="3" t="s">
        <v>6</v>
      </c>
      <c r="C3499" s="2">
        <v>39618.556250000001</v>
      </c>
      <c r="D3499" s="3" t="s">
        <v>12</v>
      </c>
      <c r="E3499" s="3" t="s">
        <v>13</v>
      </c>
      <c r="F3499" s="3">
        <v>0</v>
      </c>
      <c r="G3499" s="3" t="s">
        <v>9</v>
      </c>
    </row>
    <row r="3500" spans="2:7" x14ac:dyDescent="0.25">
      <c r="B3500" s="3" t="s">
        <v>6</v>
      </c>
      <c r="C3500" s="2">
        <v>39625.949305555558</v>
      </c>
      <c r="D3500" s="3" t="s">
        <v>7</v>
      </c>
      <c r="E3500" s="3" t="s">
        <v>16</v>
      </c>
      <c r="F3500" s="3">
        <v>0</v>
      </c>
      <c r="G3500" s="3" t="s">
        <v>9</v>
      </c>
    </row>
    <row r="3501" spans="2:7" x14ac:dyDescent="0.25">
      <c r="B3501" s="3" t="s">
        <v>6</v>
      </c>
      <c r="C3501" s="2">
        <v>39626.370833333334</v>
      </c>
      <c r="D3501" s="3" t="s">
        <v>15</v>
      </c>
      <c r="E3501" s="3" t="s">
        <v>15</v>
      </c>
      <c r="F3501" s="3">
        <v>0</v>
      </c>
      <c r="G3501" s="3" t="s">
        <v>9</v>
      </c>
    </row>
    <row r="3502" spans="2:7" hidden="1" x14ac:dyDescent="0.25">
      <c r="B3502" s="3" t="s">
        <v>6</v>
      </c>
      <c r="C3502" s="2">
        <v>39751.393750000003</v>
      </c>
      <c r="D3502" s="3" t="s">
        <v>10</v>
      </c>
      <c r="E3502" s="3" t="s">
        <v>11</v>
      </c>
      <c r="F3502" s="3">
        <v>0</v>
      </c>
      <c r="G3502" s="3" t="s">
        <v>9</v>
      </c>
    </row>
    <row r="3503" spans="2:7" x14ac:dyDescent="0.25">
      <c r="B3503" s="3" t="s">
        <v>6</v>
      </c>
      <c r="C3503" s="2">
        <v>39761.511805555558</v>
      </c>
      <c r="D3503" s="3" t="s">
        <v>15</v>
      </c>
      <c r="E3503" s="3" t="s">
        <v>15</v>
      </c>
      <c r="F3503" s="3">
        <v>0</v>
      </c>
      <c r="G3503" s="3" t="s">
        <v>9</v>
      </c>
    </row>
    <row r="3504" spans="2:7" x14ac:dyDescent="0.25">
      <c r="B3504" s="3" t="s">
        <v>6</v>
      </c>
      <c r="C3504" s="2">
        <v>39768.543055555558</v>
      </c>
      <c r="D3504" s="3" t="s">
        <v>15</v>
      </c>
      <c r="E3504" s="3" t="s">
        <v>15</v>
      </c>
      <c r="F3504" s="3">
        <v>0</v>
      </c>
      <c r="G3504" s="3" t="s">
        <v>9</v>
      </c>
    </row>
    <row r="3505" spans="2:7" x14ac:dyDescent="0.25">
      <c r="B3505" s="3" t="s">
        <v>6</v>
      </c>
      <c r="C3505" s="2">
        <v>39791.510416666664</v>
      </c>
      <c r="D3505" s="3" t="s">
        <v>33</v>
      </c>
      <c r="E3505" s="3" t="s">
        <v>135</v>
      </c>
      <c r="F3505" s="3">
        <v>0</v>
      </c>
      <c r="G3505" s="3" t="s">
        <v>9</v>
      </c>
    </row>
    <row r="3506" spans="2:7" x14ac:dyDescent="0.25">
      <c r="B3506" s="3" t="s">
        <v>6</v>
      </c>
      <c r="C3506" s="2">
        <v>39791.540277777778</v>
      </c>
      <c r="D3506" s="3" t="s">
        <v>33</v>
      </c>
      <c r="E3506" s="3" t="s">
        <v>135</v>
      </c>
      <c r="F3506" s="3">
        <v>0</v>
      </c>
      <c r="G3506" s="3" t="s">
        <v>9</v>
      </c>
    </row>
    <row r="3507" spans="2:7" x14ac:dyDescent="0.25">
      <c r="B3507" s="3" t="s">
        <v>6</v>
      </c>
      <c r="C3507" s="2">
        <v>39791.59375</v>
      </c>
      <c r="D3507" s="3" t="s">
        <v>33</v>
      </c>
      <c r="E3507" s="3" t="s">
        <v>135</v>
      </c>
      <c r="F3507" s="3">
        <v>0</v>
      </c>
      <c r="G3507" s="3" t="s">
        <v>9</v>
      </c>
    </row>
    <row r="3508" spans="2:7" x14ac:dyDescent="0.25">
      <c r="B3508" s="3" t="s">
        <v>6</v>
      </c>
      <c r="C3508" s="2">
        <v>39842.656944444447</v>
      </c>
      <c r="D3508" s="3" t="s">
        <v>33</v>
      </c>
      <c r="E3508" s="3" t="s">
        <v>135</v>
      </c>
      <c r="F3508" s="3">
        <v>0</v>
      </c>
      <c r="G3508" s="3" t="s">
        <v>9</v>
      </c>
    </row>
    <row r="3509" spans="2:7" x14ac:dyDescent="0.25">
      <c r="B3509" s="3" t="s">
        <v>6</v>
      </c>
      <c r="C3509" s="2">
        <v>39853.522916666669</v>
      </c>
      <c r="D3509" s="3" t="s">
        <v>33</v>
      </c>
      <c r="E3509" s="3" t="s">
        <v>135</v>
      </c>
      <c r="F3509" s="3">
        <v>0</v>
      </c>
      <c r="G3509" s="3" t="s">
        <v>9</v>
      </c>
    </row>
    <row r="3510" spans="2:7" x14ac:dyDescent="0.25">
      <c r="B3510" s="3" t="s">
        <v>6</v>
      </c>
      <c r="C3510" s="2">
        <v>39868.336805555555</v>
      </c>
      <c r="D3510" s="3" t="s">
        <v>7</v>
      </c>
      <c r="E3510" s="3" t="s">
        <v>8</v>
      </c>
      <c r="F3510" s="3">
        <v>0</v>
      </c>
      <c r="G3510" s="3" t="s">
        <v>9</v>
      </c>
    </row>
    <row r="3511" spans="2:7" x14ac:dyDescent="0.25">
      <c r="B3511" s="3" t="s">
        <v>6</v>
      </c>
      <c r="C3511" s="2">
        <v>39906.422222222223</v>
      </c>
      <c r="D3511" s="3" t="s">
        <v>15</v>
      </c>
      <c r="E3511" s="3" t="s">
        <v>15</v>
      </c>
      <c r="F3511" s="3">
        <v>0</v>
      </c>
      <c r="G3511" s="3" t="s">
        <v>9</v>
      </c>
    </row>
    <row r="3512" spans="2:7" x14ac:dyDescent="0.25">
      <c r="B3512" s="3" t="s">
        <v>6</v>
      </c>
      <c r="C3512" s="2">
        <v>39908.395833333336</v>
      </c>
      <c r="D3512" s="3" t="s">
        <v>15</v>
      </c>
      <c r="E3512" s="3" t="s">
        <v>15</v>
      </c>
      <c r="F3512" s="3">
        <v>0</v>
      </c>
      <c r="G3512" s="3" t="s">
        <v>9</v>
      </c>
    </row>
    <row r="3513" spans="2:7" x14ac:dyDescent="0.25">
      <c r="B3513" s="3" t="s">
        <v>6</v>
      </c>
      <c r="C3513" s="2">
        <v>40092.518750000003</v>
      </c>
      <c r="D3513" s="3" t="s">
        <v>33</v>
      </c>
      <c r="E3513" s="3" t="s">
        <v>37</v>
      </c>
      <c r="F3513" s="3">
        <v>0</v>
      </c>
      <c r="G3513" s="3" t="s">
        <v>9</v>
      </c>
    </row>
    <row r="3514" spans="2:7" hidden="1" x14ac:dyDescent="0.25">
      <c r="B3514" s="3" t="s">
        <v>6</v>
      </c>
      <c r="C3514" s="2">
        <v>40099.268750000003</v>
      </c>
      <c r="D3514" s="3" t="s">
        <v>7</v>
      </c>
      <c r="E3514" s="3" t="s">
        <v>14</v>
      </c>
      <c r="F3514" s="3">
        <v>0</v>
      </c>
      <c r="G3514" s="3" t="s">
        <v>9</v>
      </c>
    </row>
    <row r="3515" spans="2:7" x14ac:dyDescent="0.25">
      <c r="B3515" s="3" t="s">
        <v>6</v>
      </c>
      <c r="C3515" s="2">
        <v>40139.29791666667</v>
      </c>
      <c r="D3515" s="3" t="s">
        <v>7</v>
      </c>
      <c r="E3515" s="3" t="s">
        <v>16</v>
      </c>
      <c r="F3515" s="3">
        <v>0</v>
      </c>
      <c r="G3515" s="3" t="s">
        <v>9</v>
      </c>
    </row>
    <row r="3516" spans="2:7" x14ac:dyDescent="0.25">
      <c r="B3516" s="3" t="s">
        <v>6</v>
      </c>
      <c r="C3516" s="2">
        <v>40154.6875</v>
      </c>
      <c r="D3516" s="3" t="s">
        <v>33</v>
      </c>
      <c r="E3516" s="3" t="s">
        <v>37</v>
      </c>
      <c r="F3516" s="3">
        <v>0</v>
      </c>
      <c r="G3516" s="3" t="s">
        <v>9</v>
      </c>
    </row>
    <row r="3517" spans="2:7" x14ac:dyDescent="0.25">
      <c r="B3517" s="3" t="s">
        <v>6</v>
      </c>
      <c r="C3517" s="2">
        <v>40156.613194444442</v>
      </c>
      <c r="D3517" s="3" t="s">
        <v>33</v>
      </c>
      <c r="E3517" s="3" t="s">
        <v>135</v>
      </c>
      <c r="F3517" s="3">
        <v>0</v>
      </c>
      <c r="G3517" s="3" t="s">
        <v>9</v>
      </c>
    </row>
    <row r="3518" spans="2:7" x14ac:dyDescent="0.25">
      <c r="B3518" s="3" t="s">
        <v>6</v>
      </c>
      <c r="C3518" s="2">
        <v>40197.613194444442</v>
      </c>
      <c r="D3518" s="3" t="s">
        <v>33</v>
      </c>
      <c r="E3518" s="3" t="s">
        <v>135</v>
      </c>
      <c r="F3518" s="3">
        <v>0</v>
      </c>
      <c r="G3518" s="3" t="s">
        <v>9</v>
      </c>
    </row>
    <row r="3519" spans="2:7" hidden="1" x14ac:dyDescent="0.25">
      <c r="B3519" s="3" t="s">
        <v>6</v>
      </c>
      <c r="C3519" s="2">
        <v>40198.177083333336</v>
      </c>
      <c r="D3519" s="3" t="s">
        <v>7</v>
      </c>
      <c r="E3519" s="3" t="s">
        <v>62</v>
      </c>
      <c r="F3519" s="3">
        <v>0</v>
      </c>
      <c r="G3519" s="3" t="s">
        <v>9</v>
      </c>
    </row>
    <row r="3520" spans="2:7" x14ac:dyDescent="0.25">
      <c r="B3520" s="3" t="s">
        <v>6</v>
      </c>
      <c r="C3520" s="2">
        <v>40198.427777777775</v>
      </c>
      <c r="D3520" s="3" t="s">
        <v>33</v>
      </c>
      <c r="E3520" s="3" t="s">
        <v>135</v>
      </c>
      <c r="F3520" s="3">
        <v>0</v>
      </c>
      <c r="G3520" s="3" t="s">
        <v>9</v>
      </c>
    </row>
    <row r="3521" spans="2:7" x14ac:dyDescent="0.25">
      <c r="B3521" s="3" t="s">
        <v>6</v>
      </c>
      <c r="C3521" s="2">
        <v>40198.465277777781</v>
      </c>
      <c r="D3521" s="3" t="s">
        <v>7</v>
      </c>
      <c r="E3521" s="3" t="s">
        <v>19</v>
      </c>
      <c r="F3521" s="3">
        <v>0</v>
      </c>
      <c r="G3521" s="3" t="s">
        <v>9</v>
      </c>
    </row>
    <row r="3522" spans="2:7" x14ac:dyDescent="0.25">
      <c r="B3522" s="3" t="s">
        <v>6</v>
      </c>
      <c r="C3522" s="2">
        <v>40199.873611111114</v>
      </c>
      <c r="D3522" s="3" t="s">
        <v>33</v>
      </c>
      <c r="E3522" s="3" t="s">
        <v>135</v>
      </c>
      <c r="F3522" s="3">
        <v>0</v>
      </c>
      <c r="G3522" s="3" t="s">
        <v>9</v>
      </c>
    </row>
    <row r="3523" spans="2:7" x14ac:dyDescent="0.25">
      <c r="B3523" s="3" t="s">
        <v>6</v>
      </c>
      <c r="C3523" s="2">
        <v>40200.334722222222</v>
      </c>
      <c r="D3523" s="3" t="s">
        <v>33</v>
      </c>
      <c r="E3523" s="3" t="s">
        <v>135</v>
      </c>
      <c r="F3523" s="3">
        <v>0</v>
      </c>
      <c r="G3523" s="3" t="s">
        <v>9</v>
      </c>
    </row>
    <row r="3524" spans="2:7" hidden="1" x14ac:dyDescent="0.25">
      <c r="B3524" s="3" t="s">
        <v>6</v>
      </c>
      <c r="C3524" s="2">
        <v>40200.456944444442</v>
      </c>
      <c r="D3524" s="3" t="s">
        <v>33</v>
      </c>
      <c r="E3524" s="3" t="s">
        <v>34</v>
      </c>
      <c r="F3524" s="3">
        <v>0</v>
      </c>
      <c r="G3524" s="3" t="s">
        <v>9</v>
      </c>
    </row>
    <row r="3525" spans="2:7" hidden="1" x14ac:dyDescent="0.25">
      <c r="B3525" s="3" t="s">
        <v>6</v>
      </c>
      <c r="C3525" s="2">
        <v>40351.033333333333</v>
      </c>
      <c r="D3525" s="3" t="s">
        <v>7</v>
      </c>
      <c r="E3525" s="3" t="s">
        <v>62</v>
      </c>
      <c r="F3525" s="3">
        <v>0</v>
      </c>
      <c r="G3525" s="3" t="s">
        <v>9</v>
      </c>
    </row>
    <row r="3526" spans="2:7" x14ac:dyDescent="0.25">
      <c r="B3526" s="3" t="s">
        <v>6</v>
      </c>
      <c r="C3526" s="2">
        <v>40373.725694444445</v>
      </c>
      <c r="D3526" s="3" t="s">
        <v>7</v>
      </c>
      <c r="E3526" s="3" t="s">
        <v>82</v>
      </c>
      <c r="F3526" s="3">
        <v>1</v>
      </c>
      <c r="G3526" s="3" t="s">
        <v>9</v>
      </c>
    </row>
    <row r="3527" spans="2:7" hidden="1" x14ac:dyDescent="0.25">
      <c r="B3527" s="3" t="s">
        <v>6</v>
      </c>
      <c r="C3527" s="2">
        <v>40423.658333333333</v>
      </c>
      <c r="D3527" s="3" t="s">
        <v>12</v>
      </c>
      <c r="E3527" s="3" t="s">
        <v>71</v>
      </c>
      <c r="F3527" s="3">
        <v>0</v>
      </c>
      <c r="G3527" s="3" t="s">
        <v>9</v>
      </c>
    </row>
    <row r="3528" spans="2:7" x14ac:dyDescent="0.25">
      <c r="B3528" s="3" t="s">
        <v>6</v>
      </c>
      <c r="C3528" s="2">
        <v>40424.88958333333</v>
      </c>
      <c r="D3528" s="3" t="s">
        <v>15</v>
      </c>
      <c r="E3528" s="3" t="s">
        <v>15</v>
      </c>
      <c r="F3528" s="3">
        <v>0</v>
      </c>
      <c r="G3528" s="3" t="s">
        <v>9</v>
      </c>
    </row>
    <row r="3529" spans="2:7" hidden="1" x14ac:dyDescent="0.25">
      <c r="B3529" s="3" t="s">
        <v>6</v>
      </c>
      <c r="C3529" s="2">
        <v>40434.013888888891</v>
      </c>
      <c r="D3529" s="3" t="s">
        <v>12</v>
      </c>
      <c r="E3529" s="3" t="s">
        <v>13</v>
      </c>
      <c r="F3529" s="3">
        <v>0</v>
      </c>
      <c r="G3529" s="3" t="s">
        <v>9</v>
      </c>
    </row>
    <row r="3530" spans="2:7" hidden="1" x14ac:dyDescent="0.25">
      <c r="B3530" s="3" t="s">
        <v>6</v>
      </c>
      <c r="C3530" s="2">
        <v>40451.525694444441</v>
      </c>
      <c r="D3530" s="3" t="s">
        <v>33</v>
      </c>
      <c r="E3530" s="3" t="s">
        <v>34</v>
      </c>
      <c r="F3530" s="3">
        <v>0</v>
      </c>
      <c r="G3530" s="3" t="s">
        <v>9</v>
      </c>
    </row>
    <row r="3531" spans="2:7" x14ac:dyDescent="0.25">
      <c r="B3531" s="3" t="s">
        <v>6</v>
      </c>
      <c r="C3531" s="2">
        <v>40451.802083333336</v>
      </c>
      <c r="D3531" s="3" t="s">
        <v>33</v>
      </c>
      <c r="E3531" s="3" t="s">
        <v>135</v>
      </c>
      <c r="F3531" s="3">
        <v>0</v>
      </c>
      <c r="G3531" s="3" t="s">
        <v>9</v>
      </c>
    </row>
    <row r="3532" spans="2:7" hidden="1" x14ac:dyDescent="0.25">
      <c r="B3532" s="3" t="s">
        <v>6</v>
      </c>
      <c r="C3532" s="2">
        <v>40452.739583333336</v>
      </c>
      <c r="D3532" s="3" t="s">
        <v>33</v>
      </c>
      <c r="E3532" s="3" t="s">
        <v>34</v>
      </c>
      <c r="F3532" s="3">
        <v>0</v>
      </c>
      <c r="G3532" s="3" t="s">
        <v>9</v>
      </c>
    </row>
    <row r="3533" spans="2:7" hidden="1" x14ac:dyDescent="0.25">
      <c r="B3533" s="3" t="s">
        <v>6</v>
      </c>
      <c r="C3533" s="2">
        <v>40468.039583333331</v>
      </c>
      <c r="D3533" s="3" t="s">
        <v>12</v>
      </c>
      <c r="E3533" s="3" t="s">
        <v>13</v>
      </c>
      <c r="F3533" s="3">
        <v>0</v>
      </c>
      <c r="G3533" s="3" t="s">
        <v>9</v>
      </c>
    </row>
    <row r="3534" spans="2:7" hidden="1" x14ac:dyDescent="0.25">
      <c r="B3534" s="3" t="s">
        <v>6</v>
      </c>
      <c r="C3534" s="2">
        <v>40470.65625</v>
      </c>
      <c r="D3534" s="3" t="s">
        <v>33</v>
      </c>
      <c r="E3534" s="3" t="s">
        <v>34</v>
      </c>
      <c r="F3534" s="3">
        <v>0</v>
      </c>
      <c r="G3534" s="3" t="s">
        <v>9</v>
      </c>
    </row>
    <row r="3535" spans="2:7" hidden="1" x14ac:dyDescent="0.25">
      <c r="B3535" s="3" t="s">
        <v>6</v>
      </c>
      <c r="C3535" s="2">
        <v>40487.70208333333</v>
      </c>
      <c r="D3535" s="3" t="s">
        <v>12</v>
      </c>
      <c r="E3535" s="3" t="s">
        <v>13</v>
      </c>
      <c r="F3535" s="3">
        <v>0</v>
      </c>
      <c r="G3535" s="3" t="s">
        <v>9</v>
      </c>
    </row>
    <row r="3536" spans="2:7" hidden="1" x14ac:dyDescent="0.25">
      <c r="B3536" s="3" t="s">
        <v>6</v>
      </c>
      <c r="C3536" s="2">
        <v>40491.690972222219</v>
      </c>
      <c r="D3536" s="3" t="s">
        <v>10</v>
      </c>
      <c r="E3536" s="3" t="s">
        <v>36</v>
      </c>
      <c r="F3536" s="3">
        <v>0</v>
      </c>
      <c r="G3536" s="3" t="s">
        <v>9</v>
      </c>
    </row>
    <row r="3537" spans="2:7" hidden="1" x14ac:dyDescent="0.25">
      <c r="B3537" s="3" t="s">
        <v>6</v>
      </c>
      <c r="C3537" s="2">
        <v>40556.289583333331</v>
      </c>
      <c r="D3537" s="3" t="s">
        <v>10</v>
      </c>
      <c r="E3537" s="3" t="s">
        <v>72</v>
      </c>
      <c r="F3537" s="3">
        <v>0</v>
      </c>
      <c r="G3537" s="3" t="s">
        <v>9</v>
      </c>
    </row>
    <row r="3538" spans="2:7" x14ac:dyDescent="0.25">
      <c r="B3538" s="3" t="s">
        <v>6</v>
      </c>
      <c r="C3538" s="2">
        <v>40576.59375</v>
      </c>
      <c r="D3538" s="3" t="s">
        <v>33</v>
      </c>
      <c r="E3538" s="3" t="s">
        <v>135</v>
      </c>
      <c r="F3538" s="3">
        <v>0</v>
      </c>
      <c r="G3538" s="3" t="s">
        <v>9</v>
      </c>
    </row>
    <row r="3539" spans="2:7" hidden="1" x14ac:dyDescent="0.25">
      <c r="B3539" s="3" t="s">
        <v>6</v>
      </c>
      <c r="C3539" s="2">
        <v>40579.625694444447</v>
      </c>
      <c r="D3539" s="3" t="s">
        <v>12</v>
      </c>
      <c r="E3539" s="3" t="s">
        <v>13</v>
      </c>
      <c r="F3539" s="3">
        <v>0</v>
      </c>
      <c r="G3539" s="3" t="s">
        <v>9</v>
      </c>
    </row>
    <row r="3540" spans="2:7" hidden="1" x14ac:dyDescent="0.25">
      <c r="B3540" s="3" t="s">
        <v>6</v>
      </c>
      <c r="C3540" s="2">
        <v>40650.538888888892</v>
      </c>
      <c r="D3540" s="3" t="s">
        <v>12</v>
      </c>
      <c r="E3540" s="3" t="s">
        <v>13</v>
      </c>
      <c r="F3540" s="3">
        <v>0</v>
      </c>
      <c r="G3540" s="3" t="s">
        <v>9</v>
      </c>
    </row>
    <row r="3541" spans="2:7" hidden="1" x14ac:dyDescent="0.25">
      <c r="B3541" s="3" t="s">
        <v>6</v>
      </c>
      <c r="C3541" s="2">
        <v>40654.802777777775</v>
      </c>
      <c r="D3541" s="3" t="s">
        <v>10</v>
      </c>
      <c r="E3541" s="3" t="s">
        <v>11</v>
      </c>
      <c r="F3541" s="3">
        <v>0</v>
      </c>
      <c r="G3541" s="3" t="s">
        <v>9</v>
      </c>
    </row>
    <row r="3542" spans="2:7" hidden="1" x14ac:dyDescent="0.25">
      <c r="B3542" s="3" t="s">
        <v>6</v>
      </c>
      <c r="C3542" s="2">
        <v>40722.792361111111</v>
      </c>
      <c r="D3542" s="3" t="s">
        <v>10</v>
      </c>
      <c r="E3542" s="3" t="s">
        <v>11</v>
      </c>
      <c r="F3542" s="3">
        <v>0</v>
      </c>
      <c r="G3542" s="3" t="s">
        <v>9</v>
      </c>
    </row>
    <row r="3543" spans="2:7" x14ac:dyDescent="0.25">
      <c r="B3543" s="3" t="s">
        <v>6</v>
      </c>
      <c r="C3543" s="2">
        <v>40781.619444444441</v>
      </c>
      <c r="D3543" s="3" t="s">
        <v>15</v>
      </c>
      <c r="E3543" s="3" t="s">
        <v>15</v>
      </c>
      <c r="F3543" s="3">
        <v>0</v>
      </c>
      <c r="G3543" s="3" t="s">
        <v>9</v>
      </c>
    </row>
    <row r="3544" spans="2:7" hidden="1" x14ac:dyDescent="0.25">
      <c r="B3544" s="3" t="s">
        <v>6</v>
      </c>
      <c r="C3544" s="2">
        <v>40792.770138888889</v>
      </c>
      <c r="D3544" s="3" t="s">
        <v>33</v>
      </c>
      <c r="E3544" s="3" t="s">
        <v>34</v>
      </c>
      <c r="F3544" s="3">
        <v>0</v>
      </c>
      <c r="G3544" s="3" t="s">
        <v>9</v>
      </c>
    </row>
    <row r="3545" spans="2:7" x14ac:dyDescent="0.25">
      <c r="B3545" s="3" t="s">
        <v>6</v>
      </c>
      <c r="C3545" s="2">
        <v>40821.943749999999</v>
      </c>
      <c r="D3545" s="3" t="s">
        <v>33</v>
      </c>
      <c r="E3545" s="3" t="s">
        <v>135</v>
      </c>
      <c r="F3545" s="3">
        <v>0</v>
      </c>
      <c r="G3545" s="3" t="s">
        <v>9</v>
      </c>
    </row>
    <row r="3546" spans="2:7" x14ac:dyDescent="0.25">
      <c r="B3546" s="3" t="s">
        <v>6</v>
      </c>
      <c r="C3546" s="2">
        <v>40883.361805555556</v>
      </c>
      <c r="D3546" s="3" t="s">
        <v>15</v>
      </c>
      <c r="E3546" s="3" t="s">
        <v>15</v>
      </c>
      <c r="F3546" s="3">
        <v>0</v>
      </c>
      <c r="G3546" s="3" t="s">
        <v>9</v>
      </c>
    </row>
    <row r="3547" spans="2:7" hidden="1" x14ac:dyDescent="0.25">
      <c r="B3547" s="3" t="s">
        <v>6</v>
      </c>
      <c r="C3547" s="2">
        <v>40951.412499999999</v>
      </c>
      <c r="D3547" s="3" t="s">
        <v>10</v>
      </c>
      <c r="E3547" s="3" t="s">
        <v>85</v>
      </c>
      <c r="F3547" s="3">
        <v>0</v>
      </c>
      <c r="G3547" s="3" t="s">
        <v>9</v>
      </c>
    </row>
    <row r="3548" spans="2:7" hidden="1" x14ac:dyDescent="0.25">
      <c r="B3548" s="3" t="s">
        <v>6</v>
      </c>
      <c r="C3548" s="2">
        <v>40952.707638888889</v>
      </c>
      <c r="D3548" s="3" t="s">
        <v>7</v>
      </c>
      <c r="E3548" s="3" t="s">
        <v>62</v>
      </c>
      <c r="F3548" s="3">
        <v>0</v>
      </c>
      <c r="G3548" s="3" t="s">
        <v>9</v>
      </c>
    </row>
    <row r="3549" spans="2:7" hidden="1" x14ac:dyDescent="0.25">
      <c r="B3549" s="3" t="s">
        <v>6</v>
      </c>
      <c r="C3549" s="2">
        <v>40985.489583333336</v>
      </c>
      <c r="D3549" s="3" t="s">
        <v>12</v>
      </c>
      <c r="E3549" s="3" t="s">
        <v>13</v>
      </c>
      <c r="F3549" s="3">
        <v>0</v>
      </c>
      <c r="G3549" s="3" t="s">
        <v>9</v>
      </c>
    </row>
    <row r="3550" spans="2:7" hidden="1" x14ac:dyDescent="0.25">
      <c r="B3550" s="3" t="s">
        <v>6</v>
      </c>
      <c r="C3550" s="2">
        <v>40991.314583333333</v>
      </c>
      <c r="D3550" s="3" t="s">
        <v>10</v>
      </c>
      <c r="E3550" s="3" t="s">
        <v>11</v>
      </c>
      <c r="F3550" s="3">
        <v>0</v>
      </c>
      <c r="G3550" s="3" t="s">
        <v>9</v>
      </c>
    </row>
    <row r="3551" spans="2:7" hidden="1" x14ac:dyDescent="0.25">
      <c r="B3551" s="3" t="s">
        <v>6</v>
      </c>
      <c r="C3551" s="2">
        <v>40994.598611111112</v>
      </c>
      <c r="D3551" s="3" t="s">
        <v>10</v>
      </c>
      <c r="E3551" s="3" t="s">
        <v>11</v>
      </c>
      <c r="F3551" s="3">
        <v>0</v>
      </c>
      <c r="G3551" s="3" t="s">
        <v>9</v>
      </c>
    </row>
    <row r="3552" spans="2:7" hidden="1" x14ac:dyDescent="0.25">
      <c r="B3552" s="3" t="s">
        <v>6</v>
      </c>
      <c r="C3552" s="2">
        <v>40997.856249999997</v>
      </c>
      <c r="D3552" s="3" t="s">
        <v>12</v>
      </c>
      <c r="E3552" s="3" t="s">
        <v>13</v>
      </c>
      <c r="F3552" s="3">
        <v>0</v>
      </c>
      <c r="G3552" s="3" t="s">
        <v>9</v>
      </c>
    </row>
    <row r="3553" spans="2:7" hidden="1" x14ac:dyDescent="0.25">
      <c r="B3553" s="3" t="s">
        <v>6</v>
      </c>
      <c r="C3553" s="2">
        <v>41008.686111111114</v>
      </c>
      <c r="D3553" s="3" t="s">
        <v>10</v>
      </c>
      <c r="E3553" s="3" t="s">
        <v>11</v>
      </c>
      <c r="F3553" s="3">
        <v>0</v>
      </c>
      <c r="G3553" s="3" t="s">
        <v>9</v>
      </c>
    </row>
    <row r="3554" spans="2:7" x14ac:dyDescent="0.25">
      <c r="B3554" s="3" t="s">
        <v>6</v>
      </c>
      <c r="C3554" s="2">
        <v>41054.494444444441</v>
      </c>
      <c r="D3554" s="3" t="s">
        <v>7</v>
      </c>
      <c r="E3554" s="3" t="s">
        <v>41</v>
      </c>
      <c r="F3554" s="3">
        <v>0</v>
      </c>
      <c r="G3554" s="3" t="s">
        <v>9</v>
      </c>
    </row>
    <row r="3555" spans="2:7" hidden="1" x14ac:dyDescent="0.25">
      <c r="B3555" s="3" t="s">
        <v>6</v>
      </c>
      <c r="C3555" s="2">
        <v>41154.712500000001</v>
      </c>
      <c r="D3555" s="3" t="s">
        <v>7</v>
      </c>
      <c r="E3555" s="3" t="s">
        <v>155</v>
      </c>
      <c r="F3555" s="3">
        <v>0</v>
      </c>
      <c r="G3555" s="3" t="s">
        <v>9</v>
      </c>
    </row>
    <row r="3556" spans="2:7" hidden="1" x14ac:dyDescent="0.25">
      <c r="B3556" s="3" t="s">
        <v>6</v>
      </c>
      <c r="C3556" s="2">
        <v>41194.433333333334</v>
      </c>
      <c r="D3556" s="3" t="s">
        <v>10</v>
      </c>
      <c r="E3556" s="3" t="s">
        <v>85</v>
      </c>
      <c r="F3556" s="3">
        <v>0</v>
      </c>
      <c r="G3556" s="3" t="s">
        <v>9</v>
      </c>
    </row>
    <row r="3557" spans="2:7" hidden="1" x14ac:dyDescent="0.25">
      <c r="B3557" s="3" t="s">
        <v>6</v>
      </c>
      <c r="C3557" s="2">
        <v>41275.070138888892</v>
      </c>
      <c r="D3557" s="3" t="s">
        <v>12</v>
      </c>
      <c r="E3557" s="3" t="s">
        <v>13</v>
      </c>
      <c r="F3557" s="3">
        <v>0</v>
      </c>
      <c r="G3557" s="3" t="s">
        <v>9</v>
      </c>
    </row>
    <row r="3558" spans="2:7" hidden="1" x14ac:dyDescent="0.25">
      <c r="B3558" s="3" t="s">
        <v>6</v>
      </c>
      <c r="C3558" s="2">
        <v>41300.213888888888</v>
      </c>
      <c r="D3558" s="3" t="s">
        <v>12</v>
      </c>
      <c r="E3558" s="3" t="s">
        <v>13</v>
      </c>
      <c r="F3558" s="3">
        <v>0</v>
      </c>
      <c r="G3558" s="3" t="s">
        <v>9</v>
      </c>
    </row>
    <row r="3559" spans="2:7" hidden="1" x14ac:dyDescent="0.25">
      <c r="B3559" s="3" t="s">
        <v>6</v>
      </c>
      <c r="C3559" s="2">
        <v>41406.771527777775</v>
      </c>
      <c r="D3559" s="3" t="s">
        <v>10</v>
      </c>
      <c r="E3559" s="3" t="s">
        <v>11</v>
      </c>
      <c r="F3559" s="3">
        <v>0</v>
      </c>
      <c r="G3559" s="3" t="s">
        <v>9</v>
      </c>
    </row>
    <row r="3560" spans="2:7" x14ac:dyDescent="0.25">
      <c r="B3560" s="3" t="s">
        <v>6</v>
      </c>
      <c r="C3560" s="2">
        <v>41481.784722222219</v>
      </c>
      <c r="D3560" s="3" t="s">
        <v>15</v>
      </c>
      <c r="E3560" s="3" t="s">
        <v>15</v>
      </c>
      <c r="F3560" s="3">
        <v>0</v>
      </c>
      <c r="G3560" s="3" t="s">
        <v>9</v>
      </c>
    </row>
    <row r="3561" spans="2:7" hidden="1" x14ac:dyDescent="0.25">
      <c r="B3561" s="3" t="s">
        <v>6</v>
      </c>
      <c r="C3561" s="2">
        <v>41521.116666666669</v>
      </c>
      <c r="D3561" s="3" t="s">
        <v>12</v>
      </c>
      <c r="E3561" s="3" t="s">
        <v>13</v>
      </c>
      <c r="F3561" s="3">
        <v>0</v>
      </c>
      <c r="G3561" s="3" t="s">
        <v>9</v>
      </c>
    </row>
    <row r="3562" spans="2:7" hidden="1" x14ac:dyDescent="0.25">
      <c r="B3562" s="3" t="s">
        <v>6</v>
      </c>
      <c r="C3562" s="2">
        <v>41699.236805555556</v>
      </c>
      <c r="D3562" s="3" t="s">
        <v>12</v>
      </c>
      <c r="E3562" s="3" t="s">
        <v>13</v>
      </c>
      <c r="F3562" s="3">
        <v>0</v>
      </c>
      <c r="G3562" s="3" t="s">
        <v>9</v>
      </c>
    </row>
    <row r="3563" spans="2:7" hidden="1" x14ac:dyDescent="0.25">
      <c r="B3563" s="3" t="s">
        <v>6</v>
      </c>
      <c r="C3563" s="2">
        <v>41704.541666666664</v>
      </c>
      <c r="D3563" s="3" t="s">
        <v>12</v>
      </c>
      <c r="E3563" s="3" t="s">
        <v>13</v>
      </c>
      <c r="F3563" s="3">
        <v>0</v>
      </c>
      <c r="G3563" s="3" t="s">
        <v>9</v>
      </c>
    </row>
    <row r="3564" spans="2:7" x14ac:dyDescent="0.25">
      <c r="B3564" s="3" t="s">
        <v>6</v>
      </c>
      <c r="C3564" s="2">
        <v>41760.494444444441</v>
      </c>
      <c r="D3564" s="3" t="s">
        <v>33</v>
      </c>
      <c r="E3564" s="3" t="s">
        <v>135</v>
      </c>
      <c r="F3564" s="3">
        <v>0</v>
      </c>
      <c r="G3564" s="3" t="s">
        <v>9</v>
      </c>
    </row>
    <row r="3565" spans="2:7" x14ac:dyDescent="0.25">
      <c r="B3565" s="3" t="s">
        <v>6</v>
      </c>
      <c r="C3565" s="2">
        <v>41772.359027777777</v>
      </c>
      <c r="D3565" s="3" t="s">
        <v>33</v>
      </c>
      <c r="E3565" s="3" t="s">
        <v>37</v>
      </c>
      <c r="F3565" s="3">
        <v>0</v>
      </c>
      <c r="G3565" s="3" t="s">
        <v>9</v>
      </c>
    </row>
    <row r="3566" spans="2:7" x14ac:dyDescent="0.25">
      <c r="B3566" s="3" t="s">
        <v>6</v>
      </c>
      <c r="C3566" s="2">
        <v>41773.37222222222</v>
      </c>
      <c r="D3566" s="3" t="s">
        <v>15</v>
      </c>
      <c r="E3566" s="3" t="s">
        <v>15</v>
      </c>
      <c r="F3566" s="3">
        <v>0</v>
      </c>
      <c r="G3566" s="3" t="s">
        <v>9</v>
      </c>
    </row>
    <row r="3567" spans="2:7" hidden="1" x14ac:dyDescent="0.25">
      <c r="B3567" s="3" t="s">
        <v>6</v>
      </c>
      <c r="C3567" s="2">
        <v>41851.736805555556</v>
      </c>
      <c r="D3567" s="3" t="s">
        <v>12</v>
      </c>
      <c r="E3567" s="3" t="s">
        <v>13</v>
      </c>
      <c r="F3567" s="3">
        <v>0</v>
      </c>
      <c r="G3567" s="3" t="s">
        <v>9</v>
      </c>
    </row>
    <row r="3568" spans="2:7" hidden="1" x14ac:dyDescent="0.25">
      <c r="B3568" s="3" t="s">
        <v>6</v>
      </c>
      <c r="C3568" s="2">
        <v>41857.479166666664</v>
      </c>
      <c r="D3568" s="3" t="s">
        <v>12</v>
      </c>
      <c r="E3568" s="3" t="s">
        <v>13</v>
      </c>
      <c r="F3568" s="3">
        <v>0</v>
      </c>
      <c r="G3568" s="3" t="s">
        <v>9</v>
      </c>
    </row>
    <row r="3569" spans="2:7" x14ac:dyDescent="0.25">
      <c r="B3569" s="3" t="s">
        <v>6</v>
      </c>
      <c r="C3569" s="2">
        <v>41881.678472222222</v>
      </c>
      <c r="D3569" s="3" t="s">
        <v>15</v>
      </c>
      <c r="E3569" s="3" t="s">
        <v>15</v>
      </c>
      <c r="F3569" s="3">
        <v>0</v>
      </c>
      <c r="G3569" s="3" t="s">
        <v>9</v>
      </c>
    </row>
    <row r="3570" spans="2:7" hidden="1" x14ac:dyDescent="0.25">
      <c r="B3570" s="3" t="s">
        <v>6</v>
      </c>
      <c r="C3570" s="2">
        <v>41899.999305555553</v>
      </c>
      <c r="D3570" s="3" t="s">
        <v>7</v>
      </c>
      <c r="E3570" s="3" t="s">
        <v>155</v>
      </c>
      <c r="F3570" s="3">
        <v>0</v>
      </c>
      <c r="G3570" s="3" t="s">
        <v>9</v>
      </c>
    </row>
    <row r="3571" spans="2:7" x14ac:dyDescent="0.25">
      <c r="B3571" s="3" t="s">
        <v>20</v>
      </c>
      <c r="C3571" s="2">
        <v>39051.30972222222</v>
      </c>
      <c r="D3571" s="3" t="s">
        <v>7</v>
      </c>
      <c r="E3571" s="3" t="s">
        <v>8</v>
      </c>
      <c r="F3571" s="3">
        <v>0</v>
      </c>
      <c r="G3571" s="3" t="s">
        <v>21</v>
      </c>
    </row>
    <row r="3572" spans="2:7" hidden="1" x14ac:dyDescent="0.25">
      <c r="B3572" s="3" t="s">
        <v>20</v>
      </c>
      <c r="C3572" s="2">
        <v>39312.574999999997</v>
      </c>
      <c r="D3572" s="3" t="s">
        <v>7</v>
      </c>
      <c r="E3572" s="3" t="s">
        <v>14</v>
      </c>
      <c r="F3572" s="3">
        <v>0</v>
      </c>
      <c r="G3572" s="3" t="s">
        <v>21</v>
      </c>
    </row>
    <row r="3573" spans="2:7" x14ac:dyDescent="0.25">
      <c r="B3573" s="3" t="s">
        <v>20</v>
      </c>
      <c r="C3573" s="2">
        <v>39388.772916666669</v>
      </c>
      <c r="D3573" s="3" t="s">
        <v>15</v>
      </c>
      <c r="E3573" s="3" t="s">
        <v>15</v>
      </c>
      <c r="F3573" s="3">
        <v>0</v>
      </c>
      <c r="G3573" s="3" t="s">
        <v>21</v>
      </c>
    </row>
    <row r="3574" spans="2:7" hidden="1" x14ac:dyDescent="0.25">
      <c r="B3574" s="3" t="s">
        <v>20</v>
      </c>
      <c r="C3574" s="2">
        <v>39778.175694444442</v>
      </c>
      <c r="D3574" s="3" t="s">
        <v>7</v>
      </c>
      <c r="E3574" s="3" t="s">
        <v>62</v>
      </c>
      <c r="F3574" s="3">
        <v>0</v>
      </c>
      <c r="G3574" s="3" t="s">
        <v>21</v>
      </c>
    </row>
    <row r="3575" spans="2:7" x14ac:dyDescent="0.25">
      <c r="B3575" s="3" t="s">
        <v>20</v>
      </c>
      <c r="C3575" s="2">
        <v>40058.491666666669</v>
      </c>
      <c r="D3575" s="3" t="s">
        <v>15</v>
      </c>
      <c r="E3575" s="3" t="s">
        <v>15</v>
      </c>
      <c r="F3575" s="3">
        <v>0</v>
      </c>
      <c r="G3575" s="3" t="s">
        <v>21</v>
      </c>
    </row>
    <row r="3576" spans="2:7" hidden="1" x14ac:dyDescent="0.25">
      <c r="B3576" s="3" t="s">
        <v>20</v>
      </c>
      <c r="C3576" s="2">
        <v>40270.371527777781</v>
      </c>
      <c r="D3576" s="3" t="s">
        <v>10</v>
      </c>
      <c r="E3576" s="3" t="s">
        <v>11</v>
      </c>
      <c r="F3576" s="3">
        <v>0</v>
      </c>
      <c r="G3576" s="3" t="s">
        <v>21</v>
      </c>
    </row>
    <row r="3577" spans="2:7" hidden="1" x14ac:dyDescent="0.25">
      <c r="B3577" s="3" t="s">
        <v>20</v>
      </c>
      <c r="C3577" s="2">
        <v>40762.37777777778</v>
      </c>
      <c r="D3577" s="3" t="s">
        <v>12</v>
      </c>
      <c r="E3577" s="3" t="s">
        <v>13</v>
      </c>
      <c r="F3577" s="3">
        <v>0</v>
      </c>
      <c r="G3577" s="3" t="s">
        <v>21</v>
      </c>
    </row>
    <row r="3578" spans="2:7" hidden="1" x14ac:dyDescent="0.25">
      <c r="B3578" s="3" t="s">
        <v>20</v>
      </c>
      <c r="C3578" s="2">
        <v>40932.061805555553</v>
      </c>
      <c r="D3578" s="3" t="s">
        <v>7</v>
      </c>
      <c r="E3578" s="3" t="s">
        <v>62</v>
      </c>
      <c r="F3578" s="3">
        <v>0</v>
      </c>
      <c r="G3578" s="3" t="s">
        <v>21</v>
      </c>
    </row>
    <row r="3579" spans="2:7" x14ac:dyDescent="0.25">
      <c r="B3579" s="3" t="s">
        <v>20</v>
      </c>
      <c r="C3579" s="2">
        <v>40986.406944444447</v>
      </c>
      <c r="D3579" s="3" t="s">
        <v>33</v>
      </c>
      <c r="E3579" s="3" t="s">
        <v>37</v>
      </c>
      <c r="F3579" s="3">
        <v>0</v>
      </c>
      <c r="G3579" s="3" t="s">
        <v>21</v>
      </c>
    </row>
    <row r="3580" spans="2:7" hidden="1" x14ac:dyDescent="0.25">
      <c r="B3580" s="3" t="s">
        <v>20</v>
      </c>
      <c r="C3580" s="2">
        <v>41132.609027777777</v>
      </c>
      <c r="D3580" s="3" t="s">
        <v>33</v>
      </c>
      <c r="E3580" s="3" t="s">
        <v>34</v>
      </c>
      <c r="F3580" s="3">
        <v>0</v>
      </c>
      <c r="G3580" s="3" t="s">
        <v>21</v>
      </c>
    </row>
    <row r="3581" spans="2:7" x14ac:dyDescent="0.25">
      <c r="B3581" s="3" t="s">
        <v>20</v>
      </c>
      <c r="C3581" s="2">
        <v>41359.007638888892</v>
      </c>
      <c r="D3581" s="3" t="s">
        <v>15</v>
      </c>
      <c r="E3581" s="3" t="s">
        <v>15</v>
      </c>
      <c r="F3581" s="3">
        <v>0</v>
      </c>
      <c r="G3581" s="3" t="s">
        <v>21</v>
      </c>
    </row>
    <row r="3582" spans="2:7" hidden="1" x14ac:dyDescent="0.25">
      <c r="B3582" s="3" t="s">
        <v>20</v>
      </c>
      <c r="C3582" s="2">
        <v>41521.504166666666</v>
      </c>
      <c r="D3582" s="3" t="s">
        <v>33</v>
      </c>
      <c r="E3582" s="3" t="s">
        <v>34</v>
      </c>
      <c r="F3582" s="3">
        <v>0</v>
      </c>
      <c r="G3582" s="3" t="s">
        <v>21</v>
      </c>
    </row>
    <row r="3583" spans="2:7" x14ac:dyDescent="0.25">
      <c r="B3583" s="3" t="s">
        <v>20</v>
      </c>
      <c r="C3583" s="2">
        <v>41759.26458333333</v>
      </c>
      <c r="D3583" s="3" t="s">
        <v>33</v>
      </c>
      <c r="E3583" s="3" t="s">
        <v>135</v>
      </c>
      <c r="F3583" s="3">
        <v>0</v>
      </c>
      <c r="G3583" s="3" t="s">
        <v>21</v>
      </c>
    </row>
    <row r="3584" spans="2:7" hidden="1" x14ac:dyDescent="0.25">
      <c r="B3584" s="3" t="s">
        <v>20</v>
      </c>
      <c r="C3584" s="2">
        <v>41906.313888888886</v>
      </c>
      <c r="D3584" s="3" t="s">
        <v>7</v>
      </c>
      <c r="E3584" s="3" t="s">
        <v>62</v>
      </c>
      <c r="F3584" s="3">
        <v>0</v>
      </c>
      <c r="G3584" s="3" t="s">
        <v>21</v>
      </c>
    </row>
    <row r="3585" spans="2:7" x14ac:dyDescent="0.25">
      <c r="B3585" s="3" t="s">
        <v>22</v>
      </c>
      <c r="C3585" s="2">
        <v>38355.697222222225</v>
      </c>
      <c r="D3585" s="3" t="s">
        <v>33</v>
      </c>
      <c r="E3585" s="3" t="s">
        <v>135</v>
      </c>
      <c r="F3585" s="3">
        <v>0</v>
      </c>
      <c r="G3585" s="3" t="s">
        <v>18</v>
      </c>
    </row>
    <row r="3586" spans="2:7" x14ac:dyDescent="0.25">
      <c r="B3586" s="3" t="s">
        <v>22</v>
      </c>
      <c r="C3586" s="2">
        <v>38430.068749999999</v>
      </c>
      <c r="D3586" s="3" t="s">
        <v>7</v>
      </c>
      <c r="E3586" s="3" t="s">
        <v>136</v>
      </c>
      <c r="F3586" s="3">
        <v>0</v>
      </c>
      <c r="G3586" s="3" t="s">
        <v>18</v>
      </c>
    </row>
    <row r="3587" spans="2:7" x14ac:dyDescent="0.25">
      <c r="B3587" s="3" t="s">
        <v>22</v>
      </c>
      <c r="C3587" s="2">
        <v>38430.335416666669</v>
      </c>
      <c r="D3587" s="3" t="s">
        <v>33</v>
      </c>
      <c r="E3587" s="3" t="s">
        <v>37</v>
      </c>
      <c r="F3587" s="3">
        <v>0</v>
      </c>
      <c r="G3587" s="3" t="s">
        <v>18</v>
      </c>
    </row>
    <row r="3588" spans="2:7" x14ac:dyDescent="0.25">
      <c r="B3588" s="3" t="s">
        <v>22</v>
      </c>
      <c r="C3588" s="2">
        <v>38442.454861111109</v>
      </c>
      <c r="D3588" s="3" t="s">
        <v>33</v>
      </c>
      <c r="E3588" s="3" t="s">
        <v>135</v>
      </c>
      <c r="F3588" s="3">
        <v>0</v>
      </c>
      <c r="G3588" s="3" t="s">
        <v>18</v>
      </c>
    </row>
    <row r="3589" spans="2:7" x14ac:dyDescent="0.25">
      <c r="B3589" s="3" t="s">
        <v>22</v>
      </c>
      <c r="C3589" s="2">
        <v>38442.665972222225</v>
      </c>
      <c r="D3589" s="3" t="s">
        <v>33</v>
      </c>
      <c r="E3589" s="3" t="s">
        <v>135</v>
      </c>
      <c r="F3589" s="3">
        <v>0</v>
      </c>
      <c r="G3589" s="3" t="s">
        <v>18</v>
      </c>
    </row>
    <row r="3590" spans="2:7" hidden="1" x14ac:dyDescent="0.25">
      <c r="B3590" s="3" t="s">
        <v>22</v>
      </c>
      <c r="C3590" s="2">
        <v>38459.977777777778</v>
      </c>
      <c r="D3590" s="3" t="s">
        <v>10</v>
      </c>
      <c r="E3590" s="3" t="s">
        <v>11</v>
      </c>
      <c r="F3590" s="3">
        <v>0</v>
      </c>
      <c r="G3590" s="3" t="s">
        <v>18</v>
      </c>
    </row>
    <row r="3591" spans="2:7" x14ac:dyDescent="0.25">
      <c r="B3591" s="3" t="s">
        <v>22</v>
      </c>
      <c r="C3591" s="2">
        <v>38464.713888888888</v>
      </c>
      <c r="D3591" s="3" t="s">
        <v>15</v>
      </c>
      <c r="E3591" s="3" t="s">
        <v>15</v>
      </c>
      <c r="F3591" s="3">
        <v>0</v>
      </c>
      <c r="G3591" s="3" t="s">
        <v>18</v>
      </c>
    </row>
    <row r="3592" spans="2:7" x14ac:dyDescent="0.25">
      <c r="B3592" s="3" t="s">
        <v>22</v>
      </c>
      <c r="C3592" s="2">
        <v>38466.320833333331</v>
      </c>
      <c r="D3592" s="3" t="s">
        <v>15</v>
      </c>
      <c r="E3592" s="3" t="s">
        <v>15</v>
      </c>
      <c r="F3592" s="3">
        <v>0</v>
      </c>
      <c r="G3592" s="3" t="s">
        <v>18</v>
      </c>
    </row>
    <row r="3593" spans="2:7" x14ac:dyDescent="0.25">
      <c r="B3593" s="3" t="s">
        <v>22</v>
      </c>
      <c r="C3593" s="2">
        <v>38505.173611111109</v>
      </c>
      <c r="D3593" s="3" t="s">
        <v>7</v>
      </c>
      <c r="E3593" s="3" t="s">
        <v>41</v>
      </c>
      <c r="F3593" s="3">
        <v>0</v>
      </c>
      <c r="G3593" s="3" t="s">
        <v>18</v>
      </c>
    </row>
    <row r="3594" spans="2:7" x14ac:dyDescent="0.25">
      <c r="B3594" s="3" t="s">
        <v>22</v>
      </c>
      <c r="C3594" s="2">
        <v>38505.986805555556</v>
      </c>
      <c r="D3594" s="3" t="s">
        <v>7</v>
      </c>
      <c r="E3594" s="3" t="s">
        <v>41</v>
      </c>
      <c r="F3594" s="3">
        <v>0</v>
      </c>
      <c r="G3594" s="3" t="s">
        <v>18</v>
      </c>
    </row>
    <row r="3595" spans="2:7" x14ac:dyDescent="0.25">
      <c r="B3595" s="3" t="s">
        <v>22</v>
      </c>
      <c r="C3595" s="2">
        <v>38507.206250000003</v>
      </c>
      <c r="D3595" s="3" t="s">
        <v>7</v>
      </c>
      <c r="E3595" s="3" t="s">
        <v>41</v>
      </c>
      <c r="F3595" s="3">
        <v>0</v>
      </c>
      <c r="G3595" s="3" t="s">
        <v>18</v>
      </c>
    </row>
    <row r="3596" spans="2:7" x14ac:dyDescent="0.25">
      <c r="B3596" s="3" t="s">
        <v>22</v>
      </c>
      <c r="C3596" s="2">
        <v>38509.271527777775</v>
      </c>
      <c r="D3596" s="3" t="s">
        <v>7</v>
      </c>
      <c r="E3596" s="3" t="s">
        <v>41</v>
      </c>
      <c r="F3596" s="3">
        <v>0</v>
      </c>
      <c r="G3596" s="3" t="s">
        <v>18</v>
      </c>
    </row>
    <row r="3597" spans="2:7" x14ac:dyDescent="0.25">
      <c r="B3597" s="3" t="s">
        <v>22</v>
      </c>
      <c r="C3597" s="2">
        <v>38509.501388888886</v>
      </c>
      <c r="D3597" s="3" t="s">
        <v>7</v>
      </c>
      <c r="E3597" s="3" t="s">
        <v>41</v>
      </c>
      <c r="F3597" s="3">
        <v>0</v>
      </c>
      <c r="G3597" s="3" t="s">
        <v>18</v>
      </c>
    </row>
    <row r="3598" spans="2:7" hidden="1" x14ac:dyDescent="0.25">
      <c r="B3598" s="3" t="s">
        <v>22</v>
      </c>
      <c r="C3598" s="2">
        <v>38562.736805555556</v>
      </c>
      <c r="D3598" s="3" t="s">
        <v>33</v>
      </c>
      <c r="E3598" s="3" t="s">
        <v>34</v>
      </c>
      <c r="F3598" s="3">
        <v>0</v>
      </c>
      <c r="G3598" s="3" t="s">
        <v>18</v>
      </c>
    </row>
    <row r="3599" spans="2:7" x14ac:dyDescent="0.25">
      <c r="B3599" s="3" t="s">
        <v>22</v>
      </c>
      <c r="C3599" s="2">
        <v>38614.336805555555</v>
      </c>
      <c r="D3599" s="3" t="s">
        <v>15</v>
      </c>
      <c r="E3599" s="3" t="s">
        <v>15</v>
      </c>
      <c r="F3599" s="3">
        <v>0</v>
      </c>
      <c r="G3599" s="3" t="s">
        <v>18</v>
      </c>
    </row>
    <row r="3600" spans="2:7" x14ac:dyDescent="0.25">
      <c r="B3600" s="3" t="s">
        <v>22</v>
      </c>
      <c r="C3600" s="2">
        <v>38622.868055555555</v>
      </c>
      <c r="D3600" s="3" t="s">
        <v>15</v>
      </c>
      <c r="E3600" s="3" t="s">
        <v>15</v>
      </c>
      <c r="F3600" s="3">
        <v>0</v>
      </c>
      <c r="G3600" s="3" t="s">
        <v>18</v>
      </c>
    </row>
    <row r="3601" spans="2:7" hidden="1" x14ac:dyDescent="0.25">
      <c r="B3601" s="3" t="s">
        <v>22</v>
      </c>
      <c r="C3601" s="2">
        <v>38709.600694444445</v>
      </c>
      <c r="D3601" s="3" t="s">
        <v>10</v>
      </c>
      <c r="E3601" s="3" t="s">
        <v>85</v>
      </c>
      <c r="F3601" s="3">
        <v>0</v>
      </c>
      <c r="G3601" s="3" t="s">
        <v>18</v>
      </c>
    </row>
    <row r="3602" spans="2:7" hidden="1" x14ac:dyDescent="0.25">
      <c r="B3602" s="3" t="s">
        <v>22</v>
      </c>
      <c r="C3602" s="2">
        <v>38788.115277777775</v>
      </c>
      <c r="D3602" s="3" t="s">
        <v>33</v>
      </c>
      <c r="E3602" s="3" t="s">
        <v>34</v>
      </c>
      <c r="F3602" s="3">
        <v>0</v>
      </c>
      <c r="G3602" s="3" t="s">
        <v>18</v>
      </c>
    </row>
    <row r="3603" spans="2:7" hidden="1" x14ac:dyDescent="0.25">
      <c r="B3603" s="3" t="s">
        <v>22</v>
      </c>
      <c r="C3603" s="2">
        <v>38788.640277777777</v>
      </c>
      <c r="D3603" s="3" t="s">
        <v>33</v>
      </c>
      <c r="E3603" s="3" t="s">
        <v>139</v>
      </c>
      <c r="F3603" s="3">
        <v>0</v>
      </c>
      <c r="G3603" s="3" t="s">
        <v>18</v>
      </c>
    </row>
    <row r="3604" spans="2:7" x14ac:dyDescent="0.25">
      <c r="B3604" s="3" t="s">
        <v>22</v>
      </c>
      <c r="C3604" s="2">
        <v>38831.70416666667</v>
      </c>
      <c r="D3604" s="3" t="s">
        <v>15</v>
      </c>
      <c r="E3604" s="3" t="s">
        <v>15</v>
      </c>
      <c r="F3604" s="3">
        <v>0</v>
      </c>
      <c r="G3604" s="3" t="s">
        <v>18</v>
      </c>
    </row>
    <row r="3605" spans="2:7" x14ac:dyDescent="0.25">
      <c r="B3605" s="3" t="s">
        <v>22</v>
      </c>
      <c r="C3605" s="2">
        <v>38836.814583333333</v>
      </c>
      <c r="D3605" s="3" t="s">
        <v>15</v>
      </c>
      <c r="E3605" s="3" t="s">
        <v>15</v>
      </c>
      <c r="F3605" s="3">
        <v>0</v>
      </c>
      <c r="G3605" s="3" t="s">
        <v>18</v>
      </c>
    </row>
    <row r="3606" spans="2:7" hidden="1" x14ac:dyDescent="0.25">
      <c r="B3606" s="3" t="s">
        <v>22</v>
      </c>
      <c r="C3606" s="2">
        <v>38892.260416666664</v>
      </c>
      <c r="D3606" s="3" t="s">
        <v>33</v>
      </c>
      <c r="E3606" s="3" t="s">
        <v>34</v>
      </c>
      <c r="F3606" s="3">
        <v>0</v>
      </c>
      <c r="G3606" s="3" t="s">
        <v>18</v>
      </c>
    </row>
    <row r="3607" spans="2:7" hidden="1" x14ac:dyDescent="0.25">
      <c r="B3607" s="3" t="s">
        <v>22</v>
      </c>
      <c r="C3607" s="2">
        <v>38913.652083333334</v>
      </c>
      <c r="D3607" s="3" t="s">
        <v>33</v>
      </c>
      <c r="E3607" s="3" t="s">
        <v>34</v>
      </c>
      <c r="F3607" s="3">
        <v>1</v>
      </c>
      <c r="G3607" s="3" t="s">
        <v>18</v>
      </c>
    </row>
    <row r="3608" spans="2:7" hidden="1" x14ac:dyDescent="0.25">
      <c r="B3608" s="3" t="s">
        <v>22</v>
      </c>
      <c r="C3608" s="2">
        <v>38913.752083333333</v>
      </c>
      <c r="D3608" s="3" t="s">
        <v>33</v>
      </c>
      <c r="E3608" s="3" t="s">
        <v>34</v>
      </c>
      <c r="F3608" s="3">
        <v>1</v>
      </c>
      <c r="G3608" s="3" t="s">
        <v>18</v>
      </c>
    </row>
    <row r="3609" spans="2:7" x14ac:dyDescent="0.25">
      <c r="B3609" s="3" t="s">
        <v>22</v>
      </c>
      <c r="C3609" s="2">
        <v>39050.950694444444</v>
      </c>
      <c r="D3609" s="3" t="s">
        <v>33</v>
      </c>
      <c r="E3609" s="3" t="s">
        <v>135</v>
      </c>
      <c r="F3609" s="3">
        <v>0</v>
      </c>
      <c r="G3609" s="3" t="s">
        <v>18</v>
      </c>
    </row>
    <row r="3610" spans="2:7" x14ac:dyDescent="0.25">
      <c r="B3610" s="3" t="s">
        <v>22</v>
      </c>
      <c r="C3610" s="2">
        <v>39111.26666666667</v>
      </c>
      <c r="D3610" s="3" t="s">
        <v>15</v>
      </c>
      <c r="E3610" s="3" t="s">
        <v>15</v>
      </c>
      <c r="F3610" s="3">
        <v>0</v>
      </c>
      <c r="G3610" s="3" t="s">
        <v>18</v>
      </c>
    </row>
    <row r="3611" spans="2:7" hidden="1" x14ac:dyDescent="0.25">
      <c r="B3611" s="3" t="s">
        <v>22</v>
      </c>
      <c r="C3611" s="2">
        <v>39169.444444444445</v>
      </c>
      <c r="D3611" s="3" t="s">
        <v>33</v>
      </c>
      <c r="E3611" s="3" t="s">
        <v>139</v>
      </c>
      <c r="F3611" s="3">
        <v>0</v>
      </c>
      <c r="G3611" s="3" t="s">
        <v>18</v>
      </c>
    </row>
    <row r="3612" spans="2:7" hidden="1" x14ac:dyDescent="0.25">
      <c r="B3612" s="3" t="s">
        <v>22</v>
      </c>
      <c r="C3612" s="2">
        <v>39182.300000000003</v>
      </c>
      <c r="D3612" s="3" t="s">
        <v>33</v>
      </c>
      <c r="E3612" s="3" t="s">
        <v>178</v>
      </c>
      <c r="F3612" s="3">
        <v>0</v>
      </c>
      <c r="G3612" s="3" t="s">
        <v>18</v>
      </c>
    </row>
    <row r="3613" spans="2:7" x14ac:dyDescent="0.25">
      <c r="B3613" s="3" t="s">
        <v>22</v>
      </c>
      <c r="C3613" s="2">
        <v>39252.265972222223</v>
      </c>
      <c r="D3613" s="3" t="s">
        <v>15</v>
      </c>
      <c r="E3613" s="3" t="s">
        <v>15</v>
      </c>
      <c r="F3613" s="3">
        <v>0</v>
      </c>
      <c r="G3613" s="3" t="s">
        <v>18</v>
      </c>
    </row>
    <row r="3614" spans="2:7" x14ac:dyDescent="0.25">
      <c r="B3614" s="3" t="s">
        <v>22</v>
      </c>
      <c r="C3614" s="2">
        <v>39320.442361111112</v>
      </c>
      <c r="D3614" s="3" t="s">
        <v>7</v>
      </c>
      <c r="E3614" s="3" t="s">
        <v>61</v>
      </c>
      <c r="F3614" s="3">
        <v>0</v>
      </c>
      <c r="G3614" s="3" t="s">
        <v>18</v>
      </c>
    </row>
    <row r="3615" spans="2:7" hidden="1" x14ac:dyDescent="0.25">
      <c r="B3615" s="3" t="s">
        <v>22</v>
      </c>
      <c r="C3615" s="2">
        <v>39326.711111111108</v>
      </c>
      <c r="D3615" s="3" t="s">
        <v>33</v>
      </c>
      <c r="E3615" s="3" t="s">
        <v>34</v>
      </c>
      <c r="F3615" s="3">
        <v>0</v>
      </c>
      <c r="G3615" s="3" t="s">
        <v>18</v>
      </c>
    </row>
    <row r="3616" spans="2:7" x14ac:dyDescent="0.25">
      <c r="B3616" s="3" t="s">
        <v>22</v>
      </c>
      <c r="C3616" s="2">
        <v>39376.9375</v>
      </c>
      <c r="D3616" s="3" t="s">
        <v>33</v>
      </c>
      <c r="E3616" s="3" t="s">
        <v>135</v>
      </c>
      <c r="F3616" s="3">
        <v>0</v>
      </c>
      <c r="G3616" s="3" t="s">
        <v>18</v>
      </c>
    </row>
    <row r="3617" spans="2:7" x14ac:dyDescent="0.25">
      <c r="B3617" s="3" t="s">
        <v>22</v>
      </c>
      <c r="C3617" s="2">
        <v>39378.541666666664</v>
      </c>
      <c r="D3617" s="3" t="s">
        <v>33</v>
      </c>
      <c r="E3617" s="3" t="s">
        <v>135</v>
      </c>
      <c r="F3617" s="3">
        <v>0</v>
      </c>
      <c r="G3617" s="3" t="s">
        <v>18</v>
      </c>
    </row>
    <row r="3618" spans="2:7" x14ac:dyDescent="0.25">
      <c r="B3618" s="3" t="s">
        <v>22</v>
      </c>
      <c r="C3618" s="2">
        <v>39378.822916666664</v>
      </c>
      <c r="D3618" s="3" t="s">
        <v>33</v>
      </c>
      <c r="E3618" s="3" t="s">
        <v>135</v>
      </c>
      <c r="F3618" s="3">
        <v>0</v>
      </c>
      <c r="G3618" s="3" t="s">
        <v>18</v>
      </c>
    </row>
    <row r="3619" spans="2:7" hidden="1" x14ac:dyDescent="0.25">
      <c r="B3619" s="3" t="s">
        <v>22</v>
      </c>
      <c r="C3619" s="2">
        <v>39454.230555555558</v>
      </c>
      <c r="D3619" s="3" t="s">
        <v>33</v>
      </c>
      <c r="E3619" s="3" t="s">
        <v>34</v>
      </c>
      <c r="F3619" s="3">
        <v>0</v>
      </c>
      <c r="G3619" s="3" t="s">
        <v>18</v>
      </c>
    </row>
    <row r="3620" spans="2:7" hidden="1" x14ac:dyDescent="0.25">
      <c r="B3620" s="3" t="s">
        <v>22</v>
      </c>
      <c r="C3620" s="2">
        <v>39495.745833333334</v>
      </c>
      <c r="D3620" s="3" t="s">
        <v>12</v>
      </c>
      <c r="E3620" s="3" t="s">
        <v>13</v>
      </c>
      <c r="F3620" s="3">
        <v>0</v>
      </c>
      <c r="G3620" s="3" t="s">
        <v>18</v>
      </c>
    </row>
    <row r="3621" spans="2:7" x14ac:dyDescent="0.25">
      <c r="B3621" s="3" t="s">
        <v>22</v>
      </c>
      <c r="C3621" s="2">
        <v>39509.034722222219</v>
      </c>
      <c r="D3621" s="3" t="s">
        <v>7</v>
      </c>
      <c r="E3621" s="3" t="s">
        <v>41</v>
      </c>
      <c r="F3621" s="3">
        <v>0</v>
      </c>
      <c r="G3621" s="3" t="s">
        <v>18</v>
      </c>
    </row>
    <row r="3622" spans="2:7" x14ac:dyDescent="0.25">
      <c r="B3622" s="3" t="s">
        <v>22</v>
      </c>
      <c r="C3622" s="2">
        <v>39510.154861111114</v>
      </c>
      <c r="D3622" s="3" t="s">
        <v>33</v>
      </c>
      <c r="E3622" s="3" t="s">
        <v>135</v>
      </c>
      <c r="F3622" s="3">
        <v>0</v>
      </c>
      <c r="G3622" s="3" t="s">
        <v>18</v>
      </c>
    </row>
    <row r="3623" spans="2:7" x14ac:dyDescent="0.25">
      <c r="B3623" s="3" t="s">
        <v>22</v>
      </c>
      <c r="C3623" s="2">
        <v>39510.261111111111</v>
      </c>
      <c r="D3623" s="3" t="s">
        <v>33</v>
      </c>
      <c r="E3623" s="3" t="s">
        <v>135</v>
      </c>
      <c r="F3623" s="3">
        <v>0</v>
      </c>
      <c r="G3623" s="3" t="s">
        <v>18</v>
      </c>
    </row>
    <row r="3624" spans="2:7" x14ac:dyDescent="0.25">
      <c r="B3624" s="3" t="s">
        <v>22</v>
      </c>
      <c r="C3624" s="2">
        <v>39525.640277777777</v>
      </c>
      <c r="D3624" s="3" t="s">
        <v>7</v>
      </c>
      <c r="E3624" s="3" t="s">
        <v>16</v>
      </c>
      <c r="F3624" s="3">
        <v>0</v>
      </c>
      <c r="G3624" s="3" t="s">
        <v>18</v>
      </c>
    </row>
    <row r="3625" spans="2:7" hidden="1" x14ac:dyDescent="0.25">
      <c r="B3625" s="3" t="s">
        <v>22</v>
      </c>
      <c r="C3625" s="2">
        <v>39574.184027777781</v>
      </c>
      <c r="D3625" s="3" t="s">
        <v>33</v>
      </c>
      <c r="E3625" s="3" t="s">
        <v>34</v>
      </c>
      <c r="F3625" s="3">
        <v>0</v>
      </c>
      <c r="G3625" s="3" t="s">
        <v>18</v>
      </c>
    </row>
    <row r="3626" spans="2:7" hidden="1" x14ac:dyDescent="0.25">
      <c r="B3626" s="3" t="s">
        <v>22</v>
      </c>
      <c r="C3626" s="2">
        <v>39574.447222222225</v>
      </c>
      <c r="D3626" s="3" t="s">
        <v>33</v>
      </c>
      <c r="E3626" s="3" t="s">
        <v>34</v>
      </c>
      <c r="F3626" s="3">
        <v>0</v>
      </c>
      <c r="G3626" s="3" t="s">
        <v>18</v>
      </c>
    </row>
    <row r="3627" spans="2:7" x14ac:dyDescent="0.25">
      <c r="B3627" s="3" t="s">
        <v>22</v>
      </c>
      <c r="C3627" s="2">
        <v>39639.354861111111</v>
      </c>
      <c r="D3627" s="3" t="s">
        <v>15</v>
      </c>
      <c r="E3627" s="3" t="s">
        <v>15</v>
      </c>
      <c r="F3627" s="3">
        <v>1</v>
      </c>
      <c r="G3627" s="3" t="s">
        <v>18</v>
      </c>
    </row>
    <row r="3628" spans="2:7" hidden="1" x14ac:dyDescent="0.25">
      <c r="B3628" s="3" t="s">
        <v>22</v>
      </c>
      <c r="C3628" s="2">
        <v>39734.996527777781</v>
      </c>
      <c r="D3628" s="3" t="s">
        <v>33</v>
      </c>
      <c r="E3628" s="3" t="s">
        <v>178</v>
      </c>
      <c r="F3628" s="3">
        <v>0</v>
      </c>
      <c r="G3628" s="3" t="s">
        <v>18</v>
      </c>
    </row>
    <row r="3629" spans="2:7" hidden="1" x14ac:dyDescent="0.25">
      <c r="B3629" s="3" t="s">
        <v>22</v>
      </c>
      <c r="C3629" s="2">
        <v>39800.15347222222</v>
      </c>
      <c r="D3629" s="3" t="s">
        <v>33</v>
      </c>
      <c r="E3629" s="3" t="s">
        <v>178</v>
      </c>
      <c r="F3629" s="3">
        <v>0</v>
      </c>
      <c r="G3629" s="3" t="s">
        <v>18</v>
      </c>
    </row>
    <row r="3630" spans="2:7" x14ac:dyDescent="0.25">
      <c r="B3630" s="3" t="s">
        <v>22</v>
      </c>
      <c r="C3630" s="2">
        <v>39823.22152777778</v>
      </c>
      <c r="D3630" s="3" t="s">
        <v>33</v>
      </c>
      <c r="E3630" s="3" t="s">
        <v>37</v>
      </c>
      <c r="F3630" s="3">
        <v>0</v>
      </c>
      <c r="G3630" s="3" t="s">
        <v>18</v>
      </c>
    </row>
    <row r="3631" spans="2:7" x14ac:dyDescent="0.25">
      <c r="B3631" s="3" t="s">
        <v>22</v>
      </c>
      <c r="C3631" s="2">
        <v>39823.913888888892</v>
      </c>
      <c r="D3631" s="3" t="s">
        <v>7</v>
      </c>
      <c r="E3631" s="3" t="s">
        <v>19</v>
      </c>
      <c r="F3631" s="3">
        <v>0</v>
      </c>
      <c r="G3631" s="3" t="s">
        <v>18</v>
      </c>
    </row>
    <row r="3632" spans="2:7" x14ac:dyDescent="0.25">
      <c r="B3632" s="3" t="s">
        <v>22</v>
      </c>
      <c r="C3632" s="2">
        <v>39824.008333333331</v>
      </c>
      <c r="D3632" s="3" t="s">
        <v>33</v>
      </c>
      <c r="E3632" s="3" t="s">
        <v>135</v>
      </c>
      <c r="F3632" s="3">
        <v>0</v>
      </c>
      <c r="G3632" s="3" t="s">
        <v>18</v>
      </c>
    </row>
    <row r="3633" spans="2:7" x14ac:dyDescent="0.25">
      <c r="B3633" s="3" t="s">
        <v>22</v>
      </c>
      <c r="C3633" s="2">
        <v>39824.072222222225</v>
      </c>
      <c r="D3633" s="3" t="s">
        <v>33</v>
      </c>
      <c r="E3633" s="3" t="s">
        <v>135</v>
      </c>
      <c r="F3633" s="3">
        <v>0</v>
      </c>
      <c r="G3633" s="3" t="s">
        <v>18</v>
      </c>
    </row>
    <row r="3634" spans="2:7" x14ac:dyDescent="0.25">
      <c r="B3634" s="3" t="s">
        <v>22</v>
      </c>
      <c r="C3634" s="2">
        <v>39824.470833333333</v>
      </c>
      <c r="D3634" s="3" t="s">
        <v>33</v>
      </c>
      <c r="E3634" s="3" t="s">
        <v>37</v>
      </c>
      <c r="F3634" s="3">
        <v>0</v>
      </c>
      <c r="G3634" s="3" t="s">
        <v>18</v>
      </c>
    </row>
    <row r="3635" spans="2:7" hidden="1" x14ac:dyDescent="0.25">
      <c r="B3635" s="3" t="s">
        <v>22</v>
      </c>
      <c r="C3635" s="2">
        <v>39854.530555555553</v>
      </c>
      <c r="D3635" s="3" t="s">
        <v>33</v>
      </c>
      <c r="E3635" s="3" t="s">
        <v>139</v>
      </c>
      <c r="F3635" s="3">
        <v>0</v>
      </c>
      <c r="G3635" s="3" t="s">
        <v>18</v>
      </c>
    </row>
    <row r="3636" spans="2:7" x14ac:dyDescent="0.25">
      <c r="B3636" s="3" t="s">
        <v>22</v>
      </c>
      <c r="C3636" s="2">
        <v>39855.288194444445</v>
      </c>
      <c r="D3636" s="3" t="s">
        <v>7</v>
      </c>
      <c r="E3636" s="3" t="s">
        <v>8</v>
      </c>
      <c r="F3636" s="3">
        <v>0</v>
      </c>
      <c r="G3636" s="3" t="s">
        <v>18</v>
      </c>
    </row>
    <row r="3637" spans="2:7" hidden="1" x14ac:dyDescent="0.25">
      <c r="B3637" s="3" t="s">
        <v>22</v>
      </c>
      <c r="C3637" s="2">
        <v>39856.036111111112</v>
      </c>
      <c r="D3637" s="3" t="s">
        <v>33</v>
      </c>
      <c r="E3637" s="3" t="s">
        <v>139</v>
      </c>
      <c r="F3637" s="3">
        <v>0</v>
      </c>
      <c r="G3637" s="3" t="s">
        <v>18</v>
      </c>
    </row>
    <row r="3638" spans="2:7" x14ac:dyDescent="0.25">
      <c r="B3638" s="3" t="s">
        <v>22</v>
      </c>
      <c r="C3638" s="2">
        <v>40058.645138888889</v>
      </c>
      <c r="D3638" s="3" t="s">
        <v>15</v>
      </c>
      <c r="E3638" s="3" t="s">
        <v>15</v>
      </c>
      <c r="F3638" s="3">
        <v>0</v>
      </c>
      <c r="G3638" s="3" t="s">
        <v>18</v>
      </c>
    </row>
    <row r="3639" spans="2:7" hidden="1" x14ac:dyDescent="0.25">
      <c r="B3639" s="3" t="s">
        <v>22</v>
      </c>
      <c r="C3639" s="2">
        <v>40072.685416666667</v>
      </c>
      <c r="D3639" s="3" t="s">
        <v>7</v>
      </c>
      <c r="E3639" s="3" t="s">
        <v>14</v>
      </c>
      <c r="F3639" s="3">
        <v>0</v>
      </c>
      <c r="G3639" s="3" t="s">
        <v>18</v>
      </c>
    </row>
    <row r="3640" spans="2:7" x14ac:dyDescent="0.25">
      <c r="B3640" s="3" t="s">
        <v>22</v>
      </c>
      <c r="C3640" s="2">
        <v>40145.511805555558</v>
      </c>
      <c r="D3640" s="3" t="s">
        <v>33</v>
      </c>
      <c r="E3640" s="3" t="s">
        <v>135</v>
      </c>
      <c r="F3640" s="3">
        <v>0</v>
      </c>
      <c r="G3640" s="3" t="s">
        <v>18</v>
      </c>
    </row>
    <row r="3641" spans="2:7" x14ac:dyDescent="0.25">
      <c r="B3641" s="3" t="s">
        <v>22</v>
      </c>
      <c r="C3641" s="2">
        <v>40154.90625</v>
      </c>
      <c r="D3641" s="3" t="s">
        <v>33</v>
      </c>
      <c r="E3641" s="3" t="s">
        <v>135</v>
      </c>
      <c r="F3641" s="3">
        <v>0</v>
      </c>
      <c r="G3641" s="3" t="s">
        <v>18</v>
      </c>
    </row>
    <row r="3642" spans="2:7" x14ac:dyDescent="0.25">
      <c r="B3642" s="3" t="s">
        <v>22</v>
      </c>
      <c r="C3642" s="2">
        <v>40155.440972222219</v>
      </c>
      <c r="D3642" s="3" t="s">
        <v>33</v>
      </c>
      <c r="E3642" s="3" t="s">
        <v>135</v>
      </c>
      <c r="F3642" s="3">
        <v>0</v>
      </c>
      <c r="G3642" s="3" t="s">
        <v>18</v>
      </c>
    </row>
    <row r="3643" spans="2:7" x14ac:dyDescent="0.25">
      <c r="B3643" s="3" t="s">
        <v>22</v>
      </c>
      <c r="C3643" s="2">
        <v>40201.464583333334</v>
      </c>
      <c r="D3643" s="3" t="s">
        <v>33</v>
      </c>
      <c r="E3643" s="3" t="s">
        <v>37</v>
      </c>
      <c r="F3643" s="3">
        <v>0</v>
      </c>
      <c r="G3643" s="3" t="s">
        <v>18</v>
      </c>
    </row>
    <row r="3644" spans="2:7" hidden="1" x14ac:dyDescent="0.25">
      <c r="B3644" s="3" t="s">
        <v>22</v>
      </c>
      <c r="C3644" s="2">
        <v>40241.459722222222</v>
      </c>
      <c r="D3644" s="3" t="s">
        <v>7</v>
      </c>
      <c r="E3644" s="3" t="s">
        <v>14</v>
      </c>
      <c r="F3644" s="3">
        <v>0</v>
      </c>
      <c r="G3644" s="3" t="s">
        <v>18</v>
      </c>
    </row>
    <row r="3645" spans="2:7" x14ac:dyDescent="0.25">
      <c r="B3645" s="3" t="s">
        <v>22</v>
      </c>
      <c r="C3645" s="2">
        <v>40253.76458333333</v>
      </c>
      <c r="D3645" s="3" t="s">
        <v>15</v>
      </c>
      <c r="E3645" s="3" t="s">
        <v>15</v>
      </c>
      <c r="F3645" s="3">
        <v>0</v>
      </c>
      <c r="G3645" s="3" t="s">
        <v>18</v>
      </c>
    </row>
    <row r="3646" spans="2:7" x14ac:dyDescent="0.25">
      <c r="B3646" s="3" t="s">
        <v>22</v>
      </c>
      <c r="C3646" s="2">
        <v>40291.445138888892</v>
      </c>
      <c r="D3646" s="3" t="s">
        <v>7</v>
      </c>
      <c r="E3646" s="3" t="s">
        <v>16</v>
      </c>
      <c r="F3646" s="3">
        <v>0</v>
      </c>
      <c r="G3646" s="3" t="s">
        <v>18</v>
      </c>
    </row>
    <row r="3647" spans="2:7" hidden="1" x14ac:dyDescent="0.25">
      <c r="B3647" s="3" t="s">
        <v>22</v>
      </c>
      <c r="C3647" s="2">
        <v>40374.57916666667</v>
      </c>
      <c r="D3647" s="3" t="s">
        <v>33</v>
      </c>
      <c r="E3647" s="3" t="s">
        <v>34</v>
      </c>
      <c r="F3647" s="3">
        <v>1</v>
      </c>
      <c r="G3647" s="3" t="s">
        <v>18</v>
      </c>
    </row>
    <row r="3648" spans="2:7" hidden="1" x14ac:dyDescent="0.25">
      <c r="B3648" s="3" t="s">
        <v>22</v>
      </c>
      <c r="C3648" s="2">
        <v>40374.706944444442</v>
      </c>
      <c r="D3648" s="3" t="s">
        <v>33</v>
      </c>
      <c r="E3648" s="3" t="s">
        <v>34</v>
      </c>
      <c r="F3648" s="3">
        <v>1</v>
      </c>
      <c r="G3648" s="3" t="s">
        <v>18</v>
      </c>
    </row>
    <row r="3649" spans="2:7" hidden="1" x14ac:dyDescent="0.25">
      <c r="B3649" s="3" t="s">
        <v>22</v>
      </c>
      <c r="C3649" s="2">
        <v>40383.822916666664</v>
      </c>
      <c r="D3649" s="3" t="s">
        <v>10</v>
      </c>
      <c r="E3649" s="3" t="s">
        <v>11</v>
      </c>
      <c r="F3649" s="3">
        <v>0</v>
      </c>
      <c r="G3649" s="3" t="s">
        <v>18</v>
      </c>
    </row>
    <row r="3650" spans="2:7" x14ac:dyDescent="0.25">
      <c r="B3650" s="3" t="s">
        <v>22</v>
      </c>
      <c r="C3650" s="2">
        <v>40405.995138888888</v>
      </c>
      <c r="D3650" s="3" t="s">
        <v>15</v>
      </c>
      <c r="E3650" s="3" t="s">
        <v>15</v>
      </c>
      <c r="F3650" s="3">
        <v>0</v>
      </c>
      <c r="G3650" s="3" t="s">
        <v>18</v>
      </c>
    </row>
    <row r="3651" spans="2:7" x14ac:dyDescent="0.25">
      <c r="B3651" s="3" t="s">
        <v>22</v>
      </c>
      <c r="C3651" s="2">
        <v>40420.515972222223</v>
      </c>
      <c r="D3651" s="3" t="s">
        <v>15</v>
      </c>
      <c r="E3651" s="3" t="s">
        <v>15</v>
      </c>
      <c r="F3651" s="3">
        <v>0</v>
      </c>
      <c r="G3651" s="3" t="s">
        <v>18</v>
      </c>
    </row>
    <row r="3652" spans="2:7" x14ac:dyDescent="0.25">
      <c r="B3652" s="3" t="s">
        <v>22</v>
      </c>
      <c r="C3652" s="2">
        <v>40451.452777777777</v>
      </c>
      <c r="D3652" s="3" t="s">
        <v>33</v>
      </c>
      <c r="E3652" s="3" t="s">
        <v>135</v>
      </c>
      <c r="F3652" s="3">
        <v>0</v>
      </c>
      <c r="G3652" s="3" t="s">
        <v>18</v>
      </c>
    </row>
    <row r="3653" spans="2:7" x14ac:dyDescent="0.25">
      <c r="B3653" s="3" t="s">
        <v>22</v>
      </c>
      <c r="C3653" s="2">
        <v>40490.05972222222</v>
      </c>
      <c r="D3653" s="3" t="s">
        <v>7</v>
      </c>
      <c r="E3653" s="3" t="s">
        <v>8</v>
      </c>
      <c r="F3653" s="3">
        <v>0</v>
      </c>
      <c r="G3653" s="3" t="s">
        <v>18</v>
      </c>
    </row>
    <row r="3654" spans="2:7" x14ac:dyDescent="0.25">
      <c r="B3654" s="3" t="s">
        <v>22</v>
      </c>
      <c r="C3654" s="2">
        <v>40495.157638888886</v>
      </c>
      <c r="D3654" s="3" t="s">
        <v>33</v>
      </c>
      <c r="E3654" s="3" t="s">
        <v>37</v>
      </c>
      <c r="F3654" s="3">
        <v>0</v>
      </c>
      <c r="G3654" s="3" t="s">
        <v>18</v>
      </c>
    </row>
    <row r="3655" spans="2:7" x14ac:dyDescent="0.25">
      <c r="B3655" s="3" t="s">
        <v>22</v>
      </c>
      <c r="C3655" s="2">
        <v>40510.515972222223</v>
      </c>
      <c r="D3655" s="3" t="s">
        <v>15</v>
      </c>
      <c r="E3655" s="3" t="s">
        <v>15</v>
      </c>
      <c r="F3655" s="3">
        <v>0</v>
      </c>
      <c r="G3655" s="3" t="s">
        <v>18</v>
      </c>
    </row>
    <row r="3656" spans="2:7" x14ac:dyDescent="0.25">
      <c r="B3656" s="3" t="s">
        <v>22</v>
      </c>
      <c r="C3656" s="2">
        <v>40557.850694444445</v>
      </c>
      <c r="D3656" s="3" t="s">
        <v>15</v>
      </c>
      <c r="E3656" s="3" t="s">
        <v>15</v>
      </c>
      <c r="F3656" s="3">
        <v>0</v>
      </c>
      <c r="G3656" s="3" t="s">
        <v>18</v>
      </c>
    </row>
    <row r="3657" spans="2:7" x14ac:dyDescent="0.25">
      <c r="B3657" s="3" t="s">
        <v>22</v>
      </c>
      <c r="C3657" s="2">
        <v>40566.336805555555</v>
      </c>
      <c r="D3657" s="3" t="s">
        <v>33</v>
      </c>
      <c r="E3657" s="3" t="s">
        <v>135</v>
      </c>
      <c r="F3657" s="3">
        <v>0</v>
      </c>
      <c r="G3657" s="3" t="s">
        <v>18</v>
      </c>
    </row>
    <row r="3658" spans="2:7" hidden="1" x14ac:dyDescent="0.25">
      <c r="B3658" s="3" t="s">
        <v>22</v>
      </c>
      <c r="C3658" s="2">
        <v>40569.404861111114</v>
      </c>
      <c r="D3658" s="3" t="s">
        <v>10</v>
      </c>
      <c r="E3658" s="3" t="s">
        <v>85</v>
      </c>
      <c r="F3658" s="3">
        <v>0</v>
      </c>
      <c r="G3658" s="3" t="s">
        <v>18</v>
      </c>
    </row>
    <row r="3659" spans="2:7" x14ac:dyDescent="0.25">
      <c r="B3659" s="3" t="s">
        <v>22</v>
      </c>
      <c r="C3659" s="2">
        <v>40577.563194444447</v>
      </c>
      <c r="D3659" s="3" t="s">
        <v>15</v>
      </c>
      <c r="E3659" s="3" t="s">
        <v>15</v>
      </c>
      <c r="F3659" s="3">
        <v>0</v>
      </c>
      <c r="G3659" s="3" t="s">
        <v>18</v>
      </c>
    </row>
    <row r="3660" spans="2:7" x14ac:dyDescent="0.25">
      <c r="B3660" s="3" t="s">
        <v>22</v>
      </c>
      <c r="C3660" s="2">
        <v>40600.579861111109</v>
      </c>
      <c r="D3660" s="3" t="s">
        <v>33</v>
      </c>
      <c r="E3660" s="3" t="s">
        <v>37</v>
      </c>
      <c r="F3660" s="3">
        <v>0</v>
      </c>
      <c r="G3660" s="3" t="s">
        <v>18</v>
      </c>
    </row>
    <row r="3661" spans="2:7" hidden="1" x14ac:dyDescent="0.25">
      <c r="B3661" s="3" t="s">
        <v>22</v>
      </c>
      <c r="C3661" s="2">
        <v>40601.107638888891</v>
      </c>
      <c r="D3661" s="3" t="s">
        <v>33</v>
      </c>
      <c r="E3661" s="3" t="s">
        <v>178</v>
      </c>
      <c r="F3661" s="3">
        <v>0</v>
      </c>
      <c r="G3661" s="3" t="s">
        <v>18</v>
      </c>
    </row>
    <row r="3662" spans="2:7" hidden="1" x14ac:dyDescent="0.25">
      <c r="B3662" s="3" t="s">
        <v>22</v>
      </c>
      <c r="C3662" s="2">
        <v>40601.640277777777</v>
      </c>
      <c r="D3662" s="3" t="s">
        <v>33</v>
      </c>
      <c r="E3662" s="3" t="s">
        <v>139</v>
      </c>
      <c r="F3662" s="3">
        <v>0</v>
      </c>
      <c r="G3662" s="3" t="s">
        <v>18</v>
      </c>
    </row>
    <row r="3663" spans="2:7" hidden="1" x14ac:dyDescent="0.25">
      <c r="B3663" s="3" t="s">
        <v>22</v>
      </c>
      <c r="C3663" s="2">
        <v>40606.293055555558</v>
      </c>
      <c r="D3663" s="3" t="s">
        <v>33</v>
      </c>
      <c r="E3663" s="3" t="s">
        <v>34</v>
      </c>
      <c r="F3663" s="3">
        <v>0</v>
      </c>
      <c r="G3663" s="3" t="s">
        <v>18</v>
      </c>
    </row>
    <row r="3664" spans="2:7" x14ac:dyDescent="0.25">
      <c r="B3664" s="3" t="s">
        <v>22</v>
      </c>
      <c r="C3664" s="2">
        <v>40609.45416666667</v>
      </c>
      <c r="D3664" s="3" t="s">
        <v>33</v>
      </c>
      <c r="E3664" s="3" t="s">
        <v>135</v>
      </c>
      <c r="F3664" s="3">
        <v>0</v>
      </c>
      <c r="G3664" s="3" t="s">
        <v>18</v>
      </c>
    </row>
    <row r="3665" spans="2:7" hidden="1" x14ac:dyDescent="0.25">
      <c r="B3665" s="3" t="s">
        <v>22</v>
      </c>
      <c r="C3665" s="2">
        <v>40609.52847222222</v>
      </c>
      <c r="D3665" s="3" t="s">
        <v>7</v>
      </c>
      <c r="E3665" s="3" t="s">
        <v>14</v>
      </c>
      <c r="F3665" s="3">
        <v>0</v>
      </c>
      <c r="G3665" s="3" t="s">
        <v>18</v>
      </c>
    </row>
    <row r="3666" spans="2:7" x14ac:dyDescent="0.25">
      <c r="B3666" s="3" t="s">
        <v>22</v>
      </c>
      <c r="C3666" s="2">
        <v>40609.754861111112</v>
      </c>
      <c r="D3666" s="3" t="s">
        <v>15</v>
      </c>
      <c r="E3666" s="3" t="s">
        <v>15</v>
      </c>
      <c r="F3666" s="3">
        <v>0</v>
      </c>
      <c r="G3666" s="3" t="s">
        <v>18</v>
      </c>
    </row>
    <row r="3667" spans="2:7" x14ac:dyDescent="0.25">
      <c r="B3667" s="3" t="s">
        <v>22</v>
      </c>
      <c r="C3667" s="2">
        <v>40609.878472222219</v>
      </c>
      <c r="D3667" s="3" t="s">
        <v>33</v>
      </c>
      <c r="E3667" s="3" t="s">
        <v>135</v>
      </c>
      <c r="F3667" s="3">
        <v>0</v>
      </c>
      <c r="G3667" s="3" t="s">
        <v>18</v>
      </c>
    </row>
    <row r="3668" spans="2:7" hidden="1" x14ac:dyDescent="0.25">
      <c r="B3668" s="3" t="s">
        <v>22</v>
      </c>
      <c r="C3668" s="2">
        <v>40610.538194444445</v>
      </c>
      <c r="D3668" s="3" t="s">
        <v>33</v>
      </c>
      <c r="E3668" s="3" t="s">
        <v>139</v>
      </c>
      <c r="F3668" s="3">
        <v>0</v>
      </c>
      <c r="G3668" s="3" t="s">
        <v>18</v>
      </c>
    </row>
    <row r="3669" spans="2:7" hidden="1" x14ac:dyDescent="0.25">
      <c r="B3669" s="3" t="s">
        <v>22</v>
      </c>
      <c r="C3669" s="2">
        <v>40627.151388888888</v>
      </c>
      <c r="D3669" s="3" t="s">
        <v>33</v>
      </c>
      <c r="E3669" s="3" t="s">
        <v>139</v>
      </c>
      <c r="F3669" s="3">
        <v>0</v>
      </c>
      <c r="G3669" s="3" t="s">
        <v>18</v>
      </c>
    </row>
    <row r="3670" spans="2:7" hidden="1" x14ac:dyDescent="0.25">
      <c r="B3670" s="3" t="s">
        <v>22</v>
      </c>
      <c r="C3670" s="2">
        <v>40642.591666666667</v>
      </c>
      <c r="D3670" s="3" t="s">
        <v>33</v>
      </c>
      <c r="E3670" s="3" t="s">
        <v>139</v>
      </c>
      <c r="F3670" s="3">
        <v>0</v>
      </c>
      <c r="G3670" s="3" t="s">
        <v>18</v>
      </c>
    </row>
    <row r="3671" spans="2:7" x14ac:dyDescent="0.25">
      <c r="B3671" s="3" t="s">
        <v>22</v>
      </c>
      <c r="C3671" s="2">
        <v>40681.274305555555</v>
      </c>
      <c r="D3671" s="3" t="s">
        <v>15</v>
      </c>
      <c r="E3671" s="3" t="s">
        <v>15</v>
      </c>
      <c r="F3671" s="3">
        <v>0</v>
      </c>
      <c r="G3671" s="3" t="s">
        <v>18</v>
      </c>
    </row>
    <row r="3672" spans="2:7" x14ac:dyDescent="0.25">
      <c r="B3672" s="3" t="s">
        <v>22</v>
      </c>
      <c r="C3672" s="2">
        <v>40730.544444444444</v>
      </c>
      <c r="D3672" s="3" t="s">
        <v>7</v>
      </c>
      <c r="E3672" s="3" t="s">
        <v>41</v>
      </c>
      <c r="F3672" s="3">
        <v>1</v>
      </c>
      <c r="G3672" s="3" t="s">
        <v>18</v>
      </c>
    </row>
    <row r="3673" spans="2:7" x14ac:dyDescent="0.25">
      <c r="B3673" s="3" t="s">
        <v>22</v>
      </c>
      <c r="C3673" s="2">
        <v>40735.71875</v>
      </c>
      <c r="D3673" s="3" t="s">
        <v>7</v>
      </c>
      <c r="E3673" s="3" t="s">
        <v>41</v>
      </c>
      <c r="F3673" s="3">
        <v>1</v>
      </c>
      <c r="G3673" s="3" t="s">
        <v>18</v>
      </c>
    </row>
    <row r="3674" spans="2:7" x14ac:dyDescent="0.25">
      <c r="B3674" s="3" t="s">
        <v>22</v>
      </c>
      <c r="C3674" s="2">
        <v>40748.801388888889</v>
      </c>
      <c r="D3674" s="3" t="s">
        <v>15</v>
      </c>
      <c r="E3674" s="3" t="s">
        <v>15</v>
      </c>
      <c r="F3674" s="3">
        <v>0</v>
      </c>
      <c r="G3674" s="3" t="s">
        <v>18</v>
      </c>
    </row>
    <row r="3675" spans="2:7" hidden="1" x14ac:dyDescent="0.25">
      <c r="B3675" s="3" t="s">
        <v>22</v>
      </c>
      <c r="C3675" s="2">
        <v>40799.34652777778</v>
      </c>
      <c r="D3675" s="3" t="s">
        <v>33</v>
      </c>
      <c r="E3675" s="3" t="s">
        <v>34</v>
      </c>
      <c r="F3675" s="3">
        <v>0</v>
      </c>
      <c r="G3675" s="3" t="s">
        <v>18</v>
      </c>
    </row>
    <row r="3676" spans="2:7" x14ac:dyDescent="0.25">
      <c r="B3676" s="3" t="s">
        <v>22</v>
      </c>
      <c r="C3676" s="2">
        <v>40799.976388888892</v>
      </c>
      <c r="D3676" s="3" t="s">
        <v>15</v>
      </c>
      <c r="E3676" s="3" t="s">
        <v>15</v>
      </c>
      <c r="F3676" s="3">
        <v>0</v>
      </c>
      <c r="G3676" s="3" t="s">
        <v>18</v>
      </c>
    </row>
    <row r="3677" spans="2:7" hidden="1" x14ac:dyDescent="0.25">
      <c r="B3677" s="3" t="s">
        <v>22</v>
      </c>
      <c r="C3677" s="2">
        <v>40809.439583333333</v>
      </c>
      <c r="D3677" s="3" t="s">
        <v>33</v>
      </c>
      <c r="E3677" s="3" t="s">
        <v>34</v>
      </c>
      <c r="F3677" s="3">
        <v>0</v>
      </c>
      <c r="G3677" s="3" t="s">
        <v>18</v>
      </c>
    </row>
    <row r="3678" spans="2:7" x14ac:dyDescent="0.25">
      <c r="B3678" s="3" t="s">
        <v>22</v>
      </c>
      <c r="C3678" s="2">
        <v>40929.311805555553</v>
      </c>
      <c r="D3678" s="3" t="s">
        <v>33</v>
      </c>
      <c r="E3678" s="3" t="s">
        <v>135</v>
      </c>
      <c r="F3678" s="3">
        <v>0</v>
      </c>
      <c r="G3678" s="3" t="s">
        <v>18</v>
      </c>
    </row>
    <row r="3679" spans="2:7" x14ac:dyDescent="0.25">
      <c r="B3679" s="3" t="s">
        <v>22</v>
      </c>
      <c r="C3679" s="2">
        <v>40931.461805555555</v>
      </c>
      <c r="D3679" s="3" t="s">
        <v>15</v>
      </c>
      <c r="E3679" s="3" t="s">
        <v>15</v>
      </c>
      <c r="F3679" s="3">
        <v>0</v>
      </c>
      <c r="G3679" s="3" t="s">
        <v>18</v>
      </c>
    </row>
    <row r="3680" spans="2:7" hidden="1" x14ac:dyDescent="0.25">
      <c r="B3680" s="3" t="s">
        <v>22</v>
      </c>
      <c r="C3680" s="2">
        <v>40966.995833333334</v>
      </c>
      <c r="D3680" s="3" t="s">
        <v>33</v>
      </c>
      <c r="E3680" s="3" t="s">
        <v>34</v>
      </c>
      <c r="F3680" s="3">
        <v>0</v>
      </c>
      <c r="G3680" s="3" t="s">
        <v>18</v>
      </c>
    </row>
    <row r="3681" spans="2:7" x14ac:dyDescent="0.25">
      <c r="B3681" s="3" t="s">
        <v>22</v>
      </c>
      <c r="C3681" s="2">
        <v>40967.786111111112</v>
      </c>
      <c r="D3681" s="3" t="s">
        <v>15</v>
      </c>
      <c r="E3681" s="3" t="s">
        <v>15</v>
      </c>
      <c r="F3681" s="3">
        <v>0</v>
      </c>
      <c r="G3681" s="3" t="s">
        <v>18</v>
      </c>
    </row>
    <row r="3682" spans="2:7" hidden="1" x14ac:dyDescent="0.25">
      <c r="B3682" s="3" t="s">
        <v>22</v>
      </c>
      <c r="C3682" s="2">
        <v>40987.094444444447</v>
      </c>
      <c r="D3682" s="3" t="s">
        <v>33</v>
      </c>
      <c r="E3682" s="3" t="s">
        <v>139</v>
      </c>
      <c r="F3682" s="3">
        <v>0</v>
      </c>
      <c r="G3682" s="3" t="s">
        <v>18</v>
      </c>
    </row>
    <row r="3683" spans="2:7" hidden="1" x14ac:dyDescent="0.25">
      <c r="B3683" s="3" t="s">
        <v>22</v>
      </c>
      <c r="C3683" s="2">
        <v>40987.630555555559</v>
      </c>
      <c r="D3683" s="3" t="s">
        <v>33</v>
      </c>
      <c r="E3683" s="3" t="s">
        <v>139</v>
      </c>
      <c r="F3683" s="3">
        <v>0</v>
      </c>
      <c r="G3683" s="3" t="s">
        <v>18</v>
      </c>
    </row>
    <row r="3684" spans="2:7" x14ac:dyDescent="0.25">
      <c r="B3684" s="3" t="s">
        <v>22</v>
      </c>
      <c r="C3684" s="2">
        <v>40989.640277777777</v>
      </c>
      <c r="D3684" s="3" t="s">
        <v>7</v>
      </c>
      <c r="E3684" s="3" t="s">
        <v>136</v>
      </c>
      <c r="F3684" s="3">
        <v>0</v>
      </c>
      <c r="G3684" s="3" t="s">
        <v>18</v>
      </c>
    </row>
    <row r="3685" spans="2:7" x14ac:dyDescent="0.25">
      <c r="B3685" s="3" t="s">
        <v>22</v>
      </c>
      <c r="C3685" s="2">
        <v>40990.527083333334</v>
      </c>
      <c r="D3685" s="3" t="s">
        <v>7</v>
      </c>
      <c r="E3685" s="3" t="s">
        <v>19</v>
      </c>
      <c r="F3685" s="3">
        <v>0</v>
      </c>
      <c r="G3685" s="3" t="s">
        <v>18</v>
      </c>
    </row>
    <row r="3686" spans="2:7" x14ac:dyDescent="0.25">
      <c r="B3686" s="3" t="s">
        <v>22</v>
      </c>
      <c r="C3686" s="2">
        <v>40993.739583333336</v>
      </c>
      <c r="D3686" s="3" t="s">
        <v>33</v>
      </c>
      <c r="E3686" s="3" t="s">
        <v>37</v>
      </c>
      <c r="F3686" s="3">
        <v>0</v>
      </c>
      <c r="G3686" s="3" t="s">
        <v>18</v>
      </c>
    </row>
    <row r="3687" spans="2:7" x14ac:dyDescent="0.25">
      <c r="B3687" s="3" t="s">
        <v>22</v>
      </c>
      <c r="C3687" s="2">
        <v>40994.224305555559</v>
      </c>
      <c r="D3687" s="3" t="s">
        <v>15</v>
      </c>
      <c r="E3687" s="3" t="s">
        <v>15</v>
      </c>
      <c r="F3687" s="3">
        <v>0</v>
      </c>
      <c r="G3687" s="3" t="s">
        <v>18</v>
      </c>
    </row>
    <row r="3688" spans="2:7" x14ac:dyDescent="0.25">
      <c r="B3688" s="3" t="s">
        <v>22</v>
      </c>
      <c r="C3688" s="2">
        <v>41000.583333333336</v>
      </c>
      <c r="D3688" s="3" t="s">
        <v>15</v>
      </c>
      <c r="E3688" s="3" t="s">
        <v>15</v>
      </c>
      <c r="F3688" s="3">
        <v>0</v>
      </c>
      <c r="G3688" s="3" t="s">
        <v>18</v>
      </c>
    </row>
    <row r="3689" spans="2:7" x14ac:dyDescent="0.25">
      <c r="B3689" s="3" t="s">
        <v>22</v>
      </c>
      <c r="C3689" s="2">
        <v>41013.306250000001</v>
      </c>
      <c r="D3689" s="3" t="s">
        <v>33</v>
      </c>
      <c r="E3689" s="3" t="s">
        <v>135</v>
      </c>
      <c r="F3689" s="3">
        <v>0</v>
      </c>
      <c r="G3689" s="3" t="s">
        <v>18</v>
      </c>
    </row>
    <row r="3690" spans="2:7" hidden="1" x14ac:dyDescent="0.25">
      <c r="B3690" s="3" t="s">
        <v>22</v>
      </c>
      <c r="C3690" s="2">
        <v>41014.477083333331</v>
      </c>
      <c r="D3690" s="3" t="s">
        <v>33</v>
      </c>
      <c r="E3690" s="3" t="s">
        <v>139</v>
      </c>
      <c r="F3690" s="3">
        <v>0</v>
      </c>
      <c r="G3690" s="3" t="s">
        <v>18</v>
      </c>
    </row>
    <row r="3691" spans="2:7" hidden="1" x14ac:dyDescent="0.25">
      <c r="B3691" s="3" t="s">
        <v>22</v>
      </c>
      <c r="C3691" s="2">
        <v>41069.634722222225</v>
      </c>
      <c r="D3691" s="3" t="s">
        <v>10</v>
      </c>
      <c r="E3691" s="3" t="s">
        <v>11</v>
      </c>
      <c r="F3691" s="3">
        <v>0</v>
      </c>
      <c r="G3691" s="3" t="s">
        <v>18</v>
      </c>
    </row>
    <row r="3692" spans="2:7" hidden="1" x14ac:dyDescent="0.25">
      <c r="B3692" s="3" t="s">
        <v>22</v>
      </c>
      <c r="C3692" s="2">
        <v>41095.293055555558</v>
      </c>
      <c r="D3692" s="3" t="s">
        <v>10</v>
      </c>
      <c r="E3692" s="3" t="s">
        <v>11</v>
      </c>
      <c r="F3692" s="3">
        <v>1</v>
      </c>
      <c r="G3692" s="3" t="s">
        <v>18</v>
      </c>
    </row>
    <row r="3693" spans="2:7" hidden="1" x14ac:dyDescent="0.25">
      <c r="B3693" s="3" t="s">
        <v>22</v>
      </c>
      <c r="C3693" s="2">
        <v>41107.372916666667</v>
      </c>
      <c r="D3693" s="3" t="s">
        <v>7</v>
      </c>
      <c r="E3693" s="3" t="s">
        <v>62</v>
      </c>
      <c r="F3693" s="3">
        <v>0</v>
      </c>
      <c r="G3693" s="3" t="s">
        <v>18</v>
      </c>
    </row>
    <row r="3694" spans="2:7" hidden="1" x14ac:dyDescent="0.25">
      <c r="B3694" s="3" t="s">
        <v>22</v>
      </c>
      <c r="C3694" s="2">
        <v>41113.205555555556</v>
      </c>
      <c r="D3694" s="3" t="s">
        <v>10</v>
      </c>
      <c r="E3694" s="3" t="s">
        <v>11</v>
      </c>
      <c r="F3694" s="3">
        <v>0</v>
      </c>
      <c r="G3694" s="3" t="s">
        <v>18</v>
      </c>
    </row>
    <row r="3695" spans="2:7" hidden="1" x14ac:dyDescent="0.25">
      <c r="B3695" s="3" t="s">
        <v>22</v>
      </c>
      <c r="C3695" s="2">
        <v>41126.361111111109</v>
      </c>
      <c r="D3695" s="3" t="s">
        <v>12</v>
      </c>
      <c r="E3695" s="3" t="s">
        <v>13</v>
      </c>
      <c r="F3695" s="3">
        <v>0</v>
      </c>
      <c r="G3695" s="3" t="s">
        <v>18</v>
      </c>
    </row>
    <row r="3696" spans="2:7" x14ac:dyDescent="0.25">
      <c r="B3696" s="3" t="s">
        <v>22</v>
      </c>
      <c r="C3696" s="2">
        <v>41129.571527777778</v>
      </c>
      <c r="D3696" s="3" t="s">
        <v>15</v>
      </c>
      <c r="E3696" s="3" t="s">
        <v>15</v>
      </c>
      <c r="F3696" s="3">
        <v>0</v>
      </c>
      <c r="G3696" s="3" t="s">
        <v>18</v>
      </c>
    </row>
    <row r="3697" spans="2:7" hidden="1" x14ac:dyDescent="0.25">
      <c r="B3697" s="3" t="s">
        <v>22</v>
      </c>
      <c r="C3697" s="2">
        <v>41132.611805555556</v>
      </c>
      <c r="D3697" s="3" t="s">
        <v>33</v>
      </c>
      <c r="E3697" s="3" t="s">
        <v>34</v>
      </c>
      <c r="F3697" s="3">
        <v>0</v>
      </c>
      <c r="G3697" s="3" t="s">
        <v>18</v>
      </c>
    </row>
    <row r="3698" spans="2:7" hidden="1" x14ac:dyDescent="0.25">
      <c r="B3698" s="3" t="s">
        <v>22</v>
      </c>
      <c r="C3698" s="2">
        <v>41133.547222222223</v>
      </c>
      <c r="D3698" s="3" t="s">
        <v>33</v>
      </c>
      <c r="E3698" s="3" t="s">
        <v>34</v>
      </c>
      <c r="F3698" s="3">
        <v>0</v>
      </c>
      <c r="G3698" s="3" t="s">
        <v>18</v>
      </c>
    </row>
    <row r="3699" spans="2:7" x14ac:dyDescent="0.25">
      <c r="B3699" s="3" t="s">
        <v>22</v>
      </c>
      <c r="C3699" s="2">
        <v>41134.558333333334</v>
      </c>
      <c r="D3699" s="3" t="s">
        <v>15</v>
      </c>
      <c r="E3699" s="3" t="s">
        <v>15</v>
      </c>
      <c r="F3699" s="3">
        <v>0</v>
      </c>
      <c r="G3699" s="3" t="s">
        <v>18</v>
      </c>
    </row>
    <row r="3700" spans="2:7" x14ac:dyDescent="0.25">
      <c r="B3700" s="3" t="s">
        <v>22</v>
      </c>
      <c r="C3700" s="2">
        <v>41136.568055555559</v>
      </c>
      <c r="D3700" s="3" t="s">
        <v>15</v>
      </c>
      <c r="E3700" s="3" t="s">
        <v>15</v>
      </c>
      <c r="F3700" s="3">
        <v>0</v>
      </c>
      <c r="G3700" s="3" t="s">
        <v>18</v>
      </c>
    </row>
    <row r="3701" spans="2:7" hidden="1" x14ac:dyDescent="0.25">
      <c r="B3701" s="3" t="s">
        <v>22</v>
      </c>
      <c r="C3701" s="2">
        <v>41151.529861111114</v>
      </c>
      <c r="D3701" s="3" t="s">
        <v>33</v>
      </c>
      <c r="E3701" s="3" t="s">
        <v>34</v>
      </c>
      <c r="F3701" s="3">
        <v>0</v>
      </c>
      <c r="G3701" s="3" t="s">
        <v>18</v>
      </c>
    </row>
    <row r="3702" spans="2:7" x14ac:dyDescent="0.25">
      <c r="B3702" s="3" t="s">
        <v>22</v>
      </c>
      <c r="C3702" s="2">
        <v>41186.393055555556</v>
      </c>
      <c r="D3702" s="3" t="s">
        <v>15</v>
      </c>
      <c r="E3702" s="3" t="s">
        <v>15</v>
      </c>
      <c r="F3702" s="3">
        <v>0</v>
      </c>
      <c r="G3702" s="3" t="s">
        <v>18</v>
      </c>
    </row>
    <row r="3703" spans="2:7" x14ac:dyDescent="0.25">
      <c r="B3703" s="3" t="s">
        <v>22</v>
      </c>
      <c r="C3703" s="2">
        <v>41188.675694444442</v>
      </c>
      <c r="D3703" s="3" t="s">
        <v>15</v>
      </c>
      <c r="E3703" s="3" t="s">
        <v>15</v>
      </c>
      <c r="F3703" s="3">
        <v>0</v>
      </c>
      <c r="G3703" s="3" t="s">
        <v>18</v>
      </c>
    </row>
    <row r="3704" spans="2:7" hidden="1" x14ac:dyDescent="0.25">
      <c r="B3704" s="3" t="s">
        <v>22</v>
      </c>
      <c r="C3704" s="2">
        <v>41253.268750000003</v>
      </c>
      <c r="D3704" s="3" t="s">
        <v>7</v>
      </c>
      <c r="E3704" s="3" t="s">
        <v>62</v>
      </c>
      <c r="F3704" s="3">
        <v>0</v>
      </c>
      <c r="G3704" s="3" t="s">
        <v>18</v>
      </c>
    </row>
    <row r="3705" spans="2:7" x14ac:dyDescent="0.25">
      <c r="B3705" s="3" t="s">
        <v>22</v>
      </c>
      <c r="C3705" s="2">
        <v>41256.545138888891</v>
      </c>
      <c r="D3705" s="3" t="s">
        <v>33</v>
      </c>
      <c r="E3705" s="3" t="s">
        <v>135</v>
      </c>
      <c r="F3705" s="3">
        <v>0</v>
      </c>
      <c r="G3705" s="3" t="s">
        <v>18</v>
      </c>
    </row>
    <row r="3706" spans="2:7" x14ac:dyDescent="0.25">
      <c r="B3706" s="3" t="s">
        <v>22</v>
      </c>
      <c r="C3706" s="2">
        <v>41300.291666666664</v>
      </c>
      <c r="D3706" s="3" t="s">
        <v>15</v>
      </c>
      <c r="E3706" s="3" t="s">
        <v>15</v>
      </c>
      <c r="F3706" s="3">
        <v>0</v>
      </c>
      <c r="G3706" s="3" t="s">
        <v>18</v>
      </c>
    </row>
    <row r="3707" spans="2:7" x14ac:dyDescent="0.25">
      <c r="B3707" s="3" t="s">
        <v>22</v>
      </c>
      <c r="C3707" s="2">
        <v>41313.671527777777</v>
      </c>
      <c r="D3707" s="3" t="s">
        <v>15</v>
      </c>
      <c r="E3707" s="3" t="s">
        <v>15</v>
      </c>
      <c r="F3707" s="3">
        <v>0</v>
      </c>
      <c r="G3707" s="3" t="s">
        <v>18</v>
      </c>
    </row>
    <row r="3708" spans="2:7" hidden="1" x14ac:dyDescent="0.25">
      <c r="B3708" s="3" t="s">
        <v>22</v>
      </c>
      <c r="C3708" s="2">
        <v>41317.095138888886</v>
      </c>
      <c r="D3708" s="3" t="s">
        <v>33</v>
      </c>
      <c r="E3708" s="3" t="s">
        <v>139</v>
      </c>
      <c r="F3708" s="3">
        <v>0</v>
      </c>
      <c r="G3708" s="3" t="s">
        <v>18</v>
      </c>
    </row>
    <row r="3709" spans="2:7" x14ac:dyDescent="0.25">
      <c r="B3709" s="3" t="s">
        <v>22</v>
      </c>
      <c r="C3709" s="2">
        <v>41321.037499999999</v>
      </c>
      <c r="D3709" s="3" t="s">
        <v>7</v>
      </c>
      <c r="E3709" s="3" t="s">
        <v>19</v>
      </c>
      <c r="F3709" s="3">
        <v>0</v>
      </c>
      <c r="G3709" s="3" t="s">
        <v>18</v>
      </c>
    </row>
    <row r="3710" spans="2:7" x14ac:dyDescent="0.25">
      <c r="B3710" s="3" t="s">
        <v>22</v>
      </c>
      <c r="C3710" s="2">
        <v>41325.140277777777</v>
      </c>
      <c r="D3710" s="3" t="s">
        <v>33</v>
      </c>
      <c r="E3710" s="3" t="s">
        <v>37</v>
      </c>
      <c r="F3710" s="3">
        <v>0</v>
      </c>
      <c r="G3710" s="3" t="s">
        <v>18</v>
      </c>
    </row>
    <row r="3711" spans="2:7" hidden="1" x14ac:dyDescent="0.25">
      <c r="B3711" s="3" t="s">
        <v>22</v>
      </c>
      <c r="C3711" s="2">
        <v>41326.76458333333</v>
      </c>
      <c r="D3711" s="3" t="s">
        <v>33</v>
      </c>
      <c r="E3711" s="3" t="s">
        <v>139</v>
      </c>
      <c r="F3711" s="3">
        <v>0</v>
      </c>
      <c r="G3711" s="3" t="s">
        <v>18</v>
      </c>
    </row>
    <row r="3712" spans="2:7" x14ac:dyDescent="0.25">
      <c r="B3712" s="3" t="s">
        <v>22</v>
      </c>
      <c r="C3712" s="2">
        <v>41369.206944444442</v>
      </c>
      <c r="D3712" s="3" t="s">
        <v>15</v>
      </c>
      <c r="E3712" s="3" t="s">
        <v>15</v>
      </c>
      <c r="F3712" s="3">
        <v>0</v>
      </c>
      <c r="G3712" s="3" t="s">
        <v>18</v>
      </c>
    </row>
    <row r="3713" spans="2:7" x14ac:dyDescent="0.25">
      <c r="B3713" s="3" t="s">
        <v>22</v>
      </c>
      <c r="C3713" s="2">
        <v>41461.399305555555</v>
      </c>
      <c r="D3713" s="3" t="s">
        <v>15</v>
      </c>
      <c r="E3713" s="3" t="s">
        <v>15</v>
      </c>
      <c r="F3713" s="3">
        <v>1</v>
      </c>
      <c r="G3713" s="3" t="s">
        <v>18</v>
      </c>
    </row>
    <row r="3714" spans="2:7" x14ac:dyDescent="0.25">
      <c r="B3714" s="3" t="s">
        <v>22</v>
      </c>
      <c r="C3714" s="2">
        <v>41476.822222222225</v>
      </c>
      <c r="D3714" s="3" t="s">
        <v>15</v>
      </c>
      <c r="E3714" s="3" t="s">
        <v>15</v>
      </c>
      <c r="F3714" s="3">
        <v>0</v>
      </c>
      <c r="G3714" s="3" t="s">
        <v>18</v>
      </c>
    </row>
    <row r="3715" spans="2:7" x14ac:dyDescent="0.25">
      <c r="B3715" s="3" t="s">
        <v>22</v>
      </c>
      <c r="C3715" s="2">
        <v>41490.644444444442</v>
      </c>
      <c r="D3715" s="3" t="s">
        <v>7</v>
      </c>
      <c r="E3715" s="3" t="s">
        <v>16</v>
      </c>
      <c r="F3715" s="3">
        <v>0</v>
      </c>
      <c r="G3715" s="3" t="s">
        <v>18</v>
      </c>
    </row>
    <row r="3716" spans="2:7" hidden="1" x14ac:dyDescent="0.25">
      <c r="B3716" s="3" t="s">
        <v>22</v>
      </c>
      <c r="C3716" s="2">
        <v>41521.538888888892</v>
      </c>
      <c r="D3716" s="3" t="s">
        <v>33</v>
      </c>
      <c r="E3716" s="3" t="s">
        <v>34</v>
      </c>
      <c r="F3716" s="3">
        <v>0</v>
      </c>
      <c r="G3716" s="3" t="s">
        <v>18</v>
      </c>
    </row>
    <row r="3717" spans="2:7" hidden="1" x14ac:dyDescent="0.25">
      <c r="B3717" s="3" t="s">
        <v>22</v>
      </c>
      <c r="C3717" s="2">
        <v>41524.517361111109</v>
      </c>
      <c r="D3717" s="3" t="s">
        <v>33</v>
      </c>
      <c r="E3717" s="3" t="s">
        <v>34</v>
      </c>
      <c r="F3717" s="3">
        <v>0</v>
      </c>
      <c r="G3717" s="3" t="s">
        <v>18</v>
      </c>
    </row>
    <row r="3718" spans="2:7" x14ac:dyDescent="0.25">
      <c r="B3718" s="3" t="s">
        <v>22</v>
      </c>
      <c r="C3718" s="2">
        <v>41654.35</v>
      </c>
      <c r="D3718" s="3" t="s">
        <v>15</v>
      </c>
      <c r="E3718" s="3" t="s">
        <v>15</v>
      </c>
      <c r="F3718" s="3">
        <v>0</v>
      </c>
      <c r="G3718" s="3" t="s">
        <v>18</v>
      </c>
    </row>
    <row r="3719" spans="2:7" x14ac:dyDescent="0.25">
      <c r="B3719" s="3" t="s">
        <v>22</v>
      </c>
      <c r="C3719" s="2">
        <v>41683.120138888888</v>
      </c>
      <c r="D3719" s="3" t="s">
        <v>15</v>
      </c>
      <c r="E3719" s="3" t="s">
        <v>15</v>
      </c>
      <c r="F3719" s="3">
        <v>0</v>
      </c>
      <c r="G3719" s="3" t="s">
        <v>18</v>
      </c>
    </row>
    <row r="3720" spans="2:7" hidden="1" x14ac:dyDescent="0.25">
      <c r="B3720" s="3" t="s">
        <v>22</v>
      </c>
      <c r="C3720" s="2">
        <v>41707.479166666664</v>
      </c>
      <c r="D3720" s="3" t="s">
        <v>28</v>
      </c>
      <c r="E3720" s="3" t="s">
        <v>160</v>
      </c>
      <c r="F3720" s="3">
        <v>0</v>
      </c>
      <c r="G3720" s="3" t="s">
        <v>18</v>
      </c>
    </row>
    <row r="3721" spans="2:7" hidden="1" x14ac:dyDescent="0.25">
      <c r="B3721" s="3" t="s">
        <v>22</v>
      </c>
      <c r="C3721" s="2">
        <v>41707.773611111108</v>
      </c>
      <c r="D3721" s="3" t="s">
        <v>28</v>
      </c>
      <c r="E3721" s="3" t="s">
        <v>160</v>
      </c>
      <c r="F3721" s="3">
        <v>0</v>
      </c>
      <c r="G3721" s="3" t="s">
        <v>18</v>
      </c>
    </row>
    <row r="3722" spans="2:7" x14ac:dyDescent="0.25">
      <c r="B3722" s="3" t="s">
        <v>22</v>
      </c>
      <c r="C3722" s="2">
        <v>41724.756944444445</v>
      </c>
      <c r="D3722" s="3" t="s">
        <v>7</v>
      </c>
      <c r="E3722" s="3" t="s">
        <v>16</v>
      </c>
      <c r="F3722" s="3">
        <v>0</v>
      </c>
      <c r="G3722" s="3" t="s">
        <v>18</v>
      </c>
    </row>
    <row r="3723" spans="2:7" x14ac:dyDescent="0.25">
      <c r="B3723" s="3" t="s">
        <v>22</v>
      </c>
      <c r="C3723" s="2">
        <v>41728.340277777781</v>
      </c>
      <c r="D3723" s="3" t="s">
        <v>15</v>
      </c>
      <c r="E3723" s="3" t="s">
        <v>15</v>
      </c>
      <c r="F3723" s="3">
        <v>0</v>
      </c>
      <c r="G3723" s="3" t="s">
        <v>18</v>
      </c>
    </row>
    <row r="3724" spans="2:7" x14ac:dyDescent="0.25">
      <c r="B3724" s="3" t="s">
        <v>22</v>
      </c>
      <c r="C3724" s="2">
        <v>41757.8125</v>
      </c>
      <c r="D3724" s="3" t="s">
        <v>7</v>
      </c>
      <c r="E3724" s="3" t="s">
        <v>82</v>
      </c>
      <c r="F3724" s="3">
        <v>0</v>
      </c>
      <c r="G3724" s="3" t="s">
        <v>18</v>
      </c>
    </row>
    <row r="3725" spans="2:7" hidden="1" x14ac:dyDescent="0.25">
      <c r="B3725" s="3" t="s">
        <v>22</v>
      </c>
      <c r="C3725" s="2">
        <v>41759.053472222222</v>
      </c>
      <c r="D3725" s="3" t="s">
        <v>33</v>
      </c>
      <c r="E3725" s="3" t="s">
        <v>178</v>
      </c>
      <c r="F3725" s="3">
        <v>0</v>
      </c>
      <c r="G3725" s="3" t="s">
        <v>18</v>
      </c>
    </row>
    <row r="3726" spans="2:7" x14ac:dyDescent="0.25">
      <c r="B3726" s="3" t="s">
        <v>22</v>
      </c>
      <c r="C3726" s="2">
        <v>41759.26458333333</v>
      </c>
      <c r="D3726" s="3" t="s">
        <v>33</v>
      </c>
      <c r="E3726" s="3" t="s">
        <v>135</v>
      </c>
      <c r="F3726" s="3">
        <v>0</v>
      </c>
      <c r="G3726" s="3" t="s">
        <v>18</v>
      </c>
    </row>
    <row r="3727" spans="2:7" x14ac:dyDescent="0.25">
      <c r="B3727" s="3" t="s">
        <v>22</v>
      </c>
      <c r="C3727" s="2">
        <v>41760.135416666664</v>
      </c>
      <c r="D3727" s="3" t="s">
        <v>33</v>
      </c>
      <c r="E3727" s="3" t="s">
        <v>37</v>
      </c>
      <c r="F3727" s="3">
        <v>0</v>
      </c>
      <c r="G3727" s="3" t="s">
        <v>18</v>
      </c>
    </row>
    <row r="3728" spans="2:7" x14ac:dyDescent="0.25">
      <c r="B3728" s="3" t="s">
        <v>22</v>
      </c>
      <c r="C3728" s="2">
        <v>41772.40625</v>
      </c>
      <c r="D3728" s="3" t="s">
        <v>33</v>
      </c>
      <c r="E3728" s="3" t="s">
        <v>135</v>
      </c>
      <c r="F3728" s="3">
        <v>0</v>
      </c>
      <c r="G3728" s="3" t="s">
        <v>18</v>
      </c>
    </row>
    <row r="3729" spans="2:7" x14ac:dyDescent="0.25">
      <c r="B3729" s="3" t="s">
        <v>22</v>
      </c>
      <c r="C3729" s="2">
        <v>41772.580555555556</v>
      </c>
      <c r="D3729" s="3" t="s">
        <v>33</v>
      </c>
      <c r="E3729" s="3" t="s">
        <v>135</v>
      </c>
      <c r="F3729" s="3">
        <v>0</v>
      </c>
      <c r="G3729" s="3" t="s">
        <v>18</v>
      </c>
    </row>
    <row r="3730" spans="2:7" x14ac:dyDescent="0.25">
      <c r="B3730" s="3" t="s">
        <v>22</v>
      </c>
      <c r="C3730" s="2">
        <v>41773.258333333331</v>
      </c>
      <c r="D3730" s="3" t="s">
        <v>33</v>
      </c>
      <c r="E3730" s="3" t="s">
        <v>135</v>
      </c>
      <c r="F3730" s="3">
        <v>0</v>
      </c>
      <c r="G3730" s="3" t="s">
        <v>18</v>
      </c>
    </row>
    <row r="3731" spans="2:7" x14ac:dyDescent="0.25">
      <c r="B3731" s="3" t="s">
        <v>22</v>
      </c>
      <c r="C3731" s="2">
        <v>41849.279861111114</v>
      </c>
      <c r="D3731" s="3" t="s">
        <v>15</v>
      </c>
      <c r="E3731" s="3" t="s">
        <v>15</v>
      </c>
      <c r="F3731" s="3">
        <v>0</v>
      </c>
      <c r="G3731" s="3" t="s">
        <v>18</v>
      </c>
    </row>
    <row r="3732" spans="2:7" hidden="1" x14ac:dyDescent="0.25">
      <c r="B3732" s="3" t="s">
        <v>22</v>
      </c>
      <c r="C3732" s="2">
        <v>41854.520833333336</v>
      </c>
      <c r="D3732" s="3" t="s">
        <v>33</v>
      </c>
      <c r="E3732" s="3" t="s">
        <v>34</v>
      </c>
      <c r="F3732" s="3">
        <v>0</v>
      </c>
      <c r="G3732" s="3" t="s">
        <v>18</v>
      </c>
    </row>
    <row r="3733" spans="2:7" hidden="1" x14ac:dyDescent="0.25">
      <c r="B3733" s="3" t="s">
        <v>22</v>
      </c>
      <c r="C3733" s="2">
        <v>41863.567361111112</v>
      </c>
      <c r="D3733" s="3" t="s">
        <v>33</v>
      </c>
      <c r="E3733" s="3" t="s">
        <v>34</v>
      </c>
      <c r="F3733" s="3">
        <v>0</v>
      </c>
      <c r="G3733" s="3" t="s">
        <v>18</v>
      </c>
    </row>
    <row r="3734" spans="2:7" x14ac:dyDescent="0.25">
      <c r="B3734" s="3" t="s">
        <v>22</v>
      </c>
      <c r="C3734" s="2">
        <v>41872.742361111108</v>
      </c>
      <c r="D3734" s="3" t="s">
        <v>15</v>
      </c>
      <c r="E3734" s="3" t="s">
        <v>15</v>
      </c>
      <c r="F3734" s="3">
        <v>0</v>
      </c>
      <c r="G3734" s="3" t="s">
        <v>18</v>
      </c>
    </row>
    <row r="3735" spans="2:7" x14ac:dyDescent="0.25">
      <c r="B3735" s="3" t="s">
        <v>22</v>
      </c>
      <c r="C3735" s="2">
        <v>41930.417361111111</v>
      </c>
      <c r="D3735" s="3" t="s">
        <v>15</v>
      </c>
      <c r="E3735" s="3" t="s">
        <v>15</v>
      </c>
      <c r="F3735" s="3">
        <v>0</v>
      </c>
      <c r="G3735" s="3" t="s">
        <v>18</v>
      </c>
    </row>
    <row r="3736" spans="2:7" x14ac:dyDescent="0.25">
      <c r="B3736" s="3" t="s">
        <v>22</v>
      </c>
      <c r="C3736" s="2">
        <v>41948.859722222223</v>
      </c>
      <c r="D3736" s="3" t="s">
        <v>33</v>
      </c>
      <c r="E3736" s="3" t="s">
        <v>37</v>
      </c>
      <c r="F3736" s="3">
        <v>0</v>
      </c>
      <c r="G3736" s="3" t="s">
        <v>18</v>
      </c>
    </row>
    <row r="3737" spans="2:7" x14ac:dyDescent="0.25">
      <c r="B3737" s="3" t="s">
        <v>22</v>
      </c>
      <c r="C3737" s="2">
        <v>42005.998611111114</v>
      </c>
      <c r="D3737" s="3" t="s">
        <v>7</v>
      </c>
      <c r="E3737" s="3" t="s">
        <v>16</v>
      </c>
      <c r="F3737" s="3">
        <v>0</v>
      </c>
      <c r="G3737" s="3" t="s">
        <v>18</v>
      </c>
    </row>
    <row r="3738" spans="2:7" x14ac:dyDescent="0.25">
      <c r="B3738" s="3" t="s">
        <v>22</v>
      </c>
      <c r="C3738" s="2">
        <v>42028.322222222225</v>
      </c>
      <c r="D3738" s="3" t="s">
        <v>7</v>
      </c>
      <c r="E3738" s="3" t="s">
        <v>82</v>
      </c>
      <c r="F3738" s="3">
        <v>0</v>
      </c>
      <c r="G3738" s="3" t="s">
        <v>18</v>
      </c>
    </row>
    <row r="3739" spans="2:7" hidden="1" x14ac:dyDescent="0.25">
      <c r="B3739" s="3" t="s">
        <v>22</v>
      </c>
      <c r="C3739" s="2">
        <v>42028.354861111111</v>
      </c>
      <c r="D3739" s="3" t="s">
        <v>7</v>
      </c>
      <c r="E3739" s="3" t="s">
        <v>14</v>
      </c>
      <c r="F3739" s="3">
        <v>0</v>
      </c>
      <c r="G3739" s="3" t="s">
        <v>18</v>
      </c>
    </row>
    <row r="3740" spans="2:7" hidden="1" x14ac:dyDescent="0.25">
      <c r="B3740" s="3" t="s">
        <v>22</v>
      </c>
      <c r="C3740" s="2">
        <v>42072.01458333333</v>
      </c>
      <c r="D3740" s="3" t="s">
        <v>12</v>
      </c>
      <c r="E3740" s="3" t="s">
        <v>13</v>
      </c>
      <c r="F3740" s="3">
        <v>0</v>
      </c>
      <c r="G3740" s="3" t="s">
        <v>18</v>
      </c>
    </row>
    <row r="3741" spans="2:7" hidden="1" x14ac:dyDescent="0.25">
      <c r="B3741" s="3" t="s">
        <v>23</v>
      </c>
      <c r="C3741" s="2">
        <v>41452.322222222225</v>
      </c>
      <c r="D3741" s="3" t="s">
        <v>7</v>
      </c>
      <c r="E3741" s="3" t="s">
        <v>62</v>
      </c>
      <c r="F3741" s="3">
        <v>0</v>
      </c>
      <c r="G3741" s="3" t="s">
        <v>5</v>
      </c>
    </row>
    <row r="3742" spans="2:7" hidden="1" x14ac:dyDescent="0.25">
      <c r="B3742" s="3" t="s">
        <v>193</v>
      </c>
      <c r="C3742" s="2">
        <v>38419.465277777781</v>
      </c>
      <c r="D3742" s="3" t="s">
        <v>10</v>
      </c>
      <c r="E3742" s="3" t="s">
        <v>85</v>
      </c>
      <c r="F3742" s="3">
        <v>0</v>
      </c>
      <c r="G3742" s="3" t="s">
        <v>194</v>
      </c>
    </row>
    <row r="3743" spans="2:7" hidden="1" x14ac:dyDescent="0.25">
      <c r="B3743" s="3" t="s">
        <v>193</v>
      </c>
      <c r="C3743" s="2">
        <v>38426.410416666666</v>
      </c>
      <c r="D3743" s="3" t="s">
        <v>10</v>
      </c>
      <c r="E3743" s="3" t="s">
        <v>11</v>
      </c>
      <c r="F3743" s="3">
        <v>0</v>
      </c>
      <c r="G3743" s="3" t="s">
        <v>194</v>
      </c>
    </row>
    <row r="3744" spans="2:7" x14ac:dyDescent="0.25">
      <c r="B3744" s="3" t="s">
        <v>193</v>
      </c>
      <c r="C3744" s="2">
        <v>38471.446527777778</v>
      </c>
      <c r="D3744" s="3" t="s">
        <v>15</v>
      </c>
      <c r="E3744" s="3" t="s">
        <v>15</v>
      </c>
      <c r="F3744" s="3">
        <v>0</v>
      </c>
      <c r="G3744" s="3" t="s">
        <v>194</v>
      </c>
    </row>
    <row r="3745" spans="2:7" x14ac:dyDescent="0.25">
      <c r="B3745" s="3" t="s">
        <v>193</v>
      </c>
      <c r="C3745" s="2">
        <v>38491.288888888892</v>
      </c>
      <c r="D3745" s="3" t="s">
        <v>7</v>
      </c>
      <c r="E3745" s="3" t="s">
        <v>8</v>
      </c>
      <c r="F3745" s="3">
        <v>0</v>
      </c>
      <c r="G3745" s="3" t="s">
        <v>194</v>
      </c>
    </row>
    <row r="3746" spans="2:7" hidden="1" x14ac:dyDescent="0.25">
      <c r="B3746" s="3" t="s">
        <v>193</v>
      </c>
      <c r="C3746" s="2">
        <v>38561.538888888892</v>
      </c>
      <c r="D3746" s="3" t="s">
        <v>10</v>
      </c>
      <c r="E3746" s="3" t="s">
        <v>85</v>
      </c>
      <c r="F3746" s="3">
        <v>0</v>
      </c>
      <c r="G3746" s="3" t="s">
        <v>194</v>
      </c>
    </row>
    <row r="3747" spans="2:7" hidden="1" x14ac:dyDescent="0.25">
      <c r="B3747" s="3" t="s">
        <v>193</v>
      </c>
      <c r="C3747" s="2">
        <v>38615.275000000001</v>
      </c>
      <c r="D3747" s="3" t="s">
        <v>33</v>
      </c>
      <c r="E3747" s="3" t="s">
        <v>34</v>
      </c>
      <c r="F3747" s="3">
        <v>0</v>
      </c>
      <c r="G3747" s="3" t="s">
        <v>194</v>
      </c>
    </row>
    <row r="3748" spans="2:7" x14ac:dyDescent="0.25">
      <c r="B3748" s="3" t="s">
        <v>193</v>
      </c>
      <c r="C3748" s="2">
        <v>38693.538888888892</v>
      </c>
      <c r="D3748" s="3" t="s">
        <v>15</v>
      </c>
      <c r="E3748" s="3" t="s">
        <v>15</v>
      </c>
      <c r="F3748" s="3">
        <v>0</v>
      </c>
      <c r="G3748" s="3" t="s">
        <v>194</v>
      </c>
    </row>
    <row r="3749" spans="2:7" hidden="1" x14ac:dyDescent="0.25">
      <c r="B3749" s="3" t="s">
        <v>193</v>
      </c>
      <c r="C3749" s="2">
        <v>38728.443749999999</v>
      </c>
      <c r="D3749" s="3" t="s">
        <v>12</v>
      </c>
      <c r="E3749" s="3" t="s">
        <v>80</v>
      </c>
      <c r="F3749" s="3">
        <v>0</v>
      </c>
      <c r="G3749" s="3" t="s">
        <v>194</v>
      </c>
    </row>
    <row r="3750" spans="2:7" x14ac:dyDescent="0.25">
      <c r="B3750" s="3" t="s">
        <v>193</v>
      </c>
      <c r="C3750" s="2">
        <v>38805.40625</v>
      </c>
      <c r="D3750" s="3" t="s">
        <v>15</v>
      </c>
      <c r="E3750" s="3" t="s">
        <v>15</v>
      </c>
      <c r="F3750" s="3">
        <v>0</v>
      </c>
      <c r="G3750" s="3" t="s">
        <v>194</v>
      </c>
    </row>
    <row r="3751" spans="2:7" x14ac:dyDescent="0.25">
      <c r="B3751" s="3" t="s">
        <v>193</v>
      </c>
      <c r="C3751" s="2">
        <v>38805.771527777775</v>
      </c>
      <c r="D3751" s="3" t="s">
        <v>7</v>
      </c>
      <c r="E3751" s="3" t="s">
        <v>16</v>
      </c>
      <c r="F3751" s="3">
        <v>0</v>
      </c>
      <c r="G3751" s="3" t="s">
        <v>194</v>
      </c>
    </row>
    <row r="3752" spans="2:7" x14ac:dyDescent="0.25">
      <c r="B3752" s="3" t="s">
        <v>193</v>
      </c>
      <c r="C3752" s="2">
        <v>38830.323611111111</v>
      </c>
      <c r="D3752" s="3" t="s">
        <v>15</v>
      </c>
      <c r="E3752" s="3" t="s">
        <v>15</v>
      </c>
      <c r="F3752" s="3">
        <v>0</v>
      </c>
      <c r="G3752" s="3" t="s">
        <v>194</v>
      </c>
    </row>
    <row r="3753" spans="2:7" x14ac:dyDescent="0.25">
      <c r="B3753" s="3" t="s">
        <v>193</v>
      </c>
      <c r="C3753" s="2">
        <v>38957.495138888888</v>
      </c>
      <c r="D3753" s="3" t="s">
        <v>7</v>
      </c>
      <c r="E3753" s="3" t="s">
        <v>16</v>
      </c>
      <c r="F3753" s="3">
        <v>0</v>
      </c>
      <c r="G3753" s="3" t="s">
        <v>194</v>
      </c>
    </row>
    <row r="3754" spans="2:7" hidden="1" x14ac:dyDescent="0.25">
      <c r="B3754" s="3" t="s">
        <v>193</v>
      </c>
      <c r="C3754" s="2">
        <v>38986.447222222225</v>
      </c>
      <c r="D3754" s="3" t="s">
        <v>7</v>
      </c>
      <c r="E3754" s="3" t="s">
        <v>62</v>
      </c>
      <c r="F3754" s="3">
        <v>0</v>
      </c>
      <c r="G3754" s="3" t="s">
        <v>194</v>
      </c>
    </row>
    <row r="3755" spans="2:7" hidden="1" x14ac:dyDescent="0.25">
      <c r="B3755" s="3" t="s">
        <v>193</v>
      </c>
      <c r="C3755" s="2">
        <v>39119.330555555556</v>
      </c>
      <c r="D3755" s="3" t="s">
        <v>12</v>
      </c>
      <c r="E3755" s="3" t="s">
        <v>13</v>
      </c>
      <c r="F3755" s="3">
        <v>0</v>
      </c>
      <c r="G3755" s="3" t="s">
        <v>194</v>
      </c>
    </row>
    <row r="3756" spans="2:7" hidden="1" x14ac:dyDescent="0.25">
      <c r="B3756" s="3" t="s">
        <v>193</v>
      </c>
      <c r="C3756" s="2">
        <v>39218.239583333336</v>
      </c>
      <c r="D3756" s="3" t="s">
        <v>10</v>
      </c>
      <c r="E3756" s="3" t="s">
        <v>11</v>
      </c>
      <c r="F3756" s="3">
        <v>0</v>
      </c>
      <c r="G3756" s="3" t="s">
        <v>194</v>
      </c>
    </row>
    <row r="3757" spans="2:7" hidden="1" x14ac:dyDescent="0.25">
      <c r="B3757" s="3" t="s">
        <v>193</v>
      </c>
      <c r="C3757" s="2">
        <v>39241.57916666667</v>
      </c>
      <c r="D3757" s="3" t="s">
        <v>10</v>
      </c>
      <c r="E3757" s="3" t="s">
        <v>72</v>
      </c>
      <c r="F3757" s="3">
        <v>0</v>
      </c>
      <c r="G3757" s="3" t="s">
        <v>194</v>
      </c>
    </row>
    <row r="3758" spans="2:7" hidden="1" x14ac:dyDescent="0.25">
      <c r="B3758" s="3" t="s">
        <v>193</v>
      </c>
      <c r="C3758" s="2">
        <v>39385.37222222222</v>
      </c>
      <c r="D3758" s="3" t="s">
        <v>12</v>
      </c>
      <c r="E3758" s="3" t="s">
        <v>80</v>
      </c>
      <c r="F3758" s="3">
        <v>0</v>
      </c>
      <c r="G3758" s="3" t="s">
        <v>194</v>
      </c>
    </row>
    <row r="3759" spans="2:7" x14ac:dyDescent="0.25">
      <c r="B3759" s="3" t="s">
        <v>193</v>
      </c>
      <c r="C3759" s="2">
        <v>39443.947916666664</v>
      </c>
      <c r="D3759" s="3" t="s">
        <v>7</v>
      </c>
      <c r="E3759" s="3" t="s">
        <v>8</v>
      </c>
      <c r="F3759" s="3">
        <v>0</v>
      </c>
      <c r="G3759" s="3" t="s">
        <v>194</v>
      </c>
    </row>
    <row r="3760" spans="2:7" x14ac:dyDescent="0.25">
      <c r="B3760" s="3" t="s">
        <v>193</v>
      </c>
      <c r="C3760" s="2">
        <v>39468.484027777777</v>
      </c>
      <c r="D3760" s="3" t="s">
        <v>15</v>
      </c>
      <c r="E3760" s="3" t="s">
        <v>15</v>
      </c>
      <c r="F3760" s="3">
        <v>0</v>
      </c>
      <c r="G3760" s="3" t="s">
        <v>194</v>
      </c>
    </row>
    <row r="3761" spans="2:7" hidden="1" x14ac:dyDescent="0.25">
      <c r="B3761" s="3" t="s">
        <v>193</v>
      </c>
      <c r="C3761" s="2">
        <v>39590.572916666664</v>
      </c>
      <c r="D3761" s="3" t="s">
        <v>33</v>
      </c>
      <c r="E3761" s="3" t="s">
        <v>34</v>
      </c>
      <c r="F3761" s="3">
        <v>0</v>
      </c>
      <c r="G3761" s="3" t="s">
        <v>194</v>
      </c>
    </row>
    <row r="3762" spans="2:7" x14ac:dyDescent="0.25">
      <c r="B3762" s="3" t="s">
        <v>193</v>
      </c>
      <c r="C3762" s="2">
        <v>39591.660416666666</v>
      </c>
      <c r="D3762" s="3" t="s">
        <v>15</v>
      </c>
      <c r="E3762" s="3" t="s">
        <v>15</v>
      </c>
      <c r="F3762" s="3">
        <v>0</v>
      </c>
      <c r="G3762" s="3" t="s">
        <v>194</v>
      </c>
    </row>
    <row r="3763" spans="2:7" hidden="1" x14ac:dyDescent="0.25">
      <c r="B3763" s="3" t="s">
        <v>193</v>
      </c>
      <c r="C3763" s="2">
        <v>39794.352777777778</v>
      </c>
      <c r="D3763" s="3" t="s">
        <v>7</v>
      </c>
      <c r="E3763" s="3" t="s">
        <v>137</v>
      </c>
      <c r="F3763" s="3">
        <v>0</v>
      </c>
      <c r="G3763" s="3" t="s">
        <v>194</v>
      </c>
    </row>
    <row r="3764" spans="2:7" hidden="1" x14ac:dyDescent="0.25">
      <c r="B3764" s="3" t="s">
        <v>193</v>
      </c>
      <c r="C3764" s="2">
        <v>39967.995138888888</v>
      </c>
      <c r="D3764" s="3" t="s">
        <v>33</v>
      </c>
      <c r="E3764" s="3" t="s">
        <v>34</v>
      </c>
      <c r="F3764" s="3">
        <v>0</v>
      </c>
      <c r="G3764" s="3" t="s">
        <v>194</v>
      </c>
    </row>
    <row r="3765" spans="2:7" hidden="1" x14ac:dyDescent="0.25">
      <c r="B3765" s="3" t="s">
        <v>193</v>
      </c>
      <c r="C3765" s="2">
        <v>40184.875694444447</v>
      </c>
      <c r="D3765" s="3" t="s">
        <v>7</v>
      </c>
      <c r="E3765" s="3" t="s">
        <v>26</v>
      </c>
      <c r="F3765" s="3">
        <v>0</v>
      </c>
      <c r="G3765" s="3" t="s">
        <v>194</v>
      </c>
    </row>
    <row r="3766" spans="2:7" x14ac:dyDescent="0.25">
      <c r="B3766" s="3" t="s">
        <v>193</v>
      </c>
      <c r="C3766" s="2">
        <v>40451.515277777777</v>
      </c>
      <c r="D3766" s="3" t="s">
        <v>33</v>
      </c>
      <c r="E3766" s="3" t="s">
        <v>135</v>
      </c>
      <c r="F3766" s="3">
        <v>0</v>
      </c>
      <c r="G3766" s="3" t="s">
        <v>194</v>
      </c>
    </row>
    <row r="3767" spans="2:7" x14ac:dyDescent="0.25">
      <c r="B3767" s="3" t="s">
        <v>193</v>
      </c>
      <c r="C3767" s="2">
        <v>40823.408333333333</v>
      </c>
      <c r="D3767" s="3" t="s">
        <v>15</v>
      </c>
      <c r="E3767" s="3" t="s">
        <v>15</v>
      </c>
      <c r="F3767" s="3">
        <v>0</v>
      </c>
      <c r="G3767" s="3" t="s">
        <v>194</v>
      </c>
    </row>
    <row r="3768" spans="2:7" hidden="1" x14ac:dyDescent="0.25">
      <c r="B3768" s="3" t="s">
        <v>193</v>
      </c>
      <c r="C3768" s="2">
        <v>41162.616666666669</v>
      </c>
      <c r="D3768" s="3" t="s">
        <v>33</v>
      </c>
      <c r="E3768" s="3" t="s">
        <v>34</v>
      </c>
      <c r="F3768" s="3">
        <v>0</v>
      </c>
      <c r="G3768" s="3" t="s">
        <v>194</v>
      </c>
    </row>
    <row r="3769" spans="2:7" hidden="1" x14ac:dyDescent="0.25">
      <c r="B3769" s="3" t="s">
        <v>193</v>
      </c>
      <c r="C3769" s="2">
        <v>41193.489583333336</v>
      </c>
      <c r="D3769" s="3" t="s">
        <v>33</v>
      </c>
      <c r="E3769" s="3" t="s">
        <v>34</v>
      </c>
      <c r="F3769" s="3">
        <v>0</v>
      </c>
      <c r="G3769" s="3" t="s">
        <v>194</v>
      </c>
    </row>
    <row r="3770" spans="2:7" hidden="1" x14ac:dyDescent="0.25">
      <c r="B3770" s="3" t="s">
        <v>193</v>
      </c>
      <c r="C3770" s="2">
        <v>41282.301388888889</v>
      </c>
      <c r="D3770" s="3" t="s">
        <v>7</v>
      </c>
      <c r="E3770" s="3" t="s">
        <v>26</v>
      </c>
      <c r="F3770" s="3">
        <v>0</v>
      </c>
      <c r="G3770" s="3" t="s">
        <v>194</v>
      </c>
    </row>
    <row r="3771" spans="2:7" hidden="1" x14ac:dyDescent="0.25">
      <c r="B3771" s="3" t="s">
        <v>193</v>
      </c>
      <c r="C3771" s="2">
        <v>41313.489583333336</v>
      </c>
      <c r="D3771" s="3" t="s">
        <v>12</v>
      </c>
      <c r="E3771" s="3" t="s">
        <v>13</v>
      </c>
      <c r="F3771" s="3">
        <v>0</v>
      </c>
      <c r="G3771" s="3" t="s">
        <v>194</v>
      </c>
    </row>
    <row r="3772" spans="2:7" hidden="1" x14ac:dyDescent="0.25">
      <c r="B3772" s="3" t="s">
        <v>193</v>
      </c>
      <c r="C3772" s="2">
        <v>41569.368055555555</v>
      </c>
      <c r="D3772" s="3" t="s">
        <v>7</v>
      </c>
      <c r="E3772" s="3" t="s">
        <v>62</v>
      </c>
      <c r="F3772" s="3">
        <v>0</v>
      </c>
      <c r="G3772" s="3" t="s">
        <v>194</v>
      </c>
    </row>
    <row r="3773" spans="2:7" hidden="1" x14ac:dyDescent="0.25">
      <c r="B3773" s="3" t="s">
        <v>193</v>
      </c>
      <c r="C3773" s="2">
        <v>41814.532638888886</v>
      </c>
      <c r="D3773" s="3" t="s">
        <v>28</v>
      </c>
      <c r="E3773" s="3" t="s">
        <v>160</v>
      </c>
      <c r="F3773" s="3">
        <v>0</v>
      </c>
      <c r="G3773" s="3" t="s">
        <v>194</v>
      </c>
    </row>
    <row r="3774" spans="2:7" x14ac:dyDescent="0.25">
      <c r="B3774" s="3" t="s">
        <v>193</v>
      </c>
      <c r="C3774" s="2">
        <v>41874.057638888888</v>
      </c>
      <c r="D3774" s="3" t="s">
        <v>15</v>
      </c>
      <c r="E3774" s="3" t="s">
        <v>15</v>
      </c>
      <c r="F3774" s="3">
        <v>0</v>
      </c>
      <c r="G3774" s="3" t="s">
        <v>194</v>
      </c>
    </row>
    <row r="3775" spans="2:7" x14ac:dyDescent="0.25">
      <c r="B3775" s="3" t="s">
        <v>188</v>
      </c>
      <c r="C3775" s="2">
        <v>38393.902777777781</v>
      </c>
      <c r="D3775" s="3" t="s">
        <v>15</v>
      </c>
      <c r="E3775" s="3" t="s">
        <v>15</v>
      </c>
      <c r="F3775" s="3">
        <v>0</v>
      </c>
      <c r="G3775" s="3" t="s">
        <v>189</v>
      </c>
    </row>
    <row r="3776" spans="2:7" x14ac:dyDescent="0.25">
      <c r="B3776" s="3" t="s">
        <v>188</v>
      </c>
      <c r="C3776" s="2">
        <v>38443.175000000003</v>
      </c>
      <c r="D3776" s="3" t="s">
        <v>33</v>
      </c>
      <c r="E3776" s="3" t="s">
        <v>135</v>
      </c>
      <c r="F3776" s="3">
        <v>0</v>
      </c>
      <c r="G3776" s="3" t="s">
        <v>189</v>
      </c>
    </row>
    <row r="3777" spans="2:7" hidden="1" x14ac:dyDescent="0.25">
      <c r="B3777" s="3" t="s">
        <v>188</v>
      </c>
      <c r="C3777" s="2">
        <v>38443.255555555559</v>
      </c>
      <c r="D3777" s="3" t="s">
        <v>33</v>
      </c>
      <c r="E3777" s="3" t="s">
        <v>151</v>
      </c>
      <c r="F3777" s="3">
        <v>0</v>
      </c>
      <c r="G3777" s="3" t="s">
        <v>189</v>
      </c>
    </row>
    <row r="3778" spans="2:7" hidden="1" x14ac:dyDescent="0.25">
      <c r="B3778" s="3" t="s">
        <v>188</v>
      </c>
      <c r="C3778" s="2">
        <v>38515.700694444444</v>
      </c>
      <c r="D3778" s="3" t="s">
        <v>10</v>
      </c>
      <c r="E3778" s="3" t="s">
        <v>85</v>
      </c>
      <c r="F3778" s="3">
        <v>0</v>
      </c>
      <c r="G3778" s="3" t="s">
        <v>189</v>
      </c>
    </row>
    <row r="3779" spans="2:7" hidden="1" x14ac:dyDescent="0.25">
      <c r="B3779" s="3" t="s">
        <v>188</v>
      </c>
      <c r="C3779" s="2">
        <v>38536.628472222219</v>
      </c>
      <c r="D3779" s="3" t="s">
        <v>28</v>
      </c>
      <c r="E3779" s="3" t="s">
        <v>160</v>
      </c>
      <c r="F3779" s="3">
        <v>1</v>
      </c>
      <c r="G3779" s="3" t="s">
        <v>189</v>
      </c>
    </row>
    <row r="3780" spans="2:7" hidden="1" x14ac:dyDescent="0.25">
      <c r="B3780" s="3" t="s">
        <v>188</v>
      </c>
      <c r="C3780" s="2">
        <v>38556.09652777778</v>
      </c>
      <c r="D3780" s="3" t="s">
        <v>33</v>
      </c>
      <c r="E3780" s="3" t="s">
        <v>34</v>
      </c>
      <c r="F3780" s="3">
        <v>0</v>
      </c>
      <c r="G3780" s="3" t="s">
        <v>189</v>
      </c>
    </row>
    <row r="3781" spans="2:7" x14ac:dyDescent="0.25">
      <c r="B3781" s="3" t="s">
        <v>188</v>
      </c>
      <c r="C3781" s="2">
        <v>38556.203472222223</v>
      </c>
      <c r="D3781" s="3" t="s">
        <v>33</v>
      </c>
      <c r="E3781" s="3" t="s">
        <v>37</v>
      </c>
      <c r="F3781" s="3">
        <v>0</v>
      </c>
      <c r="G3781" s="3" t="s">
        <v>189</v>
      </c>
    </row>
    <row r="3782" spans="2:7" hidden="1" x14ac:dyDescent="0.25">
      <c r="B3782" s="3" t="s">
        <v>188</v>
      </c>
      <c r="C3782" s="2">
        <v>38556.203472222223</v>
      </c>
      <c r="D3782" s="3" t="s">
        <v>33</v>
      </c>
      <c r="E3782" s="3" t="s">
        <v>34</v>
      </c>
      <c r="F3782" s="3">
        <v>0</v>
      </c>
      <c r="G3782" s="3" t="s">
        <v>189</v>
      </c>
    </row>
    <row r="3783" spans="2:7" hidden="1" x14ac:dyDescent="0.25">
      <c r="B3783" s="3" t="s">
        <v>188</v>
      </c>
      <c r="C3783" s="2">
        <v>38556.317361111112</v>
      </c>
      <c r="D3783" s="3" t="s">
        <v>33</v>
      </c>
      <c r="E3783" s="3" t="s">
        <v>34</v>
      </c>
      <c r="F3783" s="3">
        <v>0</v>
      </c>
      <c r="G3783" s="3" t="s">
        <v>189</v>
      </c>
    </row>
    <row r="3784" spans="2:7" hidden="1" x14ac:dyDescent="0.25">
      <c r="B3784" s="3" t="s">
        <v>188</v>
      </c>
      <c r="C3784" s="2">
        <v>38556.470138888886</v>
      </c>
      <c r="D3784" s="3" t="s">
        <v>33</v>
      </c>
      <c r="E3784" s="3" t="s">
        <v>34</v>
      </c>
      <c r="F3784" s="3">
        <v>0</v>
      </c>
      <c r="G3784" s="3" t="s">
        <v>189</v>
      </c>
    </row>
    <row r="3785" spans="2:7" hidden="1" x14ac:dyDescent="0.25">
      <c r="B3785" s="3" t="s">
        <v>188</v>
      </c>
      <c r="C3785" s="2">
        <v>38615.26666666667</v>
      </c>
      <c r="D3785" s="3" t="s">
        <v>33</v>
      </c>
      <c r="E3785" s="3" t="s">
        <v>34</v>
      </c>
      <c r="F3785" s="3">
        <v>0</v>
      </c>
      <c r="G3785" s="3" t="s">
        <v>189</v>
      </c>
    </row>
    <row r="3786" spans="2:7" hidden="1" x14ac:dyDescent="0.25">
      <c r="B3786" s="3" t="s">
        <v>188</v>
      </c>
      <c r="C3786" s="2">
        <v>38616.125</v>
      </c>
      <c r="D3786" s="3" t="s">
        <v>33</v>
      </c>
      <c r="E3786" s="3" t="s">
        <v>34</v>
      </c>
      <c r="F3786" s="3">
        <v>0</v>
      </c>
      <c r="G3786" s="3" t="s">
        <v>189</v>
      </c>
    </row>
    <row r="3787" spans="2:7" x14ac:dyDescent="0.25">
      <c r="B3787" s="3" t="s">
        <v>188</v>
      </c>
      <c r="C3787" s="2">
        <v>38707.631249999999</v>
      </c>
      <c r="D3787" s="3" t="s">
        <v>15</v>
      </c>
      <c r="E3787" s="3" t="s">
        <v>15</v>
      </c>
      <c r="F3787" s="3">
        <v>0</v>
      </c>
      <c r="G3787" s="3" t="s">
        <v>189</v>
      </c>
    </row>
    <row r="3788" spans="2:7" hidden="1" x14ac:dyDescent="0.25">
      <c r="B3788" s="3" t="s">
        <v>188</v>
      </c>
      <c r="C3788" s="2">
        <v>38710.537499999999</v>
      </c>
      <c r="D3788" s="3" t="s">
        <v>10</v>
      </c>
      <c r="E3788" s="3" t="s">
        <v>11</v>
      </c>
      <c r="F3788" s="3">
        <v>0</v>
      </c>
      <c r="G3788" s="3" t="s">
        <v>189</v>
      </c>
    </row>
    <row r="3789" spans="2:7" x14ac:dyDescent="0.25">
      <c r="B3789" s="3" t="s">
        <v>188</v>
      </c>
      <c r="C3789" s="2">
        <v>38719.411805555559</v>
      </c>
      <c r="D3789" s="3" t="s">
        <v>33</v>
      </c>
      <c r="E3789" s="3" t="s">
        <v>135</v>
      </c>
      <c r="F3789" s="3">
        <v>0</v>
      </c>
      <c r="G3789" s="3" t="s">
        <v>189</v>
      </c>
    </row>
    <row r="3790" spans="2:7" hidden="1" x14ac:dyDescent="0.25">
      <c r="B3790" s="3" t="s">
        <v>188</v>
      </c>
      <c r="C3790" s="2">
        <v>38724.632638888892</v>
      </c>
      <c r="D3790" s="3" t="s">
        <v>7</v>
      </c>
      <c r="E3790" s="3" t="s">
        <v>62</v>
      </c>
      <c r="F3790" s="3">
        <v>0</v>
      </c>
      <c r="G3790" s="3" t="s">
        <v>189</v>
      </c>
    </row>
    <row r="3791" spans="2:7" x14ac:dyDescent="0.25">
      <c r="B3791" s="3" t="s">
        <v>188</v>
      </c>
      <c r="C3791" s="2">
        <v>38742.477083333331</v>
      </c>
      <c r="D3791" s="3" t="s">
        <v>15</v>
      </c>
      <c r="E3791" s="3" t="s">
        <v>15</v>
      </c>
      <c r="F3791" s="3">
        <v>0</v>
      </c>
      <c r="G3791" s="3" t="s">
        <v>189</v>
      </c>
    </row>
    <row r="3792" spans="2:7" x14ac:dyDescent="0.25">
      <c r="B3792" s="3" t="s">
        <v>188</v>
      </c>
      <c r="C3792" s="2">
        <v>38853.29583333333</v>
      </c>
      <c r="D3792" s="3" t="s">
        <v>15</v>
      </c>
      <c r="E3792" s="3" t="s">
        <v>15</v>
      </c>
      <c r="F3792" s="3">
        <v>0</v>
      </c>
      <c r="G3792" s="3" t="s">
        <v>189</v>
      </c>
    </row>
    <row r="3793" spans="2:7" x14ac:dyDescent="0.25">
      <c r="B3793" s="3" t="s">
        <v>188</v>
      </c>
      <c r="C3793" s="2">
        <v>38908.779861111114</v>
      </c>
      <c r="D3793" s="3" t="s">
        <v>15</v>
      </c>
      <c r="E3793" s="3" t="s">
        <v>15</v>
      </c>
      <c r="F3793" s="3">
        <v>1</v>
      </c>
      <c r="G3793" s="3" t="s">
        <v>189</v>
      </c>
    </row>
    <row r="3794" spans="2:7" hidden="1" x14ac:dyDescent="0.25">
      <c r="B3794" s="3" t="s">
        <v>188</v>
      </c>
      <c r="C3794" s="2">
        <v>38980.782638888886</v>
      </c>
      <c r="D3794" s="3" t="s">
        <v>10</v>
      </c>
      <c r="E3794" s="3" t="s">
        <v>11</v>
      </c>
      <c r="F3794" s="3">
        <v>0</v>
      </c>
      <c r="G3794" s="3" t="s">
        <v>189</v>
      </c>
    </row>
    <row r="3795" spans="2:7" x14ac:dyDescent="0.25">
      <c r="B3795" s="3" t="s">
        <v>188</v>
      </c>
      <c r="C3795" s="2">
        <v>39003.436111111114</v>
      </c>
      <c r="D3795" s="3" t="s">
        <v>15</v>
      </c>
      <c r="E3795" s="3" t="s">
        <v>15</v>
      </c>
      <c r="F3795" s="3">
        <v>0</v>
      </c>
      <c r="G3795" s="3" t="s">
        <v>189</v>
      </c>
    </row>
    <row r="3796" spans="2:7" x14ac:dyDescent="0.25">
      <c r="B3796" s="3" t="s">
        <v>188</v>
      </c>
      <c r="C3796" s="2">
        <v>39054.34375</v>
      </c>
      <c r="D3796" s="3" t="s">
        <v>33</v>
      </c>
      <c r="E3796" s="3" t="s">
        <v>135</v>
      </c>
      <c r="F3796" s="3">
        <v>0</v>
      </c>
      <c r="G3796" s="3" t="s">
        <v>189</v>
      </c>
    </row>
    <row r="3797" spans="2:7" x14ac:dyDescent="0.25">
      <c r="B3797" s="3" t="s">
        <v>188</v>
      </c>
      <c r="C3797" s="2">
        <v>39112.301388888889</v>
      </c>
      <c r="D3797" s="3" t="s">
        <v>15</v>
      </c>
      <c r="E3797" s="3" t="s">
        <v>15</v>
      </c>
      <c r="F3797" s="3">
        <v>0</v>
      </c>
      <c r="G3797" s="3" t="s">
        <v>189</v>
      </c>
    </row>
    <row r="3798" spans="2:7" hidden="1" x14ac:dyDescent="0.25">
      <c r="B3798" s="3" t="s">
        <v>188</v>
      </c>
      <c r="C3798" s="2">
        <v>39145.40902777778</v>
      </c>
      <c r="D3798" s="3" t="s">
        <v>33</v>
      </c>
      <c r="E3798" s="3" t="s">
        <v>210</v>
      </c>
      <c r="F3798" s="3">
        <v>0</v>
      </c>
      <c r="G3798" s="3" t="s">
        <v>189</v>
      </c>
    </row>
    <row r="3799" spans="2:7" x14ac:dyDescent="0.25">
      <c r="B3799" s="3" t="s">
        <v>188</v>
      </c>
      <c r="C3799" s="2">
        <v>39176.73541666667</v>
      </c>
      <c r="D3799" s="3" t="s">
        <v>7</v>
      </c>
      <c r="E3799" s="3" t="s">
        <v>81</v>
      </c>
      <c r="F3799" s="3">
        <v>0</v>
      </c>
      <c r="G3799" s="3" t="s">
        <v>189</v>
      </c>
    </row>
    <row r="3800" spans="2:7" hidden="1" x14ac:dyDescent="0.25">
      <c r="B3800" s="3" t="s">
        <v>188</v>
      </c>
      <c r="C3800" s="2">
        <v>39245.034722222219</v>
      </c>
      <c r="D3800" s="3" t="s">
        <v>28</v>
      </c>
      <c r="E3800" s="3" t="s">
        <v>29</v>
      </c>
      <c r="F3800" s="3">
        <v>0</v>
      </c>
      <c r="G3800" s="3" t="s">
        <v>189</v>
      </c>
    </row>
    <row r="3801" spans="2:7" hidden="1" x14ac:dyDescent="0.25">
      <c r="B3801" s="3" t="s">
        <v>188</v>
      </c>
      <c r="C3801" s="2">
        <v>39260.234722222223</v>
      </c>
      <c r="D3801" s="3" t="s">
        <v>10</v>
      </c>
      <c r="E3801" s="3" t="s">
        <v>11</v>
      </c>
      <c r="F3801" s="3">
        <v>0</v>
      </c>
      <c r="G3801" s="3" t="s">
        <v>189</v>
      </c>
    </row>
    <row r="3802" spans="2:7" hidden="1" x14ac:dyDescent="0.25">
      <c r="B3802" s="3" t="s">
        <v>188</v>
      </c>
      <c r="C3802" s="2">
        <v>39260.411111111112</v>
      </c>
      <c r="D3802" s="3" t="s">
        <v>10</v>
      </c>
      <c r="E3802" s="3" t="s">
        <v>11</v>
      </c>
      <c r="F3802" s="3">
        <v>0</v>
      </c>
      <c r="G3802" s="3" t="s">
        <v>189</v>
      </c>
    </row>
    <row r="3803" spans="2:7" hidden="1" x14ac:dyDescent="0.25">
      <c r="B3803" s="3" t="s">
        <v>188</v>
      </c>
      <c r="C3803" s="2">
        <v>39267.652777777781</v>
      </c>
      <c r="D3803" s="3" t="s">
        <v>10</v>
      </c>
      <c r="E3803" s="3" t="s">
        <v>11</v>
      </c>
      <c r="F3803" s="3">
        <v>1</v>
      </c>
      <c r="G3803" s="3" t="s">
        <v>189</v>
      </c>
    </row>
    <row r="3804" spans="2:7" x14ac:dyDescent="0.25">
      <c r="B3804" s="3" t="s">
        <v>188</v>
      </c>
      <c r="C3804" s="2">
        <v>39289.387499999997</v>
      </c>
      <c r="D3804" s="3" t="s">
        <v>7</v>
      </c>
      <c r="E3804" s="3" t="s">
        <v>41</v>
      </c>
      <c r="F3804" s="3">
        <v>0</v>
      </c>
      <c r="G3804" s="3" t="s">
        <v>189</v>
      </c>
    </row>
    <row r="3805" spans="2:7" x14ac:dyDescent="0.25">
      <c r="B3805" s="3" t="s">
        <v>188</v>
      </c>
      <c r="C3805" s="2">
        <v>39377.179166666669</v>
      </c>
      <c r="D3805" s="3" t="s">
        <v>15</v>
      </c>
      <c r="E3805" s="3" t="s">
        <v>15</v>
      </c>
      <c r="F3805" s="3">
        <v>0</v>
      </c>
      <c r="G3805" s="3" t="s">
        <v>189</v>
      </c>
    </row>
    <row r="3806" spans="2:7" x14ac:dyDescent="0.25">
      <c r="B3806" s="3" t="s">
        <v>188</v>
      </c>
      <c r="C3806" s="2">
        <v>39434.679861111108</v>
      </c>
      <c r="D3806" s="3" t="s">
        <v>15</v>
      </c>
      <c r="E3806" s="3" t="s">
        <v>15</v>
      </c>
      <c r="F3806" s="3">
        <v>0</v>
      </c>
      <c r="G3806" s="3" t="s">
        <v>189</v>
      </c>
    </row>
    <row r="3807" spans="2:7" x14ac:dyDescent="0.25">
      <c r="B3807" s="3" t="s">
        <v>188</v>
      </c>
      <c r="C3807" s="2">
        <v>39442.918749999997</v>
      </c>
      <c r="D3807" s="3" t="s">
        <v>15</v>
      </c>
      <c r="E3807" s="3" t="s">
        <v>15</v>
      </c>
      <c r="F3807" s="3">
        <v>0</v>
      </c>
      <c r="G3807" s="3" t="s">
        <v>189</v>
      </c>
    </row>
    <row r="3808" spans="2:7" x14ac:dyDescent="0.25">
      <c r="B3808" s="3" t="s">
        <v>188</v>
      </c>
      <c r="C3808" s="2">
        <v>39455.382638888892</v>
      </c>
      <c r="D3808" s="3" t="s">
        <v>15</v>
      </c>
      <c r="E3808" s="3" t="s">
        <v>15</v>
      </c>
      <c r="F3808" s="3">
        <v>0</v>
      </c>
      <c r="G3808" s="3" t="s">
        <v>189</v>
      </c>
    </row>
    <row r="3809" spans="2:7" x14ac:dyDescent="0.25">
      <c r="B3809" s="3" t="s">
        <v>188</v>
      </c>
      <c r="C3809" s="2">
        <v>39463.790277777778</v>
      </c>
      <c r="D3809" s="3" t="s">
        <v>33</v>
      </c>
      <c r="E3809" s="3" t="s">
        <v>37</v>
      </c>
      <c r="F3809" s="3">
        <v>0</v>
      </c>
      <c r="G3809" s="3" t="s">
        <v>189</v>
      </c>
    </row>
    <row r="3810" spans="2:7" x14ac:dyDescent="0.25">
      <c r="B3810" s="3" t="s">
        <v>188</v>
      </c>
      <c r="C3810" s="2">
        <v>39472.55972222222</v>
      </c>
      <c r="D3810" s="3" t="s">
        <v>15</v>
      </c>
      <c r="E3810" s="3" t="s">
        <v>15</v>
      </c>
      <c r="F3810" s="3">
        <v>0</v>
      </c>
      <c r="G3810" s="3" t="s">
        <v>189</v>
      </c>
    </row>
    <row r="3811" spans="2:7" x14ac:dyDescent="0.25">
      <c r="B3811" s="3" t="s">
        <v>188</v>
      </c>
      <c r="C3811" s="2">
        <v>39483.293055555558</v>
      </c>
      <c r="D3811" s="3" t="s">
        <v>7</v>
      </c>
      <c r="E3811" s="3" t="s">
        <v>8</v>
      </c>
      <c r="F3811" s="3">
        <v>0</v>
      </c>
      <c r="G3811" s="3" t="s">
        <v>189</v>
      </c>
    </row>
    <row r="3812" spans="2:7" x14ac:dyDescent="0.25">
      <c r="B3812" s="3" t="s">
        <v>188</v>
      </c>
      <c r="C3812" s="2">
        <v>39495.423611111109</v>
      </c>
      <c r="D3812" s="3" t="s">
        <v>7</v>
      </c>
      <c r="E3812" s="3" t="s">
        <v>16</v>
      </c>
      <c r="F3812" s="3">
        <v>0</v>
      </c>
      <c r="G3812" s="3" t="s">
        <v>189</v>
      </c>
    </row>
    <row r="3813" spans="2:7" x14ac:dyDescent="0.25">
      <c r="B3813" s="3" t="s">
        <v>188</v>
      </c>
      <c r="C3813" s="2">
        <v>39531.590277777781</v>
      </c>
      <c r="D3813" s="3" t="s">
        <v>15</v>
      </c>
      <c r="E3813" s="3" t="s">
        <v>15</v>
      </c>
      <c r="F3813" s="3">
        <v>0</v>
      </c>
      <c r="G3813" s="3" t="s">
        <v>189</v>
      </c>
    </row>
    <row r="3814" spans="2:7" x14ac:dyDescent="0.25">
      <c r="B3814" s="3" t="s">
        <v>188</v>
      </c>
      <c r="C3814" s="2">
        <v>39590.854861111111</v>
      </c>
      <c r="D3814" s="3" t="s">
        <v>7</v>
      </c>
      <c r="E3814" s="3" t="s">
        <v>81</v>
      </c>
      <c r="F3814" s="3">
        <v>0</v>
      </c>
      <c r="G3814" s="3" t="s">
        <v>189</v>
      </c>
    </row>
    <row r="3815" spans="2:7" x14ac:dyDescent="0.25">
      <c r="B3815" s="3" t="s">
        <v>188</v>
      </c>
      <c r="C3815" s="2">
        <v>39617.804861111108</v>
      </c>
      <c r="D3815" s="3" t="s">
        <v>15</v>
      </c>
      <c r="E3815" s="3" t="s">
        <v>15</v>
      </c>
      <c r="F3815" s="3">
        <v>0</v>
      </c>
      <c r="G3815" s="3" t="s">
        <v>189</v>
      </c>
    </row>
    <row r="3816" spans="2:7" x14ac:dyDescent="0.25">
      <c r="B3816" s="3" t="s">
        <v>188</v>
      </c>
      <c r="C3816" s="2">
        <v>39620.963194444441</v>
      </c>
      <c r="D3816" s="3" t="s">
        <v>15</v>
      </c>
      <c r="E3816" s="3" t="s">
        <v>15</v>
      </c>
      <c r="F3816" s="3">
        <v>0</v>
      </c>
      <c r="G3816" s="3" t="s">
        <v>189</v>
      </c>
    </row>
    <row r="3817" spans="2:7" hidden="1" x14ac:dyDescent="0.25">
      <c r="B3817" s="3" t="s">
        <v>188</v>
      </c>
      <c r="C3817" s="2">
        <v>39919.677777777775</v>
      </c>
      <c r="D3817" s="3" t="s">
        <v>12</v>
      </c>
      <c r="E3817" s="3" t="s">
        <v>13</v>
      </c>
      <c r="F3817" s="3">
        <v>0</v>
      </c>
      <c r="G3817" s="3" t="s">
        <v>189</v>
      </c>
    </row>
    <row r="3818" spans="2:7" x14ac:dyDescent="0.25">
      <c r="B3818" s="3" t="s">
        <v>188</v>
      </c>
      <c r="C3818" s="2">
        <v>39954.791666666664</v>
      </c>
      <c r="D3818" s="3" t="s">
        <v>15</v>
      </c>
      <c r="E3818" s="3" t="s">
        <v>15</v>
      </c>
      <c r="F3818" s="3">
        <v>0</v>
      </c>
      <c r="G3818" s="3" t="s">
        <v>189</v>
      </c>
    </row>
    <row r="3819" spans="2:7" hidden="1" x14ac:dyDescent="0.25">
      <c r="B3819" s="3" t="s">
        <v>188</v>
      </c>
      <c r="C3819" s="2">
        <v>39993.618055555555</v>
      </c>
      <c r="D3819" s="3" t="s">
        <v>10</v>
      </c>
      <c r="E3819" s="3" t="s">
        <v>11</v>
      </c>
      <c r="F3819" s="3">
        <v>0</v>
      </c>
      <c r="G3819" s="3" t="s">
        <v>189</v>
      </c>
    </row>
    <row r="3820" spans="2:7" hidden="1" x14ac:dyDescent="0.25">
      <c r="B3820" s="3" t="s">
        <v>188</v>
      </c>
      <c r="C3820" s="2">
        <v>40008.510416666664</v>
      </c>
      <c r="D3820" s="3" t="s">
        <v>7</v>
      </c>
      <c r="E3820" s="3" t="s">
        <v>26</v>
      </c>
      <c r="F3820" s="3">
        <v>1</v>
      </c>
      <c r="G3820" s="3" t="s">
        <v>189</v>
      </c>
    </row>
    <row r="3821" spans="2:7" x14ac:dyDescent="0.25">
      <c r="B3821" s="3" t="s">
        <v>188</v>
      </c>
      <c r="C3821" s="2">
        <v>40021.574305555558</v>
      </c>
      <c r="D3821" s="3" t="s">
        <v>15</v>
      </c>
      <c r="E3821" s="3" t="s">
        <v>15</v>
      </c>
      <c r="F3821" s="3">
        <v>0</v>
      </c>
      <c r="G3821" s="3" t="s">
        <v>189</v>
      </c>
    </row>
    <row r="3822" spans="2:7" hidden="1" x14ac:dyDescent="0.25">
      <c r="B3822" s="3" t="s">
        <v>188</v>
      </c>
      <c r="C3822" s="2">
        <v>40044.604861111111</v>
      </c>
      <c r="D3822" s="3" t="s">
        <v>12</v>
      </c>
      <c r="E3822" s="3" t="s">
        <v>13</v>
      </c>
      <c r="F3822" s="3">
        <v>0</v>
      </c>
      <c r="G3822" s="3" t="s">
        <v>189</v>
      </c>
    </row>
    <row r="3823" spans="2:7" hidden="1" x14ac:dyDescent="0.25">
      <c r="B3823" s="3" t="s">
        <v>188</v>
      </c>
      <c r="C3823" s="2">
        <v>40045.919444444444</v>
      </c>
      <c r="D3823" s="3" t="s">
        <v>7</v>
      </c>
      <c r="E3823" s="3" t="s">
        <v>148</v>
      </c>
      <c r="F3823" s="3">
        <v>0</v>
      </c>
      <c r="G3823" s="3" t="s">
        <v>189</v>
      </c>
    </row>
    <row r="3824" spans="2:7" x14ac:dyDescent="0.25">
      <c r="B3824" s="3" t="s">
        <v>188</v>
      </c>
      <c r="C3824" s="2">
        <v>40153.091666666667</v>
      </c>
      <c r="D3824" s="3" t="s">
        <v>15</v>
      </c>
      <c r="E3824" s="3" t="s">
        <v>15</v>
      </c>
      <c r="F3824" s="3">
        <v>0</v>
      </c>
      <c r="G3824" s="3" t="s">
        <v>189</v>
      </c>
    </row>
    <row r="3825" spans="2:7" x14ac:dyDescent="0.25">
      <c r="B3825" s="3" t="s">
        <v>188</v>
      </c>
      <c r="C3825" s="2">
        <v>40170.092361111114</v>
      </c>
      <c r="D3825" s="3" t="s">
        <v>7</v>
      </c>
      <c r="E3825" s="3" t="s">
        <v>8</v>
      </c>
      <c r="F3825" s="3">
        <v>0</v>
      </c>
      <c r="G3825" s="3" t="s">
        <v>189</v>
      </c>
    </row>
    <row r="3826" spans="2:7" x14ac:dyDescent="0.25">
      <c r="B3826" s="3" t="s">
        <v>188</v>
      </c>
      <c r="C3826" s="2">
        <v>40198.734027777777</v>
      </c>
      <c r="D3826" s="3" t="s">
        <v>33</v>
      </c>
      <c r="E3826" s="3" t="s">
        <v>135</v>
      </c>
      <c r="F3826" s="3">
        <v>0</v>
      </c>
      <c r="G3826" s="3" t="s">
        <v>189</v>
      </c>
    </row>
    <row r="3827" spans="2:7" hidden="1" x14ac:dyDescent="0.25">
      <c r="B3827" s="3" t="s">
        <v>188</v>
      </c>
      <c r="C3827" s="2">
        <v>40199.673611111109</v>
      </c>
      <c r="D3827" s="3" t="s">
        <v>7</v>
      </c>
      <c r="E3827" s="3" t="s">
        <v>137</v>
      </c>
      <c r="F3827" s="3">
        <v>0</v>
      </c>
      <c r="G3827" s="3" t="s">
        <v>189</v>
      </c>
    </row>
    <row r="3828" spans="2:7" hidden="1" x14ac:dyDescent="0.25">
      <c r="B3828" s="3" t="s">
        <v>188</v>
      </c>
      <c r="C3828" s="2">
        <v>40313.424305555556</v>
      </c>
      <c r="D3828" s="3" t="s">
        <v>10</v>
      </c>
      <c r="E3828" s="3" t="s">
        <v>86</v>
      </c>
      <c r="F3828" s="3">
        <v>0</v>
      </c>
      <c r="G3828" s="3" t="s">
        <v>189</v>
      </c>
    </row>
    <row r="3829" spans="2:7" x14ac:dyDescent="0.25">
      <c r="B3829" s="3" t="s">
        <v>188</v>
      </c>
      <c r="C3829" s="2">
        <v>40470.088194444441</v>
      </c>
      <c r="D3829" s="3" t="s">
        <v>33</v>
      </c>
      <c r="E3829" s="3" t="s">
        <v>135</v>
      </c>
      <c r="F3829" s="3">
        <v>0</v>
      </c>
      <c r="G3829" s="3" t="s">
        <v>189</v>
      </c>
    </row>
    <row r="3830" spans="2:7" x14ac:dyDescent="0.25">
      <c r="B3830" s="3" t="s">
        <v>188</v>
      </c>
      <c r="C3830" s="2">
        <v>40470.089583333334</v>
      </c>
      <c r="D3830" s="3" t="s">
        <v>33</v>
      </c>
      <c r="E3830" s="3" t="s">
        <v>135</v>
      </c>
      <c r="F3830" s="3">
        <v>0</v>
      </c>
      <c r="G3830" s="3" t="s">
        <v>189</v>
      </c>
    </row>
    <row r="3831" spans="2:7" hidden="1" x14ac:dyDescent="0.25">
      <c r="B3831" s="3" t="s">
        <v>188</v>
      </c>
      <c r="C3831" s="2">
        <v>40473.604861111111</v>
      </c>
      <c r="D3831" s="3" t="s">
        <v>12</v>
      </c>
      <c r="E3831" s="3" t="s">
        <v>13</v>
      </c>
      <c r="F3831" s="3">
        <v>0</v>
      </c>
      <c r="G3831" s="3" t="s">
        <v>189</v>
      </c>
    </row>
    <row r="3832" spans="2:7" x14ac:dyDescent="0.25">
      <c r="B3832" s="3" t="s">
        <v>188</v>
      </c>
      <c r="C3832" s="2">
        <v>40534.174305555556</v>
      </c>
      <c r="D3832" s="3" t="s">
        <v>33</v>
      </c>
      <c r="E3832" s="3" t="s">
        <v>37</v>
      </c>
      <c r="F3832" s="3">
        <v>0</v>
      </c>
      <c r="G3832" s="3" t="s">
        <v>189</v>
      </c>
    </row>
    <row r="3833" spans="2:7" hidden="1" x14ac:dyDescent="0.25">
      <c r="B3833" s="3" t="s">
        <v>188</v>
      </c>
      <c r="C3833" s="2">
        <v>40626.370138888888</v>
      </c>
      <c r="D3833" s="3" t="s">
        <v>7</v>
      </c>
      <c r="E3833" s="3" t="s">
        <v>62</v>
      </c>
      <c r="F3833" s="3">
        <v>0</v>
      </c>
      <c r="G3833" s="3" t="s">
        <v>189</v>
      </c>
    </row>
    <row r="3834" spans="2:7" x14ac:dyDescent="0.25">
      <c r="B3834" s="3" t="s">
        <v>188</v>
      </c>
      <c r="C3834" s="2">
        <v>40658.29791666667</v>
      </c>
      <c r="D3834" s="3" t="s">
        <v>15</v>
      </c>
      <c r="E3834" s="3" t="s">
        <v>15</v>
      </c>
      <c r="F3834" s="3">
        <v>0</v>
      </c>
      <c r="G3834" s="3" t="s">
        <v>189</v>
      </c>
    </row>
    <row r="3835" spans="2:7" hidden="1" x14ac:dyDescent="0.25">
      <c r="B3835" s="3" t="s">
        <v>188</v>
      </c>
      <c r="C3835" s="2">
        <v>40795.167361111111</v>
      </c>
      <c r="D3835" s="3" t="s">
        <v>7</v>
      </c>
      <c r="E3835" s="3" t="s">
        <v>62</v>
      </c>
      <c r="F3835" s="3">
        <v>0</v>
      </c>
      <c r="G3835" s="3" t="s">
        <v>189</v>
      </c>
    </row>
    <row r="3836" spans="2:7" hidden="1" x14ac:dyDescent="0.25">
      <c r="B3836" s="3" t="s">
        <v>188</v>
      </c>
      <c r="C3836" s="2">
        <v>40821.863888888889</v>
      </c>
      <c r="D3836" s="3" t="s">
        <v>7</v>
      </c>
      <c r="E3836" s="3" t="s">
        <v>14</v>
      </c>
      <c r="F3836" s="3">
        <v>0</v>
      </c>
      <c r="G3836" s="3" t="s">
        <v>189</v>
      </c>
    </row>
    <row r="3837" spans="2:7" hidden="1" x14ac:dyDescent="0.25">
      <c r="B3837" s="3" t="s">
        <v>188</v>
      </c>
      <c r="C3837" s="2">
        <v>40849.339583333334</v>
      </c>
      <c r="D3837" s="3" t="s">
        <v>33</v>
      </c>
      <c r="E3837" s="3" t="s">
        <v>178</v>
      </c>
      <c r="F3837" s="3">
        <v>0</v>
      </c>
      <c r="G3837" s="3" t="s">
        <v>189</v>
      </c>
    </row>
    <row r="3838" spans="2:7" hidden="1" x14ac:dyDescent="0.25">
      <c r="B3838" s="3" t="s">
        <v>188</v>
      </c>
      <c r="C3838" s="2">
        <v>40862.659722222219</v>
      </c>
      <c r="D3838" s="3" t="s">
        <v>12</v>
      </c>
      <c r="E3838" s="3" t="s">
        <v>13</v>
      </c>
      <c r="F3838" s="3">
        <v>0</v>
      </c>
      <c r="G3838" s="3" t="s">
        <v>189</v>
      </c>
    </row>
    <row r="3839" spans="2:7" x14ac:dyDescent="0.25">
      <c r="B3839" s="3" t="s">
        <v>188</v>
      </c>
      <c r="C3839" s="2">
        <v>40917.698611111111</v>
      </c>
      <c r="D3839" s="3" t="s">
        <v>7</v>
      </c>
      <c r="E3839" s="3" t="s">
        <v>19</v>
      </c>
      <c r="F3839" s="3">
        <v>0</v>
      </c>
      <c r="G3839" s="3" t="s">
        <v>189</v>
      </c>
    </row>
    <row r="3840" spans="2:7" x14ac:dyDescent="0.25">
      <c r="B3840" s="3" t="s">
        <v>188</v>
      </c>
      <c r="C3840" s="2">
        <v>41042.539583333331</v>
      </c>
      <c r="D3840" s="3" t="s">
        <v>7</v>
      </c>
      <c r="E3840" s="3" t="s">
        <v>81</v>
      </c>
      <c r="F3840" s="3">
        <v>0</v>
      </c>
      <c r="G3840" s="3" t="s">
        <v>189</v>
      </c>
    </row>
    <row r="3841" spans="2:7" x14ac:dyDescent="0.25">
      <c r="B3841" s="3" t="s">
        <v>188</v>
      </c>
      <c r="C3841" s="2">
        <v>41061.695138888892</v>
      </c>
      <c r="D3841" s="3" t="s">
        <v>15</v>
      </c>
      <c r="E3841" s="3" t="s">
        <v>15</v>
      </c>
      <c r="F3841" s="3">
        <v>0</v>
      </c>
      <c r="G3841" s="3" t="s">
        <v>189</v>
      </c>
    </row>
    <row r="3842" spans="2:7" hidden="1" x14ac:dyDescent="0.25">
      <c r="B3842" s="3" t="s">
        <v>188</v>
      </c>
      <c r="C3842" s="2">
        <v>41087.43472222222</v>
      </c>
      <c r="D3842" s="3" t="s">
        <v>10</v>
      </c>
      <c r="E3842" s="3" t="s">
        <v>11</v>
      </c>
      <c r="F3842" s="3">
        <v>0</v>
      </c>
      <c r="G3842" s="3" t="s">
        <v>189</v>
      </c>
    </row>
    <row r="3843" spans="2:7" hidden="1" x14ac:dyDescent="0.25">
      <c r="B3843" s="3" t="s">
        <v>188</v>
      </c>
      <c r="C3843" s="2">
        <v>41161.665972222225</v>
      </c>
      <c r="D3843" s="3" t="s">
        <v>33</v>
      </c>
      <c r="E3843" s="3" t="s">
        <v>34</v>
      </c>
      <c r="F3843" s="3">
        <v>0</v>
      </c>
      <c r="G3843" s="3" t="s">
        <v>189</v>
      </c>
    </row>
    <row r="3844" spans="2:7" hidden="1" x14ac:dyDescent="0.25">
      <c r="B3844" s="3" t="s">
        <v>188</v>
      </c>
      <c r="C3844" s="2">
        <v>41161.674305555556</v>
      </c>
      <c r="D3844" s="3" t="s">
        <v>33</v>
      </c>
      <c r="E3844" s="3" t="s">
        <v>34</v>
      </c>
      <c r="F3844" s="3">
        <v>0</v>
      </c>
      <c r="G3844" s="3" t="s">
        <v>189</v>
      </c>
    </row>
    <row r="3845" spans="2:7" hidden="1" x14ac:dyDescent="0.25">
      <c r="B3845" s="3" t="s">
        <v>188</v>
      </c>
      <c r="C3845" s="2">
        <v>41161.674305555556</v>
      </c>
      <c r="D3845" s="3" t="s">
        <v>33</v>
      </c>
      <c r="E3845" s="3" t="s">
        <v>34</v>
      </c>
      <c r="F3845" s="3">
        <v>0</v>
      </c>
      <c r="G3845" s="3" t="s">
        <v>189</v>
      </c>
    </row>
    <row r="3846" spans="2:7" hidden="1" x14ac:dyDescent="0.25">
      <c r="B3846" s="3" t="s">
        <v>188</v>
      </c>
      <c r="C3846" s="2">
        <v>41161.674305555556</v>
      </c>
      <c r="D3846" s="3" t="s">
        <v>33</v>
      </c>
      <c r="E3846" s="3" t="s">
        <v>34</v>
      </c>
      <c r="F3846" s="3">
        <v>0</v>
      </c>
      <c r="G3846" s="3" t="s">
        <v>189</v>
      </c>
    </row>
    <row r="3847" spans="2:7" hidden="1" x14ac:dyDescent="0.25">
      <c r="B3847" s="3" t="s">
        <v>188</v>
      </c>
      <c r="C3847" s="2">
        <v>41193.474305555559</v>
      </c>
      <c r="D3847" s="3" t="s">
        <v>33</v>
      </c>
      <c r="E3847" s="3" t="s">
        <v>34</v>
      </c>
      <c r="F3847" s="3">
        <v>0</v>
      </c>
      <c r="G3847" s="3" t="s">
        <v>189</v>
      </c>
    </row>
    <row r="3848" spans="2:7" hidden="1" x14ac:dyDescent="0.25">
      <c r="B3848" s="3" t="s">
        <v>188</v>
      </c>
      <c r="C3848" s="2">
        <v>41243.797222222223</v>
      </c>
      <c r="D3848" s="3" t="s">
        <v>7</v>
      </c>
      <c r="E3848" s="3" t="s">
        <v>62</v>
      </c>
      <c r="F3848" s="3">
        <v>0</v>
      </c>
      <c r="G3848" s="3" t="s">
        <v>189</v>
      </c>
    </row>
    <row r="3849" spans="2:7" x14ac:dyDescent="0.25">
      <c r="B3849" s="3" t="s">
        <v>188</v>
      </c>
      <c r="C3849" s="2">
        <v>41386.269444444442</v>
      </c>
      <c r="D3849" s="3" t="s">
        <v>7</v>
      </c>
      <c r="E3849" s="3" t="s">
        <v>16</v>
      </c>
      <c r="F3849" s="3">
        <v>0</v>
      </c>
      <c r="G3849" s="3" t="s">
        <v>189</v>
      </c>
    </row>
    <row r="3850" spans="2:7" hidden="1" x14ac:dyDescent="0.25">
      <c r="B3850" s="3" t="s">
        <v>188</v>
      </c>
      <c r="C3850" s="2">
        <v>41476.854861111111</v>
      </c>
      <c r="D3850" s="3" t="s">
        <v>10</v>
      </c>
      <c r="E3850" s="3" t="s">
        <v>11</v>
      </c>
      <c r="F3850" s="3">
        <v>0</v>
      </c>
      <c r="G3850" s="3" t="s">
        <v>189</v>
      </c>
    </row>
    <row r="3851" spans="2:7" x14ac:dyDescent="0.25">
      <c r="B3851" s="3" t="s">
        <v>188</v>
      </c>
      <c r="C3851" s="2">
        <v>41557.147222222222</v>
      </c>
      <c r="D3851" s="3" t="s">
        <v>33</v>
      </c>
      <c r="E3851" s="3" t="s">
        <v>135</v>
      </c>
      <c r="F3851" s="3">
        <v>0</v>
      </c>
      <c r="G3851" s="3" t="s">
        <v>189</v>
      </c>
    </row>
    <row r="3852" spans="2:7" hidden="1" x14ac:dyDescent="0.25">
      <c r="B3852" s="3" t="s">
        <v>188</v>
      </c>
      <c r="C3852" s="2">
        <v>41631.520138888889</v>
      </c>
      <c r="D3852" s="3" t="s">
        <v>10</v>
      </c>
      <c r="E3852" s="3" t="s">
        <v>11</v>
      </c>
      <c r="F3852" s="3">
        <v>0</v>
      </c>
      <c r="G3852" s="3" t="s">
        <v>189</v>
      </c>
    </row>
    <row r="3853" spans="2:7" hidden="1" x14ac:dyDescent="0.25">
      <c r="B3853" s="3" t="s">
        <v>188</v>
      </c>
      <c r="C3853" s="2">
        <v>41631.737500000003</v>
      </c>
      <c r="D3853" s="3" t="s">
        <v>10</v>
      </c>
      <c r="E3853" s="3" t="s">
        <v>11</v>
      </c>
      <c r="F3853" s="3">
        <v>0</v>
      </c>
      <c r="G3853" s="3" t="s">
        <v>189</v>
      </c>
    </row>
    <row r="3854" spans="2:7" hidden="1" x14ac:dyDescent="0.25">
      <c r="B3854" s="3" t="s">
        <v>188</v>
      </c>
      <c r="C3854" s="2">
        <v>41675.404861111114</v>
      </c>
      <c r="D3854" s="3" t="s">
        <v>10</v>
      </c>
      <c r="E3854" s="3" t="s">
        <v>11</v>
      </c>
      <c r="F3854" s="3">
        <v>0</v>
      </c>
      <c r="G3854" s="3" t="s">
        <v>189</v>
      </c>
    </row>
    <row r="3855" spans="2:7" hidden="1" x14ac:dyDescent="0.25">
      <c r="B3855" s="3" t="s">
        <v>188</v>
      </c>
      <c r="C3855" s="2">
        <v>41676.947222222225</v>
      </c>
      <c r="D3855" s="3" t="s">
        <v>7</v>
      </c>
      <c r="E3855" s="3" t="s">
        <v>62</v>
      </c>
      <c r="F3855" s="3">
        <v>0</v>
      </c>
      <c r="G3855" s="3" t="s">
        <v>189</v>
      </c>
    </row>
    <row r="3856" spans="2:7" hidden="1" x14ac:dyDescent="0.25">
      <c r="B3856" s="3" t="s">
        <v>188</v>
      </c>
      <c r="C3856" s="2">
        <v>41789.400694444441</v>
      </c>
      <c r="D3856" s="3" t="s">
        <v>7</v>
      </c>
      <c r="E3856" s="3" t="s">
        <v>14</v>
      </c>
      <c r="F3856" s="3">
        <v>0</v>
      </c>
      <c r="G3856" s="3" t="s">
        <v>189</v>
      </c>
    </row>
    <row r="3857" spans="2:7" x14ac:dyDescent="0.25">
      <c r="B3857" s="3" t="s">
        <v>188</v>
      </c>
      <c r="C3857" s="2">
        <v>41822.652777777781</v>
      </c>
      <c r="D3857" s="3" t="s">
        <v>15</v>
      </c>
      <c r="E3857" s="3" t="s">
        <v>15</v>
      </c>
      <c r="F3857" s="3">
        <v>1</v>
      </c>
      <c r="G3857" s="3" t="s">
        <v>189</v>
      </c>
    </row>
    <row r="3858" spans="2:7" x14ac:dyDescent="0.25">
      <c r="B3858" s="3" t="s">
        <v>188</v>
      </c>
      <c r="C3858" s="2">
        <v>41935.418749999997</v>
      </c>
      <c r="D3858" s="3" t="s">
        <v>15</v>
      </c>
      <c r="E3858" s="3" t="s">
        <v>15</v>
      </c>
      <c r="F3858" s="3">
        <v>0</v>
      </c>
      <c r="G3858" s="3" t="s">
        <v>189</v>
      </c>
    </row>
    <row r="3859" spans="2:7" hidden="1" x14ac:dyDescent="0.25">
      <c r="B3859" s="3" t="s">
        <v>188</v>
      </c>
      <c r="C3859" s="2">
        <v>41976.311805555553</v>
      </c>
      <c r="D3859" s="3" t="s">
        <v>7</v>
      </c>
      <c r="E3859" s="3" t="s">
        <v>62</v>
      </c>
      <c r="F3859" s="3">
        <v>0</v>
      </c>
      <c r="G3859" s="3" t="s">
        <v>189</v>
      </c>
    </row>
    <row r="3860" spans="2:7" x14ac:dyDescent="0.25">
      <c r="B3860" s="3" t="s">
        <v>188</v>
      </c>
      <c r="C3860" s="2">
        <v>41985.531944444447</v>
      </c>
      <c r="D3860" s="3" t="s">
        <v>15</v>
      </c>
      <c r="E3860" s="3" t="s">
        <v>15</v>
      </c>
      <c r="F3860" s="3">
        <v>0</v>
      </c>
      <c r="G3860" s="3" t="s">
        <v>189</v>
      </c>
    </row>
    <row r="3861" spans="2:7" x14ac:dyDescent="0.25">
      <c r="B3861" s="3" t="s">
        <v>188</v>
      </c>
      <c r="C3861" s="2">
        <v>42059.282638888886</v>
      </c>
      <c r="D3861" s="3" t="s">
        <v>7</v>
      </c>
      <c r="E3861" s="3" t="s">
        <v>81</v>
      </c>
      <c r="F3861" s="3">
        <v>0</v>
      </c>
      <c r="G3861" s="3" t="s">
        <v>189</v>
      </c>
    </row>
    <row r="3862" spans="2:7" x14ac:dyDescent="0.25">
      <c r="B3862" s="3" t="s">
        <v>197</v>
      </c>
      <c r="C3862" s="2">
        <v>38374.305555555555</v>
      </c>
      <c r="D3862" s="3" t="s">
        <v>15</v>
      </c>
      <c r="E3862" s="3" t="s">
        <v>15</v>
      </c>
      <c r="F3862" s="3">
        <v>0</v>
      </c>
      <c r="G3862" s="3" t="s">
        <v>194</v>
      </c>
    </row>
    <row r="3863" spans="2:7" x14ac:dyDescent="0.25">
      <c r="B3863" s="3" t="s">
        <v>197</v>
      </c>
      <c r="C3863" s="2">
        <v>38777.418055555558</v>
      </c>
      <c r="D3863" s="3" t="s">
        <v>7</v>
      </c>
      <c r="E3863" s="3" t="s">
        <v>81</v>
      </c>
      <c r="F3863" s="3">
        <v>0</v>
      </c>
      <c r="G3863" s="3" t="s">
        <v>194</v>
      </c>
    </row>
    <row r="3864" spans="2:7" x14ac:dyDescent="0.25">
      <c r="B3864" s="3" t="s">
        <v>197</v>
      </c>
      <c r="C3864" s="2">
        <v>38805.676388888889</v>
      </c>
      <c r="D3864" s="3" t="s">
        <v>33</v>
      </c>
      <c r="E3864" s="3" t="s">
        <v>135</v>
      </c>
      <c r="F3864" s="3">
        <v>0</v>
      </c>
      <c r="G3864" s="3" t="s">
        <v>194</v>
      </c>
    </row>
    <row r="3865" spans="2:7" x14ac:dyDescent="0.25">
      <c r="B3865" s="3" t="s">
        <v>197</v>
      </c>
      <c r="C3865" s="2">
        <v>38874.236805555556</v>
      </c>
      <c r="D3865" s="3" t="s">
        <v>15</v>
      </c>
      <c r="E3865" s="3" t="s">
        <v>15</v>
      </c>
      <c r="F3865" s="3">
        <v>0</v>
      </c>
      <c r="G3865" s="3" t="s">
        <v>194</v>
      </c>
    </row>
    <row r="3866" spans="2:7" hidden="1" x14ac:dyDescent="0.25">
      <c r="B3866" s="3" t="s">
        <v>197</v>
      </c>
      <c r="C3866" s="2">
        <v>38904.628472222219</v>
      </c>
      <c r="D3866" s="3" t="s">
        <v>10</v>
      </c>
      <c r="E3866" s="3" t="s">
        <v>85</v>
      </c>
      <c r="F3866" s="3">
        <v>1</v>
      </c>
      <c r="G3866" s="3" t="s">
        <v>194</v>
      </c>
    </row>
    <row r="3867" spans="2:7" hidden="1" x14ac:dyDescent="0.25">
      <c r="B3867" s="3" t="s">
        <v>197</v>
      </c>
      <c r="C3867" s="2">
        <v>38942.545138888891</v>
      </c>
      <c r="D3867" s="3" t="s">
        <v>10</v>
      </c>
      <c r="E3867" s="3" t="s">
        <v>85</v>
      </c>
      <c r="F3867" s="3">
        <v>0</v>
      </c>
      <c r="G3867" s="3" t="s">
        <v>194</v>
      </c>
    </row>
    <row r="3868" spans="2:7" x14ac:dyDescent="0.25">
      <c r="B3868" s="3" t="s">
        <v>197</v>
      </c>
      <c r="C3868" s="2">
        <v>39021.440972222219</v>
      </c>
      <c r="D3868" s="3" t="s">
        <v>7</v>
      </c>
      <c r="E3868" s="3" t="s">
        <v>8</v>
      </c>
      <c r="F3868" s="3">
        <v>0</v>
      </c>
      <c r="G3868" s="3" t="s">
        <v>194</v>
      </c>
    </row>
    <row r="3869" spans="2:7" x14ac:dyDescent="0.25">
      <c r="B3869" s="3" t="s">
        <v>197</v>
      </c>
      <c r="C3869" s="2">
        <v>39061.617361111108</v>
      </c>
      <c r="D3869" s="3" t="s">
        <v>33</v>
      </c>
      <c r="E3869" s="3" t="s">
        <v>135</v>
      </c>
      <c r="F3869" s="3">
        <v>0</v>
      </c>
      <c r="G3869" s="3" t="s">
        <v>194</v>
      </c>
    </row>
    <row r="3870" spans="2:7" x14ac:dyDescent="0.25">
      <c r="B3870" s="3" t="s">
        <v>197</v>
      </c>
      <c r="C3870" s="2">
        <v>39144.56527777778</v>
      </c>
      <c r="D3870" s="3" t="s">
        <v>33</v>
      </c>
      <c r="E3870" s="3" t="s">
        <v>135</v>
      </c>
      <c r="F3870" s="3">
        <v>0</v>
      </c>
      <c r="G3870" s="3" t="s">
        <v>194</v>
      </c>
    </row>
    <row r="3871" spans="2:7" hidden="1" x14ac:dyDescent="0.25">
      <c r="B3871" s="3" t="s">
        <v>197</v>
      </c>
      <c r="C3871" s="2">
        <v>39144.702777777777</v>
      </c>
      <c r="D3871" s="3" t="s">
        <v>12</v>
      </c>
      <c r="E3871" s="3" t="s">
        <v>13</v>
      </c>
      <c r="F3871" s="3">
        <v>0</v>
      </c>
      <c r="G3871" s="3" t="s">
        <v>194</v>
      </c>
    </row>
    <row r="3872" spans="2:7" hidden="1" x14ac:dyDescent="0.25">
      <c r="B3872" s="3" t="s">
        <v>197</v>
      </c>
      <c r="C3872" s="2">
        <v>39145.482638888891</v>
      </c>
      <c r="D3872" s="3" t="s">
        <v>12</v>
      </c>
      <c r="E3872" s="3" t="s">
        <v>13</v>
      </c>
      <c r="F3872" s="3">
        <v>0</v>
      </c>
      <c r="G3872" s="3" t="s">
        <v>194</v>
      </c>
    </row>
    <row r="3873" spans="2:7" hidden="1" x14ac:dyDescent="0.25">
      <c r="B3873" s="3" t="s">
        <v>197</v>
      </c>
      <c r="C3873" s="2">
        <v>39241.696527777778</v>
      </c>
      <c r="D3873" s="3" t="s">
        <v>10</v>
      </c>
      <c r="E3873" s="3" t="s">
        <v>72</v>
      </c>
      <c r="F3873" s="3">
        <v>0</v>
      </c>
      <c r="G3873" s="3" t="s">
        <v>194</v>
      </c>
    </row>
    <row r="3874" spans="2:7" x14ac:dyDescent="0.25">
      <c r="B3874" s="3" t="s">
        <v>197</v>
      </c>
      <c r="C3874" s="2">
        <v>39377.539583333331</v>
      </c>
      <c r="D3874" s="3" t="s">
        <v>33</v>
      </c>
      <c r="E3874" s="3" t="s">
        <v>135</v>
      </c>
      <c r="F3874" s="3">
        <v>0</v>
      </c>
      <c r="G3874" s="3" t="s">
        <v>194</v>
      </c>
    </row>
    <row r="3875" spans="2:7" x14ac:dyDescent="0.25">
      <c r="B3875" s="3" t="s">
        <v>197</v>
      </c>
      <c r="C3875" s="2">
        <v>39378.603472222225</v>
      </c>
      <c r="D3875" s="3" t="s">
        <v>33</v>
      </c>
      <c r="E3875" s="3" t="s">
        <v>135</v>
      </c>
      <c r="F3875" s="3">
        <v>0</v>
      </c>
      <c r="G3875" s="3" t="s">
        <v>194</v>
      </c>
    </row>
    <row r="3876" spans="2:7" x14ac:dyDescent="0.25">
      <c r="B3876" s="3" t="s">
        <v>197</v>
      </c>
      <c r="C3876" s="2">
        <v>39378.683333333334</v>
      </c>
      <c r="D3876" s="3" t="s">
        <v>33</v>
      </c>
      <c r="E3876" s="3" t="s">
        <v>135</v>
      </c>
      <c r="F3876" s="3">
        <v>0</v>
      </c>
      <c r="G3876" s="3" t="s">
        <v>194</v>
      </c>
    </row>
    <row r="3877" spans="2:7" x14ac:dyDescent="0.25">
      <c r="B3877" s="3" t="s">
        <v>197</v>
      </c>
      <c r="C3877" s="2">
        <v>39421.341666666667</v>
      </c>
      <c r="D3877" s="3" t="s">
        <v>15</v>
      </c>
      <c r="E3877" s="3" t="s">
        <v>15</v>
      </c>
      <c r="F3877" s="3">
        <v>0</v>
      </c>
      <c r="G3877" s="3" t="s">
        <v>194</v>
      </c>
    </row>
    <row r="3878" spans="2:7" hidden="1" x14ac:dyDescent="0.25">
      <c r="B3878" s="3" t="s">
        <v>197</v>
      </c>
      <c r="C3878" s="2">
        <v>39423.25277777778</v>
      </c>
      <c r="D3878" s="3" t="s">
        <v>7</v>
      </c>
      <c r="E3878" s="3" t="s">
        <v>62</v>
      </c>
      <c r="F3878" s="3">
        <v>0</v>
      </c>
      <c r="G3878" s="3" t="s">
        <v>194</v>
      </c>
    </row>
    <row r="3879" spans="2:7" x14ac:dyDescent="0.25">
      <c r="B3879" s="3" t="s">
        <v>197</v>
      </c>
      <c r="C3879" s="2">
        <v>39447.847916666666</v>
      </c>
      <c r="D3879" s="3" t="s">
        <v>33</v>
      </c>
      <c r="E3879" s="3" t="s">
        <v>37</v>
      </c>
      <c r="F3879" s="3">
        <v>0</v>
      </c>
      <c r="G3879" s="3" t="s">
        <v>194</v>
      </c>
    </row>
    <row r="3880" spans="2:7" x14ac:dyDescent="0.25">
      <c r="B3880" s="3" t="s">
        <v>197</v>
      </c>
      <c r="C3880" s="2">
        <v>39448.365277777775</v>
      </c>
      <c r="D3880" s="3" t="s">
        <v>33</v>
      </c>
      <c r="E3880" s="3" t="s">
        <v>37</v>
      </c>
      <c r="F3880" s="3">
        <v>0</v>
      </c>
      <c r="G3880" s="3" t="s">
        <v>194</v>
      </c>
    </row>
    <row r="3881" spans="2:7" hidden="1" x14ac:dyDescent="0.25">
      <c r="B3881" s="3" t="s">
        <v>197</v>
      </c>
      <c r="C3881" s="2">
        <v>40077.456944444442</v>
      </c>
      <c r="D3881" s="3" t="s">
        <v>10</v>
      </c>
      <c r="E3881" s="3" t="s">
        <v>85</v>
      </c>
      <c r="F3881" s="3">
        <v>0</v>
      </c>
      <c r="G3881" s="3" t="s">
        <v>194</v>
      </c>
    </row>
    <row r="3882" spans="2:7" hidden="1" x14ac:dyDescent="0.25">
      <c r="B3882" s="3" t="s">
        <v>197</v>
      </c>
      <c r="C3882" s="2">
        <v>40099.059027777781</v>
      </c>
      <c r="D3882" s="3" t="s">
        <v>10</v>
      </c>
      <c r="E3882" s="3" t="s">
        <v>85</v>
      </c>
      <c r="F3882" s="3">
        <v>0</v>
      </c>
      <c r="G3882" s="3" t="s">
        <v>194</v>
      </c>
    </row>
    <row r="3883" spans="2:7" x14ac:dyDescent="0.25">
      <c r="B3883" s="3" t="s">
        <v>197</v>
      </c>
      <c r="C3883" s="2">
        <v>40115.955555555556</v>
      </c>
      <c r="D3883" s="3" t="s">
        <v>7</v>
      </c>
      <c r="E3883" s="3" t="s">
        <v>8</v>
      </c>
      <c r="F3883" s="3">
        <v>0</v>
      </c>
      <c r="G3883" s="3" t="s">
        <v>194</v>
      </c>
    </row>
    <row r="3884" spans="2:7" hidden="1" x14ac:dyDescent="0.25">
      <c r="B3884" s="3" t="s">
        <v>197</v>
      </c>
      <c r="C3884" s="2">
        <v>40167.46597222222</v>
      </c>
      <c r="D3884" s="3" t="s">
        <v>12</v>
      </c>
      <c r="E3884" s="3" t="s">
        <v>13</v>
      </c>
      <c r="F3884" s="3">
        <v>0</v>
      </c>
      <c r="G3884" s="3" t="s">
        <v>194</v>
      </c>
    </row>
    <row r="3885" spans="2:7" x14ac:dyDescent="0.25">
      <c r="B3885" s="3" t="s">
        <v>197</v>
      </c>
      <c r="C3885" s="2">
        <v>40199.65902777778</v>
      </c>
      <c r="D3885" s="3" t="s">
        <v>33</v>
      </c>
      <c r="E3885" s="3" t="s">
        <v>37</v>
      </c>
      <c r="F3885" s="3">
        <v>0</v>
      </c>
      <c r="G3885" s="3" t="s">
        <v>194</v>
      </c>
    </row>
    <row r="3886" spans="2:7" x14ac:dyDescent="0.25">
      <c r="B3886" s="3" t="s">
        <v>197</v>
      </c>
      <c r="C3886" s="2">
        <v>40283.544444444444</v>
      </c>
      <c r="D3886" s="3" t="s">
        <v>7</v>
      </c>
      <c r="E3886" s="3" t="s">
        <v>82</v>
      </c>
      <c r="F3886" s="3">
        <v>0</v>
      </c>
      <c r="G3886" s="3" t="s">
        <v>194</v>
      </c>
    </row>
    <row r="3887" spans="2:7" x14ac:dyDescent="0.25">
      <c r="B3887" s="3" t="s">
        <v>197</v>
      </c>
      <c r="C3887" s="2">
        <v>40326.697222222225</v>
      </c>
      <c r="D3887" s="3" t="s">
        <v>7</v>
      </c>
      <c r="E3887" s="3" t="s">
        <v>8</v>
      </c>
      <c r="F3887" s="3">
        <v>0</v>
      </c>
      <c r="G3887" s="3" t="s">
        <v>194</v>
      </c>
    </row>
    <row r="3888" spans="2:7" hidden="1" x14ac:dyDescent="0.25">
      <c r="B3888" s="3" t="s">
        <v>197</v>
      </c>
      <c r="C3888" s="2">
        <v>40356.568055555559</v>
      </c>
      <c r="D3888" s="3" t="s">
        <v>10</v>
      </c>
      <c r="E3888" s="3" t="s">
        <v>85</v>
      </c>
      <c r="F3888" s="3">
        <v>0</v>
      </c>
      <c r="G3888" s="3" t="s">
        <v>194</v>
      </c>
    </row>
    <row r="3889" spans="2:7" hidden="1" x14ac:dyDescent="0.25">
      <c r="B3889" s="3" t="s">
        <v>197</v>
      </c>
      <c r="C3889" s="2">
        <v>40415.588888888888</v>
      </c>
      <c r="D3889" s="3" t="s">
        <v>33</v>
      </c>
      <c r="E3889" s="3" t="s">
        <v>34</v>
      </c>
      <c r="F3889" s="3">
        <v>0</v>
      </c>
      <c r="G3889" s="3" t="s">
        <v>194</v>
      </c>
    </row>
    <row r="3890" spans="2:7" hidden="1" x14ac:dyDescent="0.25">
      <c r="B3890" s="3" t="s">
        <v>197</v>
      </c>
      <c r="C3890" s="2">
        <v>40512.611805555556</v>
      </c>
      <c r="D3890" s="3" t="s">
        <v>12</v>
      </c>
      <c r="E3890" s="3" t="s">
        <v>80</v>
      </c>
      <c r="F3890" s="3">
        <v>0</v>
      </c>
      <c r="G3890" s="3" t="s">
        <v>194</v>
      </c>
    </row>
    <row r="3891" spans="2:7" x14ac:dyDescent="0.25">
      <c r="B3891" s="3" t="s">
        <v>197</v>
      </c>
      <c r="C3891" s="2">
        <v>40566.34097222222</v>
      </c>
      <c r="D3891" s="3" t="s">
        <v>33</v>
      </c>
      <c r="E3891" s="3" t="s">
        <v>37</v>
      </c>
      <c r="F3891" s="3">
        <v>0</v>
      </c>
      <c r="G3891" s="3" t="s">
        <v>194</v>
      </c>
    </row>
    <row r="3892" spans="2:7" x14ac:dyDescent="0.25">
      <c r="B3892" s="3" t="s">
        <v>197</v>
      </c>
      <c r="C3892" s="2">
        <v>40691.731944444444</v>
      </c>
      <c r="D3892" s="3" t="s">
        <v>15</v>
      </c>
      <c r="E3892" s="3" t="s">
        <v>15</v>
      </c>
      <c r="F3892" s="3">
        <v>0</v>
      </c>
      <c r="G3892" s="3" t="s">
        <v>194</v>
      </c>
    </row>
    <row r="3893" spans="2:7" x14ac:dyDescent="0.25">
      <c r="B3893" s="3" t="s">
        <v>197</v>
      </c>
      <c r="C3893" s="2">
        <v>40759.613194444442</v>
      </c>
      <c r="D3893" s="3" t="s">
        <v>15</v>
      </c>
      <c r="E3893" s="3" t="s">
        <v>15</v>
      </c>
      <c r="F3893" s="3">
        <v>0</v>
      </c>
      <c r="G3893" s="3" t="s">
        <v>194</v>
      </c>
    </row>
    <row r="3894" spans="2:7" hidden="1" x14ac:dyDescent="0.25">
      <c r="B3894" s="3" t="s">
        <v>197</v>
      </c>
      <c r="C3894" s="2">
        <v>40916.541666666664</v>
      </c>
      <c r="D3894" s="3" t="s">
        <v>12</v>
      </c>
      <c r="E3894" s="3" t="s">
        <v>71</v>
      </c>
      <c r="F3894" s="3">
        <v>0</v>
      </c>
      <c r="G3894" s="3" t="s">
        <v>194</v>
      </c>
    </row>
    <row r="3895" spans="2:7" hidden="1" x14ac:dyDescent="0.25">
      <c r="B3895" s="3" t="s">
        <v>197</v>
      </c>
      <c r="C3895" s="2">
        <v>40982.472916666666</v>
      </c>
      <c r="D3895" s="3" t="s">
        <v>10</v>
      </c>
      <c r="E3895" s="3" t="s">
        <v>11</v>
      </c>
      <c r="F3895" s="3">
        <v>0</v>
      </c>
      <c r="G3895" s="3" t="s">
        <v>194</v>
      </c>
    </row>
    <row r="3896" spans="2:7" hidden="1" x14ac:dyDescent="0.25">
      <c r="B3896" s="3" t="s">
        <v>197</v>
      </c>
      <c r="C3896" s="2">
        <v>41012.754861111112</v>
      </c>
      <c r="D3896" s="3" t="s">
        <v>33</v>
      </c>
      <c r="E3896" s="3" t="s">
        <v>34</v>
      </c>
      <c r="F3896" s="3">
        <v>0</v>
      </c>
      <c r="G3896" s="3" t="s">
        <v>194</v>
      </c>
    </row>
    <row r="3897" spans="2:7" hidden="1" x14ac:dyDescent="0.25">
      <c r="B3897" s="3" t="s">
        <v>197</v>
      </c>
      <c r="C3897" s="2">
        <v>41108.604166666664</v>
      </c>
      <c r="D3897" s="3" t="s">
        <v>10</v>
      </c>
      <c r="E3897" s="3" t="s">
        <v>11</v>
      </c>
      <c r="F3897" s="3">
        <v>0</v>
      </c>
      <c r="G3897" s="3" t="s">
        <v>194</v>
      </c>
    </row>
    <row r="3898" spans="2:7" x14ac:dyDescent="0.25">
      <c r="B3898" s="3" t="s">
        <v>197</v>
      </c>
      <c r="C3898" s="2">
        <v>41162.804166666669</v>
      </c>
      <c r="D3898" s="3" t="s">
        <v>7</v>
      </c>
      <c r="E3898" s="3" t="s">
        <v>136</v>
      </c>
      <c r="F3898" s="3">
        <v>0</v>
      </c>
      <c r="G3898" s="3" t="s">
        <v>194</v>
      </c>
    </row>
    <row r="3899" spans="2:7" hidden="1" x14ac:dyDescent="0.25">
      <c r="B3899" s="3" t="s">
        <v>197</v>
      </c>
      <c r="C3899" s="2">
        <v>41256.603472222225</v>
      </c>
      <c r="D3899" s="3" t="s">
        <v>33</v>
      </c>
      <c r="E3899" s="3" t="s">
        <v>34</v>
      </c>
      <c r="F3899" s="3">
        <v>0</v>
      </c>
      <c r="G3899" s="3" t="s">
        <v>194</v>
      </c>
    </row>
    <row r="3900" spans="2:7" hidden="1" x14ac:dyDescent="0.25">
      <c r="B3900" s="3" t="s">
        <v>197</v>
      </c>
      <c r="C3900" s="2">
        <v>41363.751388888886</v>
      </c>
      <c r="D3900" s="3" t="s">
        <v>7</v>
      </c>
      <c r="E3900" s="3" t="s">
        <v>62</v>
      </c>
      <c r="F3900" s="3">
        <v>0</v>
      </c>
      <c r="G3900" s="3" t="s">
        <v>194</v>
      </c>
    </row>
    <row r="3901" spans="2:7" hidden="1" x14ac:dyDescent="0.25">
      <c r="B3901" s="3" t="s">
        <v>197</v>
      </c>
      <c r="C3901" s="2">
        <v>41387.628472222219</v>
      </c>
      <c r="D3901" s="3" t="s">
        <v>10</v>
      </c>
      <c r="E3901" s="3" t="s">
        <v>11</v>
      </c>
      <c r="F3901" s="3">
        <v>0</v>
      </c>
      <c r="G3901" s="3" t="s">
        <v>194</v>
      </c>
    </row>
    <row r="3902" spans="2:7" hidden="1" x14ac:dyDescent="0.25">
      <c r="B3902" s="3" t="s">
        <v>197</v>
      </c>
      <c r="C3902" s="2">
        <v>41556.946527777778</v>
      </c>
      <c r="D3902" s="3" t="s">
        <v>33</v>
      </c>
      <c r="E3902" s="3" t="s">
        <v>34</v>
      </c>
      <c r="F3902" s="3">
        <v>0</v>
      </c>
      <c r="G3902" s="3" t="s">
        <v>194</v>
      </c>
    </row>
    <row r="3903" spans="2:7" hidden="1" x14ac:dyDescent="0.25">
      <c r="B3903" s="3" t="s">
        <v>197</v>
      </c>
      <c r="C3903" s="2">
        <v>41559.508333333331</v>
      </c>
      <c r="D3903" s="3" t="s">
        <v>12</v>
      </c>
      <c r="E3903" s="3" t="s">
        <v>13</v>
      </c>
      <c r="F3903" s="3">
        <v>0</v>
      </c>
      <c r="G3903" s="3" t="s">
        <v>194</v>
      </c>
    </row>
    <row r="3904" spans="2:7" x14ac:dyDescent="0.25">
      <c r="B3904" s="3" t="s">
        <v>197</v>
      </c>
      <c r="C3904" s="2">
        <v>41707.529861111114</v>
      </c>
      <c r="D3904" s="3" t="s">
        <v>7</v>
      </c>
      <c r="E3904" s="3" t="s">
        <v>19</v>
      </c>
      <c r="F3904" s="3">
        <v>0</v>
      </c>
      <c r="G3904" s="3" t="s">
        <v>194</v>
      </c>
    </row>
    <row r="3905" spans="2:7" x14ac:dyDescent="0.25">
      <c r="B3905" s="3" t="s">
        <v>197</v>
      </c>
      <c r="C3905" s="2">
        <v>41773.370833333334</v>
      </c>
      <c r="D3905" s="3" t="s">
        <v>33</v>
      </c>
      <c r="E3905" s="3" t="s">
        <v>135</v>
      </c>
      <c r="F3905" s="3">
        <v>0</v>
      </c>
      <c r="G3905" s="3" t="s">
        <v>194</v>
      </c>
    </row>
    <row r="3906" spans="2:7" hidden="1" x14ac:dyDescent="0.25">
      <c r="B3906" s="3" t="s">
        <v>197</v>
      </c>
      <c r="C3906" s="2">
        <v>41976.079861111109</v>
      </c>
      <c r="D3906" s="3" t="s">
        <v>7</v>
      </c>
      <c r="E3906" s="3" t="s">
        <v>62</v>
      </c>
      <c r="F3906" s="3">
        <v>0</v>
      </c>
      <c r="G3906" s="3" t="s">
        <v>194</v>
      </c>
    </row>
    <row r="3907" spans="2:7" hidden="1" x14ac:dyDescent="0.25">
      <c r="B3907" s="3" t="s">
        <v>24</v>
      </c>
      <c r="C3907" s="2">
        <v>38648.306250000001</v>
      </c>
      <c r="D3907" s="3" t="s">
        <v>12</v>
      </c>
      <c r="E3907" s="3" t="s">
        <v>13</v>
      </c>
      <c r="F3907" s="3">
        <v>0</v>
      </c>
      <c r="G3907" s="3" t="s">
        <v>9</v>
      </c>
    </row>
    <row r="3908" spans="2:7" x14ac:dyDescent="0.25">
      <c r="B3908" s="3" t="s">
        <v>24</v>
      </c>
      <c r="C3908" s="2">
        <v>39319.408333333333</v>
      </c>
      <c r="D3908" s="3" t="s">
        <v>15</v>
      </c>
      <c r="E3908" s="3" t="s">
        <v>15</v>
      </c>
      <c r="F3908" s="3">
        <v>0</v>
      </c>
      <c r="G3908" s="3" t="s">
        <v>9</v>
      </c>
    </row>
    <row r="3909" spans="2:7" hidden="1" x14ac:dyDescent="0.25">
      <c r="B3909" s="3" t="s">
        <v>24</v>
      </c>
      <c r="C3909" s="2">
        <v>39498.394444444442</v>
      </c>
      <c r="D3909" s="3" t="s">
        <v>10</v>
      </c>
      <c r="E3909" s="3" t="s">
        <v>85</v>
      </c>
      <c r="F3909" s="3">
        <v>0</v>
      </c>
      <c r="G3909" s="3" t="s">
        <v>9</v>
      </c>
    </row>
    <row r="3910" spans="2:7" hidden="1" x14ac:dyDescent="0.25">
      <c r="B3910" s="3" t="s">
        <v>24</v>
      </c>
      <c r="C3910" s="2">
        <v>39567.067361111112</v>
      </c>
      <c r="D3910" s="3" t="s">
        <v>12</v>
      </c>
      <c r="E3910" s="3" t="s">
        <v>13</v>
      </c>
      <c r="F3910" s="3">
        <v>0</v>
      </c>
      <c r="G3910" s="3" t="s">
        <v>9</v>
      </c>
    </row>
    <row r="3911" spans="2:7" hidden="1" x14ac:dyDescent="0.25">
      <c r="B3911" s="3" t="s">
        <v>24</v>
      </c>
      <c r="C3911" s="2">
        <v>39724.084722222222</v>
      </c>
      <c r="D3911" s="3" t="s">
        <v>12</v>
      </c>
      <c r="E3911" s="3" t="s">
        <v>13</v>
      </c>
      <c r="F3911" s="3">
        <v>0</v>
      </c>
      <c r="G3911" s="3" t="s">
        <v>9</v>
      </c>
    </row>
    <row r="3912" spans="2:7" hidden="1" x14ac:dyDescent="0.25">
      <c r="B3912" s="3" t="s">
        <v>24</v>
      </c>
      <c r="C3912" s="2">
        <v>40083.648611111108</v>
      </c>
      <c r="D3912" s="3" t="s">
        <v>10</v>
      </c>
      <c r="E3912" s="3" t="s">
        <v>85</v>
      </c>
      <c r="F3912" s="3">
        <v>0</v>
      </c>
      <c r="G3912" s="3" t="s">
        <v>9</v>
      </c>
    </row>
    <row r="3913" spans="2:7" hidden="1" x14ac:dyDescent="0.25">
      <c r="B3913" s="3" t="s">
        <v>24</v>
      </c>
      <c r="C3913" s="2">
        <v>40158.695138888892</v>
      </c>
      <c r="D3913" s="3" t="s">
        <v>7</v>
      </c>
      <c r="E3913" s="3" t="s">
        <v>87</v>
      </c>
      <c r="F3913" s="3">
        <v>0</v>
      </c>
      <c r="G3913" s="3" t="s">
        <v>9</v>
      </c>
    </row>
    <row r="3914" spans="2:7" x14ac:dyDescent="0.25">
      <c r="B3914" s="3" t="s">
        <v>24</v>
      </c>
      <c r="C3914" s="2">
        <v>40197.577777777777</v>
      </c>
      <c r="D3914" s="3" t="s">
        <v>33</v>
      </c>
      <c r="E3914" s="3" t="s">
        <v>135</v>
      </c>
      <c r="F3914" s="3">
        <v>0</v>
      </c>
      <c r="G3914" s="3" t="s">
        <v>9</v>
      </c>
    </row>
    <row r="3915" spans="2:7" hidden="1" x14ac:dyDescent="0.25">
      <c r="B3915" s="3" t="s">
        <v>24</v>
      </c>
      <c r="C3915" s="2">
        <v>41540.361111111109</v>
      </c>
      <c r="D3915" s="3" t="s">
        <v>12</v>
      </c>
      <c r="E3915" s="3" t="s">
        <v>13</v>
      </c>
      <c r="F3915" s="3">
        <v>0</v>
      </c>
      <c r="G3915" s="3" t="s">
        <v>9</v>
      </c>
    </row>
    <row r="3916" spans="2:7" hidden="1" x14ac:dyDescent="0.25">
      <c r="B3916" s="3" t="s">
        <v>169</v>
      </c>
      <c r="C3916" s="2">
        <v>38442.387499999997</v>
      </c>
      <c r="D3916" s="3" t="s">
        <v>33</v>
      </c>
      <c r="E3916" s="3" t="s">
        <v>178</v>
      </c>
      <c r="F3916" s="3">
        <v>0</v>
      </c>
      <c r="G3916" s="3" t="s">
        <v>170</v>
      </c>
    </row>
    <row r="3917" spans="2:7" x14ac:dyDescent="0.25">
      <c r="B3917" s="3" t="s">
        <v>169</v>
      </c>
      <c r="C3917" s="2">
        <v>38487.020138888889</v>
      </c>
      <c r="D3917" s="3" t="s">
        <v>15</v>
      </c>
      <c r="E3917" s="3" t="s">
        <v>15</v>
      </c>
      <c r="F3917" s="3">
        <v>0</v>
      </c>
      <c r="G3917" s="3" t="s">
        <v>170</v>
      </c>
    </row>
    <row r="3918" spans="2:7" hidden="1" x14ac:dyDescent="0.25">
      <c r="B3918" s="3" t="s">
        <v>169</v>
      </c>
      <c r="C3918" s="2">
        <v>38556.400000000001</v>
      </c>
      <c r="D3918" s="3" t="s">
        <v>33</v>
      </c>
      <c r="E3918" s="3" t="s">
        <v>34</v>
      </c>
      <c r="F3918" s="3">
        <v>0</v>
      </c>
      <c r="G3918" s="3" t="s">
        <v>170</v>
      </c>
    </row>
    <row r="3919" spans="2:7" hidden="1" x14ac:dyDescent="0.25">
      <c r="B3919" s="3" t="s">
        <v>169</v>
      </c>
      <c r="C3919" s="2">
        <v>38770.508333333331</v>
      </c>
      <c r="D3919" s="3" t="s">
        <v>12</v>
      </c>
      <c r="E3919" s="3" t="s">
        <v>80</v>
      </c>
      <c r="F3919" s="3">
        <v>0</v>
      </c>
      <c r="G3919" s="3" t="s">
        <v>170</v>
      </c>
    </row>
    <row r="3920" spans="2:7" x14ac:dyDescent="0.25">
      <c r="B3920" s="3" t="s">
        <v>169</v>
      </c>
      <c r="C3920" s="2">
        <v>38786.949305555558</v>
      </c>
      <c r="D3920" s="3" t="s">
        <v>33</v>
      </c>
      <c r="E3920" s="3" t="s">
        <v>37</v>
      </c>
      <c r="F3920" s="3">
        <v>0</v>
      </c>
      <c r="G3920" s="3" t="s">
        <v>170</v>
      </c>
    </row>
    <row r="3921" spans="2:7" x14ac:dyDescent="0.25">
      <c r="B3921" s="3" t="s">
        <v>169</v>
      </c>
      <c r="C3921" s="2">
        <v>38818.640972222223</v>
      </c>
      <c r="D3921" s="3" t="s">
        <v>15</v>
      </c>
      <c r="E3921" s="3" t="s">
        <v>15</v>
      </c>
      <c r="F3921" s="3">
        <v>0</v>
      </c>
      <c r="G3921" s="3" t="s">
        <v>170</v>
      </c>
    </row>
    <row r="3922" spans="2:7" x14ac:dyDescent="0.25">
      <c r="B3922" s="3" t="s">
        <v>169</v>
      </c>
      <c r="C3922" s="2">
        <v>38820.558333333334</v>
      </c>
      <c r="D3922" s="3" t="s">
        <v>15</v>
      </c>
      <c r="E3922" s="3" t="s">
        <v>15</v>
      </c>
      <c r="F3922" s="3">
        <v>0</v>
      </c>
      <c r="G3922" s="3" t="s">
        <v>170</v>
      </c>
    </row>
    <row r="3923" spans="2:7" hidden="1" x14ac:dyDescent="0.25">
      <c r="B3923" s="3" t="s">
        <v>169</v>
      </c>
      <c r="C3923" s="2">
        <v>38929.363888888889</v>
      </c>
      <c r="D3923" s="3" t="s">
        <v>7</v>
      </c>
      <c r="E3923" s="3" t="s">
        <v>87</v>
      </c>
      <c r="F3923" s="3">
        <v>0</v>
      </c>
      <c r="G3923" s="3" t="s">
        <v>170</v>
      </c>
    </row>
    <row r="3924" spans="2:7" x14ac:dyDescent="0.25">
      <c r="B3924" s="3" t="s">
        <v>169</v>
      </c>
      <c r="C3924" s="2">
        <v>38961.550694444442</v>
      </c>
      <c r="D3924" s="3" t="s">
        <v>7</v>
      </c>
      <c r="E3924" s="3" t="s">
        <v>8</v>
      </c>
      <c r="F3924" s="3">
        <v>0</v>
      </c>
      <c r="G3924" s="3" t="s">
        <v>170</v>
      </c>
    </row>
    <row r="3925" spans="2:7" x14ac:dyDescent="0.25">
      <c r="B3925" s="3" t="s">
        <v>169</v>
      </c>
      <c r="C3925" s="2">
        <v>38980.331250000003</v>
      </c>
      <c r="D3925" s="3" t="s">
        <v>15</v>
      </c>
      <c r="E3925" s="3" t="s">
        <v>15</v>
      </c>
      <c r="F3925" s="3">
        <v>0</v>
      </c>
      <c r="G3925" s="3" t="s">
        <v>170</v>
      </c>
    </row>
    <row r="3926" spans="2:7" hidden="1" x14ac:dyDescent="0.25">
      <c r="B3926" s="3" t="s">
        <v>169</v>
      </c>
      <c r="C3926" s="2">
        <v>39053.777083333334</v>
      </c>
      <c r="D3926" s="3" t="s">
        <v>33</v>
      </c>
      <c r="E3926" s="3" t="s">
        <v>178</v>
      </c>
      <c r="F3926" s="3">
        <v>0</v>
      </c>
      <c r="G3926" s="3" t="s">
        <v>170</v>
      </c>
    </row>
    <row r="3927" spans="2:7" hidden="1" x14ac:dyDescent="0.25">
      <c r="B3927" s="3" t="s">
        <v>169</v>
      </c>
      <c r="C3927" s="2">
        <v>39088.401388888888</v>
      </c>
      <c r="D3927" s="3" t="s">
        <v>33</v>
      </c>
      <c r="E3927" s="3" t="s">
        <v>178</v>
      </c>
      <c r="F3927" s="3">
        <v>0</v>
      </c>
      <c r="G3927" s="3" t="s">
        <v>170</v>
      </c>
    </row>
    <row r="3928" spans="2:7" hidden="1" x14ac:dyDescent="0.25">
      <c r="B3928" s="3" t="s">
        <v>169</v>
      </c>
      <c r="C3928" s="2">
        <v>39326.630555555559</v>
      </c>
      <c r="D3928" s="3" t="s">
        <v>7</v>
      </c>
      <c r="E3928" s="3" t="s">
        <v>26</v>
      </c>
      <c r="F3928" s="3">
        <v>0</v>
      </c>
      <c r="G3928" s="3" t="s">
        <v>170</v>
      </c>
    </row>
    <row r="3929" spans="2:7" hidden="1" x14ac:dyDescent="0.25">
      <c r="B3929" s="3" t="s">
        <v>169</v>
      </c>
      <c r="C3929" s="2">
        <v>39714.077777777777</v>
      </c>
      <c r="D3929" s="3" t="s">
        <v>12</v>
      </c>
      <c r="E3929" s="3" t="s">
        <v>13</v>
      </c>
      <c r="F3929" s="3">
        <v>0</v>
      </c>
      <c r="G3929" s="3" t="s">
        <v>170</v>
      </c>
    </row>
    <row r="3930" spans="2:7" hidden="1" x14ac:dyDescent="0.25">
      <c r="B3930" s="3" t="s">
        <v>169</v>
      </c>
      <c r="C3930" s="2">
        <v>39798.672222222223</v>
      </c>
      <c r="D3930" s="3" t="s">
        <v>33</v>
      </c>
      <c r="E3930" s="3" t="s">
        <v>178</v>
      </c>
      <c r="F3930" s="3">
        <v>0</v>
      </c>
      <c r="G3930" s="3" t="s">
        <v>170</v>
      </c>
    </row>
    <row r="3931" spans="2:7" hidden="1" x14ac:dyDescent="0.25">
      <c r="B3931" s="3" t="s">
        <v>169</v>
      </c>
      <c r="C3931" s="2">
        <v>39869.265277777777</v>
      </c>
      <c r="D3931" s="3" t="s">
        <v>10</v>
      </c>
      <c r="E3931" s="3" t="s">
        <v>11</v>
      </c>
      <c r="F3931" s="3">
        <v>0</v>
      </c>
      <c r="G3931" s="3" t="s">
        <v>170</v>
      </c>
    </row>
    <row r="3932" spans="2:7" x14ac:dyDescent="0.25">
      <c r="B3932" s="3" t="s">
        <v>169</v>
      </c>
      <c r="C3932" s="2">
        <v>39947.004166666666</v>
      </c>
      <c r="D3932" s="3" t="s">
        <v>15</v>
      </c>
      <c r="E3932" s="3" t="s">
        <v>15</v>
      </c>
      <c r="F3932" s="3">
        <v>0</v>
      </c>
      <c r="G3932" s="3" t="s">
        <v>170</v>
      </c>
    </row>
    <row r="3933" spans="2:7" x14ac:dyDescent="0.25">
      <c r="B3933" s="3" t="s">
        <v>169</v>
      </c>
      <c r="C3933" s="2">
        <v>40451.747916666667</v>
      </c>
      <c r="D3933" s="3" t="s">
        <v>33</v>
      </c>
      <c r="E3933" s="3" t="s">
        <v>135</v>
      </c>
      <c r="F3933" s="3">
        <v>0</v>
      </c>
      <c r="G3933" s="3" t="s">
        <v>170</v>
      </c>
    </row>
    <row r="3934" spans="2:7" x14ac:dyDescent="0.25">
      <c r="B3934" s="3" t="s">
        <v>169</v>
      </c>
      <c r="C3934" s="2">
        <v>40994.281944444447</v>
      </c>
      <c r="D3934" s="3" t="s">
        <v>15</v>
      </c>
      <c r="E3934" s="3" t="s">
        <v>15</v>
      </c>
      <c r="F3934" s="3">
        <v>0</v>
      </c>
      <c r="G3934" s="3" t="s">
        <v>170</v>
      </c>
    </row>
    <row r="3935" spans="2:7" hidden="1" x14ac:dyDescent="0.25">
      <c r="B3935" s="3" t="s">
        <v>169</v>
      </c>
      <c r="C3935" s="2">
        <v>41071.581944444442</v>
      </c>
      <c r="D3935" s="3" t="s">
        <v>10</v>
      </c>
      <c r="E3935" s="3" t="s">
        <v>11</v>
      </c>
      <c r="F3935" s="3">
        <v>0</v>
      </c>
      <c r="G3935" s="3" t="s">
        <v>170</v>
      </c>
    </row>
    <row r="3936" spans="2:7" hidden="1" x14ac:dyDescent="0.25">
      <c r="B3936" s="3" t="s">
        <v>169</v>
      </c>
      <c r="C3936" s="2">
        <v>41305.456250000003</v>
      </c>
      <c r="D3936" s="3" t="s">
        <v>12</v>
      </c>
      <c r="E3936" s="3" t="s">
        <v>80</v>
      </c>
      <c r="F3936" s="3">
        <v>0</v>
      </c>
      <c r="G3936" s="3" t="s">
        <v>170</v>
      </c>
    </row>
    <row r="3937" spans="2:7" hidden="1" x14ac:dyDescent="0.25">
      <c r="B3937" s="3" t="s">
        <v>169</v>
      </c>
      <c r="C3937" s="2">
        <v>41533.304861111108</v>
      </c>
      <c r="D3937" s="3" t="s">
        <v>28</v>
      </c>
      <c r="E3937" s="3" t="s">
        <v>160</v>
      </c>
      <c r="F3937" s="3">
        <v>0</v>
      </c>
      <c r="G3937" s="3" t="s">
        <v>170</v>
      </c>
    </row>
    <row r="3938" spans="2:7" hidden="1" x14ac:dyDescent="0.25">
      <c r="B3938" s="3" t="s">
        <v>169</v>
      </c>
      <c r="C3938" s="2">
        <v>42076.712500000001</v>
      </c>
      <c r="D3938" s="3" t="s">
        <v>7</v>
      </c>
      <c r="E3938" s="3" t="s">
        <v>14</v>
      </c>
      <c r="F3938" s="3">
        <v>0</v>
      </c>
      <c r="G3938" s="3" t="s">
        <v>170</v>
      </c>
    </row>
    <row r="3939" spans="2:7" x14ac:dyDescent="0.25">
      <c r="B3939" s="3" t="s">
        <v>158</v>
      </c>
      <c r="C3939" s="2">
        <v>38760.518055555556</v>
      </c>
      <c r="D3939" s="3" t="s">
        <v>15</v>
      </c>
      <c r="E3939" s="3" t="s">
        <v>15</v>
      </c>
      <c r="F3939" s="3">
        <v>0</v>
      </c>
      <c r="G3939" s="3" t="s">
        <v>75</v>
      </c>
    </row>
    <row r="3940" spans="2:7" x14ac:dyDescent="0.25">
      <c r="B3940" s="3" t="s">
        <v>158</v>
      </c>
      <c r="C3940" s="2">
        <v>39208.13958333333</v>
      </c>
      <c r="D3940" s="3" t="s">
        <v>15</v>
      </c>
      <c r="E3940" s="3" t="s">
        <v>15</v>
      </c>
      <c r="F3940" s="3">
        <v>0</v>
      </c>
      <c r="G3940" s="3" t="s">
        <v>75</v>
      </c>
    </row>
    <row r="3941" spans="2:7" x14ac:dyDescent="0.25">
      <c r="B3941" s="3" t="s">
        <v>158</v>
      </c>
      <c r="C3941" s="2">
        <v>40274.383333333331</v>
      </c>
      <c r="D3941" s="3" t="s">
        <v>15</v>
      </c>
      <c r="E3941" s="3" t="s">
        <v>15</v>
      </c>
      <c r="F3941" s="3">
        <v>0</v>
      </c>
      <c r="G3941" s="3" t="s">
        <v>75</v>
      </c>
    </row>
    <row r="3942" spans="2:7" hidden="1" x14ac:dyDescent="0.25">
      <c r="B3942" s="3" t="s">
        <v>172</v>
      </c>
      <c r="C3942" s="2">
        <v>38359.657638888886</v>
      </c>
      <c r="D3942" s="3" t="s">
        <v>12</v>
      </c>
      <c r="E3942" s="3" t="s">
        <v>13</v>
      </c>
      <c r="F3942" s="3">
        <v>0</v>
      </c>
      <c r="G3942" s="3" t="s">
        <v>173</v>
      </c>
    </row>
    <row r="3943" spans="2:7" hidden="1" x14ac:dyDescent="0.25">
      <c r="B3943" s="3" t="s">
        <v>172</v>
      </c>
      <c r="C3943" s="2">
        <v>38517.497916666667</v>
      </c>
      <c r="D3943" s="3" t="s">
        <v>12</v>
      </c>
      <c r="E3943" s="3" t="s">
        <v>80</v>
      </c>
      <c r="F3943" s="3">
        <v>0</v>
      </c>
      <c r="G3943" s="3" t="s">
        <v>173</v>
      </c>
    </row>
    <row r="3944" spans="2:7" x14ac:dyDescent="0.25">
      <c r="B3944" s="3" t="s">
        <v>172</v>
      </c>
      <c r="C3944" s="2">
        <v>38563.883333333331</v>
      </c>
      <c r="D3944" s="3" t="s">
        <v>7</v>
      </c>
      <c r="E3944" s="3" t="s">
        <v>41</v>
      </c>
      <c r="F3944" s="3">
        <v>0</v>
      </c>
      <c r="G3944" s="3" t="s">
        <v>173</v>
      </c>
    </row>
    <row r="3945" spans="2:7" x14ac:dyDescent="0.25">
      <c r="B3945" s="3" t="s">
        <v>172</v>
      </c>
      <c r="C3945" s="2">
        <v>38644.484722222223</v>
      </c>
      <c r="D3945" s="3" t="s">
        <v>15</v>
      </c>
      <c r="E3945" s="3" t="s">
        <v>15</v>
      </c>
      <c r="F3945" s="3">
        <v>0</v>
      </c>
      <c r="G3945" s="3" t="s">
        <v>173</v>
      </c>
    </row>
    <row r="3946" spans="2:7" x14ac:dyDescent="0.25">
      <c r="B3946" s="3" t="s">
        <v>172</v>
      </c>
      <c r="C3946" s="2">
        <v>38660.806250000001</v>
      </c>
      <c r="D3946" s="3" t="s">
        <v>15</v>
      </c>
      <c r="E3946" s="3" t="s">
        <v>15</v>
      </c>
      <c r="F3946" s="3">
        <v>0</v>
      </c>
      <c r="G3946" s="3" t="s">
        <v>173</v>
      </c>
    </row>
    <row r="3947" spans="2:7" hidden="1" x14ac:dyDescent="0.25">
      <c r="B3947" s="3" t="s">
        <v>172</v>
      </c>
      <c r="C3947" s="2">
        <v>38662.256249999999</v>
      </c>
      <c r="D3947" s="3" t="s">
        <v>12</v>
      </c>
      <c r="E3947" s="3" t="s">
        <v>13</v>
      </c>
      <c r="F3947" s="3">
        <v>0</v>
      </c>
      <c r="G3947" s="3" t="s">
        <v>173</v>
      </c>
    </row>
    <row r="3948" spans="2:7" hidden="1" x14ac:dyDescent="0.25">
      <c r="B3948" s="3" t="s">
        <v>172</v>
      </c>
      <c r="C3948" s="2">
        <v>38897.700694444444</v>
      </c>
      <c r="D3948" s="3" t="s">
        <v>28</v>
      </c>
      <c r="E3948" s="3" t="s">
        <v>160</v>
      </c>
      <c r="F3948" s="3">
        <v>0</v>
      </c>
      <c r="G3948" s="3" t="s">
        <v>173</v>
      </c>
    </row>
    <row r="3949" spans="2:7" x14ac:dyDescent="0.25">
      <c r="B3949" s="3" t="s">
        <v>172</v>
      </c>
      <c r="C3949" s="2">
        <v>39022.518750000003</v>
      </c>
      <c r="D3949" s="3" t="s">
        <v>15</v>
      </c>
      <c r="E3949" s="3" t="s">
        <v>15</v>
      </c>
      <c r="F3949" s="3">
        <v>0</v>
      </c>
      <c r="G3949" s="3" t="s">
        <v>173</v>
      </c>
    </row>
    <row r="3950" spans="2:7" hidden="1" x14ac:dyDescent="0.25">
      <c r="B3950" s="3" t="s">
        <v>172</v>
      </c>
      <c r="C3950" s="2">
        <v>39137.722222222219</v>
      </c>
      <c r="D3950" s="3" t="s">
        <v>7</v>
      </c>
      <c r="E3950" s="3" t="s">
        <v>62</v>
      </c>
      <c r="F3950" s="3">
        <v>0</v>
      </c>
      <c r="G3950" s="3" t="s">
        <v>173</v>
      </c>
    </row>
    <row r="3951" spans="2:7" hidden="1" x14ac:dyDescent="0.25">
      <c r="B3951" s="3" t="s">
        <v>172</v>
      </c>
      <c r="C3951" s="2">
        <v>39299.583333333336</v>
      </c>
      <c r="D3951" s="3" t="s">
        <v>10</v>
      </c>
      <c r="E3951" s="3" t="s">
        <v>85</v>
      </c>
      <c r="F3951" s="3">
        <v>0</v>
      </c>
      <c r="G3951" s="3" t="s">
        <v>173</v>
      </c>
    </row>
    <row r="3952" spans="2:7" hidden="1" x14ac:dyDescent="0.25">
      <c r="B3952" s="3" t="s">
        <v>172</v>
      </c>
      <c r="C3952" s="2">
        <v>39316.814583333333</v>
      </c>
      <c r="D3952" s="3" t="s">
        <v>12</v>
      </c>
      <c r="E3952" s="3" t="s">
        <v>71</v>
      </c>
      <c r="F3952" s="3">
        <v>0</v>
      </c>
      <c r="G3952" s="3" t="s">
        <v>173</v>
      </c>
    </row>
    <row r="3953" spans="2:7" x14ac:dyDescent="0.25">
      <c r="B3953" s="3" t="s">
        <v>172</v>
      </c>
      <c r="C3953" s="2">
        <v>39453.063194444447</v>
      </c>
      <c r="D3953" s="3" t="s">
        <v>15</v>
      </c>
      <c r="E3953" s="3" t="s">
        <v>15</v>
      </c>
      <c r="F3953" s="3">
        <v>0</v>
      </c>
      <c r="G3953" s="3" t="s">
        <v>173</v>
      </c>
    </row>
    <row r="3954" spans="2:7" x14ac:dyDescent="0.25">
      <c r="B3954" s="3" t="s">
        <v>172</v>
      </c>
      <c r="C3954" s="2">
        <v>39454.318055555559</v>
      </c>
      <c r="D3954" s="3" t="s">
        <v>33</v>
      </c>
      <c r="E3954" s="3" t="s">
        <v>37</v>
      </c>
      <c r="F3954" s="3">
        <v>0</v>
      </c>
      <c r="G3954" s="3" t="s">
        <v>173</v>
      </c>
    </row>
    <row r="3955" spans="2:7" hidden="1" x14ac:dyDescent="0.25">
      <c r="B3955" s="3" t="s">
        <v>172</v>
      </c>
      <c r="C3955" s="2">
        <v>39589.418749999997</v>
      </c>
      <c r="D3955" s="3" t="s">
        <v>10</v>
      </c>
      <c r="E3955" s="3" t="s">
        <v>11</v>
      </c>
      <c r="F3955" s="3">
        <v>0</v>
      </c>
      <c r="G3955" s="3" t="s">
        <v>173</v>
      </c>
    </row>
    <row r="3956" spans="2:7" hidden="1" x14ac:dyDescent="0.25">
      <c r="B3956" s="3" t="s">
        <v>172</v>
      </c>
      <c r="C3956" s="2">
        <v>39605.372916666667</v>
      </c>
      <c r="D3956" s="3" t="s">
        <v>10</v>
      </c>
      <c r="E3956" s="3" t="s">
        <v>11</v>
      </c>
      <c r="F3956" s="3">
        <v>0</v>
      </c>
      <c r="G3956" s="3" t="s">
        <v>173</v>
      </c>
    </row>
    <row r="3957" spans="2:7" hidden="1" x14ac:dyDescent="0.25">
      <c r="B3957" s="3" t="s">
        <v>172</v>
      </c>
      <c r="C3957" s="2">
        <v>39627.179166666669</v>
      </c>
      <c r="D3957" s="3" t="s">
        <v>12</v>
      </c>
      <c r="E3957" s="3" t="s">
        <v>13</v>
      </c>
      <c r="F3957" s="3">
        <v>0</v>
      </c>
      <c r="G3957" s="3" t="s">
        <v>173</v>
      </c>
    </row>
    <row r="3958" spans="2:7" hidden="1" x14ac:dyDescent="0.25">
      <c r="B3958" s="3" t="s">
        <v>172</v>
      </c>
      <c r="C3958" s="2">
        <v>39697.232638888891</v>
      </c>
      <c r="D3958" s="3" t="s">
        <v>12</v>
      </c>
      <c r="E3958" s="3" t="s">
        <v>13</v>
      </c>
      <c r="F3958" s="3">
        <v>0</v>
      </c>
      <c r="G3958" s="3" t="s">
        <v>173</v>
      </c>
    </row>
    <row r="3959" spans="2:7" x14ac:dyDescent="0.25">
      <c r="B3959" s="3" t="s">
        <v>172</v>
      </c>
      <c r="C3959" s="2">
        <v>39703.370833333334</v>
      </c>
      <c r="D3959" s="3" t="s">
        <v>7</v>
      </c>
      <c r="E3959" s="3" t="s">
        <v>41</v>
      </c>
      <c r="F3959" s="3">
        <v>0</v>
      </c>
      <c r="G3959" s="3" t="s">
        <v>173</v>
      </c>
    </row>
    <row r="3960" spans="2:7" hidden="1" x14ac:dyDescent="0.25">
      <c r="B3960" s="3" t="s">
        <v>172</v>
      </c>
      <c r="C3960" s="2">
        <v>39778.799305555556</v>
      </c>
      <c r="D3960" s="3" t="s">
        <v>7</v>
      </c>
      <c r="E3960" s="3" t="s">
        <v>14</v>
      </c>
      <c r="F3960" s="3">
        <v>0</v>
      </c>
      <c r="G3960" s="3" t="s">
        <v>173</v>
      </c>
    </row>
    <row r="3961" spans="2:7" x14ac:dyDescent="0.25">
      <c r="B3961" s="3" t="s">
        <v>172</v>
      </c>
      <c r="C3961" s="2">
        <v>39853.534722222219</v>
      </c>
      <c r="D3961" s="3" t="s">
        <v>33</v>
      </c>
      <c r="E3961" s="3" t="s">
        <v>37</v>
      </c>
      <c r="F3961" s="3">
        <v>0</v>
      </c>
      <c r="G3961" s="3" t="s">
        <v>173</v>
      </c>
    </row>
    <row r="3962" spans="2:7" x14ac:dyDescent="0.25">
      <c r="B3962" s="3" t="s">
        <v>172</v>
      </c>
      <c r="C3962" s="2">
        <v>39888.440972222219</v>
      </c>
      <c r="D3962" s="3" t="s">
        <v>7</v>
      </c>
      <c r="E3962" s="3" t="s">
        <v>8</v>
      </c>
      <c r="F3962" s="3">
        <v>0</v>
      </c>
      <c r="G3962" s="3" t="s">
        <v>173</v>
      </c>
    </row>
    <row r="3963" spans="2:7" hidden="1" x14ac:dyDescent="0.25">
      <c r="B3963" s="3" t="s">
        <v>172</v>
      </c>
      <c r="C3963" s="2">
        <v>39958.814583333333</v>
      </c>
      <c r="D3963" s="3" t="s">
        <v>10</v>
      </c>
      <c r="E3963" s="3" t="s">
        <v>11</v>
      </c>
      <c r="F3963" s="3">
        <v>0</v>
      </c>
      <c r="G3963" s="3" t="s">
        <v>173</v>
      </c>
    </row>
    <row r="3964" spans="2:7" hidden="1" x14ac:dyDescent="0.25">
      <c r="B3964" s="3" t="s">
        <v>172</v>
      </c>
      <c r="C3964" s="2">
        <v>40055.459722222222</v>
      </c>
      <c r="D3964" s="3" t="s">
        <v>7</v>
      </c>
      <c r="E3964" s="3" t="s">
        <v>62</v>
      </c>
      <c r="F3964" s="3">
        <v>0</v>
      </c>
      <c r="G3964" s="3" t="s">
        <v>173</v>
      </c>
    </row>
    <row r="3965" spans="2:7" x14ac:dyDescent="0.25">
      <c r="B3965" s="3" t="s">
        <v>172</v>
      </c>
      <c r="C3965" s="2">
        <v>40062.354166666664</v>
      </c>
      <c r="D3965" s="3" t="s">
        <v>7</v>
      </c>
      <c r="E3965" s="3" t="s">
        <v>16</v>
      </c>
      <c r="F3965" s="3">
        <v>0</v>
      </c>
      <c r="G3965" s="3" t="s">
        <v>173</v>
      </c>
    </row>
    <row r="3966" spans="2:7" x14ac:dyDescent="0.25">
      <c r="B3966" s="3" t="s">
        <v>172</v>
      </c>
      <c r="C3966" s="2">
        <v>40197.736111111109</v>
      </c>
      <c r="D3966" s="3" t="s">
        <v>33</v>
      </c>
      <c r="E3966" s="3" t="s">
        <v>135</v>
      </c>
      <c r="F3966" s="3">
        <v>0</v>
      </c>
      <c r="G3966" s="3" t="s">
        <v>173</v>
      </c>
    </row>
    <row r="3967" spans="2:7" x14ac:dyDescent="0.25">
      <c r="B3967" s="3" t="s">
        <v>172</v>
      </c>
      <c r="C3967" s="2">
        <v>40249.269444444442</v>
      </c>
      <c r="D3967" s="3" t="s">
        <v>7</v>
      </c>
      <c r="E3967" s="3" t="s">
        <v>8</v>
      </c>
      <c r="F3967" s="3">
        <v>0</v>
      </c>
      <c r="G3967" s="3" t="s">
        <v>173</v>
      </c>
    </row>
    <row r="3968" spans="2:7" hidden="1" x14ac:dyDescent="0.25">
      <c r="B3968" s="3" t="s">
        <v>172</v>
      </c>
      <c r="C3968" s="2">
        <v>40397.401388888888</v>
      </c>
      <c r="D3968" s="3" t="s">
        <v>10</v>
      </c>
      <c r="E3968" s="3" t="s">
        <v>36</v>
      </c>
      <c r="F3968" s="3">
        <v>0</v>
      </c>
      <c r="G3968" s="3" t="s">
        <v>173</v>
      </c>
    </row>
    <row r="3969" spans="2:7" x14ac:dyDescent="0.25">
      <c r="B3969" s="3" t="s">
        <v>172</v>
      </c>
      <c r="C3969" s="2">
        <v>40451.5</v>
      </c>
      <c r="D3969" s="3" t="s">
        <v>33</v>
      </c>
      <c r="E3969" s="3" t="s">
        <v>135</v>
      </c>
      <c r="F3969" s="3">
        <v>0</v>
      </c>
      <c r="G3969" s="3" t="s">
        <v>173</v>
      </c>
    </row>
    <row r="3970" spans="2:7" hidden="1" x14ac:dyDescent="0.25">
      <c r="B3970" s="3" t="s">
        <v>172</v>
      </c>
      <c r="C3970" s="2">
        <v>40517.329861111109</v>
      </c>
      <c r="D3970" s="3" t="s">
        <v>12</v>
      </c>
      <c r="E3970" s="3" t="s">
        <v>13</v>
      </c>
      <c r="F3970" s="3">
        <v>0</v>
      </c>
      <c r="G3970" s="3" t="s">
        <v>173</v>
      </c>
    </row>
    <row r="3971" spans="2:7" hidden="1" x14ac:dyDescent="0.25">
      <c r="B3971" s="3" t="s">
        <v>172</v>
      </c>
      <c r="C3971" s="2">
        <v>40535.089583333334</v>
      </c>
      <c r="D3971" s="3" t="s">
        <v>10</v>
      </c>
      <c r="E3971" s="3" t="s">
        <v>72</v>
      </c>
      <c r="F3971" s="3">
        <v>0</v>
      </c>
      <c r="G3971" s="3" t="s">
        <v>173</v>
      </c>
    </row>
    <row r="3972" spans="2:7" hidden="1" x14ac:dyDescent="0.25">
      <c r="B3972" s="3" t="s">
        <v>172</v>
      </c>
      <c r="C3972" s="2">
        <v>40568.504861111112</v>
      </c>
      <c r="D3972" s="3" t="s">
        <v>12</v>
      </c>
      <c r="E3972" s="3" t="s">
        <v>13</v>
      </c>
      <c r="F3972" s="3">
        <v>0</v>
      </c>
      <c r="G3972" s="3" t="s">
        <v>173</v>
      </c>
    </row>
    <row r="3973" spans="2:7" x14ac:dyDescent="0.25">
      <c r="B3973" s="3" t="s">
        <v>172</v>
      </c>
      <c r="C3973" s="2">
        <v>40624.430555555555</v>
      </c>
      <c r="D3973" s="3" t="s">
        <v>7</v>
      </c>
      <c r="E3973" s="3" t="s">
        <v>41</v>
      </c>
      <c r="F3973" s="3">
        <v>0</v>
      </c>
      <c r="G3973" s="3" t="s">
        <v>173</v>
      </c>
    </row>
    <row r="3974" spans="2:7" hidden="1" x14ac:dyDescent="0.25">
      <c r="B3974" s="3" t="s">
        <v>172</v>
      </c>
      <c r="C3974" s="2">
        <v>40683.751388888886</v>
      </c>
      <c r="D3974" s="3" t="s">
        <v>10</v>
      </c>
      <c r="E3974" s="3" t="s">
        <v>11</v>
      </c>
      <c r="F3974" s="3">
        <v>0</v>
      </c>
      <c r="G3974" s="3" t="s">
        <v>173</v>
      </c>
    </row>
    <row r="3975" spans="2:7" x14ac:dyDescent="0.25">
      <c r="B3975" s="3" t="s">
        <v>172</v>
      </c>
      <c r="C3975" s="2">
        <v>40692.151388888888</v>
      </c>
      <c r="D3975" s="3" t="s">
        <v>15</v>
      </c>
      <c r="E3975" s="3" t="s">
        <v>15</v>
      </c>
      <c r="F3975" s="3">
        <v>0</v>
      </c>
      <c r="G3975" s="3" t="s">
        <v>173</v>
      </c>
    </row>
    <row r="3976" spans="2:7" x14ac:dyDescent="0.25">
      <c r="B3976" s="3" t="s">
        <v>172</v>
      </c>
      <c r="C3976" s="2">
        <v>40943.623611111114</v>
      </c>
      <c r="D3976" s="3" t="s">
        <v>15</v>
      </c>
      <c r="E3976" s="3" t="s">
        <v>15</v>
      </c>
      <c r="F3976" s="3">
        <v>0</v>
      </c>
      <c r="G3976" s="3" t="s">
        <v>173</v>
      </c>
    </row>
    <row r="3977" spans="2:7" x14ac:dyDescent="0.25">
      <c r="B3977" s="3" t="s">
        <v>172</v>
      </c>
      <c r="C3977" s="2">
        <v>40981.993750000001</v>
      </c>
      <c r="D3977" s="3" t="s">
        <v>7</v>
      </c>
      <c r="E3977" s="3" t="s">
        <v>8</v>
      </c>
      <c r="F3977" s="3">
        <v>0</v>
      </c>
      <c r="G3977" s="3" t="s">
        <v>173</v>
      </c>
    </row>
    <row r="3978" spans="2:7" hidden="1" x14ac:dyDescent="0.25">
      <c r="B3978" s="3" t="s">
        <v>172</v>
      </c>
      <c r="C3978" s="2">
        <v>40990.298611111109</v>
      </c>
      <c r="D3978" s="3" t="s">
        <v>10</v>
      </c>
      <c r="E3978" s="3" t="s">
        <v>11</v>
      </c>
      <c r="F3978" s="3">
        <v>0</v>
      </c>
      <c r="G3978" s="3" t="s">
        <v>173</v>
      </c>
    </row>
    <row r="3979" spans="2:7" hidden="1" x14ac:dyDescent="0.25">
      <c r="B3979" s="3" t="s">
        <v>172</v>
      </c>
      <c r="C3979" s="2">
        <v>41126.276388888888</v>
      </c>
      <c r="D3979" s="3" t="s">
        <v>10</v>
      </c>
      <c r="E3979" s="3" t="s">
        <v>72</v>
      </c>
      <c r="F3979" s="3">
        <v>0</v>
      </c>
      <c r="G3979" s="3" t="s">
        <v>173</v>
      </c>
    </row>
    <row r="3980" spans="2:7" hidden="1" x14ac:dyDescent="0.25">
      <c r="B3980" s="3" t="s">
        <v>172</v>
      </c>
      <c r="C3980" s="2">
        <v>41132.510416666664</v>
      </c>
      <c r="D3980" s="3" t="s">
        <v>10</v>
      </c>
      <c r="E3980" s="3" t="s">
        <v>11</v>
      </c>
      <c r="F3980" s="3">
        <v>0</v>
      </c>
      <c r="G3980" s="3" t="s">
        <v>173</v>
      </c>
    </row>
    <row r="3981" spans="2:7" hidden="1" x14ac:dyDescent="0.25">
      <c r="B3981" s="3" t="s">
        <v>172</v>
      </c>
      <c r="C3981" s="2">
        <v>41172.820833333331</v>
      </c>
      <c r="D3981" s="3" t="s">
        <v>10</v>
      </c>
      <c r="E3981" s="3" t="s">
        <v>36</v>
      </c>
      <c r="F3981" s="3">
        <v>0</v>
      </c>
      <c r="G3981" s="3" t="s">
        <v>173</v>
      </c>
    </row>
    <row r="3982" spans="2:7" x14ac:dyDescent="0.25">
      <c r="B3982" s="3" t="s">
        <v>172</v>
      </c>
      <c r="C3982" s="2">
        <v>41188.629861111112</v>
      </c>
      <c r="D3982" s="3" t="s">
        <v>15</v>
      </c>
      <c r="E3982" s="3" t="s">
        <v>15</v>
      </c>
      <c r="F3982" s="3">
        <v>0</v>
      </c>
      <c r="G3982" s="3" t="s">
        <v>173</v>
      </c>
    </row>
    <row r="3983" spans="2:7" x14ac:dyDescent="0.25">
      <c r="B3983" s="3" t="s">
        <v>172</v>
      </c>
      <c r="C3983" s="2">
        <v>41266.686805555553</v>
      </c>
      <c r="D3983" s="3" t="s">
        <v>33</v>
      </c>
      <c r="E3983" s="3" t="s">
        <v>135</v>
      </c>
      <c r="F3983" s="3">
        <v>0</v>
      </c>
      <c r="G3983" s="3" t="s">
        <v>173</v>
      </c>
    </row>
    <row r="3984" spans="2:7" hidden="1" x14ac:dyDescent="0.25">
      <c r="B3984" s="3" t="s">
        <v>172</v>
      </c>
      <c r="C3984" s="2">
        <v>41393.385416666664</v>
      </c>
      <c r="D3984" s="3" t="s">
        <v>10</v>
      </c>
      <c r="E3984" s="3" t="s">
        <v>11</v>
      </c>
      <c r="F3984" s="3">
        <v>0</v>
      </c>
      <c r="G3984" s="3" t="s">
        <v>173</v>
      </c>
    </row>
    <row r="3985" spans="2:7" hidden="1" x14ac:dyDescent="0.25">
      <c r="B3985" s="3" t="s">
        <v>172</v>
      </c>
      <c r="C3985" s="2">
        <v>41459.331250000003</v>
      </c>
      <c r="D3985" s="3" t="s">
        <v>10</v>
      </c>
      <c r="E3985" s="3" t="s">
        <v>11</v>
      </c>
      <c r="F3985" s="3">
        <v>1</v>
      </c>
      <c r="G3985" s="3" t="s">
        <v>173</v>
      </c>
    </row>
    <row r="3986" spans="2:7" x14ac:dyDescent="0.25">
      <c r="B3986" s="3" t="s">
        <v>172</v>
      </c>
      <c r="C3986" s="2">
        <v>41688.709027777775</v>
      </c>
      <c r="D3986" s="3" t="s">
        <v>7</v>
      </c>
      <c r="E3986" s="3" t="s">
        <v>8</v>
      </c>
      <c r="F3986" s="3">
        <v>0</v>
      </c>
      <c r="G3986" s="3" t="s">
        <v>173</v>
      </c>
    </row>
    <row r="3987" spans="2:7" hidden="1" x14ac:dyDescent="0.25">
      <c r="B3987" s="3" t="s">
        <v>172</v>
      </c>
      <c r="C3987" s="2">
        <v>41700.345833333333</v>
      </c>
      <c r="D3987" s="3" t="s">
        <v>7</v>
      </c>
      <c r="E3987" s="3" t="s">
        <v>87</v>
      </c>
      <c r="F3987" s="3">
        <v>0</v>
      </c>
      <c r="G3987" s="3" t="s">
        <v>173</v>
      </c>
    </row>
    <row r="3988" spans="2:7" hidden="1" x14ac:dyDescent="0.25">
      <c r="B3988" s="3" t="s">
        <v>172</v>
      </c>
      <c r="C3988" s="2">
        <v>41795.830555555556</v>
      </c>
      <c r="D3988" s="3" t="s">
        <v>10</v>
      </c>
      <c r="E3988" s="3" t="s">
        <v>85</v>
      </c>
      <c r="F3988" s="3">
        <v>0</v>
      </c>
      <c r="G3988" s="3" t="s">
        <v>173</v>
      </c>
    </row>
    <row r="3989" spans="2:7" hidden="1" x14ac:dyDescent="0.25">
      <c r="B3989" s="3" t="s">
        <v>172</v>
      </c>
      <c r="C3989" s="2">
        <v>41830.38958333333</v>
      </c>
      <c r="D3989" s="3" t="s">
        <v>10</v>
      </c>
      <c r="E3989" s="3" t="s">
        <v>11</v>
      </c>
      <c r="F3989" s="3">
        <v>1</v>
      </c>
      <c r="G3989" s="3" t="s">
        <v>173</v>
      </c>
    </row>
    <row r="3990" spans="2:7" x14ac:dyDescent="0.25">
      <c r="B3990" s="3" t="s">
        <v>172</v>
      </c>
      <c r="C3990" s="2">
        <v>41882.71875</v>
      </c>
      <c r="D3990" s="3" t="s">
        <v>15</v>
      </c>
      <c r="E3990" s="3" t="s">
        <v>15</v>
      </c>
      <c r="F3990" s="3">
        <v>0</v>
      </c>
      <c r="G3990" s="3" t="s">
        <v>173</v>
      </c>
    </row>
    <row r="3991" spans="2:7" hidden="1" x14ac:dyDescent="0.25">
      <c r="B3991" s="3" t="s">
        <v>172</v>
      </c>
      <c r="C3991" s="2">
        <v>42073.496527777781</v>
      </c>
      <c r="D3991" s="3" t="s">
        <v>12</v>
      </c>
      <c r="E3991" s="3" t="s">
        <v>13</v>
      </c>
      <c r="F3991" s="3">
        <v>0</v>
      </c>
      <c r="G3991" s="3" t="s">
        <v>173</v>
      </c>
    </row>
    <row r="3992" spans="2:7" x14ac:dyDescent="0.25">
      <c r="B3992" s="3" t="s">
        <v>171</v>
      </c>
      <c r="C3992" s="2">
        <v>38354.606249999997</v>
      </c>
      <c r="D3992" s="3" t="s">
        <v>7</v>
      </c>
      <c r="E3992" s="3" t="s">
        <v>16</v>
      </c>
      <c r="F3992" s="3">
        <v>0</v>
      </c>
      <c r="G3992" s="3" t="s">
        <v>43</v>
      </c>
    </row>
    <row r="3993" spans="2:7" x14ac:dyDescent="0.25">
      <c r="B3993" s="3" t="s">
        <v>171</v>
      </c>
      <c r="C3993" s="2">
        <v>38362.324999999997</v>
      </c>
      <c r="D3993" s="3" t="s">
        <v>33</v>
      </c>
      <c r="E3993" s="3" t="s">
        <v>135</v>
      </c>
      <c r="F3993" s="3">
        <v>0</v>
      </c>
      <c r="G3993" s="3" t="s">
        <v>43</v>
      </c>
    </row>
    <row r="3994" spans="2:7" hidden="1" x14ac:dyDescent="0.25">
      <c r="B3994" s="3" t="s">
        <v>171</v>
      </c>
      <c r="C3994" s="2">
        <v>38614.682638888888</v>
      </c>
      <c r="D3994" s="3" t="s">
        <v>33</v>
      </c>
      <c r="E3994" s="3" t="s">
        <v>34</v>
      </c>
      <c r="F3994" s="3">
        <v>0</v>
      </c>
      <c r="G3994" s="3" t="s">
        <v>43</v>
      </c>
    </row>
    <row r="3995" spans="2:7" hidden="1" x14ac:dyDescent="0.25">
      <c r="B3995" s="3" t="s">
        <v>171</v>
      </c>
      <c r="C3995" s="2">
        <v>38614.710416666669</v>
      </c>
      <c r="D3995" s="3" t="s">
        <v>33</v>
      </c>
      <c r="E3995" s="3" t="s">
        <v>34</v>
      </c>
      <c r="F3995" s="3">
        <v>0</v>
      </c>
      <c r="G3995" s="3" t="s">
        <v>43</v>
      </c>
    </row>
    <row r="3996" spans="2:7" hidden="1" x14ac:dyDescent="0.25">
      <c r="B3996" s="3" t="s">
        <v>171</v>
      </c>
      <c r="C3996" s="2">
        <v>38677.615972222222</v>
      </c>
      <c r="D3996" s="3" t="s">
        <v>7</v>
      </c>
      <c r="E3996" s="3" t="s">
        <v>26</v>
      </c>
      <c r="F3996" s="3">
        <v>0</v>
      </c>
      <c r="G3996" s="3" t="s">
        <v>43</v>
      </c>
    </row>
    <row r="3997" spans="2:7" x14ac:dyDescent="0.25">
      <c r="B3997" s="3" t="s">
        <v>171</v>
      </c>
      <c r="C3997" s="2">
        <v>38740.347916666666</v>
      </c>
      <c r="D3997" s="3" t="s">
        <v>7</v>
      </c>
      <c r="E3997" s="3" t="s">
        <v>8</v>
      </c>
      <c r="F3997" s="3">
        <v>0</v>
      </c>
      <c r="G3997" s="3" t="s">
        <v>43</v>
      </c>
    </row>
    <row r="3998" spans="2:7" hidden="1" x14ac:dyDescent="0.25">
      <c r="B3998" s="3" t="s">
        <v>171</v>
      </c>
      <c r="C3998" s="2">
        <v>38895.395833333336</v>
      </c>
      <c r="D3998" s="3" t="s">
        <v>33</v>
      </c>
      <c r="E3998" s="3" t="s">
        <v>34</v>
      </c>
      <c r="F3998" s="3">
        <v>0</v>
      </c>
      <c r="G3998" s="3" t="s">
        <v>43</v>
      </c>
    </row>
    <row r="3999" spans="2:7" x14ac:dyDescent="0.25">
      <c r="B3999" s="3" t="s">
        <v>171</v>
      </c>
      <c r="C3999" s="2">
        <v>38963.551388888889</v>
      </c>
      <c r="D3999" s="3" t="s">
        <v>33</v>
      </c>
      <c r="E3999" s="3" t="s">
        <v>135</v>
      </c>
      <c r="F3999" s="3">
        <v>0</v>
      </c>
      <c r="G3999" s="3" t="s">
        <v>43</v>
      </c>
    </row>
    <row r="4000" spans="2:7" hidden="1" x14ac:dyDescent="0.25">
      <c r="B4000" s="3" t="s">
        <v>171</v>
      </c>
      <c r="C4000" s="2">
        <v>39027.388888888891</v>
      </c>
      <c r="D4000" s="3" t="s">
        <v>12</v>
      </c>
      <c r="E4000" s="3" t="s">
        <v>13</v>
      </c>
      <c r="F4000" s="3">
        <v>0</v>
      </c>
      <c r="G4000" s="3" t="s">
        <v>43</v>
      </c>
    </row>
    <row r="4001" spans="2:7" hidden="1" x14ac:dyDescent="0.25">
      <c r="B4001" s="3" t="s">
        <v>171</v>
      </c>
      <c r="C4001" s="2">
        <v>39062.442361111112</v>
      </c>
      <c r="D4001" s="3" t="s">
        <v>10</v>
      </c>
      <c r="E4001" s="3" t="s">
        <v>11</v>
      </c>
      <c r="F4001" s="3">
        <v>0</v>
      </c>
      <c r="G4001" s="3" t="s">
        <v>43</v>
      </c>
    </row>
    <row r="4002" spans="2:7" hidden="1" x14ac:dyDescent="0.25">
      <c r="B4002" s="3" t="s">
        <v>171</v>
      </c>
      <c r="C4002" s="2">
        <v>39068.952777777777</v>
      </c>
      <c r="D4002" s="3" t="s">
        <v>12</v>
      </c>
      <c r="E4002" s="3" t="s">
        <v>13</v>
      </c>
      <c r="F4002" s="3">
        <v>0</v>
      </c>
      <c r="G4002" s="3" t="s">
        <v>43</v>
      </c>
    </row>
    <row r="4003" spans="2:7" x14ac:dyDescent="0.25">
      <c r="B4003" s="3" t="s">
        <v>171</v>
      </c>
      <c r="C4003" s="2">
        <v>39145.315972222219</v>
      </c>
      <c r="D4003" s="3" t="s">
        <v>15</v>
      </c>
      <c r="E4003" s="3" t="s">
        <v>15</v>
      </c>
      <c r="F4003" s="3">
        <v>0</v>
      </c>
      <c r="G4003" s="3" t="s">
        <v>43</v>
      </c>
    </row>
    <row r="4004" spans="2:7" hidden="1" x14ac:dyDescent="0.25">
      <c r="B4004" s="3" t="s">
        <v>171</v>
      </c>
      <c r="C4004" s="2">
        <v>39153.043055555558</v>
      </c>
      <c r="D4004" s="3" t="s">
        <v>10</v>
      </c>
      <c r="E4004" s="3" t="s">
        <v>85</v>
      </c>
      <c r="F4004" s="3">
        <v>0</v>
      </c>
      <c r="G4004" s="3" t="s">
        <v>43</v>
      </c>
    </row>
    <row r="4005" spans="2:7" x14ac:dyDescent="0.25">
      <c r="B4005" s="3" t="s">
        <v>171</v>
      </c>
      <c r="C4005" s="2">
        <v>39196.599305555559</v>
      </c>
      <c r="D4005" s="3" t="s">
        <v>7</v>
      </c>
      <c r="E4005" s="3" t="s">
        <v>8</v>
      </c>
      <c r="F4005" s="3">
        <v>0</v>
      </c>
      <c r="G4005" s="3" t="s">
        <v>43</v>
      </c>
    </row>
    <row r="4006" spans="2:7" x14ac:dyDescent="0.25">
      <c r="B4006" s="3" t="s">
        <v>171</v>
      </c>
      <c r="C4006" s="2">
        <v>39249.767361111109</v>
      </c>
      <c r="D4006" s="3" t="s">
        <v>15</v>
      </c>
      <c r="E4006" s="3" t="s">
        <v>15</v>
      </c>
      <c r="F4006" s="3">
        <v>0</v>
      </c>
      <c r="G4006" s="3" t="s">
        <v>43</v>
      </c>
    </row>
    <row r="4007" spans="2:7" x14ac:dyDescent="0.25">
      <c r="B4007" s="3" t="s">
        <v>171</v>
      </c>
      <c r="C4007" s="2">
        <v>39376.852083333331</v>
      </c>
      <c r="D4007" s="3" t="s">
        <v>33</v>
      </c>
      <c r="E4007" s="3" t="s">
        <v>37</v>
      </c>
      <c r="F4007" s="3">
        <v>0</v>
      </c>
      <c r="G4007" s="3" t="s">
        <v>43</v>
      </c>
    </row>
    <row r="4008" spans="2:7" x14ac:dyDescent="0.25">
      <c r="B4008" s="3" t="s">
        <v>171</v>
      </c>
      <c r="C4008" s="2">
        <v>39377.271527777775</v>
      </c>
      <c r="D4008" s="3" t="s">
        <v>33</v>
      </c>
      <c r="E4008" s="3" t="s">
        <v>37</v>
      </c>
      <c r="F4008" s="3">
        <v>0</v>
      </c>
      <c r="G4008" s="3" t="s">
        <v>43</v>
      </c>
    </row>
    <row r="4009" spans="2:7" x14ac:dyDescent="0.25">
      <c r="B4009" s="3" t="s">
        <v>171</v>
      </c>
      <c r="C4009" s="2">
        <v>39377.776388888888</v>
      </c>
      <c r="D4009" s="3" t="s">
        <v>33</v>
      </c>
      <c r="E4009" s="3" t="s">
        <v>135</v>
      </c>
      <c r="F4009" s="3">
        <v>0</v>
      </c>
      <c r="G4009" s="3" t="s">
        <v>43</v>
      </c>
    </row>
    <row r="4010" spans="2:7" x14ac:dyDescent="0.25">
      <c r="B4010" s="3" t="s">
        <v>171</v>
      </c>
      <c r="C4010" s="2">
        <v>39391.375</v>
      </c>
      <c r="D4010" s="3" t="s">
        <v>7</v>
      </c>
      <c r="E4010" s="3" t="s">
        <v>136</v>
      </c>
      <c r="F4010" s="3">
        <v>0</v>
      </c>
      <c r="G4010" s="3" t="s">
        <v>43</v>
      </c>
    </row>
    <row r="4011" spans="2:7" hidden="1" x14ac:dyDescent="0.25">
      <c r="B4011" s="3" t="s">
        <v>171</v>
      </c>
      <c r="C4011" s="2">
        <v>39416.31527777778</v>
      </c>
      <c r="D4011" s="3" t="s">
        <v>7</v>
      </c>
      <c r="E4011" s="3" t="s">
        <v>14</v>
      </c>
      <c r="F4011" s="3">
        <v>0</v>
      </c>
      <c r="G4011" s="3" t="s">
        <v>43</v>
      </c>
    </row>
    <row r="4012" spans="2:7" hidden="1" x14ac:dyDescent="0.25">
      <c r="B4012" s="3" t="s">
        <v>171</v>
      </c>
      <c r="C4012" s="2">
        <v>39449.536805555559</v>
      </c>
      <c r="D4012" s="3" t="s">
        <v>12</v>
      </c>
      <c r="E4012" s="3" t="s">
        <v>13</v>
      </c>
      <c r="F4012" s="3">
        <v>0</v>
      </c>
      <c r="G4012" s="3" t="s">
        <v>43</v>
      </c>
    </row>
    <row r="4013" spans="2:7" x14ac:dyDescent="0.25">
      <c r="B4013" s="3" t="s">
        <v>171</v>
      </c>
      <c r="C4013" s="2">
        <v>39452.300000000003</v>
      </c>
      <c r="D4013" s="3" t="s">
        <v>7</v>
      </c>
      <c r="E4013" s="3" t="s">
        <v>81</v>
      </c>
      <c r="F4013" s="3">
        <v>0</v>
      </c>
      <c r="G4013" s="3" t="s">
        <v>43</v>
      </c>
    </row>
    <row r="4014" spans="2:7" x14ac:dyDescent="0.25">
      <c r="B4014" s="3" t="s">
        <v>171</v>
      </c>
      <c r="C4014" s="2">
        <v>39501.492361111108</v>
      </c>
      <c r="D4014" s="3" t="s">
        <v>15</v>
      </c>
      <c r="E4014" s="3" t="s">
        <v>15</v>
      </c>
      <c r="F4014" s="3">
        <v>0</v>
      </c>
      <c r="G4014" s="3" t="s">
        <v>43</v>
      </c>
    </row>
    <row r="4015" spans="2:7" x14ac:dyDescent="0.25">
      <c r="B4015" s="3" t="s">
        <v>171</v>
      </c>
      <c r="C4015" s="2">
        <v>39689.845833333333</v>
      </c>
      <c r="D4015" s="3" t="s">
        <v>15</v>
      </c>
      <c r="E4015" s="3" t="s">
        <v>15</v>
      </c>
      <c r="F4015" s="3">
        <v>0</v>
      </c>
      <c r="G4015" s="3" t="s">
        <v>43</v>
      </c>
    </row>
    <row r="4016" spans="2:7" x14ac:dyDescent="0.25">
      <c r="B4016" s="3" t="s">
        <v>171</v>
      </c>
      <c r="C4016" s="2">
        <v>39692.913888888892</v>
      </c>
      <c r="D4016" s="3" t="s">
        <v>15</v>
      </c>
      <c r="E4016" s="3" t="s">
        <v>15</v>
      </c>
      <c r="F4016" s="3">
        <v>0</v>
      </c>
      <c r="G4016" s="3" t="s">
        <v>43</v>
      </c>
    </row>
    <row r="4017" spans="2:7" hidden="1" x14ac:dyDescent="0.25">
      <c r="B4017" s="3" t="s">
        <v>171</v>
      </c>
      <c r="C4017" s="2">
        <v>39700.552083333336</v>
      </c>
      <c r="D4017" s="3" t="s">
        <v>12</v>
      </c>
      <c r="E4017" s="3" t="s">
        <v>13</v>
      </c>
      <c r="F4017" s="3">
        <v>0</v>
      </c>
      <c r="G4017" s="3" t="s">
        <v>43</v>
      </c>
    </row>
    <row r="4018" spans="2:7" hidden="1" x14ac:dyDescent="0.25">
      <c r="B4018" s="3" t="s">
        <v>171</v>
      </c>
      <c r="C4018" s="2">
        <v>39801.315972222219</v>
      </c>
      <c r="D4018" s="3" t="s">
        <v>12</v>
      </c>
      <c r="E4018" s="3" t="s">
        <v>13</v>
      </c>
      <c r="F4018" s="3">
        <v>0</v>
      </c>
      <c r="G4018" s="3" t="s">
        <v>43</v>
      </c>
    </row>
    <row r="4019" spans="2:7" x14ac:dyDescent="0.25">
      <c r="B4019" s="3" t="s">
        <v>171</v>
      </c>
      <c r="C4019" s="2">
        <v>39807.494444444441</v>
      </c>
      <c r="D4019" s="3" t="s">
        <v>33</v>
      </c>
      <c r="E4019" s="3" t="s">
        <v>135</v>
      </c>
      <c r="F4019" s="3">
        <v>0</v>
      </c>
      <c r="G4019" s="3" t="s">
        <v>43</v>
      </c>
    </row>
    <row r="4020" spans="2:7" hidden="1" x14ac:dyDescent="0.25">
      <c r="B4020" s="3" t="s">
        <v>171</v>
      </c>
      <c r="C4020" s="2">
        <v>39922.092361111114</v>
      </c>
      <c r="D4020" s="3" t="s">
        <v>12</v>
      </c>
      <c r="E4020" s="3" t="s">
        <v>13</v>
      </c>
      <c r="F4020" s="3">
        <v>0</v>
      </c>
      <c r="G4020" s="3" t="s">
        <v>43</v>
      </c>
    </row>
    <row r="4021" spans="2:7" x14ac:dyDescent="0.25">
      <c r="B4021" s="3" t="s">
        <v>171</v>
      </c>
      <c r="C4021" s="2">
        <v>39953.280555555553</v>
      </c>
      <c r="D4021" s="3" t="s">
        <v>7</v>
      </c>
      <c r="E4021" s="3" t="s">
        <v>8</v>
      </c>
      <c r="F4021" s="3">
        <v>0</v>
      </c>
      <c r="G4021" s="3" t="s">
        <v>43</v>
      </c>
    </row>
    <row r="4022" spans="2:7" hidden="1" x14ac:dyDescent="0.25">
      <c r="B4022" s="3" t="s">
        <v>171</v>
      </c>
      <c r="C4022" s="2">
        <v>40033.32916666667</v>
      </c>
      <c r="D4022" s="3" t="s">
        <v>10</v>
      </c>
      <c r="E4022" s="3" t="s">
        <v>11</v>
      </c>
      <c r="F4022" s="3">
        <v>0</v>
      </c>
      <c r="G4022" s="3" t="s">
        <v>43</v>
      </c>
    </row>
    <row r="4023" spans="2:7" hidden="1" x14ac:dyDescent="0.25">
      <c r="B4023" s="3" t="s">
        <v>171</v>
      </c>
      <c r="C4023" s="2">
        <v>40058.654861111114</v>
      </c>
      <c r="D4023" s="3" t="s">
        <v>33</v>
      </c>
      <c r="E4023" s="3" t="s">
        <v>34</v>
      </c>
      <c r="F4023" s="3">
        <v>0</v>
      </c>
      <c r="G4023" s="3" t="s">
        <v>43</v>
      </c>
    </row>
    <row r="4024" spans="2:7" x14ac:dyDescent="0.25">
      <c r="B4024" s="3" t="s">
        <v>171</v>
      </c>
      <c r="C4024" s="2">
        <v>40145.350694444445</v>
      </c>
      <c r="D4024" s="3" t="s">
        <v>33</v>
      </c>
      <c r="E4024" s="3" t="s">
        <v>135</v>
      </c>
      <c r="F4024" s="3">
        <v>0</v>
      </c>
      <c r="G4024" s="3" t="s">
        <v>43</v>
      </c>
    </row>
    <row r="4025" spans="2:7" hidden="1" x14ac:dyDescent="0.25">
      <c r="B4025" s="3" t="s">
        <v>171</v>
      </c>
      <c r="C4025" s="2">
        <v>40154.459027777775</v>
      </c>
      <c r="D4025" s="3" t="s">
        <v>33</v>
      </c>
      <c r="E4025" s="3" t="s">
        <v>34</v>
      </c>
      <c r="F4025" s="3">
        <v>0</v>
      </c>
      <c r="G4025" s="3" t="s">
        <v>43</v>
      </c>
    </row>
    <row r="4026" spans="2:7" x14ac:dyDescent="0.25">
      <c r="B4026" s="3" t="s">
        <v>171</v>
      </c>
      <c r="C4026" s="2">
        <v>40154.613888888889</v>
      </c>
      <c r="D4026" s="3" t="s">
        <v>33</v>
      </c>
      <c r="E4026" s="3" t="s">
        <v>135</v>
      </c>
      <c r="F4026" s="3">
        <v>0</v>
      </c>
      <c r="G4026" s="3" t="s">
        <v>43</v>
      </c>
    </row>
    <row r="4027" spans="2:7" hidden="1" x14ac:dyDescent="0.25">
      <c r="B4027" s="3" t="s">
        <v>171</v>
      </c>
      <c r="C4027" s="2">
        <v>40154.709722222222</v>
      </c>
      <c r="D4027" s="3" t="s">
        <v>33</v>
      </c>
      <c r="E4027" s="3" t="s">
        <v>34</v>
      </c>
      <c r="F4027" s="3">
        <v>0</v>
      </c>
      <c r="G4027" s="3" t="s">
        <v>43</v>
      </c>
    </row>
    <row r="4028" spans="2:7" hidden="1" x14ac:dyDescent="0.25">
      <c r="B4028" s="3" t="s">
        <v>171</v>
      </c>
      <c r="C4028" s="2">
        <v>40155.327777777777</v>
      </c>
      <c r="D4028" s="3" t="s">
        <v>33</v>
      </c>
      <c r="E4028" s="3" t="s">
        <v>139</v>
      </c>
      <c r="F4028" s="3">
        <v>0</v>
      </c>
      <c r="G4028" s="3" t="s">
        <v>43</v>
      </c>
    </row>
    <row r="4029" spans="2:7" x14ac:dyDescent="0.25">
      <c r="B4029" s="3" t="s">
        <v>171</v>
      </c>
      <c r="C4029" s="2">
        <v>40169.348611111112</v>
      </c>
      <c r="D4029" s="3" t="s">
        <v>7</v>
      </c>
      <c r="E4029" s="3" t="s">
        <v>19</v>
      </c>
      <c r="F4029" s="3">
        <v>0</v>
      </c>
      <c r="G4029" s="3" t="s">
        <v>43</v>
      </c>
    </row>
    <row r="4030" spans="2:7" hidden="1" x14ac:dyDescent="0.25">
      <c r="B4030" s="3" t="s">
        <v>171</v>
      </c>
      <c r="C4030" s="2">
        <v>40197.601388888892</v>
      </c>
      <c r="D4030" s="3" t="s">
        <v>33</v>
      </c>
      <c r="E4030" s="3" t="s">
        <v>178</v>
      </c>
      <c r="F4030" s="3">
        <v>0</v>
      </c>
      <c r="G4030" s="3" t="s">
        <v>43</v>
      </c>
    </row>
    <row r="4031" spans="2:7" x14ac:dyDescent="0.25">
      <c r="B4031" s="3" t="s">
        <v>171</v>
      </c>
      <c r="C4031" s="2">
        <v>40197.830555555556</v>
      </c>
      <c r="D4031" s="3" t="s">
        <v>33</v>
      </c>
      <c r="E4031" s="3" t="s">
        <v>37</v>
      </c>
      <c r="F4031" s="3">
        <v>0</v>
      </c>
      <c r="G4031" s="3" t="s">
        <v>43</v>
      </c>
    </row>
    <row r="4032" spans="2:7" x14ac:dyDescent="0.25">
      <c r="B4032" s="3" t="s">
        <v>171</v>
      </c>
      <c r="C4032" s="2">
        <v>40199.720833333333</v>
      </c>
      <c r="D4032" s="3" t="s">
        <v>33</v>
      </c>
      <c r="E4032" s="3" t="s">
        <v>135</v>
      </c>
      <c r="F4032" s="3">
        <v>0</v>
      </c>
      <c r="G4032" s="3" t="s">
        <v>43</v>
      </c>
    </row>
    <row r="4033" spans="2:7" x14ac:dyDescent="0.25">
      <c r="B4033" s="3" t="s">
        <v>171</v>
      </c>
      <c r="C4033" s="2">
        <v>40275.40347222222</v>
      </c>
      <c r="D4033" s="3" t="s">
        <v>7</v>
      </c>
      <c r="E4033" s="3" t="s">
        <v>19</v>
      </c>
      <c r="F4033" s="3">
        <v>0</v>
      </c>
      <c r="G4033" s="3" t="s">
        <v>43</v>
      </c>
    </row>
    <row r="4034" spans="2:7" hidden="1" x14ac:dyDescent="0.25">
      <c r="B4034" s="3" t="s">
        <v>171</v>
      </c>
      <c r="C4034" s="2">
        <v>40318.6875</v>
      </c>
      <c r="D4034" s="3" t="s">
        <v>12</v>
      </c>
      <c r="E4034" s="3" t="s">
        <v>13</v>
      </c>
      <c r="F4034" s="3">
        <v>0</v>
      </c>
      <c r="G4034" s="3" t="s">
        <v>43</v>
      </c>
    </row>
    <row r="4035" spans="2:7" hidden="1" x14ac:dyDescent="0.25">
      <c r="B4035" s="3" t="s">
        <v>171</v>
      </c>
      <c r="C4035" s="2">
        <v>40448.875</v>
      </c>
      <c r="D4035" s="3" t="s">
        <v>12</v>
      </c>
      <c r="E4035" s="3" t="s">
        <v>13</v>
      </c>
      <c r="F4035" s="3">
        <v>0</v>
      </c>
      <c r="G4035" s="3" t="s">
        <v>43</v>
      </c>
    </row>
    <row r="4036" spans="2:7" hidden="1" x14ac:dyDescent="0.25">
      <c r="B4036" s="3" t="s">
        <v>171</v>
      </c>
      <c r="C4036" s="2">
        <v>40553.475694444445</v>
      </c>
      <c r="D4036" s="3" t="s">
        <v>10</v>
      </c>
      <c r="E4036" s="3" t="s">
        <v>85</v>
      </c>
      <c r="F4036" s="3">
        <v>0</v>
      </c>
      <c r="G4036" s="3" t="s">
        <v>43</v>
      </c>
    </row>
    <row r="4037" spans="2:7" hidden="1" x14ac:dyDescent="0.25">
      <c r="B4037" s="3" t="s">
        <v>171</v>
      </c>
      <c r="C4037" s="2">
        <v>40634.777777777781</v>
      </c>
      <c r="D4037" s="3" t="s">
        <v>12</v>
      </c>
      <c r="E4037" s="3" t="s">
        <v>13</v>
      </c>
      <c r="F4037" s="3">
        <v>0</v>
      </c>
      <c r="G4037" s="3" t="s">
        <v>43</v>
      </c>
    </row>
    <row r="4038" spans="2:7" x14ac:dyDescent="0.25">
      <c r="B4038" s="3" t="s">
        <v>171</v>
      </c>
      <c r="C4038" s="2">
        <v>40664.606944444444</v>
      </c>
      <c r="D4038" s="3" t="s">
        <v>15</v>
      </c>
      <c r="E4038" s="3" t="s">
        <v>15</v>
      </c>
      <c r="F4038" s="3">
        <v>0</v>
      </c>
      <c r="G4038" s="3" t="s">
        <v>43</v>
      </c>
    </row>
    <row r="4039" spans="2:7" x14ac:dyDescent="0.25">
      <c r="B4039" s="3" t="s">
        <v>171</v>
      </c>
      <c r="C4039" s="2">
        <v>40760.239583333336</v>
      </c>
      <c r="D4039" s="3" t="s">
        <v>7</v>
      </c>
      <c r="E4039" s="3" t="s">
        <v>8</v>
      </c>
      <c r="F4039" s="3">
        <v>0</v>
      </c>
      <c r="G4039" s="3" t="s">
        <v>43</v>
      </c>
    </row>
    <row r="4040" spans="2:7" x14ac:dyDescent="0.25">
      <c r="B4040" s="3" t="s">
        <v>171</v>
      </c>
      <c r="C4040" s="2">
        <v>40877.90347222222</v>
      </c>
      <c r="D4040" s="3" t="s">
        <v>15</v>
      </c>
      <c r="E4040" s="3" t="s">
        <v>15</v>
      </c>
      <c r="F4040" s="3">
        <v>0</v>
      </c>
      <c r="G4040" s="3" t="s">
        <v>43</v>
      </c>
    </row>
    <row r="4041" spans="2:7" x14ac:dyDescent="0.25">
      <c r="B4041" s="3" t="s">
        <v>171</v>
      </c>
      <c r="C4041" s="2">
        <v>40889.597916666666</v>
      </c>
      <c r="D4041" s="3" t="s">
        <v>33</v>
      </c>
      <c r="E4041" s="3" t="s">
        <v>37</v>
      </c>
      <c r="F4041" s="3">
        <v>0</v>
      </c>
      <c r="G4041" s="3" t="s">
        <v>43</v>
      </c>
    </row>
    <row r="4042" spans="2:7" x14ac:dyDescent="0.25">
      <c r="B4042" s="3" t="s">
        <v>171</v>
      </c>
      <c r="C4042" s="2">
        <v>40932.216666666667</v>
      </c>
      <c r="D4042" s="3" t="s">
        <v>15</v>
      </c>
      <c r="E4042" s="3" t="s">
        <v>15</v>
      </c>
      <c r="F4042" s="3">
        <v>0</v>
      </c>
      <c r="G4042" s="3" t="s">
        <v>43</v>
      </c>
    </row>
    <row r="4043" spans="2:7" x14ac:dyDescent="0.25">
      <c r="B4043" s="3" t="s">
        <v>171</v>
      </c>
      <c r="C4043" s="2">
        <v>40976.142361111109</v>
      </c>
      <c r="D4043" s="3" t="s">
        <v>7</v>
      </c>
      <c r="E4043" s="3" t="s">
        <v>16</v>
      </c>
      <c r="F4043" s="3">
        <v>0</v>
      </c>
      <c r="G4043" s="3" t="s">
        <v>43</v>
      </c>
    </row>
    <row r="4044" spans="2:7" hidden="1" x14ac:dyDescent="0.25">
      <c r="B4044" s="3" t="s">
        <v>171</v>
      </c>
      <c r="C4044" s="2">
        <v>41194.239583333336</v>
      </c>
      <c r="D4044" s="3" t="s">
        <v>33</v>
      </c>
      <c r="E4044" s="3" t="s">
        <v>34</v>
      </c>
      <c r="F4044" s="3">
        <v>0</v>
      </c>
      <c r="G4044" s="3" t="s">
        <v>43</v>
      </c>
    </row>
    <row r="4045" spans="2:7" hidden="1" x14ac:dyDescent="0.25">
      <c r="B4045" s="3" t="s">
        <v>171</v>
      </c>
      <c r="C4045" s="2">
        <v>41237.479166666664</v>
      </c>
      <c r="D4045" s="3" t="s">
        <v>7</v>
      </c>
      <c r="E4045" s="3" t="s">
        <v>62</v>
      </c>
      <c r="F4045" s="3">
        <v>0</v>
      </c>
      <c r="G4045" s="3" t="s">
        <v>43</v>
      </c>
    </row>
    <row r="4046" spans="2:7" x14ac:dyDescent="0.25">
      <c r="B4046" s="3" t="s">
        <v>171</v>
      </c>
      <c r="C4046" s="2">
        <v>41381.605555555558</v>
      </c>
      <c r="D4046" s="3" t="s">
        <v>7</v>
      </c>
      <c r="E4046" s="3" t="s">
        <v>8</v>
      </c>
      <c r="F4046" s="3">
        <v>0</v>
      </c>
      <c r="G4046" s="3" t="s">
        <v>43</v>
      </c>
    </row>
    <row r="4047" spans="2:7" x14ac:dyDescent="0.25">
      <c r="B4047" s="3" t="s">
        <v>171</v>
      </c>
      <c r="C4047" s="2">
        <v>41394.347222222219</v>
      </c>
      <c r="D4047" s="3" t="s">
        <v>15</v>
      </c>
      <c r="E4047" s="3" t="s">
        <v>15</v>
      </c>
      <c r="F4047" s="3">
        <v>0</v>
      </c>
      <c r="G4047" s="3" t="s">
        <v>43</v>
      </c>
    </row>
    <row r="4048" spans="2:7" x14ac:dyDescent="0.25">
      <c r="B4048" s="3" t="s">
        <v>171</v>
      </c>
      <c r="C4048" s="2">
        <v>41495.465277777781</v>
      </c>
      <c r="D4048" s="3" t="s">
        <v>7</v>
      </c>
      <c r="E4048" s="3" t="s">
        <v>8</v>
      </c>
      <c r="F4048" s="3">
        <v>0</v>
      </c>
      <c r="G4048" s="3" t="s">
        <v>43</v>
      </c>
    </row>
    <row r="4049" spans="2:7" x14ac:dyDescent="0.25">
      <c r="B4049" s="3" t="s">
        <v>171</v>
      </c>
      <c r="C4049" s="2">
        <v>41553.42083333333</v>
      </c>
      <c r="D4049" s="3" t="s">
        <v>7</v>
      </c>
      <c r="E4049" s="3" t="s">
        <v>81</v>
      </c>
      <c r="F4049" s="3">
        <v>0</v>
      </c>
      <c r="G4049" s="3" t="s">
        <v>43</v>
      </c>
    </row>
    <row r="4050" spans="2:7" x14ac:dyDescent="0.25">
      <c r="B4050" s="3" t="s">
        <v>171</v>
      </c>
      <c r="C4050" s="2">
        <v>41557.013194444444</v>
      </c>
      <c r="D4050" s="3" t="s">
        <v>33</v>
      </c>
      <c r="E4050" s="3" t="s">
        <v>135</v>
      </c>
      <c r="F4050" s="3">
        <v>0</v>
      </c>
      <c r="G4050" s="3" t="s">
        <v>43</v>
      </c>
    </row>
    <row r="4051" spans="2:7" x14ac:dyDescent="0.25">
      <c r="B4051" s="3" t="s">
        <v>171</v>
      </c>
      <c r="C4051" s="2">
        <v>41698.529166666667</v>
      </c>
      <c r="D4051" s="3" t="s">
        <v>33</v>
      </c>
      <c r="E4051" s="3" t="s">
        <v>37</v>
      </c>
      <c r="F4051" s="3">
        <v>0</v>
      </c>
      <c r="G4051" s="3" t="s">
        <v>43</v>
      </c>
    </row>
    <row r="4052" spans="2:7" hidden="1" x14ac:dyDescent="0.25">
      <c r="B4052" s="3" t="s">
        <v>171</v>
      </c>
      <c r="C4052" s="2">
        <v>41758.188194444447</v>
      </c>
      <c r="D4052" s="3" t="s">
        <v>7</v>
      </c>
      <c r="E4052" s="3" t="s">
        <v>155</v>
      </c>
      <c r="F4052" s="3">
        <v>0</v>
      </c>
      <c r="G4052" s="3" t="s">
        <v>43</v>
      </c>
    </row>
    <row r="4053" spans="2:7" hidden="1" x14ac:dyDescent="0.25">
      <c r="B4053" s="3" t="s">
        <v>171</v>
      </c>
      <c r="C4053" s="2">
        <v>41758.74722222222</v>
      </c>
      <c r="D4053" s="3" t="s">
        <v>7</v>
      </c>
      <c r="E4053" s="3" t="s">
        <v>155</v>
      </c>
      <c r="F4053" s="3">
        <v>0</v>
      </c>
      <c r="G4053" s="3" t="s">
        <v>43</v>
      </c>
    </row>
    <row r="4054" spans="2:7" x14ac:dyDescent="0.25">
      <c r="B4054" s="3" t="s">
        <v>171</v>
      </c>
      <c r="C4054" s="2">
        <v>41759.467361111114</v>
      </c>
      <c r="D4054" s="3" t="s">
        <v>15</v>
      </c>
      <c r="E4054" s="3" t="s">
        <v>15</v>
      </c>
      <c r="F4054" s="3">
        <v>0</v>
      </c>
      <c r="G4054" s="3" t="s">
        <v>43</v>
      </c>
    </row>
    <row r="4055" spans="2:7" x14ac:dyDescent="0.25">
      <c r="B4055" s="3" t="s">
        <v>171</v>
      </c>
      <c r="C4055" s="2">
        <v>41765.928472222222</v>
      </c>
      <c r="D4055" s="3" t="s">
        <v>7</v>
      </c>
      <c r="E4055" s="3" t="s">
        <v>41</v>
      </c>
      <c r="F4055" s="3">
        <v>0</v>
      </c>
      <c r="G4055" s="3" t="s">
        <v>43</v>
      </c>
    </row>
    <row r="4056" spans="2:7" x14ac:dyDescent="0.25">
      <c r="B4056" s="3" t="s">
        <v>171</v>
      </c>
      <c r="C4056" s="2">
        <v>41772.420138888891</v>
      </c>
      <c r="D4056" s="3" t="s">
        <v>33</v>
      </c>
      <c r="E4056" s="3" t="s">
        <v>135</v>
      </c>
      <c r="F4056" s="3">
        <v>0</v>
      </c>
      <c r="G4056" s="3" t="s">
        <v>43</v>
      </c>
    </row>
    <row r="4057" spans="2:7" x14ac:dyDescent="0.25">
      <c r="B4057" s="3" t="s">
        <v>171</v>
      </c>
      <c r="C4057" s="2">
        <v>41773.368055555555</v>
      </c>
      <c r="D4057" s="3" t="s">
        <v>33</v>
      </c>
      <c r="E4057" s="3" t="s">
        <v>135</v>
      </c>
      <c r="F4057" s="3">
        <v>0</v>
      </c>
      <c r="G4057" s="3" t="s">
        <v>43</v>
      </c>
    </row>
    <row r="4058" spans="2:7" hidden="1" x14ac:dyDescent="0.25">
      <c r="B4058" s="3" t="s">
        <v>171</v>
      </c>
      <c r="C4058" s="2">
        <v>41826.363194444442</v>
      </c>
      <c r="D4058" s="3" t="s">
        <v>10</v>
      </c>
      <c r="E4058" s="3" t="s">
        <v>11</v>
      </c>
      <c r="F4058" s="3">
        <v>1</v>
      </c>
      <c r="G4058" s="3" t="s">
        <v>43</v>
      </c>
    </row>
    <row r="4059" spans="2:7" x14ac:dyDescent="0.25">
      <c r="B4059" s="3" t="s">
        <v>171</v>
      </c>
      <c r="C4059" s="2">
        <v>41826.479861111111</v>
      </c>
      <c r="D4059" s="3" t="s">
        <v>15</v>
      </c>
      <c r="E4059" s="3" t="s">
        <v>15</v>
      </c>
      <c r="F4059" s="3">
        <v>1</v>
      </c>
      <c r="G4059" s="3" t="s">
        <v>43</v>
      </c>
    </row>
    <row r="4060" spans="2:7" x14ac:dyDescent="0.25">
      <c r="B4060" s="3" t="s">
        <v>171</v>
      </c>
      <c r="C4060" s="2">
        <v>41830.953472222223</v>
      </c>
      <c r="D4060" s="3" t="s">
        <v>7</v>
      </c>
      <c r="E4060" s="3" t="s">
        <v>19</v>
      </c>
      <c r="F4060" s="3">
        <v>1</v>
      </c>
      <c r="G4060" s="3" t="s">
        <v>43</v>
      </c>
    </row>
    <row r="4061" spans="2:7" x14ac:dyDescent="0.25">
      <c r="B4061" s="3" t="s">
        <v>171</v>
      </c>
      <c r="C4061" s="2">
        <v>41880.196527777778</v>
      </c>
      <c r="D4061" s="3" t="s">
        <v>15</v>
      </c>
      <c r="E4061" s="3" t="s">
        <v>15</v>
      </c>
      <c r="F4061" s="3">
        <v>0</v>
      </c>
      <c r="G4061" s="3" t="s">
        <v>43</v>
      </c>
    </row>
    <row r="4062" spans="2:7" x14ac:dyDescent="0.25">
      <c r="B4062" s="3" t="s">
        <v>171</v>
      </c>
      <c r="C4062" s="2">
        <v>41880.617361111108</v>
      </c>
      <c r="D4062" s="3" t="s">
        <v>7</v>
      </c>
      <c r="E4062" s="3" t="s">
        <v>16</v>
      </c>
      <c r="F4062" s="3">
        <v>0</v>
      </c>
      <c r="G4062" s="3" t="s">
        <v>43</v>
      </c>
    </row>
    <row r="4063" spans="2:7" hidden="1" x14ac:dyDescent="0.25">
      <c r="B4063" s="3" t="s">
        <v>171</v>
      </c>
      <c r="C4063" s="2">
        <v>41887.25277777778</v>
      </c>
      <c r="D4063" s="3" t="s">
        <v>12</v>
      </c>
      <c r="E4063" s="3" t="s">
        <v>13</v>
      </c>
      <c r="F4063" s="3">
        <v>0</v>
      </c>
      <c r="G4063" s="3" t="s">
        <v>43</v>
      </c>
    </row>
    <row r="4064" spans="2:7" hidden="1" x14ac:dyDescent="0.25">
      <c r="B4064" s="3" t="s">
        <v>171</v>
      </c>
      <c r="C4064" s="2">
        <v>41976.161805555559</v>
      </c>
      <c r="D4064" s="3" t="s">
        <v>7</v>
      </c>
      <c r="E4064" s="3" t="s">
        <v>62</v>
      </c>
      <c r="F4064" s="3">
        <v>0</v>
      </c>
      <c r="G4064" s="3" t="s">
        <v>43</v>
      </c>
    </row>
    <row r="4065" spans="2:7" x14ac:dyDescent="0.25">
      <c r="B4065" s="3" t="s">
        <v>171</v>
      </c>
      <c r="C4065" s="2">
        <v>42028.5</v>
      </c>
      <c r="D4065" s="3" t="s">
        <v>15</v>
      </c>
      <c r="E4065" s="3" t="s">
        <v>15</v>
      </c>
      <c r="F4065" s="3">
        <v>0</v>
      </c>
      <c r="G4065" s="3" t="s">
        <v>43</v>
      </c>
    </row>
    <row r="4066" spans="2:7" x14ac:dyDescent="0.25">
      <c r="B4066" s="3" t="s">
        <v>171</v>
      </c>
      <c r="C4066" s="2">
        <v>42029.376388888886</v>
      </c>
      <c r="D4066" s="3" t="s">
        <v>7</v>
      </c>
      <c r="E4066" s="3" t="s">
        <v>82</v>
      </c>
      <c r="F4066" s="3">
        <v>0</v>
      </c>
      <c r="G4066" s="3" t="s">
        <v>43</v>
      </c>
    </row>
    <row r="4067" spans="2:7" hidden="1" x14ac:dyDescent="0.25">
      <c r="B4067" s="3" t="s">
        <v>171</v>
      </c>
      <c r="C4067" s="2">
        <v>42043.383333333331</v>
      </c>
      <c r="D4067" s="3" t="s">
        <v>10</v>
      </c>
      <c r="E4067" s="3" t="s">
        <v>11</v>
      </c>
      <c r="F4067" s="3">
        <v>0</v>
      </c>
      <c r="G4067" s="3" t="s">
        <v>43</v>
      </c>
    </row>
    <row r="4068" spans="2:7" hidden="1" x14ac:dyDescent="0.25">
      <c r="B4068" s="3" t="s">
        <v>171</v>
      </c>
      <c r="C4068" s="2">
        <v>42064.899305555555</v>
      </c>
      <c r="D4068" s="3" t="s">
        <v>7</v>
      </c>
      <c r="E4068" s="3" t="s">
        <v>62</v>
      </c>
      <c r="F4068" s="3">
        <v>0</v>
      </c>
      <c r="G4068" s="3" t="s">
        <v>43</v>
      </c>
    </row>
    <row r="4069" spans="2:7" x14ac:dyDescent="0.25">
      <c r="B4069" s="3" t="s">
        <v>184</v>
      </c>
      <c r="C4069" s="2">
        <v>38394.255555555559</v>
      </c>
      <c r="D4069" s="3" t="s">
        <v>33</v>
      </c>
      <c r="E4069" s="3" t="s">
        <v>135</v>
      </c>
      <c r="F4069" s="3">
        <v>0</v>
      </c>
      <c r="G4069" s="3" t="s">
        <v>185</v>
      </c>
    </row>
    <row r="4070" spans="2:7" x14ac:dyDescent="0.25">
      <c r="B4070" s="3" t="s">
        <v>184</v>
      </c>
      <c r="C4070" s="2">
        <v>38719.613194444442</v>
      </c>
      <c r="D4070" s="3" t="s">
        <v>33</v>
      </c>
      <c r="E4070" s="3" t="s">
        <v>37</v>
      </c>
      <c r="F4070" s="3">
        <v>0</v>
      </c>
      <c r="G4070" s="3" t="s">
        <v>185</v>
      </c>
    </row>
    <row r="4071" spans="2:7" x14ac:dyDescent="0.25">
      <c r="B4071" s="3" t="s">
        <v>184</v>
      </c>
      <c r="C4071" s="2">
        <v>38741.23333333333</v>
      </c>
      <c r="D4071" s="3" t="s">
        <v>33</v>
      </c>
      <c r="E4071" s="3" t="s">
        <v>135</v>
      </c>
      <c r="F4071" s="3">
        <v>0</v>
      </c>
      <c r="G4071" s="3" t="s">
        <v>185</v>
      </c>
    </row>
    <row r="4072" spans="2:7" x14ac:dyDescent="0.25">
      <c r="B4072" s="3" t="s">
        <v>184</v>
      </c>
      <c r="C4072" s="2">
        <v>38912.34375</v>
      </c>
      <c r="D4072" s="3" t="s">
        <v>15</v>
      </c>
      <c r="E4072" s="3" t="s">
        <v>15</v>
      </c>
      <c r="F4072" s="3">
        <v>1</v>
      </c>
      <c r="G4072" s="3" t="s">
        <v>185</v>
      </c>
    </row>
    <row r="4073" spans="2:7" x14ac:dyDescent="0.25">
      <c r="B4073" s="3" t="s">
        <v>184</v>
      </c>
      <c r="C4073" s="2">
        <v>38936.517361111109</v>
      </c>
      <c r="D4073" s="3" t="s">
        <v>15</v>
      </c>
      <c r="E4073" s="3" t="s">
        <v>15</v>
      </c>
      <c r="F4073" s="3">
        <v>0</v>
      </c>
      <c r="G4073" s="3" t="s">
        <v>185</v>
      </c>
    </row>
    <row r="4074" spans="2:7" hidden="1" x14ac:dyDescent="0.25">
      <c r="B4074" s="3" t="s">
        <v>184</v>
      </c>
      <c r="C4074" s="2">
        <v>39092.383333333331</v>
      </c>
      <c r="D4074" s="3" t="s">
        <v>7</v>
      </c>
      <c r="E4074" s="3" t="s">
        <v>62</v>
      </c>
      <c r="F4074" s="3">
        <v>0</v>
      </c>
      <c r="G4074" s="3" t="s">
        <v>185</v>
      </c>
    </row>
    <row r="4075" spans="2:7" x14ac:dyDescent="0.25">
      <c r="B4075" s="3" t="s">
        <v>184</v>
      </c>
      <c r="C4075" s="2">
        <v>39192.634722222225</v>
      </c>
      <c r="D4075" s="3" t="s">
        <v>33</v>
      </c>
      <c r="E4075" s="3" t="s">
        <v>135</v>
      </c>
      <c r="F4075" s="3">
        <v>0</v>
      </c>
      <c r="G4075" s="3" t="s">
        <v>185</v>
      </c>
    </row>
    <row r="4076" spans="2:7" x14ac:dyDescent="0.25">
      <c r="B4076" s="3" t="s">
        <v>184</v>
      </c>
      <c r="C4076" s="2">
        <v>39324.709722222222</v>
      </c>
      <c r="D4076" s="3" t="s">
        <v>15</v>
      </c>
      <c r="E4076" s="3" t="s">
        <v>15</v>
      </c>
      <c r="F4076" s="3">
        <v>0</v>
      </c>
      <c r="G4076" s="3" t="s">
        <v>185</v>
      </c>
    </row>
    <row r="4077" spans="2:7" hidden="1" x14ac:dyDescent="0.25">
      <c r="B4077" s="3" t="s">
        <v>184</v>
      </c>
      <c r="C4077" s="2">
        <v>39368.145138888889</v>
      </c>
      <c r="D4077" s="3" t="s">
        <v>7</v>
      </c>
      <c r="E4077" s="3" t="s">
        <v>14</v>
      </c>
      <c r="F4077" s="3">
        <v>0</v>
      </c>
      <c r="G4077" s="3" t="s">
        <v>185</v>
      </c>
    </row>
    <row r="4078" spans="2:7" x14ac:dyDescent="0.25">
      <c r="B4078" s="3" t="s">
        <v>184</v>
      </c>
      <c r="C4078" s="2">
        <v>39368.440972222219</v>
      </c>
      <c r="D4078" s="3" t="s">
        <v>15</v>
      </c>
      <c r="E4078" s="3" t="s">
        <v>15</v>
      </c>
      <c r="F4078" s="3">
        <v>0</v>
      </c>
      <c r="G4078" s="3" t="s">
        <v>185</v>
      </c>
    </row>
    <row r="4079" spans="2:7" x14ac:dyDescent="0.25">
      <c r="B4079" s="3" t="s">
        <v>184</v>
      </c>
      <c r="C4079" s="2">
        <v>39879.572916666664</v>
      </c>
      <c r="D4079" s="3" t="s">
        <v>15</v>
      </c>
      <c r="E4079" s="3" t="s">
        <v>15</v>
      </c>
      <c r="F4079" s="3">
        <v>0</v>
      </c>
      <c r="G4079" s="3" t="s">
        <v>185</v>
      </c>
    </row>
    <row r="4080" spans="2:7" x14ac:dyDescent="0.25">
      <c r="B4080" s="3" t="s">
        <v>184</v>
      </c>
      <c r="C4080" s="2">
        <v>39912.699305555558</v>
      </c>
      <c r="D4080" s="3" t="s">
        <v>7</v>
      </c>
      <c r="E4080" s="3" t="s">
        <v>8</v>
      </c>
      <c r="F4080" s="3">
        <v>0</v>
      </c>
      <c r="G4080" s="3" t="s">
        <v>185</v>
      </c>
    </row>
    <row r="4081" spans="2:7" x14ac:dyDescent="0.25">
      <c r="B4081" s="3" t="s">
        <v>184</v>
      </c>
      <c r="C4081" s="2">
        <v>39925.43472222222</v>
      </c>
      <c r="D4081" s="3" t="s">
        <v>15</v>
      </c>
      <c r="E4081" s="3" t="s">
        <v>15</v>
      </c>
      <c r="F4081" s="3">
        <v>0</v>
      </c>
      <c r="G4081" s="3" t="s">
        <v>185</v>
      </c>
    </row>
    <row r="4082" spans="2:7" hidden="1" x14ac:dyDescent="0.25">
      <c r="B4082" s="3" t="s">
        <v>184</v>
      </c>
      <c r="C4082" s="2">
        <v>40058.626388888886</v>
      </c>
      <c r="D4082" s="3" t="s">
        <v>33</v>
      </c>
      <c r="E4082" s="3" t="s">
        <v>34</v>
      </c>
      <c r="F4082" s="3">
        <v>0</v>
      </c>
      <c r="G4082" s="3" t="s">
        <v>185</v>
      </c>
    </row>
    <row r="4083" spans="2:7" x14ac:dyDescent="0.25">
      <c r="B4083" s="3" t="s">
        <v>184</v>
      </c>
      <c r="C4083" s="2">
        <v>40197.592361111114</v>
      </c>
      <c r="D4083" s="3" t="s">
        <v>33</v>
      </c>
      <c r="E4083" s="3" t="s">
        <v>135</v>
      </c>
      <c r="F4083" s="3">
        <v>0</v>
      </c>
      <c r="G4083" s="3" t="s">
        <v>185</v>
      </c>
    </row>
    <row r="4084" spans="2:7" x14ac:dyDescent="0.25">
      <c r="B4084" s="3" t="s">
        <v>184</v>
      </c>
      <c r="C4084" s="2">
        <v>40199.306944444441</v>
      </c>
      <c r="D4084" s="3" t="s">
        <v>33</v>
      </c>
      <c r="E4084" s="3" t="s">
        <v>135</v>
      </c>
      <c r="F4084" s="3">
        <v>0</v>
      </c>
      <c r="G4084" s="3" t="s">
        <v>185</v>
      </c>
    </row>
    <row r="4085" spans="2:7" x14ac:dyDescent="0.25">
      <c r="B4085" s="3" t="s">
        <v>184</v>
      </c>
      <c r="C4085" s="2">
        <v>40199.51666666667</v>
      </c>
      <c r="D4085" s="3" t="s">
        <v>33</v>
      </c>
      <c r="E4085" s="3" t="s">
        <v>135</v>
      </c>
      <c r="F4085" s="3">
        <v>0</v>
      </c>
      <c r="G4085" s="3" t="s">
        <v>185</v>
      </c>
    </row>
    <row r="4086" spans="2:7" hidden="1" x14ac:dyDescent="0.25">
      <c r="B4086" s="3" t="s">
        <v>184</v>
      </c>
      <c r="C4086" s="2">
        <v>40446.888888888891</v>
      </c>
      <c r="D4086" s="3" t="s">
        <v>7</v>
      </c>
      <c r="E4086" s="3" t="s">
        <v>62</v>
      </c>
      <c r="F4086" s="3">
        <v>0</v>
      </c>
      <c r="G4086" s="3" t="s">
        <v>185</v>
      </c>
    </row>
    <row r="4087" spans="2:7" x14ac:dyDescent="0.25">
      <c r="B4087" s="3" t="s">
        <v>184</v>
      </c>
      <c r="C4087" s="2">
        <v>40451.51458333333</v>
      </c>
      <c r="D4087" s="3" t="s">
        <v>33</v>
      </c>
      <c r="E4087" s="3" t="s">
        <v>135</v>
      </c>
      <c r="F4087" s="3">
        <v>0</v>
      </c>
      <c r="G4087" s="3" t="s">
        <v>185</v>
      </c>
    </row>
    <row r="4088" spans="2:7" x14ac:dyDescent="0.25">
      <c r="B4088" s="3" t="s">
        <v>184</v>
      </c>
      <c r="C4088" s="2">
        <v>40471.732638888891</v>
      </c>
      <c r="D4088" s="3" t="s">
        <v>7</v>
      </c>
      <c r="E4088" s="3" t="s">
        <v>8</v>
      </c>
      <c r="F4088" s="3">
        <v>0</v>
      </c>
      <c r="G4088" s="3" t="s">
        <v>185</v>
      </c>
    </row>
    <row r="4089" spans="2:7" hidden="1" x14ac:dyDescent="0.25">
      <c r="B4089" s="3" t="s">
        <v>184</v>
      </c>
      <c r="C4089" s="2">
        <v>40625.916666666664</v>
      </c>
      <c r="D4089" s="3" t="s">
        <v>10</v>
      </c>
      <c r="E4089" s="3" t="s">
        <v>85</v>
      </c>
      <c r="F4089" s="3">
        <v>0</v>
      </c>
      <c r="G4089" s="3" t="s">
        <v>185</v>
      </c>
    </row>
    <row r="4090" spans="2:7" x14ac:dyDescent="0.25">
      <c r="B4090" s="3" t="s">
        <v>184</v>
      </c>
      <c r="C4090" s="2">
        <v>40987.31527777778</v>
      </c>
      <c r="D4090" s="3" t="s">
        <v>33</v>
      </c>
      <c r="E4090" s="3" t="s">
        <v>135</v>
      </c>
      <c r="F4090" s="3">
        <v>0</v>
      </c>
      <c r="G4090" s="3" t="s">
        <v>185</v>
      </c>
    </row>
    <row r="4091" spans="2:7" x14ac:dyDescent="0.25">
      <c r="B4091" s="3" t="s">
        <v>184</v>
      </c>
      <c r="C4091" s="2">
        <v>41038.82916666667</v>
      </c>
      <c r="D4091" s="3" t="s">
        <v>15</v>
      </c>
      <c r="E4091" s="3" t="s">
        <v>15</v>
      </c>
      <c r="F4091" s="3">
        <v>0</v>
      </c>
      <c r="G4091" s="3" t="s">
        <v>185</v>
      </c>
    </row>
    <row r="4092" spans="2:7" hidden="1" x14ac:dyDescent="0.25">
      <c r="B4092" s="3" t="s">
        <v>184</v>
      </c>
      <c r="C4092" s="2">
        <v>41193.602083333331</v>
      </c>
      <c r="D4092" s="3" t="s">
        <v>7</v>
      </c>
      <c r="E4092" s="3" t="s">
        <v>14</v>
      </c>
      <c r="F4092" s="3">
        <v>0</v>
      </c>
      <c r="G4092" s="3" t="s">
        <v>185</v>
      </c>
    </row>
    <row r="4093" spans="2:7" x14ac:dyDescent="0.25">
      <c r="B4093" s="3" t="s">
        <v>184</v>
      </c>
      <c r="C4093" s="2">
        <v>41345.661805555559</v>
      </c>
      <c r="D4093" s="3" t="s">
        <v>7</v>
      </c>
      <c r="E4093" s="3" t="s">
        <v>41</v>
      </c>
      <c r="F4093" s="3">
        <v>0</v>
      </c>
      <c r="G4093" s="3" t="s">
        <v>185</v>
      </c>
    </row>
    <row r="4094" spans="2:7" hidden="1" x14ac:dyDescent="0.25">
      <c r="B4094" s="3" t="s">
        <v>184</v>
      </c>
      <c r="C4094" s="2">
        <v>41521.688888888886</v>
      </c>
      <c r="D4094" s="3" t="s">
        <v>7</v>
      </c>
      <c r="E4094" s="3" t="s">
        <v>148</v>
      </c>
      <c r="F4094" s="3">
        <v>0</v>
      </c>
      <c r="G4094" s="3" t="s">
        <v>185</v>
      </c>
    </row>
    <row r="4095" spans="2:7" x14ac:dyDescent="0.25">
      <c r="B4095" s="3" t="s">
        <v>184</v>
      </c>
      <c r="C4095" s="2">
        <v>41698.525694444441</v>
      </c>
      <c r="D4095" s="3" t="s">
        <v>33</v>
      </c>
      <c r="E4095" s="3" t="s">
        <v>135</v>
      </c>
      <c r="F4095" s="3">
        <v>0</v>
      </c>
      <c r="G4095" s="3" t="s">
        <v>185</v>
      </c>
    </row>
    <row r="4096" spans="2:7" x14ac:dyDescent="0.25">
      <c r="B4096" s="3" t="s">
        <v>184</v>
      </c>
      <c r="C4096" s="2">
        <v>41698.676388888889</v>
      </c>
      <c r="D4096" s="3" t="s">
        <v>33</v>
      </c>
      <c r="E4096" s="3" t="s">
        <v>135</v>
      </c>
      <c r="F4096" s="3">
        <v>0</v>
      </c>
      <c r="G4096" s="3" t="s">
        <v>185</v>
      </c>
    </row>
    <row r="4097" spans="2:7" x14ac:dyDescent="0.25">
      <c r="B4097" s="3" t="s">
        <v>184</v>
      </c>
      <c r="C4097" s="2">
        <v>41755.38958333333</v>
      </c>
      <c r="D4097" s="3" t="s">
        <v>15</v>
      </c>
      <c r="E4097" s="3" t="s">
        <v>15</v>
      </c>
      <c r="F4097" s="3">
        <v>0</v>
      </c>
      <c r="G4097" s="3" t="s">
        <v>185</v>
      </c>
    </row>
    <row r="4098" spans="2:7" x14ac:dyDescent="0.25">
      <c r="B4098" s="3" t="s">
        <v>184</v>
      </c>
      <c r="C4098" s="2">
        <v>41773.795138888891</v>
      </c>
      <c r="D4098" s="3" t="s">
        <v>33</v>
      </c>
      <c r="E4098" s="3" t="s">
        <v>135</v>
      </c>
      <c r="F4098" s="3">
        <v>0</v>
      </c>
      <c r="G4098" s="3" t="s">
        <v>185</v>
      </c>
    </row>
    <row r="4099" spans="2:7" hidden="1" x14ac:dyDescent="0.25">
      <c r="B4099" s="3" t="s">
        <v>184</v>
      </c>
      <c r="C4099" s="2">
        <v>41854.54583333333</v>
      </c>
      <c r="D4099" s="3" t="s">
        <v>33</v>
      </c>
      <c r="E4099" s="3" t="s">
        <v>34</v>
      </c>
      <c r="F4099" s="3">
        <v>0</v>
      </c>
      <c r="G4099" s="3" t="s">
        <v>185</v>
      </c>
    </row>
    <row r="4100" spans="2:7" x14ac:dyDescent="0.25">
      <c r="B4100" s="3" t="s">
        <v>195</v>
      </c>
      <c r="C4100" s="2">
        <v>38386.815972222219</v>
      </c>
      <c r="D4100" s="3" t="s">
        <v>33</v>
      </c>
      <c r="E4100" s="3" t="s">
        <v>135</v>
      </c>
      <c r="F4100" s="3">
        <v>0</v>
      </c>
      <c r="G4100" s="3" t="s">
        <v>196</v>
      </c>
    </row>
    <row r="4101" spans="2:7" x14ac:dyDescent="0.25">
      <c r="B4101" s="3" t="s">
        <v>195</v>
      </c>
      <c r="C4101" s="2">
        <v>38671.518055555556</v>
      </c>
      <c r="D4101" s="3" t="s">
        <v>15</v>
      </c>
      <c r="E4101" s="3" t="s">
        <v>15</v>
      </c>
      <c r="F4101" s="3">
        <v>0</v>
      </c>
      <c r="G4101" s="3" t="s">
        <v>196</v>
      </c>
    </row>
    <row r="4102" spans="2:7" hidden="1" x14ac:dyDescent="0.25">
      <c r="B4102" s="3" t="s">
        <v>195</v>
      </c>
      <c r="C4102" s="2">
        <v>39021.88958333333</v>
      </c>
      <c r="D4102" s="3" t="s">
        <v>12</v>
      </c>
      <c r="E4102" s="3" t="s">
        <v>13</v>
      </c>
      <c r="F4102" s="3">
        <v>0</v>
      </c>
      <c r="G4102" s="3" t="s">
        <v>196</v>
      </c>
    </row>
    <row r="4103" spans="2:7" x14ac:dyDescent="0.25">
      <c r="B4103" s="3" t="s">
        <v>195</v>
      </c>
      <c r="C4103" s="2">
        <v>39078.309027777781</v>
      </c>
      <c r="D4103" s="3" t="s">
        <v>33</v>
      </c>
      <c r="E4103" s="3" t="s">
        <v>135</v>
      </c>
      <c r="F4103" s="3">
        <v>0</v>
      </c>
      <c r="G4103" s="3" t="s">
        <v>196</v>
      </c>
    </row>
    <row r="4104" spans="2:7" hidden="1" x14ac:dyDescent="0.25">
      <c r="B4104" s="3" t="s">
        <v>195</v>
      </c>
      <c r="C4104" s="2">
        <v>39078.415972222225</v>
      </c>
      <c r="D4104" s="3" t="s">
        <v>12</v>
      </c>
      <c r="E4104" s="3" t="s">
        <v>13</v>
      </c>
      <c r="F4104" s="3">
        <v>0</v>
      </c>
      <c r="G4104" s="3" t="s">
        <v>196</v>
      </c>
    </row>
    <row r="4105" spans="2:7" hidden="1" x14ac:dyDescent="0.25">
      <c r="B4105" s="3" t="s">
        <v>195</v>
      </c>
      <c r="C4105" s="2">
        <v>39409.24722222222</v>
      </c>
      <c r="D4105" s="3" t="s">
        <v>12</v>
      </c>
      <c r="E4105" s="3" t="s">
        <v>13</v>
      </c>
      <c r="F4105" s="3">
        <v>0</v>
      </c>
      <c r="G4105" s="3" t="s">
        <v>196</v>
      </c>
    </row>
    <row r="4106" spans="2:7" hidden="1" x14ac:dyDescent="0.25">
      <c r="B4106" s="3" t="s">
        <v>195</v>
      </c>
      <c r="C4106" s="2">
        <v>39695.140972222223</v>
      </c>
      <c r="D4106" s="3" t="s">
        <v>12</v>
      </c>
      <c r="E4106" s="3" t="s">
        <v>13</v>
      </c>
      <c r="F4106" s="3">
        <v>0</v>
      </c>
      <c r="G4106" s="3" t="s">
        <v>196</v>
      </c>
    </row>
    <row r="4107" spans="2:7" hidden="1" x14ac:dyDescent="0.25">
      <c r="B4107" s="3" t="s">
        <v>195</v>
      </c>
      <c r="C4107" s="2">
        <v>40107.664583333331</v>
      </c>
      <c r="D4107" s="3" t="s">
        <v>12</v>
      </c>
      <c r="E4107" s="3" t="s">
        <v>13</v>
      </c>
      <c r="F4107" s="3">
        <v>0</v>
      </c>
      <c r="G4107" s="3" t="s">
        <v>196</v>
      </c>
    </row>
    <row r="4108" spans="2:7" x14ac:dyDescent="0.25">
      <c r="B4108" s="3" t="s">
        <v>195</v>
      </c>
      <c r="C4108" s="2">
        <v>40240.470833333333</v>
      </c>
      <c r="D4108" s="3" t="s">
        <v>15</v>
      </c>
      <c r="E4108" s="3" t="s">
        <v>15</v>
      </c>
      <c r="F4108" s="3">
        <v>0</v>
      </c>
      <c r="G4108" s="3" t="s">
        <v>196</v>
      </c>
    </row>
    <row r="4109" spans="2:7" hidden="1" x14ac:dyDescent="0.25">
      <c r="B4109" s="3" t="s">
        <v>195</v>
      </c>
      <c r="C4109" s="2">
        <v>40451.520138888889</v>
      </c>
      <c r="D4109" s="3" t="s">
        <v>33</v>
      </c>
      <c r="E4109" s="3" t="s">
        <v>34</v>
      </c>
      <c r="F4109" s="3">
        <v>0</v>
      </c>
      <c r="G4109" s="3" t="s">
        <v>196</v>
      </c>
    </row>
    <row r="4110" spans="2:7" x14ac:dyDescent="0.25">
      <c r="B4110" s="3" t="s">
        <v>195</v>
      </c>
      <c r="C4110" s="2">
        <v>40459.42083333333</v>
      </c>
      <c r="D4110" s="3" t="s">
        <v>15</v>
      </c>
      <c r="E4110" s="3" t="s">
        <v>15</v>
      </c>
      <c r="F4110" s="3">
        <v>0</v>
      </c>
      <c r="G4110" s="3" t="s">
        <v>196</v>
      </c>
    </row>
    <row r="4111" spans="2:7" hidden="1" x14ac:dyDescent="0.25">
      <c r="B4111" s="3" t="s">
        <v>195</v>
      </c>
      <c r="C4111" s="2">
        <v>40484.470833333333</v>
      </c>
      <c r="D4111" s="3" t="s">
        <v>10</v>
      </c>
      <c r="E4111" s="3" t="s">
        <v>11</v>
      </c>
      <c r="F4111" s="3">
        <v>0</v>
      </c>
      <c r="G4111" s="3" t="s">
        <v>196</v>
      </c>
    </row>
    <row r="4112" spans="2:7" hidden="1" x14ac:dyDescent="0.25">
      <c r="B4112" s="3" t="s">
        <v>195</v>
      </c>
      <c r="C4112" s="2">
        <v>40685.613888888889</v>
      </c>
      <c r="D4112" s="3" t="s">
        <v>12</v>
      </c>
      <c r="E4112" s="3" t="s">
        <v>13</v>
      </c>
      <c r="F4112" s="3">
        <v>0</v>
      </c>
      <c r="G4112" s="3" t="s">
        <v>196</v>
      </c>
    </row>
    <row r="4113" spans="2:7" x14ac:dyDescent="0.25">
      <c r="B4113" s="3" t="s">
        <v>195</v>
      </c>
      <c r="C4113" s="2">
        <v>40793.75</v>
      </c>
      <c r="D4113" s="3" t="s">
        <v>33</v>
      </c>
      <c r="E4113" s="3" t="s">
        <v>135</v>
      </c>
      <c r="F4113" s="3">
        <v>0</v>
      </c>
      <c r="G4113" s="3" t="s">
        <v>196</v>
      </c>
    </row>
    <row r="4114" spans="2:7" x14ac:dyDescent="0.25">
      <c r="B4114" s="3" t="s">
        <v>195</v>
      </c>
      <c r="C4114" s="2">
        <v>40986.479861111111</v>
      </c>
      <c r="D4114" s="3" t="s">
        <v>33</v>
      </c>
      <c r="E4114" s="3" t="s">
        <v>135</v>
      </c>
      <c r="F4114" s="3">
        <v>0</v>
      </c>
      <c r="G4114" s="3" t="s">
        <v>196</v>
      </c>
    </row>
    <row r="4115" spans="2:7" x14ac:dyDescent="0.25">
      <c r="B4115" s="3" t="s">
        <v>195</v>
      </c>
      <c r="C4115" s="2">
        <v>40986.529166666667</v>
      </c>
      <c r="D4115" s="3" t="s">
        <v>33</v>
      </c>
      <c r="E4115" s="3" t="s">
        <v>37</v>
      </c>
      <c r="F4115" s="3">
        <v>0</v>
      </c>
      <c r="G4115" s="3" t="s">
        <v>196</v>
      </c>
    </row>
    <row r="4116" spans="2:7" x14ac:dyDescent="0.25">
      <c r="B4116" s="3" t="s">
        <v>195</v>
      </c>
      <c r="C4116" s="2">
        <v>40986.634027777778</v>
      </c>
      <c r="D4116" s="3" t="s">
        <v>33</v>
      </c>
      <c r="E4116" s="3" t="s">
        <v>37</v>
      </c>
      <c r="F4116" s="3">
        <v>0</v>
      </c>
      <c r="G4116" s="3" t="s">
        <v>196</v>
      </c>
    </row>
    <row r="4117" spans="2:7" x14ac:dyDescent="0.25">
      <c r="B4117" s="3" t="s">
        <v>195</v>
      </c>
      <c r="C4117" s="2">
        <v>40987.31527777778</v>
      </c>
      <c r="D4117" s="3" t="s">
        <v>33</v>
      </c>
      <c r="E4117" s="3" t="s">
        <v>135</v>
      </c>
      <c r="F4117" s="3">
        <v>0</v>
      </c>
      <c r="G4117" s="3" t="s">
        <v>196</v>
      </c>
    </row>
    <row r="4118" spans="2:7" x14ac:dyDescent="0.25">
      <c r="B4118" s="3" t="s">
        <v>195</v>
      </c>
      <c r="C4118" s="2">
        <v>41213.730555555558</v>
      </c>
      <c r="D4118" s="3" t="s">
        <v>15</v>
      </c>
      <c r="E4118" s="3" t="s">
        <v>15</v>
      </c>
      <c r="F4118" s="3">
        <v>0</v>
      </c>
      <c r="G4118" s="3" t="s">
        <v>196</v>
      </c>
    </row>
    <row r="4119" spans="2:7" hidden="1" x14ac:dyDescent="0.25">
      <c r="B4119" s="3" t="s">
        <v>195</v>
      </c>
      <c r="C4119" s="2">
        <v>41510.321527777778</v>
      </c>
      <c r="D4119" s="3" t="s">
        <v>7</v>
      </c>
      <c r="E4119" s="3" t="s">
        <v>87</v>
      </c>
      <c r="F4119" s="3">
        <v>0</v>
      </c>
      <c r="G4119" s="3" t="s">
        <v>196</v>
      </c>
    </row>
    <row r="4120" spans="2:7" hidden="1" x14ac:dyDescent="0.25">
      <c r="B4120" s="3" t="s">
        <v>195</v>
      </c>
      <c r="C4120" s="2">
        <v>41845.379166666666</v>
      </c>
      <c r="D4120" s="3" t="s">
        <v>33</v>
      </c>
      <c r="E4120" s="3" t="s">
        <v>34</v>
      </c>
      <c r="F4120" s="3">
        <v>0</v>
      </c>
      <c r="G4120" s="3" t="s">
        <v>196</v>
      </c>
    </row>
    <row r="4121" spans="2:7" hidden="1" x14ac:dyDescent="0.25">
      <c r="B4121" s="3" t="s">
        <v>195</v>
      </c>
      <c r="C4121" s="2">
        <v>41874.302777777775</v>
      </c>
      <c r="D4121" s="3" t="s">
        <v>12</v>
      </c>
      <c r="E4121" s="3" t="s">
        <v>13</v>
      </c>
      <c r="F4121" s="3">
        <v>0</v>
      </c>
      <c r="G4121" s="3" t="s">
        <v>196</v>
      </c>
    </row>
    <row r="4122" spans="2:7" x14ac:dyDescent="0.25">
      <c r="B4122" s="3" t="s">
        <v>195</v>
      </c>
      <c r="C4122" s="2">
        <v>41923.161111111112</v>
      </c>
      <c r="D4122" s="3" t="s">
        <v>7</v>
      </c>
      <c r="E4122" s="3" t="s">
        <v>82</v>
      </c>
      <c r="F4122" s="3">
        <v>0</v>
      </c>
      <c r="G4122" s="3" t="s">
        <v>196</v>
      </c>
    </row>
    <row r="4123" spans="2:7" x14ac:dyDescent="0.25">
      <c r="B4123" s="3" t="s">
        <v>195</v>
      </c>
      <c r="C4123" s="2">
        <v>42029.434027777781</v>
      </c>
      <c r="D4123" s="3" t="s">
        <v>15</v>
      </c>
      <c r="E4123" s="3" t="s">
        <v>15</v>
      </c>
      <c r="F4123" s="3">
        <v>0</v>
      </c>
      <c r="G4123" s="3" t="s">
        <v>196</v>
      </c>
    </row>
    <row r="4124" spans="2:7" x14ac:dyDescent="0.25">
      <c r="B4124" s="3" t="s">
        <v>195</v>
      </c>
      <c r="C4124" s="2">
        <v>42029.438888888886</v>
      </c>
      <c r="D4124" s="3" t="s">
        <v>15</v>
      </c>
      <c r="E4124" s="3" t="s">
        <v>15</v>
      </c>
      <c r="F4124" s="3">
        <v>0</v>
      </c>
      <c r="G4124" s="3" t="s">
        <v>196</v>
      </c>
    </row>
    <row r="4125" spans="2:7" x14ac:dyDescent="0.25">
      <c r="B4125" s="3" t="s">
        <v>195</v>
      </c>
      <c r="C4125" s="2">
        <v>42029.45208333333</v>
      </c>
      <c r="D4125" s="3" t="s">
        <v>15</v>
      </c>
      <c r="E4125" s="3" t="s">
        <v>15</v>
      </c>
      <c r="F4125" s="3">
        <v>0</v>
      </c>
      <c r="G4125" s="3" t="s">
        <v>196</v>
      </c>
    </row>
    <row r="4126" spans="2:7" hidden="1" x14ac:dyDescent="0.25">
      <c r="B4126" s="3" t="s">
        <v>195</v>
      </c>
      <c r="C4126" s="2">
        <v>42050.246527777781</v>
      </c>
      <c r="D4126" s="3" t="s">
        <v>12</v>
      </c>
      <c r="E4126" s="3" t="s">
        <v>13</v>
      </c>
      <c r="F4126" s="3">
        <v>0</v>
      </c>
      <c r="G4126" s="3" t="s">
        <v>196</v>
      </c>
    </row>
    <row r="4127" spans="2:7" x14ac:dyDescent="0.25">
      <c r="B4127" s="3" t="s">
        <v>180</v>
      </c>
      <c r="C4127" s="2">
        <v>38412.419444444444</v>
      </c>
      <c r="D4127" s="3" t="s">
        <v>15</v>
      </c>
      <c r="E4127" s="3" t="s">
        <v>15</v>
      </c>
      <c r="F4127" s="3">
        <v>0</v>
      </c>
      <c r="G4127" s="3" t="s">
        <v>47</v>
      </c>
    </row>
    <row r="4128" spans="2:7" hidden="1" x14ac:dyDescent="0.25">
      <c r="B4128" s="3" t="s">
        <v>180</v>
      </c>
      <c r="C4128" s="2">
        <v>38503.662499999999</v>
      </c>
      <c r="D4128" s="3" t="s">
        <v>10</v>
      </c>
      <c r="E4128" s="3" t="s">
        <v>11</v>
      </c>
      <c r="F4128" s="3">
        <v>0</v>
      </c>
      <c r="G4128" s="3" t="s">
        <v>47</v>
      </c>
    </row>
    <row r="4129" spans="2:7" x14ac:dyDescent="0.25">
      <c r="B4129" s="3" t="s">
        <v>180</v>
      </c>
      <c r="C4129" s="2">
        <v>38541.570833333331</v>
      </c>
      <c r="D4129" s="3" t="s">
        <v>7</v>
      </c>
      <c r="E4129" s="3" t="s">
        <v>136</v>
      </c>
      <c r="F4129" s="3">
        <v>1</v>
      </c>
      <c r="G4129" s="3" t="s">
        <v>47</v>
      </c>
    </row>
    <row r="4130" spans="2:7" x14ac:dyDescent="0.25">
      <c r="B4130" s="3" t="s">
        <v>180</v>
      </c>
      <c r="C4130" s="2">
        <v>38720.375</v>
      </c>
      <c r="D4130" s="3" t="s">
        <v>15</v>
      </c>
      <c r="E4130" s="3" t="s">
        <v>15</v>
      </c>
      <c r="F4130" s="3">
        <v>0</v>
      </c>
      <c r="G4130" s="3" t="s">
        <v>47</v>
      </c>
    </row>
    <row r="4131" spans="2:7" x14ac:dyDescent="0.25">
      <c r="B4131" s="3" t="s">
        <v>180</v>
      </c>
      <c r="C4131" s="2">
        <v>38770.439583333333</v>
      </c>
      <c r="D4131" s="3" t="s">
        <v>15</v>
      </c>
      <c r="E4131" s="3" t="s">
        <v>15</v>
      </c>
      <c r="F4131" s="3">
        <v>0</v>
      </c>
      <c r="G4131" s="3" t="s">
        <v>47</v>
      </c>
    </row>
    <row r="4132" spans="2:7" x14ac:dyDescent="0.25">
      <c r="B4132" s="3" t="s">
        <v>180</v>
      </c>
      <c r="C4132" s="2">
        <v>38792.763888888891</v>
      </c>
      <c r="D4132" s="3" t="s">
        <v>7</v>
      </c>
      <c r="E4132" s="3" t="s">
        <v>16</v>
      </c>
      <c r="F4132" s="3">
        <v>0</v>
      </c>
      <c r="G4132" s="3" t="s">
        <v>47</v>
      </c>
    </row>
    <row r="4133" spans="2:7" x14ac:dyDescent="0.25">
      <c r="B4133" s="3" t="s">
        <v>180</v>
      </c>
      <c r="C4133" s="2">
        <v>38827.4375</v>
      </c>
      <c r="D4133" s="3" t="s">
        <v>15</v>
      </c>
      <c r="E4133" s="3" t="s">
        <v>15</v>
      </c>
      <c r="F4133" s="3">
        <v>0</v>
      </c>
      <c r="G4133" s="3" t="s">
        <v>47</v>
      </c>
    </row>
    <row r="4134" spans="2:7" x14ac:dyDescent="0.25">
      <c r="B4134" s="3" t="s">
        <v>180</v>
      </c>
      <c r="C4134" s="2">
        <v>38829.304861111108</v>
      </c>
      <c r="D4134" s="3" t="s">
        <v>15</v>
      </c>
      <c r="E4134" s="3" t="s">
        <v>15</v>
      </c>
      <c r="F4134" s="3">
        <v>0</v>
      </c>
      <c r="G4134" s="3" t="s">
        <v>47</v>
      </c>
    </row>
    <row r="4135" spans="2:7" hidden="1" x14ac:dyDescent="0.25">
      <c r="B4135" s="3" t="s">
        <v>180</v>
      </c>
      <c r="C4135" s="2">
        <v>38906.37222222222</v>
      </c>
      <c r="D4135" s="3" t="s">
        <v>12</v>
      </c>
      <c r="E4135" s="3" t="s">
        <v>13</v>
      </c>
      <c r="F4135" s="3">
        <v>1</v>
      </c>
      <c r="G4135" s="3" t="s">
        <v>47</v>
      </c>
    </row>
    <row r="4136" spans="2:7" x14ac:dyDescent="0.25">
      <c r="B4136" s="3" t="s">
        <v>180</v>
      </c>
      <c r="C4136" s="2">
        <v>39041.068055555559</v>
      </c>
      <c r="D4136" s="3" t="s">
        <v>15</v>
      </c>
      <c r="E4136" s="3" t="s">
        <v>15</v>
      </c>
      <c r="F4136" s="3">
        <v>0</v>
      </c>
      <c r="G4136" s="3" t="s">
        <v>47</v>
      </c>
    </row>
    <row r="4137" spans="2:7" x14ac:dyDescent="0.25">
      <c r="B4137" s="3" t="s">
        <v>180</v>
      </c>
      <c r="C4137" s="2">
        <v>39103.669444444444</v>
      </c>
      <c r="D4137" s="3" t="s">
        <v>7</v>
      </c>
      <c r="E4137" s="3" t="s">
        <v>8</v>
      </c>
      <c r="F4137" s="3">
        <v>0</v>
      </c>
      <c r="G4137" s="3" t="s">
        <v>47</v>
      </c>
    </row>
    <row r="4138" spans="2:7" x14ac:dyDescent="0.25">
      <c r="B4138" s="3" t="s">
        <v>180</v>
      </c>
      <c r="C4138" s="2">
        <v>39137.54791666667</v>
      </c>
      <c r="D4138" s="3" t="s">
        <v>15</v>
      </c>
      <c r="E4138" s="3" t="s">
        <v>15</v>
      </c>
      <c r="F4138" s="3">
        <v>0</v>
      </c>
      <c r="G4138" s="3" t="s">
        <v>47</v>
      </c>
    </row>
    <row r="4139" spans="2:7" hidden="1" x14ac:dyDescent="0.25">
      <c r="B4139" s="3" t="s">
        <v>180</v>
      </c>
      <c r="C4139" s="2">
        <v>39157.522916666669</v>
      </c>
      <c r="D4139" s="3" t="s">
        <v>10</v>
      </c>
      <c r="E4139" s="3" t="s">
        <v>11</v>
      </c>
      <c r="F4139" s="3">
        <v>0</v>
      </c>
      <c r="G4139" s="3" t="s">
        <v>47</v>
      </c>
    </row>
    <row r="4140" spans="2:7" x14ac:dyDescent="0.25">
      <c r="B4140" s="3" t="s">
        <v>180</v>
      </c>
      <c r="C4140" s="2">
        <v>39214.472916666666</v>
      </c>
      <c r="D4140" s="3" t="s">
        <v>15</v>
      </c>
      <c r="E4140" s="3" t="s">
        <v>15</v>
      </c>
      <c r="F4140" s="3">
        <v>0</v>
      </c>
      <c r="G4140" s="3" t="s">
        <v>47</v>
      </c>
    </row>
    <row r="4141" spans="2:7" x14ac:dyDescent="0.25">
      <c r="B4141" s="3" t="s">
        <v>180</v>
      </c>
      <c r="C4141" s="2">
        <v>39414.553472222222</v>
      </c>
      <c r="D4141" s="3" t="s">
        <v>7</v>
      </c>
      <c r="E4141" s="3" t="s">
        <v>16</v>
      </c>
      <c r="F4141" s="3">
        <v>0</v>
      </c>
      <c r="G4141" s="3" t="s">
        <v>47</v>
      </c>
    </row>
    <row r="4142" spans="2:7" hidden="1" x14ac:dyDescent="0.25">
      <c r="B4142" s="3" t="s">
        <v>180</v>
      </c>
      <c r="C4142" s="2">
        <v>39435.286805555559</v>
      </c>
      <c r="D4142" s="3" t="s">
        <v>33</v>
      </c>
      <c r="E4142" s="3" t="s">
        <v>34</v>
      </c>
      <c r="F4142" s="3">
        <v>0</v>
      </c>
      <c r="G4142" s="3" t="s">
        <v>47</v>
      </c>
    </row>
    <row r="4143" spans="2:7" hidden="1" x14ac:dyDescent="0.25">
      <c r="B4143" s="3" t="s">
        <v>180</v>
      </c>
      <c r="C4143" s="2">
        <v>39720.586805555555</v>
      </c>
      <c r="D4143" s="3" t="s">
        <v>33</v>
      </c>
      <c r="E4143" s="3" t="s">
        <v>34</v>
      </c>
      <c r="F4143" s="3">
        <v>0</v>
      </c>
      <c r="G4143" s="3" t="s">
        <v>47</v>
      </c>
    </row>
    <row r="4144" spans="2:7" hidden="1" x14ac:dyDescent="0.25">
      <c r="B4144" s="3" t="s">
        <v>180</v>
      </c>
      <c r="C4144" s="2">
        <v>40133.475694444445</v>
      </c>
      <c r="D4144" s="3" t="s">
        <v>12</v>
      </c>
      <c r="E4144" s="3" t="s">
        <v>80</v>
      </c>
      <c r="F4144" s="3">
        <v>0</v>
      </c>
      <c r="G4144" s="3" t="s">
        <v>47</v>
      </c>
    </row>
    <row r="4145" spans="2:7" x14ac:dyDescent="0.25">
      <c r="B4145" s="3" t="s">
        <v>180</v>
      </c>
      <c r="C4145" s="2">
        <v>40184.429166666669</v>
      </c>
      <c r="D4145" s="3" t="s">
        <v>7</v>
      </c>
      <c r="E4145" s="3" t="s">
        <v>136</v>
      </c>
      <c r="F4145" s="3">
        <v>0</v>
      </c>
      <c r="G4145" s="3" t="s">
        <v>47</v>
      </c>
    </row>
    <row r="4146" spans="2:7" hidden="1" x14ac:dyDescent="0.25">
      <c r="B4146" s="3" t="s">
        <v>180</v>
      </c>
      <c r="C4146" s="2">
        <v>40258.515972222223</v>
      </c>
      <c r="D4146" s="3" t="s">
        <v>10</v>
      </c>
      <c r="E4146" s="3" t="s">
        <v>11</v>
      </c>
      <c r="F4146" s="3">
        <v>0</v>
      </c>
      <c r="G4146" s="3" t="s">
        <v>47</v>
      </c>
    </row>
    <row r="4147" spans="2:7" hidden="1" x14ac:dyDescent="0.25">
      <c r="B4147" s="3" t="s">
        <v>180</v>
      </c>
      <c r="C4147" s="2">
        <v>40326.572916666664</v>
      </c>
      <c r="D4147" s="3" t="s">
        <v>7</v>
      </c>
      <c r="E4147" s="3" t="s">
        <v>62</v>
      </c>
      <c r="F4147" s="3">
        <v>0</v>
      </c>
      <c r="G4147" s="3" t="s">
        <v>47</v>
      </c>
    </row>
    <row r="4148" spans="2:7" hidden="1" x14ac:dyDescent="0.25">
      <c r="B4148" s="3" t="s">
        <v>180</v>
      </c>
      <c r="C4148" s="2">
        <v>40447.548611111109</v>
      </c>
      <c r="D4148" s="3" t="s">
        <v>12</v>
      </c>
      <c r="E4148" s="3" t="s">
        <v>13</v>
      </c>
      <c r="F4148" s="3">
        <v>0</v>
      </c>
      <c r="G4148" s="3" t="s">
        <v>47</v>
      </c>
    </row>
    <row r="4149" spans="2:7" hidden="1" x14ac:dyDescent="0.25">
      <c r="B4149" s="3" t="s">
        <v>180</v>
      </c>
      <c r="C4149" s="2">
        <v>40470.318749999999</v>
      </c>
      <c r="D4149" s="3" t="s">
        <v>33</v>
      </c>
      <c r="E4149" s="3" t="s">
        <v>34</v>
      </c>
      <c r="F4149" s="3">
        <v>0</v>
      </c>
      <c r="G4149" s="3" t="s">
        <v>47</v>
      </c>
    </row>
    <row r="4150" spans="2:7" x14ac:dyDescent="0.25">
      <c r="B4150" s="3" t="s">
        <v>180</v>
      </c>
      <c r="C4150" s="2">
        <v>40815.226388888892</v>
      </c>
      <c r="D4150" s="3" t="s">
        <v>15</v>
      </c>
      <c r="E4150" s="3" t="s">
        <v>15</v>
      </c>
      <c r="F4150" s="3">
        <v>0</v>
      </c>
      <c r="G4150" s="3" t="s">
        <v>47</v>
      </c>
    </row>
    <row r="4151" spans="2:7" x14ac:dyDescent="0.25">
      <c r="B4151" s="3" t="s">
        <v>174</v>
      </c>
      <c r="C4151" s="2">
        <v>39699.296527777777</v>
      </c>
      <c r="D4151" s="3" t="s">
        <v>15</v>
      </c>
      <c r="E4151" s="3" t="s">
        <v>15</v>
      </c>
      <c r="F4151" s="3">
        <v>0</v>
      </c>
      <c r="G4151" s="3" t="s">
        <v>57</v>
      </c>
    </row>
    <row r="4152" spans="2:7" hidden="1" x14ac:dyDescent="0.25">
      <c r="B4152" s="3" t="s">
        <v>174</v>
      </c>
      <c r="C4152" s="2">
        <v>39838.692361111112</v>
      </c>
      <c r="D4152" s="3" t="s">
        <v>33</v>
      </c>
      <c r="E4152" s="3" t="s">
        <v>139</v>
      </c>
      <c r="F4152" s="3">
        <v>0</v>
      </c>
      <c r="G4152" s="3" t="s">
        <v>57</v>
      </c>
    </row>
    <row r="4153" spans="2:7" hidden="1" x14ac:dyDescent="0.25">
      <c r="B4153" s="3" t="s">
        <v>174</v>
      </c>
      <c r="C4153" s="2">
        <v>40601.501388888886</v>
      </c>
      <c r="D4153" s="3" t="s">
        <v>33</v>
      </c>
      <c r="E4153" s="3" t="s">
        <v>178</v>
      </c>
      <c r="F4153" s="3">
        <v>0</v>
      </c>
      <c r="G4153" s="3" t="s">
        <v>57</v>
      </c>
    </row>
    <row r="4154" spans="2:7" hidden="1" x14ac:dyDescent="0.25">
      <c r="B4154" s="3" t="s">
        <v>174</v>
      </c>
      <c r="C4154" s="2">
        <v>40887.62777777778</v>
      </c>
      <c r="D4154" s="3" t="s">
        <v>10</v>
      </c>
      <c r="E4154" s="3" t="s">
        <v>85</v>
      </c>
      <c r="F4154" s="3">
        <v>0</v>
      </c>
      <c r="G4154" s="3" t="s">
        <v>57</v>
      </c>
    </row>
    <row r="4155" spans="2:7" hidden="1" x14ac:dyDescent="0.25">
      <c r="B4155" s="3" t="s">
        <v>174</v>
      </c>
      <c r="C4155" s="2">
        <v>41817.993750000001</v>
      </c>
      <c r="D4155" s="3" t="s">
        <v>7</v>
      </c>
      <c r="E4155" s="3" t="s">
        <v>26</v>
      </c>
      <c r="F4155" s="3">
        <v>0</v>
      </c>
      <c r="G4155" s="3" t="s">
        <v>57</v>
      </c>
    </row>
    <row r="4156" spans="2:7" x14ac:dyDescent="0.25">
      <c r="B4156" s="3" t="s">
        <v>133</v>
      </c>
      <c r="C4156" s="2">
        <v>39265.604166666664</v>
      </c>
      <c r="D4156" s="3" t="s">
        <v>15</v>
      </c>
      <c r="E4156" s="3" t="s">
        <v>15</v>
      </c>
      <c r="F4156" s="3">
        <v>1</v>
      </c>
      <c r="G4156" s="3" t="s">
        <v>134</v>
      </c>
    </row>
    <row r="4157" spans="2:7" x14ac:dyDescent="0.25">
      <c r="B4157" s="3" t="s">
        <v>133</v>
      </c>
      <c r="C4157" s="2">
        <v>39265.604166666664</v>
      </c>
      <c r="D4157" s="3" t="s">
        <v>15</v>
      </c>
      <c r="E4157" s="3" t="s">
        <v>15</v>
      </c>
      <c r="F4157" s="3">
        <v>1</v>
      </c>
      <c r="G4157" s="3" t="s">
        <v>134</v>
      </c>
    </row>
    <row r="4158" spans="2:7" x14ac:dyDescent="0.25">
      <c r="B4158" s="3" t="s">
        <v>133</v>
      </c>
      <c r="C4158" s="2">
        <v>40149.270138888889</v>
      </c>
      <c r="D4158" s="3" t="s">
        <v>7</v>
      </c>
      <c r="E4158" s="3" t="s">
        <v>16</v>
      </c>
      <c r="F4158" s="3">
        <v>0</v>
      </c>
      <c r="G4158" s="3" t="s">
        <v>134</v>
      </c>
    </row>
    <row r="4159" spans="2:7" x14ac:dyDescent="0.25">
      <c r="B4159" s="3" t="s">
        <v>133</v>
      </c>
      <c r="C4159" s="2">
        <v>40149.270138888889</v>
      </c>
      <c r="D4159" s="3" t="s">
        <v>7</v>
      </c>
      <c r="E4159" s="3" t="s">
        <v>16</v>
      </c>
      <c r="F4159" s="3">
        <v>0</v>
      </c>
      <c r="G4159" s="3" t="s">
        <v>134</v>
      </c>
    </row>
    <row r="4160" spans="2:7" hidden="1" x14ac:dyDescent="0.25">
      <c r="B4160" s="3" t="s">
        <v>133</v>
      </c>
      <c r="C4160" s="2">
        <v>40448.532638888886</v>
      </c>
      <c r="D4160" s="3" t="s">
        <v>10</v>
      </c>
      <c r="E4160" s="3" t="s">
        <v>85</v>
      </c>
      <c r="F4160" s="3">
        <v>0</v>
      </c>
      <c r="G4160" s="3" t="s">
        <v>134</v>
      </c>
    </row>
    <row r="4161" spans="2:7" hidden="1" x14ac:dyDescent="0.25">
      <c r="B4161" s="3" t="s">
        <v>133</v>
      </c>
      <c r="C4161" s="2">
        <v>40448.532638888886</v>
      </c>
      <c r="D4161" s="3" t="s">
        <v>10</v>
      </c>
      <c r="E4161" s="3" t="s">
        <v>85</v>
      </c>
      <c r="F4161" s="3">
        <v>0</v>
      </c>
      <c r="G4161" s="3" t="s">
        <v>134</v>
      </c>
    </row>
    <row r="4162" spans="2:7" x14ac:dyDescent="0.25">
      <c r="B4162" s="3" t="s">
        <v>133</v>
      </c>
      <c r="C4162" s="2">
        <v>40729.103472222225</v>
      </c>
      <c r="D4162" s="3" t="s">
        <v>15</v>
      </c>
      <c r="E4162" s="3" t="s">
        <v>15</v>
      </c>
      <c r="F4162" s="3">
        <v>1</v>
      </c>
      <c r="G4162" s="3" t="s">
        <v>134</v>
      </c>
    </row>
    <row r="4163" spans="2:7" x14ac:dyDescent="0.25">
      <c r="B4163" s="3" t="s">
        <v>133</v>
      </c>
      <c r="C4163" s="2">
        <v>40729.103472222225</v>
      </c>
      <c r="D4163" s="3" t="s">
        <v>15</v>
      </c>
      <c r="E4163" s="3" t="s">
        <v>15</v>
      </c>
      <c r="F4163" s="3">
        <v>1</v>
      </c>
      <c r="G4163" s="3" t="s">
        <v>134</v>
      </c>
    </row>
    <row r="4164" spans="2:7" x14ac:dyDescent="0.25">
      <c r="B4164" s="3" t="s">
        <v>133</v>
      </c>
      <c r="C4164" s="2">
        <v>40794.548611111109</v>
      </c>
      <c r="D4164" s="3" t="s">
        <v>15</v>
      </c>
      <c r="E4164" s="3" t="s">
        <v>15</v>
      </c>
      <c r="F4164" s="3">
        <v>0</v>
      </c>
      <c r="G4164" s="3" t="s">
        <v>134</v>
      </c>
    </row>
    <row r="4165" spans="2:7" x14ac:dyDescent="0.25">
      <c r="B4165" s="3" t="s">
        <v>133</v>
      </c>
      <c r="C4165" s="2">
        <v>40794.548611111109</v>
      </c>
      <c r="D4165" s="3" t="s">
        <v>15</v>
      </c>
      <c r="E4165" s="3" t="s">
        <v>15</v>
      </c>
      <c r="F4165" s="3">
        <v>0</v>
      </c>
      <c r="G4165" s="3" t="s">
        <v>134</v>
      </c>
    </row>
    <row r="4166" spans="2:7" hidden="1" x14ac:dyDescent="0.25">
      <c r="B4166" s="3" t="s">
        <v>133</v>
      </c>
      <c r="C4166" s="2">
        <v>40971.918749999997</v>
      </c>
      <c r="D4166" s="3" t="s">
        <v>12</v>
      </c>
      <c r="E4166" s="3" t="s">
        <v>13</v>
      </c>
      <c r="F4166" s="3">
        <v>0</v>
      </c>
      <c r="G4166" s="3" t="s">
        <v>134</v>
      </c>
    </row>
    <row r="4167" spans="2:7" hidden="1" x14ac:dyDescent="0.25">
      <c r="B4167" s="3" t="s">
        <v>133</v>
      </c>
      <c r="C4167" s="2">
        <v>40971.918749999997</v>
      </c>
      <c r="D4167" s="3" t="s">
        <v>12</v>
      </c>
      <c r="E4167" s="3" t="s">
        <v>13</v>
      </c>
      <c r="F4167" s="3">
        <v>0</v>
      </c>
      <c r="G4167" s="3" t="s">
        <v>134</v>
      </c>
    </row>
    <row r="4168" spans="2:7" x14ac:dyDescent="0.25">
      <c r="B4168" s="3" t="s">
        <v>133</v>
      </c>
      <c r="C4168" s="2">
        <v>41306.23541666667</v>
      </c>
      <c r="D4168" s="3" t="s">
        <v>7</v>
      </c>
      <c r="E4168" s="3" t="s">
        <v>82</v>
      </c>
      <c r="F4168" s="3">
        <v>0</v>
      </c>
      <c r="G4168" s="3" t="s">
        <v>134</v>
      </c>
    </row>
    <row r="4169" spans="2:7" x14ac:dyDescent="0.25">
      <c r="B4169" s="3" t="s">
        <v>133</v>
      </c>
      <c r="C4169" s="2">
        <v>41306.23541666667</v>
      </c>
      <c r="D4169" s="3" t="s">
        <v>7</v>
      </c>
      <c r="E4169" s="3" t="s">
        <v>82</v>
      </c>
      <c r="F4169" s="3">
        <v>0</v>
      </c>
      <c r="G4169" s="3" t="s">
        <v>134</v>
      </c>
    </row>
    <row r="4170" spans="2:7" x14ac:dyDescent="0.25">
      <c r="B4170" s="3" t="s">
        <v>133</v>
      </c>
      <c r="C4170" s="2">
        <v>41306.300694444442</v>
      </c>
      <c r="D4170" s="3" t="s">
        <v>7</v>
      </c>
      <c r="E4170" s="3" t="s">
        <v>82</v>
      </c>
      <c r="F4170" s="3">
        <v>0</v>
      </c>
      <c r="G4170" s="3" t="s">
        <v>134</v>
      </c>
    </row>
    <row r="4171" spans="2:7" x14ac:dyDescent="0.25">
      <c r="B4171" s="3" t="s">
        <v>133</v>
      </c>
      <c r="C4171" s="2">
        <v>41306.300694444442</v>
      </c>
      <c r="D4171" s="3" t="s">
        <v>7</v>
      </c>
      <c r="E4171" s="3" t="s">
        <v>82</v>
      </c>
      <c r="F4171" s="3">
        <v>0</v>
      </c>
      <c r="G4171" s="3" t="s">
        <v>134</v>
      </c>
    </row>
    <row r="4172" spans="2:7" x14ac:dyDescent="0.25">
      <c r="B4172" s="3" t="s">
        <v>133</v>
      </c>
      <c r="C4172" s="2">
        <v>41453.522916666669</v>
      </c>
      <c r="D4172" s="3" t="s">
        <v>33</v>
      </c>
      <c r="E4172" s="3" t="s">
        <v>135</v>
      </c>
      <c r="F4172" s="3">
        <v>0</v>
      </c>
      <c r="G4172" s="3" t="s">
        <v>134</v>
      </c>
    </row>
    <row r="4173" spans="2:7" x14ac:dyDescent="0.25">
      <c r="B4173" s="3" t="s">
        <v>133</v>
      </c>
      <c r="C4173" s="2">
        <v>41453.522916666669</v>
      </c>
      <c r="D4173" s="3" t="s">
        <v>33</v>
      </c>
      <c r="E4173" s="3" t="s">
        <v>135</v>
      </c>
      <c r="F4173" s="3">
        <v>0</v>
      </c>
      <c r="G4173" s="3" t="s">
        <v>134</v>
      </c>
    </row>
    <row r="4174" spans="2:7" hidden="1" x14ac:dyDescent="0.25">
      <c r="B4174" s="3" t="s">
        <v>133</v>
      </c>
      <c r="C4174" s="2">
        <v>41662.113194444442</v>
      </c>
      <c r="D4174" s="3" t="s">
        <v>7</v>
      </c>
      <c r="E4174" s="3" t="s">
        <v>26</v>
      </c>
      <c r="F4174" s="3">
        <v>0</v>
      </c>
      <c r="G4174" s="3" t="s">
        <v>134</v>
      </c>
    </row>
    <row r="4175" spans="2:7" hidden="1" x14ac:dyDescent="0.25">
      <c r="B4175" s="3" t="s">
        <v>133</v>
      </c>
      <c r="C4175" s="2">
        <v>41662.113194444442</v>
      </c>
      <c r="D4175" s="3" t="s">
        <v>7</v>
      </c>
      <c r="E4175" s="3" t="s">
        <v>26</v>
      </c>
      <c r="F4175" s="3">
        <v>0</v>
      </c>
      <c r="G4175" s="3" t="s">
        <v>134</v>
      </c>
    </row>
    <row r="4176" spans="2:7" x14ac:dyDescent="0.25">
      <c r="B4176" s="3" t="s">
        <v>146</v>
      </c>
      <c r="C4176" s="2">
        <v>38479.902083333334</v>
      </c>
      <c r="D4176" s="3" t="s">
        <v>15</v>
      </c>
      <c r="E4176" s="3" t="s">
        <v>15</v>
      </c>
      <c r="F4176" s="3">
        <v>0</v>
      </c>
      <c r="G4176" s="3" t="s">
        <v>147</v>
      </c>
    </row>
    <row r="4177" spans="2:7" hidden="1" x14ac:dyDescent="0.25">
      <c r="B4177" s="3" t="s">
        <v>146</v>
      </c>
      <c r="C4177" s="2">
        <v>39352.261111111111</v>
      </c>
      <c r="D4177" s="3" t="s">
        <v>12</v>
      </c>
      <c r="E4177" s="3" t="s">
        <v>13</v>
      </c>
      <c r="F4177" s="3">
        <v>0</v>
      </c>
      <c r="G4177" s="3" t="s">
        <v>147</v>
      </c>
    </row>
    <row r="4178" spans="2:7" x14ac:dyDescent="0.25">
      <c r="B4178" s="3" t="s">
        <v>146</v>
      </c>
      <c r="C4178" s="2">
        <v>40200.313194444447</v>
      </c>
      <c r="D4178" s="3" t="s">
        <v>7</v>
      </c>
      <c r="E4178" s="3" t="s">
        <v>202</v>
      </c>
      <c r="F4178" s="3">
        <v>0</v>
      </c>
      <c r="G4178" s="3" t="s">
        <v>147</v>
      </c>
    </row>
    <row r="4179" spans="2:7" x14ac:dyDescent="0.25">
      <c r="B4179" s="3" t="s">
        <v>146</v>
      </c>
      <c r="C4179" s="2">
        <v>40201.331250000003</v>
      </c>
      <c r="D4179" s="3" t="s">
        <v>7</v>
      </c>
      <c r="E4179" s="3" t="s">
        <v>202</v>
      </c>
      <c r="F4179" s="3">
        <v>0</v>
      </c>
      <c r="G4179" s="3" t="s">
        <v>147</v>
      </c>
    </row>
    <row r="4180" spans="2:7" x14ac:dyDescent="0.25">
      <c r="B4180" s="3" t="s">
        <v>146</v>
      </c>
      <c r="C4180" s="2">
        <v>40373.459027777775</v>
      </c>
      <c r="D4180" s="3" t="s">
        <v>15</v>
      </c>
      <c r="E4180" s="3" t="s">
        <v>15</v>
      </c>
      <c r="F4180" s="3">
        <v>1</v>
      </c>
      <c r="G4180" s="3" t="s">
        <v>147</v>
      </c>
    </row>
    <row r="4181" spans="2:7" x14ac:dyDescent="0.25">
      <c r="B4181" s="3" t="s">
        <v>146</v>
      </c>
      <c r="C4181" s="2">
        <v>40374.414583333331</v>
      </c>
      <c r="D4181" s="3" t="s">
        <v>15</v>
      </c>
      <c r="E4181" s="3" t="s">
        <v>15</v>
      </c>
      <c r="F4181" s="3">
        <v>1</v>
      </c>
      <c r="G4181" s="3" t="s">
        <v>147</v>
      </c>
    </row>
    <row r="4182" spans="2:7" hidden="1" x14ac:dyDescent="0.25">
      <c r="B4182" s="3" t="s">
        <v>146</v>
      </c>
      <c r="C4182" s="2">
        <v>40413.038888888892</v>
      </c>
      <c r="D4182" s="3" t="s">
        <v>7</v>
      </c>
      <c r="E4182" s="3" t="s">
        <v>148</v>
      </c>
      <c r="F4182" s="3">
        <v>0</v>
      </c>
      <c r="G4182" s="3" t="s">
        <v>147</v>
      </c>
    </row>
    <row r="4183" spans="2:7" x14ac:dyDescent="0.25">
      <c r="B4183" s="3" t="s">
        <v>146</v>
      </c>
      <c r="C4183" s="2">
        <v>40416.505555555559</v>
      </c>
      <c r="D4183" s="3" t="s">
        <v>15</v>
      </c>
      <c r="E4183" s="3" t="s">
        <v>15</v>
      </c>
      <c r="F4183" s="3">
        <v>0</v>
      </c>
      <c r="G4183" s="3" t="s">
        <v>147</v>
      </c>
    </row>
    <row r="4184" spans="2:7" x14ac:dyDescent="0.25">
      <c r="B4184" s="3" t="s">
        <v>146</v>
      </c>
      <c r="C4184" s="2">
        <v>40868.768055555556</v>
      </c>
      <c r="D4184" s="3" t="s">
        <v>15</v>
      </c>
      <c r="E4184" s="3" t="s">
        <v>15</v>
      </c>
      <c r="F4184" s="3">
        <v>0</v>
      </c>
      <c r="G4184" s="3" t="s">
        <v>147</v>
      </c>
    </row>
    <row r="4185" spans="2:7" x14ac:dyDescent="0.25">
      <c r="B4185" s="3" t="s">
        <v>146</v>
      </c>
      <c r="C4185" s="2">
        <v>41337.842361111114</v>
      </c>
      <c r="D4185" s="3" t="s">
        <v>7</v>
      </c>
      <c r="E4185" s="3" t="s">
        <v>81</v>
      </c>
      <c r="F4185" s="3">
        <v>0</v>
      </c>
      <c r="G4185" s="3" t="s">
        <v>147</v>
      </c>
    </row>
    <row r="4186" spans="2:7" x14ac:dyDescent="0.25">
      <c r="B4186" s="3" t="s">
        <v>146</v>
      </c>
      <c r="C4186" s="2">
        <v>41356.469444444447</v>
      </c>
      <c r="D4186" s="3" t="s">
        <v>7</v>
      </c>
      <c r="E4186" s="3" t="s">
        <v>8</v>
      </c>
      <c r="F4186" s="3">
        <v>0</v>
      </c>
      <c r="G4186" s="3" t="s">
        <v>147</v>
      </c>
    </row>
    <row r="4187" spans="2:7" x14ac:dyDescent="0.25">
      <c r="B4187" s="3" t="s">
        <v>146</v>
      </c>
      <c r="C4187" s="2">
        <v>41477.356944444444</v>
      </c>
      <c r="D4187" s="3" t="s">
        <v>15</v>
      </c>
      <c r="E4187" s="3" t="s">
        <v>15</v>
      </c>
      <c r="F4187" s="3">
        <v>0</v>
      </c>
      <c r="G4187" s="3" t="s">
        <v>147</v>
      </c>
    </row>
    <row r="4188" spans="2:7" x14ac:dyDescent="0.25">
      <c r="B4188" s="3" t="s">
        <v>146</v>
      </c>
      <c r="C4188" s="2">
        <v>41496.458333333336</v>
      </c>
      <c r="D4188" s="3" t="s">
        <v>15</v>
      </c>
      <c r="E4188" s="3" t="s">
        <v>15</v>
      </c>
      <c r="F4188" s="3">
        <v>0</v>
      </c>
      <c r="G4188" s="3" t="s">
        <v>147</v>
      </c>
    </row>
    <row r="4189" spans="2:7" x14ac:dyDescent="0.25">
      <c r="B4189" s="3" t="s">
        <v>146</v>
      </c>
      <c r="C4189" s="2">
        <v>41784.682638888888</v>
      </c>
      <c r="D4189" s="3" t="s">
        <v>15</v>
      </c>
      <c r="E4189" s="3" t="s">
        <v>15</v>
      </c>
      <c r="F4189" s="3">
        <v>0</v>
      </c>
      <c r="G4189" s="3" t="s">
        <v>147</v>
      </c>
    </row>
  </sheetData>
  <autoFilter ref="E1:E4189">
    <filterColumn colId="0">
      <filters>
        <filter val="Cause Description"/>
        <filter val="Circ. Flashover/storm/high winds/undet."/>
        <filter val="Circuit Breaker/Recloser Failure (Sub)"/>
        <filter val="Circuit Flashover/fog/foreign object"/>
        <filter val="Conductor contact/wire slap"/>
        <filter val="Conductor failure/wire down"/>
        <filter val="Connector/jumper/splice/elbow/rack"/>
        <filter val="Crossarm failure"/>
        <filter val="Cutout failure"/>
        <filter val="Flashover/vegetation"/>
        <filter val="Guy wire failure"/>
        <filter val="Hardware failure"/>
        <filter val="Insulator/pin failure/wire floating"/>
        <filter val="Pole broke/rotted/on fire"/>
        <filter val="Undetermined"/>
        <filter val="Wind - wires slap/pole down"/>
      </filters>
    </filterColumn>
  </autoFilter>
  <sortState ref="B3:G4186">
    <sortCondition ref="B3:B4186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N2239"/>
  <sheetViews>
    <sheetView workbookViewId="0">
      <selection activeCell="I23" sqref="I23"/>
    </sheetView>
  </sheetViews>
  <sheetFormatPr defaultRowHeight="15" x14ac:dyDescent="0.25"/>
  <cols>
    <col min="1" max="1" width="6.7109375" bestFit="1" customWidth="1"/>
    <col min="2" max="2" width="17.42578125" bestFit="1" customWidth="1"/>
    <col min="3" max="3" width="16.85546875" bestFit="1" customWidth="1"/>
    <col min="4" max="4" width="38" bestFit="1" customWidth="1"/>
    <col min="5" max="5" width="12.140625" bestFit="1" customWidth="1"/>
    <col min="6" max="6" width="12.28515625" bestFit="1" customWidth="1"/>
    <col min="7" max="7" width="11.85546875" customWidth="1"/>
    <col min="8" max="8" width="8" customWidth="1"/>
    <col min="10" max="10" width="9.7109375" bestFit="1" customWidth="1"/>
    <col min="15" max="15" width="11.5703125" customWidth="1"/>
  </cols>
  <sheetData>
    <row r="1" spans="1:14" x14ac:dyDescent="0.25">
      <c r="A1" s="4" t="s">
        <v>1</v>
      </c>
      <c r="B1" s="4" t="s">
        <v>0</v>
      </c>
      <c r="C1" s="4" t="s">
        <v>2</v>
      </c>
      <c r="D1" s="4" t="s">
        <v>3</v>
      </c>
      <c r="E1" s="4" t="s">
        <v>217</v>
      </c>
      <c r="F1" s="4" t="s">
        <v>218</v>
      </c>
      <c r="G1" s="4" t="s">
        <v>366</v>
      </c>
      <c r="H1" s="4" t="s">
        <v>368</v>
      </c>
    </row>
    <row r="2" spans="1:14" ht="15.75" thickBot="1" x14ac:dyDescent="0.3">
      <c r="A2" s="3" t="s">
        <v>186</v>
      </c>
      <c r="B2" s="2">
        <v>38362.217361111114</v>
      </c>
      <c r="C2" s="3" t="s">
        <v>33</v>
      </c>
      <c r="D2" s="3" t="s">
        <v>135</v>
      </c>
      <c r="E2" s="3">
        <v>0</v>
      </c>
      <c r="F2" s="3" t="s">
        <v>93</v>
      </c>
      <c r="G2">
        <f>IF(COUNTIFS((WeatherIncidents!$B$3:'WeatherIncidents'!$B$26),"&lt;="&amp;B2,WeatherIncidents!$C$3:'WeatherIncidents'!$C$26,"&gt;="&amp;B2)&gt;0,1,0)</f>
        <v>0</v>
      </c>
      <c r="H2">
        <v>0</v>
      </c>
    </row>
    <row r="3" spans="1:14" x14ac:dyDescent="0.25">
      <c r="A3" s="3" t="s">
        <v>186</v>
      </c>
      <c r="B3" s="2">
        <v>38404.326388888891</v>
      </c>
      <c r="C3" s="3" t="s">
        <v>33</v>
      </c>
      <c r="D3" s="3" t="s">
        <v>135</v>
      </c>
      <c r="E3" s="3">
        <v>0</v>
      </c>
      <c r="F3" s="3" t="s">
        <v>93</v>
      </c>
      <c r="G3">
        <f>IF(COUNTIFS((WeatherIncidents!$B$3:'WeatherIncidents'!$B$26),"&lt;="&amp;B3,WeatherIncidents!$C$3:'WeatherIncidents'!$C$26,"&gt;="&amp;B3)&gt;0,1,0)</f>
        <v>0</v>
      </c>
      <c r="H3">
        <f t="shared" ref="H3:H66" si="0">IF(ABS(B3-B2)&lt;0.015,1,0)</f>
        <v>0</v>
      </c>
      <c r="J3" s="5">
        <v>38353</v>
      </c>
      <c r="L3" s="16" t="s">
        <v>363</v>
      </c>
      <c r="M3" s="16" t="s">
        <v>365</v>
      </c>
      <c r="N3" t="s">
        <v>369</v>
      </c>
    </row>
    <row r="4" spans="1:14" x14ac:dyDescent="0.25">
      <c r="A4" s="3" t="s">
        <v>186</v>
      </c>
      <c r="B4" s="2">
        <v>38730.355555555558</v>
      </c>
      <c r="C4" s="3" t="s">
        <v>15</v>
      </c>
      <c r="D4" s="3" t="s">
        <v>15</v>
      </c>
      <c r="E4" s="3">
        <v>0</v>
      </c>
      <c r="F4" s="3" t="s">
        <v>93</v>
      </c>
      <c r="G4">
        <f>IF(COUNTIFS((WeatherIncidents!$B$3:'WeatherIncidents'!$B$26),"&lt;="&amp;B4,WeatherIncidents!$C$3:'WeatherIncidents'!$C$26,"&gt;="&amp;B4)&gt;0,1,0)</f>
        <v>0</v>
      </c>
      <c r="H4">
        <f t="shared" si="0"/>
        <v>0</v>
      </c>
      <c r="J4" s="5">
        <f t="shared" ref="J4:J14" si="1">DATE(YEAR(J3)+1,1,1)</f>
        <v>38718</v>
      </c>
      <c r="L4" s="13">
        <v>38718</v>
      </c>
      <c r="M4" s="14">
        <v>218</v>
      </c>
      <c r="N4">
        <f>M17/(10.25)</f>
        <v>210.4390243902439</v>
      </c>
    </row>
    <row r="5" spans="1:14" x14ac:dyDescent="0.25">
      <c r="A5" s="3" t="s">
        <v>186</v>
      </c>
      <c r="B5" s="2">
        <v>39004.459027777775</v>
      </c>
      <c r="C5" s="3" t="s">
        <v>33</v>
      </c>
      <c r="D5" s="3" t="s">
        <v>135</v>
      </c>
      <c r="E5" s="3">
        <v>0</v>
      </c>
      <c r="F5" s="3" t="s">
        <v>93</v>
      </c>
      <c r="G5">
        <f>IF(COUNTIFS((WeatherIncidents!$B$3:'WeatherIncidents'!$B$26),"&lt;="&amp;B5,WeatherIncidents!$C$3:'WeatherIncidents'!$C$26,"&gt;="&amp;B5)&gt;0,1,0)</f>
        <v>0</v>
      </c>
      <c r="H5">
        <f t="shared" si="0"/>
        <v>0</v>
      </c>
      <c r="J5" s="5">
        <f t="shared" si="1"/>
        <v>39083</v>
      </c>
      <c r="L5" s="13">
        <v>39083</v>
      </c>
      <c r="M5" s="14">
        <v>222</v>
      </c>
    </row>
    <row r="6" spans="1:14" x14ac:dyDescent="0.25">
      <c r="A6" s="3" t="s">
        <v>186</v>
      </c>
      <c r="B6" s="2">
        <v>39310.644444444442</v>
      </c>
      <c r="C6" s="3" t="s">
        <v>15</v>
      </c>
      <c r="D6" s="3" t="s">
        <v>15</v>
      </c>
      <c r="E6" s="3">
        <v>0</v>
      </c>
      <c r="F6" s="3" t="s">
        <v>93</v>
      </c>
      <c r="G6">
        <f>IF(COUNTIFS((WeatherIncidents!$B$3:'WeatherIncidents'!$B$26),"&lt;="&amp;B6,WeatherIncidents!$C$3:'WeatherIncidents'!$C$26,"&gt;="&amp;B6)&gt;0,1,0)</f>
        <v>0</v>
      </c>
      <c r="H6">
        <f t="shared" si="0"/>
        <v>0</v>
      </c>
      <c r="J6" s="5">
        <f t="shared" si="1"/>
        <v>39448</v>
      </c>
      <c r="L6" s="13">
        <v>39448</v>
      </c>
      <c r="M6" s="14">
        <v>244</v>
      </c>
    </row>
    <row r="7" spans="1:14" x14ac:dyDescent="0.25">
      <c r="A7" s="3" t="s">
        <v>186</v>
      </c>
      <c r="B7" s="2">
        <v>40040.546527777777</v>
      </c>
      <c r="C7" s="3" t="s">
        <v>7</v>
      </c>
      <c r="D7" s="3" t="s">
        <v>16</v>
      </c>
      <c r="E7" s="3">
        <v>0</v>
      </c>
      <c r="F7" s="3" t="s">
        <v>93</v>
      </c>
      <c r="G7">
        <f>IF(COUNTIFS((WeatherIncidents!$B$3:'WeatherIncidents'!$B$26),"&lt;="&amp;B7,WeatherIncidents!$C$3:'WeatherIncidents'!$C$26,"&gt;="&amp;B7)&gt;0,1,0)</f>
        <v>0</v>
      </c>
      <c r="H7">
        <f t="shared" si="0"/>
        <v>0</v>
      </c>
      <c r="J7" s="5">
        <f t="shared" si="1"/>
        <v>39814</v>
      </c>
      <c r="L7" s="13">
        <v>39814</v>
      </c>
      <c r="M7" s="14">
        <v>216</v>
      </c>
    </row>
    <row r="8" spans="1:14" x14ac:dyDescent="0.25">
      <c r="A8" s="3" t="s">
        <v>186</v>
      </c>
      <c r="B8" s="2">
        <v>40310.817361111112</v>
      </c>
      <c r="C8" s="3" t="s">
        <v>15</v>
      </c>
      <c r="D8" s="3" t="s">
        <v>15</v>
      </c>
      <c r="E8" s="3">
        <v>0</v>
      </c>
      <c r="F8" s="3" t="s">
        <v>93</v>
      </c>
      <c r="G8">
        <f>IF(COUNTIFS((WeatherIncidents!$B$3:'WeatherIncidents'!$B$26),"&lt;="&amp;B8,WeatherIncidents!$C$3:'WeatherIncidents'!$C$26,"&gt;="&amp;B8)&gt;0,1,0)</f>
        <v>0</v>
      </c>
      <c r="H8">
        <f t="shared" si="0"/>
        <v>0</v>
      </c>
      <c r="J8" s="5">
        <f t="shared" si="1"/>
        <v>40179</v>
      </c>
      <c r="L8" s="13">
        <v>40179</v>
      </c>
      <c r="M8" s="14">
        <v>201</v>
      </c>
    </row>
    <row r="9" spans="1:14" x14ac:dyDescent="0.25">
      <c r="A9" s="3" t="s">
        <v>186</v>
      </c>
      <c r="B9" s="2">
        <v>40535.986111111109</v>
      </c>
      <c r="C9" s="3" t="s">
        <v>7</v>
      </c>
      <c r="D9" s="3" t="s">
        <v>16</v>
      </c>
      <c r="E9" s="3">
        <v>0</v>
      </c>
      <c r="F9" s="3" t="s">
        <v>93</v>
      </c>
      <c r="G9">
        <f>IF(COUNTIFS((WeatherIncidents!$B$3:'WeatherIncidents'!$B$26),"&lt;="&amp;B9,WeatherIncidents!$C$3:'WeatherIncidents'!$C$26,"&gt;="&amp;B9)&gt;0,1,0)</f>
        <v>0</v>
      </c>
      <c r="H9">
        <f t="shared" si="0"/>
        <v>0</v>
      </c>
      <c r="J9" s="5">
        <f t="shared" si="1"/>
        <v>40544</v>
      </c>
      <c r="L9" s="13">
        <v>40544</v>
      </c>
      <c r="M9" s="14">
        <v>270</v>
      </c>
    </row>
    <row r="10" spans="1:14" x14ac:dyDescent="0.25">
      <c r="A10" s="3" t="s">
        <v>186</v>
      </c>
      <c r="B10" s="2">
        <v>40966.964583333334</v>
      </c>
      <c r="C10" s="3" t="s">
        <v>33</v>
      </c>
      <c r="D10" s="3" t="s">
        <v>135</v>
      </c>
      <c r="E10" s="3">
        <v>0</v>
      </c>
      <c r="F10" s="3" t="s">
        <v>93</v>
      </c>
      <c r="G10">
        <f>IF(COUNTIFS((WeatherIncidents!$B$3:'WeatherIncidents'!$B$26),"&lt;="&amp;B10,WeatherIncidents!$C$3:'WeatherIncidents'!$C$26,"&gt;="&amp;B10)&gt;0,1,0)</f>
        <v>0</v>
      </c>
      <c r="H10">
        <f t="shared" si="0"/>
        <v>0</v>
      </c>
      <c r="J10" s="5">
        <f t="shared" si="1"/>
        <v>40909</v>
      </c>
      <c r="L10" s="13">
        <v>40909</v>
      </c>
      <c r="M10" s="14">
        <v>198</v>
      </c>
    </row>
    <row r="11" spans="1:14" x14ac:dyDescent="0.25">
      <c r="A11" s="3" t="s">
        <v>186</v>
      </c>
      <c r="B11" s="2">
        <v>41778.533333333333</v>
      </c>
      <c r="C11" s="3" t="s">
        <v>15</v>
      </c>
      <c r="D11" s="3" t="s">
        <v>15</v>
      </c>
      <c r="E11" s="3">
        <v>0</v>
      </c>
      <c r="F11" s="3" t="s">
        <v>93</v>
      </c>
      <c r="G11">
        <f>IF(COUNTIFS((WeatherIncidents!$B$3:'WeatherIncidents'!$B$26),"&lt;="&amp;B11,WeatherIncidents!$C$3:'WeatherIncidents'!$C$26,"&gt;="&amp;B11)&gt;0,1,0)</f>
        <v>0</v>
      </c>
      <c r="H11">
        <f t="shared" si="0"/>
        <v>0</v>
      </c>
      <c r="J11" s="5">
        <f t="shared" si="1"/>
        <v>41275</v>
      </c>
      <c r="L11" s="13">
        <v>41275</v>
      </c>
      <c r="M11" s="14">
        <v>231</v>
      </c>
    </row>
    <row r="12" spans="1:14" x14ac:dyDescent="0.25">
      <c r="A12" s="3" t="s">
        <v>186</v>
      </c>
      <c r="B12" s="2">
        <v>41950.057638888888</v>
      </c>
      <c r="C12" s="3" t="s">
        <v>7</v>
      </c>
      <c r="D12" s="3" t="s">
        <v>136</v>
      </c>
      <c r="E12" s="3">
        <v>0</v>
      </c>
      <c r="F12" s="3" t="s">
        <v>93</v>
      </c>
      <c r="G12">
        <f>IF(COUNTIFS((WeatherIncidents!$B$3:'WeatherIncidents'!$B$26),"&lt;="&amp;B12,WeatherIncidents!$C$3:'WeatherIncidents'!$C$26,"&gt;="&amp;B12)&gt;0,1,0)</f>
        <v>0</v>
      </c>
      <c r="H12">
        <f t="shared" si="0"/>
        <v>0</v>
      </c>
      <c r="J12" s="5">
        <f t="shared" si="1"/>
        <v>41640</v>
      </c>
      <c r="L12" s="13">
        <v>41640</v>
      </c>
      <c r="M12" s="14">
        <v>180</v>
      </c>
    </row>
    <row r="13" spans="1:14" x14ac:dyDescent="0.25">
      <c r="A13" s="3" t="s">
        <v>186</v>
      </c>
      <c r="B13" s="2">
        <v>42020.784722222219</v>
      </c>
      <c r="C13" s="3" t="s">
        <v>15</v>
      </c>
      <c r="D13" s="3" t="s">
        <v>15</v>
      </c>
      <c r="E13" s="3">
        <v>0</v>
      </c>
      <c r="F13" s="3" t="s">
        <v>93</v>
      </c>
      <c r="G13">
        <f>IF(COUNTIFS((WeatherIncidents!$B$3:'WeatherIncidents'!$B$26),"&lt;="&amp;B13,WeatherIncidents!$C$3:'WeatherIncidents'!$C$26,"&gt;="&amp;B13)&gt;0,1,0)</f>
        <v>0</v>
      </c>
      <c r="H13">
        <f t="shared" si="0"/>
        <v>0</v>
      </c>
      <c r="J13" s="5">
        <f t="shared" si="1"/>
        <v>42005</v>
      </c>
      <c r="L13" s="13">
        <v>42005</v>
      </c>
      <c r="M13" s="14">
        <v>218</v>
      </c>
    </row>
    <row r="14" spans="1:14" x14ac:dyDescent="0.25">
      <c r="A14" s="3" t="s">
        <v>214</v>
      </c>
      <c r="B14" s="2">
        <v>40451.579861111109</v>
      </c>
      <c r="C14" s="3" t="s">
        <v>33</v>
      </c>
      <c r="D14" s="3" t="s">
        <v>135</v>
      </c>
      <c r="E14" s="3">
        <v>0</v>
      </c>
      <c r="F14" s="3" t="s">
        <v>189</v>
      </c>
      <c r="G14">
        <f>IF(COUNTIFS((WeatherIncidents!$B$3:'WeatherIncidents'!$B$26),"&lt;="&amp;B14,WeatherIncidents!$C$3:'WeatherIncidents'!$C$26,"&gt;="&amp;B14)&gt;0,1,0)</f>
        <v>0</v>
      </c>
      <c r="H14">
        <f t="shared" si="0"/>
        <v>0</v>
      </c>
      <c r="J14" s="5">
        <f t="shared" si="1"/>
        <v>42370</v>
      </c>
      <c r="L14" s="13">
        <v>42370</v>
      </c>
      <c r="M14" s="14">
        <v>39</v>
      </c>
    </row>
    <row r="15" spans="1:14" ht="15.75" thickBot="1" x14ac:dyDescent="0.3">
      <c r="A15" s="3" t="s">
        <v>214</v>
      </c>
      <c r="B15" s="2">
        <v>40576.050694444442</v>
      </c>
      <c r="C15" s="3" t="s">
        <v>33</v>
      </c>
      <c r="D15" s="3" t="s">
        <v>37</v>
      </c>
      <c r="E15" s="3">
        <v>0</v>
      </c>
      <c r="F15" s="3" t="s">
        <v>189</v>
      </c>
      <c r="G15">
        <f>IF(COUNTIFS((WeatherIncidents!$B$3:'WeatherIncidents'!$B$26),"&lt;="&amp;B15,WeatherIncidents!$C$3:'WeatherIncidents'!$C$26,"&gt;="&amp;B15)&gt;0,1,0)</f>
        <v>1</v>
      </c>
      <c r="H15">
        <f t="shared" si="0"/>
        <v>0</v>
      </c>
      <c r="L15" s="15" t="s">
        <v>364</v>
      </c>
      <c r="M15" s="15">
        <v>0</v>
      </c>
    </row>
    <row r="16" spans="1:14" x14ac:dyDescent="0.25">
      <c r="A16" s="3" t="s">
        <v>214</v>
      </c>
      <c r="B16" s="2">
        <v>41219.530555555553</v>
      </c>
      <c r="C16" s="3" t="s">
        <v>7</v>
      </c>
      <c r="D16" s="3" t="s">
        <v>81</v>
      </c>
      <c r="E16" s="3">
        <v>0</v>
      </c>
      <c r="F16" s="3" t="s">
        <v>189</v>
      </c>
      <c r="G16">
        <f>IF(COUNTIFS((WeatherIncidents!$B$3:'WeatherIncidents'!$B$26),"&lt;="&amp;B16,WeatherIncidents!$C$3:'WeatherIncidents'!$C$26,"&gt;="&amp;B16)&gt;0,1,0)</f>
        <v>0</v>
      </c>
      <c r="H16">
        <f t="shared" si="0"/>
        <v>0</v>
      </c>
      <c r="J16" s="5">
        <v>42078</v>
      </c>
      <c r="L16" t="s">
        <v>371</v>
      </c>
      <c r="M16">
        <f>SUM(M4:M14)</f>
        <v>2237</v>
      </c>
    </row>
    <row r="17" spans="1:13" x14ac:dyDescent="0.25">
      <c r="A17" s="3" t="s">
        <v>214</v>
      </c>
      <c r="B17" s="2">
        <v>41256.158333333333</v>
      </c>
      <c r="C17" s="3" t="s">
        <v>10</v>
      </c>
      <c r="D17" s="3" t="s">
        <v>118</v>
      </c>
      <c r="E17" s="3">
        <v>0</v>
      </c>
      <c r="F17" s="3" t="s">
        <v>189</v>
      </c>
      <c r="G17">
        <f>IF(COUNTIFS((WeatherIncidents!$B$3:'WeatherIncidents'!$B$26),"&lt;="&amp;B17,WeatherIncidents!$C$3:'WeatherIncidents'!$C$26,"&gt;="&amp;B17)&gt;0,1,0)</f>
        <v>0</v>
      </c>
      <c r="H17">
        <f t="shared" si="0"/>
        <v>0</v>
      </c>
      <c r="L17" t="s">
        <v>373</v>
      </c>
      <c r="M17">
        <v>2157</v>
      </c>
    </row>
    <row r="18" spans="1:13" x14ac:dyDescent="0.25">
      <c r="A18" s="3" t="s">
        <v>214</v>
      </c>
      <c r="B18" s="2">
        <v>41318.479166666664</v>
      </c>
      <c r="C18" s="3" t="s">
        <v>7</v>
      </c>
      <c r="D18" s="3" t="s">
        <v>136</v>
      </c>
      <c r="E18" s="3">
        <v>0</v>
      </c>
      <c r="F18" s="3" t="s">
        <v>189</v>
      </c>
      <c r="G18">
        <f>IF(COUNTIFS((WeatherIncidents!$B$3:'WeatherIncidents'!$B$26),"&lt;="&amp;B18,WeatherIncidents!$C$3:'WeatherIncidents'!$C$26,"&gt;="&amp;B18)&gt;0,1,0)</f>
        <v>0</v>
      </c>
      <c r="H18">
        <f t="shared" si="0"/>
        <v>0</v>
      </c>
    </row>
    <row r="19" spans="1:13" x14ac:dyDescent="0.25">
      <c r="A19" s="3" t="s">
        <v>214</v>
      </c>
      <c r="B19" s="2">
        <v>41553.540972222225</v>
      </c>
      <c r="C19" s="3" t="s">
        <v>15</v>
      </c>
      <c r="D19" s="3" t="s">
        <v>15</v>
      </c>
      <c r="E19" s="3">
        <v>0</v>
      </c>
      <c r="F19" s="3" t="s">
        <v>189</v>
      </c>
      <c r="G19">
        <f>IF(COUNTIFS((WeatherIncidents!$B$3:'WeatherIncidents'!$B$26),"&lt;="&amp;B19,WeatherIncidents!$C$3:'WeatherIncidents'!$C$26,"&gt;="&amp;B19)&gt;0,1,0)</f>
        <v>0</v>
      </c>
      <c r="H19">
        <f t="shared" si="0"/>
        <v>0</v>
      </c>
    </row>
    <row r="20" spans="1:13" x14ac:dyDescent="0.25">
      <c r="A20" s="3" t="s">
        <v>214</v>
      </c>
      <c r="B20" s="2">
        <v>41838.897222222222</v>
      </c>
      <c r="C20" s="3" t="s">
        <v>15</v>
      </c>
      <c r="D20" s="3" t="s">
        <v>15</v>
      </c>
      <c r="E20" s="3">
        <v>0</v>
      </c>
      <c r="F20" s="3" t="s">
        <v>189</v>
      </c>
      <c r="G20">
        <f>IF(COUNTIFS((WeatherIncidents!$B$3:'WeatherIncidents'!$B$26),"&lt;="&amp;B20,WeatherIncidents!$C$3:'WeatherIncidents'!$C$26,"&gt;="&amp;B20)&gt;0,1,0)</f>
        <v>0</v>
      </c>
      <c r="H20">
        <f t="shared" si="0"/>
        <v>0</v>
      </c>
    </row>
    <row r="21" spans="1:13" x14ac:dyDescent="0.25">
      <c r="A21" s="3" t="s">
        <v>214</v>
      </c>
      <c r="B21" s="2">
        <v>41913.542361111111</v>
      </c>
      <c r="C21" s="3" t="s">
        <v>15</v>
      </c>
      <c r="D21" s="3" t="s">
        <v>15</v>
      </c>
      <c r="E21" s="3">
        <v>0</v>
      </c>
      <c r="F21" s="3" t="s">
        <v>189</v>
      </c>
      <c r="G21">
        <f>IF(COUNTIFS((WeatherIncidents!$B$3:'WeatherIncidents'!$B$26),"&lt;="&amp;B21,WeatherIncidents!$C$3:'WeatherIncidents'!$C$26,"&gt;="&amp;B21)&gt;0,1,0)</f>
        <v>0</v>
      </c>
      <c r="H21">
        <f t="shared" si="0"/>
        <v>0</v>
      </c>
    </row>
    <row r="22" spans="1:13" x14ac:dyDescent="0.25">
      <c r="A22" s="3" t="s">
        <v>199</v>
      </c>
      <c r="B22" s="2">
        <v>38374.362500000003</v>
      </c>
      <c r="C22" s="3" t="s">
        <v>15</v>
      </c>
      <c r="D22" s="3" t="s">
        <v>15</v>
      </c>
      <c r="E22" s="3">
        <v>0</v>
      </c>
      <c r="F22" s="3" t="s">
        <v>200</v>
      </c>
      <c r="G22">
        <f>IF(COUNTIFS((WeatherIncidents!$B$3:'WeatherIncidents'!$B$26),"&lt;="&amp;B22,WeatherIncidents!$C$3:'WeatherIncidents'!$C$26,"&gt;="&amp;B22)&gt;0,1,0)</f>
        <v>0</v>
      </c>
      <c r="H22">
        <f t="shared" si="0"/>
        <v>0</v>
      </c>
    </row>
    <row r="23" spans="1:13" x14ac:dyDescent="0.25">
      <c r="A23" s="3" t="s">
        <v>199</v>
      </c>
      <c r="B23" s="2">
        <v>38492.17083333333</v>
      </c>
      <c r="C23" s="3" t="s">
        <v>15</v>
      </c>
      <c r="D23" s="3" t="s">
        <v>15</v>
      </c>
      <c r="E23" s="3">
        <v>0</v>
      </c>
      <c r="F23" s="3" t="s">
        <v>200</v>
      </c>
      <c r="G23">
        <f>IF(COUNTIFS((WeatherIncidents!$B$3:'WeatherIncidents'!$B$26),"&lt;="&amp;B23,WeatherIncidents!$C$3:'WeatherIncidents'!$C$26,"&gt;="&amp;B23)&gt;0,1,0)</f>
        <v>0</v>
      </c>
      <c r="H23">
        <f t="shared" si="0"/>
        <v>0</v>
      </c>
    </row>
    <row r="24" spans="1:13" x14ac:dyDescent="0.25">
      <c r="A24" s="3" t="s">
        <v>199</v>
      </c>
      <c r="B24" s="2">
        <v>38507.39166666667</v>
      </c>
      <c r="C24" s="3" t="s">
        <v>15</v>
      </c>
      <c r="D24" s="3" t="s">
        <v>15</v>
      </c>
      <c r="E24" s="3">
        <v>0</v>
      </c>
      <c r="F24" s="3" t="s">
        <v>200</v>
      </c>
      <c r="G24">
        <f>IF(COUNTIFS((WeatherIncidents!$B$3:'WeatherIncidents'!$B$26),"&lt;="&amp;B24,WeatherIncidents!$C$3:'WeatherIncidents'!$C$26,"&gt;="&amp;B24)&gt;0,1,0)</f>
        <v>0</v>
      </c>
      <c r="H24">
        <f t="shared" si="0"/>
        <v>0</v>
      </c>
    </row>
    <row r="25" spans="1:13" x14ac:dyDescent="0.25">
      <c r="A25" s="3" t="s">
        <v>199</v>
      </c>
      <c r="B25" s="2">
        <v>38941.599999999999</v>
      </c>
      <c r="C25" s="3" t="s">
        <v>15</v>
      </c>
      <c r="D25" s="3" t="s">
        <v>15</v>
      </c>
      <c r="E25" s="3">
        <v>0</v>
      </c>
      <c r="F25" s="3" t="s">
        <v>200</v>
      </c>
      <c r="G25">
        <f>IF(COUNTIFS((WeatherIncidents!$B$3:'WeatherIncidents'!$B$26),"&lt;="&amp;B25,WeatherIncidents!$C$3:'WeatherIncidents'!$C$26,"&gt;="&amp;B25)&gt;0,1,0)</f>
        <v>0</v>
      </c>
      <c r="H25">
        <f t="shared" si="0"/>
        <v>0</v>
      </c>
    </row>
    <row r="26" spans="1:13" x14ac:dyDescent="0.25">
      <c r="A26" s="3" t="s">
        <v>199</v>
      </c>
      <c r="B26" s="2">
        <v>39005.646527777775</v>
      </c>
      <c r="C26" s="3" t="s">
        <v>15</v>
      </c>
      <c r="D26" s="3" t="s">
        <v>15</v>
      </c>
      <c r="E26" s="3">
        <v>0</v>
      </c>
      <c r="F26" s="3" t="s">
        <v>200</v>
      </c>
      <c r="G26">
        <f>IF(COUNTIFS((WeatherIncidents!$B$3:'WeatherIncidents'!$B$26),"&lt;="&amp;B26,WeatherIncidents!$C$3:'WeatherIncidents'!$C$26,"&gt;="&amp;B26)&gt;0,1,0)</f>
        <v>0</v>
      </c>
      <c r="H26">
        <f t="shared" si="0"/>
        <v>0</v>
      </c>
    </row>
    <row r="27" spans="1:13" x14ac:dyDescent="0.25">
      <c r="A27" s="3" t="s">
        <v>199</v>
      </c>
      <c r="B27" s="2">
        <v>39154.444444444445</v>
      </c>
      <c r="C27" s="3" t="s">
        <v>15</v>
      </c>
      <c r="D27" s="3" t="s">
        <v>15</v>
      </c>
      <c r="E27" s="3">
        <v>0</v>
      </c>
      <c r="F27" s="3" t="s">
        <v>200</v>
      </c>
      <c r="G27">
        <f>IF(COUNTIFS((WeatherIncidents!$B$3:'WeatherIncidents'!$B$26),"&lt;="&amp;B27,WeatherIncidents!$C$3:'WeatherIncidents'!$C$26,"&gt;="&amp;B27)&gt;0,1,0)</f>
        <v>0</v>
      </c>
      <c r="H27">
        <f t="shared" si="0"/>
        <v>0</v>
      </c>
    </row>
    <row r="28" spans="1:13" x14ac:dyDescent="0.25">
      <c r="A28" s="3" t="s">
        <v>199</v>
      </c>
      <c r="B28" s="2">
        <v>39355.243055555555</v>
      </c>
      <c r="C28" s="3" t="s">
        <v>7</v>
      </c>
      <c r="D28" s="3" t="s">
        <v>16</v>
      </c>
      <c r="E28" s="3">
        <v>0</v>
      </c>
      <c r="F28" s="3" t="s">
        <v>200</v>
      </c>
      <c r="G28">
        <f>IF(COUNTIFS((WeatherIncidents!$B$3:'WeatherIncidents'!$B$26),"&lt;="&amp;B28,WeatherIncidents!$C$3:'WeatherIncidents'!$C$26,"&gt;="&amp;B28)&gt;0,1,0)</f>
        <v>0</v>
      </c>
      <c r="H28">
        <f t="shared" si="0"/>
        <v>0</v>
      </c>
    </row>
    <row r="29" spans="1:13" x14ac:dyDescent="0.25">
      <c r="A29" s="3" t="s">
        <v>199</v>
      </c>
      <c r="B29" s="2">
        <v>39371.587500000001</v>
      </c>
      <c r="C29" s="3" t="s">
        <v>15</v>
      </c>
      <c r="D29" s="3" t="s">
        <v>15</v>
      </c>
      <c r="E29" s="3">
        <v>0</v>
      </c>
      <c r="F29" s="3" t="s">
        <v>200</v>
      </c>
      <c r="G29">
        <f>IF(COUNTIFS((WeatherIncidents!$B$3:'WeatherIncidents'!$B$26),"&lt;="&amp;B29,WeatherIncidents!$C$3:'WeatherIncidents'!$C$26,"&gt;="&amp;B29)&gt;0,1,0)</f>
        <v>0</v>
      </c>
      <c r="H29">
        <f t="shared" si="0"/>
        <v>0</v>
      </c>
    </row>
    <row r="30" spans="1:13" x14ac:dyDescent="0.25">
      <c r="A30" s="3" t="s">
        <v>199</v>
      </c>
      <c r="B30" s="2">
        <v>39377.03125</v>
      </c>
      <c r="C30" s="3" t="s">
        <v>33</v>
      </c>
      <c r="D30" s="3" t="s">
        <v>135</v>
      </c>
      <c r="E30" s="3">
        <v>0</v>
      </c>
      <c r="F30" s="3" t="s">
        <v>200</v>
      </c>
      <c r="G30">
        <f>IF(COUNTIFS((WeatherIncidents!$B$3:'WeatherIncidents'!$B$26),"&lt;="&amp;B30,WeatherIncidents!$C$3:'WeatherIncidents'!$C$26,"&gt;="&amp;B30)&gt;0,1,0)</f>
        <v>1</v>
      </c>
      <c r="H30">
        <f t="shared" si="0"/>
        <v>0</v>
      </c>
    </row>
    <row r="31" spans="1:13" hidden="1" x14ac:dyDescent="0.25">
      <c r="A31" s="3" t="s">
        <v>199</v>
      </c>
      <c r="B31" s="2">
        <v>39377.03125</v>
      </c>
      <c r="C31" s="3" t="s">
        <v>33</v>
      </c>
      <c r="D31" s="3" t="s">
        <v>135</v>
      </c>
      <c r="E31" s="3">
        <v>0</v>
      </c>
      <c r="F31" s="3" t="s">
        <v>200</v>
      </c>
      <c r="G31">
        <f>IF(COUNTIFS((WeatherIncidents!$B$3:'WeatherIncidents'!$B$26),"&lt;="&amp;B31,WeatherIncidents!$C$3:'WeatherIncidents'!$C$26,"&gt;="&amp;B31)&gt;0,1,0)</f>
        <v>1</v>
      </c>
      <c r="H31">
        <f t="shared" si="0"/>
        <v>1</v>
      </c>
    </row>
    <row r="32" spans="1:13" x14ac:dyDescent="0.25">
      <c r="A32" s="3" t="s">
        <v>199</v>
      </c>
      <c r="B32" s="2">
        <v>39377.087500000001</v>
      </c>
      <c r="C32" s="3" t="s">
        <v>33</v>
      </c>
      <c r="D32" s="3" t="s">
        <v>37</v>
      </c>
      <c r="E32" s="3">
        <v>0</v>
      </c>
      <c r="F32" s="3" t="s">
        <v>200</v>
      </c>
      <c r="G32">
        <f>IF(COUNTIFS((WeatherIncidents!$B$3:'WeatherIncidents'!$B$26),"&lt;="&amp;B32,WeatherIncidents!$C$3:'WeatherIncidents'!$C$26,"&gt;="&amp;B32)&gt;0,1,0)</f>
        <v>1</v>
      </c>
      <c r="H32">
        <f t="shared" si="0"/>
        <v>0</v>
      </c>
    </row>
    <row r="33" spans="1:8" x14ac:dyDescent="0.25">
      <c r="A33" s="3" t="s">
        <v>199</v>
      </c>
      <c r="B33" s="2">
        <v>39450.490277777775</v>
      </c>
      <c r="C33" s="3" t="s">
        <v>7</v>
      </c>
      <c r="D33" s="3" t="s">
        <v>41</v>
      </c>
      <c r="E33" s="3">
        <v>0</v>
      </c>
      <c r="F33" s="3" t="s">
        <v>200</v>
      </c>
      <c r="G33">
        <f>IF(COUNTIFS((WeatherIncidents!$B$3:'WeatherIncidents'!$B$26),"&lt;="&amp;B33,WeatherIncidents!$C$3:'WeatherIncidents'!$C$26,"&gt;="&amp;B33)&gt;0,1,0)</f>
        <v>0</v>
      </c>
      <c r="H33">
        <f t="shared" si="0"/>
        <v>0</v>
      </c>
    </row>
    <row r="34" spans="1:8" x14ac:dyDescent="0.25">
      <c r="A34" s="3" t="s">
        <v>199</v>
      </c>
      <c r="B34" s="2">
        <v>39777.513888888891</v>
      </c>
      <c r="C34" s="3" t="s">
        <v>15</v>
      </c>
      <c r="D34" s="3" t="s">
        <v>15</v>
      </c>
      <c r="E34" s="3">
        <v>0</v>
      </c>
      <c r="F34" s="3" t="s">
        <v>200</v>
      </c>
      <c r="G34">
        <f>IF(COUNTIFS((WeatherIncidents!$B$3:'WeatherIncidents'!$B$26),"&lt;="&amp;B34,WeatherIncidents!$C$3:'WeatherIncidents'!$C$26,"&gt;="&amp;B34)&gt;0,1,0)</f>
        <v>0</v>
      </c>
      <c r="H34">
        <f t="shared" si="0"/>
        <v>0</v>
      </c>
    </row>
    <row r="35" spans="1:8" x14ac:dyDescent="0.25">
      <c r="A35" s="3" t="s">
        <v>199</v>
      </c>
      <c r="B35" s="2">
        <v>39839.973611111112</v>
      </c>
      <c r="C35" s="3" t="s">
        <v>15</v>
      </c>
      <c r="D35" s="3" t="s">
        <v>15</v>
      </c>
      <c r="E35" s="3">
        <v>0</v>
      </c>
      <c r="F35" s="3" t="s">
        <v>200</v>
      </c>
      <c r="G35">
        <f>IF(COUNTIFS((WeatherIncidents!$B$3:'WeatherIncidents'!$B$26),"&lt;="&amp;B35,WeatherIncidents!$C$3:'WeatherIncidents'!$C$26,"&gt;="&amp;B35)&gt;0,1,0)</f>
        <v>0</v>
      </c>
      <c r="H35">
        <f t="shared" si="0"/>
        <v>0</v>
      </c>
    </row>
    <row r="36" spans="1:8" x14ac:dyDescent="0.25">
      <c r="A36" s="3" t="s">
        <v>199</v>
      </c>
      <c r="B36" s="2">
        <v>39919.522916666669</v>
      </c>
      <c r="C36" s="3" t="s">
        <v>15</v>
      </c>
      <c r="D36" s="3" t="s">
        <v>15</v>
      </c>
      <c r="E36" s="3">
        <v>0</v>
      </c>
      <c r="F36" s="3" t="s">
        <v>200</v>
      </c>
      <c r="G36">
        <f>IF(COUNTIFS((WeatherIncidents!$B$3:'WeatherIncidents'!$B$26),"&lt;="&amp;B36,WeatherIncidents!$C$3:'WeatherIncidents'!$C$26,"&gt;="&amp;B36)&gt;0,1,0)</f>
        <v>0</v>
      </c>
      <c r="H36">
        <f t="shared" si="0"/>
        <v>0</v>
      </c>
    </row>
    <row r="37" spans="1:8" x14ac:dyDescent="0.25">
      <c r="A37" s="3" t="s">
        <v>199</v>
      </c>
      <c r="B37" s="2">
        <v>40196.677777777775</v>
      </c>
      <c r="C37" s="3" t="s">
        <v>33</v>
      </c>
      <c r="D37" s="3" t="s">
        <v>135</v>
      </c>
      <c r="E37" s="3">
        <v>0</v>
      </c>
      <c r="F37" s="3" t="s">
        <v>200</v>
      </c>
      <c r="G37">
        <f>IF(COUNTIFS((WeatherIncidents!$B$3:'WeatherIncidents'!$B$26),"&lt;="&amp;B37,WeatherIncidents!$C$3:'WeatherIncidents'!$C$26,"&gt;="&amp;B37)&gt;0,1,0)</f>
        <v>0</v>
      </c>
      <c r="H37">
        <f t="shared" si="0"/>
        <v>0</v>
      </c>
    </row>
    <row r="38" spans="1:8" x14ac:dyDescent="0.25">
      <c r="A38" s="3" t="s">
        <v>199</v>
      </c>
      <c r="B38" s="2">
        <v>40566.222222222219</v>
      </c>
      <c r="C38" s="3" t="s">
        <v>15</v>
      </c>
      <c r="D38" s="3" t="s">
        <v>15</v>
      </c>
      <c r="E38" s="3">
        <v>0</v>
      </c>
      <c r="F38" s="3" t="s">
        <v>200</v>
      </c>
      <c r="G38">
        <f>IF(COUNTIFS((WeatherIncidents!$B$3:'WeatherIncidents'!$B$26),"&lt;="&amp;B38,WeatherIncidents!$C$3:'WeatherIncidents'!$C$26,"&gt;="&amp;B38)&gt;0,1,0)</f>
        <v>1</v>
      </c>
      <c r="H38">
        <f t="shared" si="0"/>
        <v>0</v>
      </c>
    </row>
    <row r="39" spans="1:8" x14ac:dyDescent="0.25">
      <c r="A39" s="3" t="s">
        <v>199</v>
      </c>
      <c r="B39" s="2">
        <v>40583.390277777777</v>
      </c>
      <c r="C39" s="3" t="s">
        <v>7</v>
      </c>
      <c r="D39" s="3" t="s">
        <v>82</v>
      </c>
      <c r="E39" s="3">
        <v>0</v>
      </c>
      <c r="F39" s="3" t="s">
        <v>200</v>
      </c>
      <c r="G39">
        <f>IF(COUNTIFS((WeatherIncidents!$B$3:'WeatherIncidents'!$B$26),"&lt;="&amp;B39,WeatherIncidents!$C$3:'WeatherIncidents'!$C$26,"&gt;="&amp;B39)&gt;0,1,0)</f>
        <v>0</v>
      </c>
      <c r="H39">
        <f t="shared" si="0"/>
        <v>0</v>
      </c>
    </row>
    <row r="40" spans="1:8" x14ac:dyDescent="0.25">
      <c r="A40" s="3" t="s">
        <v>199</v>
      </c>
      <c r="B40" s="2">
        <v>40588.951388888891</v>
      </c>
      <c r="C40" s="3" t="s">
        <v>7</v>
      </c>
      <c r="D40" s="3" t="s">
        <v>16</v>
      </c>
      <c r="E40" s="3">
        <v>0</v>
      </c>
      <c r="F40" s="3" t="s">
        <v>200</v>
      </c>
      <c r="G40">
        <f>IF(COUNTIFS((WeatherIncidents!$B$3:'WeatherIncidents'!$B$26),"&lt;="&amp;B40,WeatherIncidents!$C$3:'WeatherIncidents'!$C$26,"&gt;="&amp;B40)&gt;0,1,0)</f>
        <v>0</v>
      </c>
      <c r="H40">
        <f t="shared" si="0"/>
        <v>0</v>
      </c>
    </row>
    <row r="41" spans="1:8" x14ac:dyDescent="0.25">
      <c r="A41" s="3" t="s">
        <v>199</v>
      </c>
      <c r="B41" s="2">
        <v>40789.77847222222</v>
      </c>
      <c r="C41" s="3" t="s">
        <v>15</v>
      </c>
      <c r="D41" s="3" t="s">
        <v>15</v>
      </c>
      <c r="E41" s="3">
        <v>0</v>
      </c>
      <c r="F41" s="3" t="s">
        <v>200</v>
      </c>
      <c r="G41">
        <f>IF(COUNTIFS((WeatherIncidents!$B$3:'WeatherIncidents'!$B$26),"&lt;="&amp;B41,WeatherIncidents!$C$3:'WeatherIncidents'!$C$26,"&gt;="&amp;B41)&gt;0,1,0)</f>
        <v>0</v>
      </c>
      <c r="H41">
        <f t="shared" si="0"/>
        <v>0</v>
      </c>
    </row>
    <row r="42" spans="1:8" x14ac:dyDescent="0.25">
      <c r="A42" s="3" t="s">
        <v>199</v>
      </c>
      <c r="B42" s="2">
        <v>40813.59375</v>
      </c>
      <c r="C42" s="3" t="s">
        <v>15</v>
      </c>
      <c r="D42" s="3" t="s">
        <v>15</v>
      </c>
      <c r="E42" s="3">
        <v>0</v>
      </c>
      <c r="F42" s="3" t="s">
        <v>200</v>
      </c>
      <c r="G42">
        <f>IF(COUNTIFS((WeatherIncidents!$B$3:'WeatherIncidents'!$B$26),"&lt;="&amp;B42,WeatherIncidents!$C$3:'WeatherIncidents'!$C$26,"&gt;="&amp;B42)&gt;0,1,0)</f>
        <v>0</v>
      </c>
      <c r="H42">
        <f t="shared" si="0"/>
        <v>0</v>
      </c>
    </row>
    <row r="43" spans="1:8" x14ac:dyDescent="0.25">
      <c r="A43" s="3" t="s">
        <v>199</v>
      </c>
      <c r="B43" s="2">
        <v>40849.339583333334</v>
      </c>
      <c r="C43" s="3" t="s">
        <v>33</v>
      </c>
      <c r="D43" s="3" t="s">
        <v>37</v>
      </c>
      <c r="E43" s="3">
        <v>0</v>
      </c>
      <c r="F43" s="3" t="s">
        <v>200</v>
      </c>
      <c r="G43">
        <f>IF(COUNTIFS((WeatherIncidents!$B$3:'WeatherIncidents'!$B$26),"&lt;="&amp;B43,WeatherIncidents!$C$3:'WeatherIncidents'!$C$26,"&gt;="&amp;B43)&gt;0,1,0)</f>
        <v>0</v>
      </c>
      <c r="H43">
        <f t="shared" si="0"/>
        <v>0</v>
      </c>
    </row>
    <row r="44" spans="1:8" x14ac:dyDescent="0.25">
      <c r="A44" s="3" t="s">
        <v>199</v>
      </c>
      <c r="B44" s="2">
        <v>40856.99722222222</v>
      </c>
      <c r="C44" s="3" t="s">
        <v>33</v>
      </c>
      <c r="D44" s="3" t="s">
        <v>135</v>
      </c>
      <c r="E44" s="3">
        <v>0</v>
      </c>
      <c r="F44" s="3" t="s">
        <v>200</v>
      </c>
      <c r="G44">
        <f>IF(COUNTIFS((WeatherIncidents!$B$3:'WeatherIncidents'!$B$26),"&lt;="&amp;B44,WeatherIncidents!$C$3:'WeatherIncidents'!$C$26,"&gt;="&amp;B44)&gt;0,1,0)</f>
        <v>0</v>
      </c>
      <c r="H44">
        <f t="shared" si="0"/>
        <v>0</v>
      </c>
    </row>
    <row r="45" spans="1:8" x14ac:dyDescent="0.25">
      <c r="A45" s="3" t="s">
        <v>199</v>
      </c>
      <c r="B45" s="2">
        <v>41162.62777777778</v>
      </c>
      <c r="C45" s="3" t="s">
        <v>15</v>
      </c>
      <c r="D45" s="3" t="s">
        <v>15</v>
      </c>
      <c r="E45" s="3">
        <v>0</v>
      </c>
      <c r="F45" s="3" t="s">
        <v>200</v>
      </c>
      <c r="G45">
        <f>IF(COUNTIFS((WeatherIncidents!$B$3:'WeatherIncidents'!$B$26),"&lt;="&amp;B45,WeatherIncidents!$C$3:'WeatherIncidents'!$C$26,"&gt;="&amp;B45)&gt;0,1,0)</f>
        <v>0</v>
      </c>
      <c r="H45">
        <f t="shared" si="0"/>
        <v>0</v>
      </c>
    </row>
    <row r="46" spans="1:8" x14ac:dyDescent="0.25">
      <c r="A46" s="3" t="s">
        <v>199</v>
      </c>
      <c r="B46" s="2">
        <v>41270.953472222223</v>
      </c>
      <c r="C46" s="3" t="s">
        <v>15</v>
      </c>
      <c r="D46" s="3" t="s">
        <v>15</v>
      </c>
      <c r="E46" s="3">
        <v>0</v>
      </c>
      <c r="F46" s="3" t="s">
        <v>200</v>
      </c>
      <c r="G46">
        <f>IF(COUNTIFS((WeatherIncidents!$B$3:'WeatherIncidents'!$B$26),"&lt;="&amp;B46,WeatherIncidents!$C$3:'WeatherIncidents'!$C$26,"&gt;="&amp;B46)&gt;0,1,0)</f>
        <v>0</v>
      </c>
      <c r="H46">
        <f t="shared" si="0"/>
        <v>0</v>
      </c>
    </row>
    <row r="47" spans="1:8" x14ac:dyDescent="0.25">
      <c r="A47" s="3" t="s">
        <v>199</v>
      </c>
      <c r="B47" s="2">
        <v>41341.245833333334</v>
      </c>
      <c r="C47" s="3" t="s">
        <v>7</v>
      </c>
      <c r="D47" s="3" t="s">
        <v>19</v>
      </c>
      <c r="E47" s="3">
        <v>0</v>
      </c>
      <c r="F47" s="3" t="s">
        <v>200</v>
      </c>
      <c r="G47">
        <f>IF(COUNTIFS((WeatherIncidents!$B$3:'WeatherIncidents'!$B$26),"&lt;="&amp;B47,WeatherIncidents!$C$3:'WeatherIncidents'!$C$26,"&gt;="&amp;B47)&gt;0,1,0)</f>
        <v>0</v>
      </c>
      <c r="H47">
        <f t="shared" si="0"/>
        <v>0</v>
      </c>
    </row>
    <row r="48" spans="1:8" x14ac:dyDescent="0.25">
      <c r="A48" s="3" t="s">
        <v>199</v>
      </c>
      <c r="B48" s="2">
        <v>41400.240972222222</v>
      </c>
      <c r="C48" s="3" t="s">
        <v>7</v>
      </c>
      <c r="D48" s="3" t="s">
        <v>8</v>
      </c>
      <c r="E48" s="3">
        <v>0</v>
      </c>
      <c r="F48" s="3" t="s">
        <v>200</v>
      </c>
      <c r="G48">
        <f>IF(COUNTIFS((WeatherIncidents!$B$3:'WeatherIncidents'!$B$26),"&lt;="&amp;B48,WeatherIncidents!$C$3:'WeatherIncidents'!$C$26,"&gt;="&amp;B48)&gt;0,1,0)</f>
        <v>0</v>
      </c>
      <c r="H48">
        <f t="shared" si="0"/>
        <v>0</v>
      </c>
    </row>
    <row r="49" spans="1:8" x14ac:dyDescent="0.25">
      <c r="A49" s="3" t="s">
        <v>199</v>
      </c>
      <c r="B49" s="2">
        <v>41707.530555555553</v>
      </c>
      <c r="C49" s="3" t="s">
        <v>7</v>
      </c>
      <c r="D49" s="3" t="s">
        <v>19</v>
      </c>
      <c r="E49" s="3">
        <v>0</v>
      </c>
      <c r="F49" s="3" t="s">
        <v>200</v>
      </c>
      <c r="G49">
        <f>IF(COUNTIFS((WeatherIncidents!$B$3:'WeatherIncidents'!$B$26),"&lt;="&amp;B49,WeatherIncidents!$C$3:'WeatherIncidents'!$C$26,"&gt;="&amp;B49)&gt;0,1,0)</f>
        <v>1</v>
      </c>
      <c r="H49">
        <f t="shared" si="0"/>
        <v>0</v>
      </c>
    </row>
    <row r="50" spans="1:8" x14ac:dyDescent="0.25">
      <c r="A50" s="3" t="s">
        <v>199</v>
      </c>
      <c r="B50" s="2">
        <v>41773.43472222222</v>
      </c>
      <c r="C50" s="3" t="s">
        <v>7</v>
      </c>
      <c r="D50" s="3" t="s">
        <v>136</v>
      </c>
      <c r="E50" s="3">
        <v>0</v>
      </c>
      <c r="F50" s="3" t="s">
        <v>200</v>
      </c>
      <c r="G50">
        <f>IF(COUNTIFS((WeatherIncidents!$B$3:'WeatherIncidents'!$B$26),"&lt;="&amp;B50,WeatherIncidents!$C$3:'WeatherIncidents'!$C$26,"&gt;="&amp;B50)&gt;0,1,0)</f>
        <v>0</v>
      </c>
      <c r="H50">
        <f t="shared" si="0"/>
        <v>0</v>
      </c>
    </row>
    <row r="51" spans="1:8" x14ac:dyDescent="0.25">
      <c r="A51" s="3" t="s">
        <v>212</v>
      </c>
      <c r="B51" s="2">
        <v>39967.413194444445</v>
      </c>
      <c r="C51" s="3" t="s">
        <v>33</v>
      </c>
      <c r="D51" s="3" t="s">
        <v>135</v>
      </c>
      <c r="E51" s="3">
        <v>0</v>
      </c>
      <c r="F51" s="3" t="s">
        <v>213</v>
      </c>
      <c r="G51">
        <f>IF(COUNTIFS((WeatherIncidents!$B$3:'WeatherIncidents'!$B$26),"&lt;="&amp;B51,WeatherIncidents!$C$3:'WeatherIncidents'!$C$26,"&gt;="&amp;B51)&gt;0,1,0)</f>
        <v>0</v>
      </c>
      <c r="H51">
        <f t="shared" si="0"/>
        <v>0</v>
      </c>
    </row>
    <row r="52" spans="1:8" x14ac:dyDescent="0.25">
      <c r="A52" s="3" t="s">
        <v>212</v>
      </c>
      <c r="B52" s="2">
        <v>40014.597222222219</v>
      </c>
      <c r="C52" s="3" t="s">
        <v>7</v>
      </c>
      <c r="D52" s="3" t="s">
        <v>81</v>
      </c>
      <c r="E52" s="3">
        <v>0</v>
      </c>
      <c r="F52" s="3" t="s">
        <v>213</v>
      </c>
      <c r="G52">
        <f>IF(COUNTIFS((WeatherIncidents!$B$3:'WeatherIncidents'!$B$26),"&lt;="&amp;B52,WeatherIncidents!$C$3:'WeatherIncidents'!$C$26,"&gt;="&amp;B52)&gt;0,1,0)</f>
        <v>0</v>
      </c>
      <c r="H52">
        <f t="shared" si="0"/>
        <v>0</v>
      </c>
    </row>
    <row r="53" spans="1:8" x14ac:dyDescent="0.25">
      <c r="A53" s="3" t="s">
        <v>212</v>
      </c>
      <c r="B53" s="2">
        <v>40594.073611111111</v>
      </c>
      <c r="C53" s="3" t="s">
        <v>33</v>
      </c>
      <c r="D53" s="3" t="s">
        <v>37</v>
      </c>
      <c r="E53" s="3">
        <v>0</v>
      </c>
      <c r="F53" s="3" t="s">
        <v>213</v>
      </c>
      <c r="G53">
        <f>IF(COUNTIFS((WeatherIncidents!$B$3:'WeatherIncidents'!$B$26),"&lt;="&amp;B53,WeatherIncidents!$C$3:'WeatherIncidents'!$C$26,"&gt;="&amp;B53)&gt;0,1,0)</f>
        <v>0</v>
      </c>
      <c r="H53">
        <f t="shared" si="0"/>
        <v>0</v>
      </c>
    </row>
    <row r="54" spans="1:8" x14ac:dyDescent="0.25">
      <c r="A54" s="3" t="s">
        <v>207</v>
      </c>
      <c r="B54" s="2">
        <v>38615.104166666664</v>
      </c>
      <c r="C54" s="3" t="s">
        <v>33</v>
      </c>
      <c r="D54" s="3" t="s">
        <v>135</v>
      </c>
      <c r="E54" s="3">
        <v>0</v>
      </c>
      <c r="F54" s="3" t="s">
        <v>204</v>
      </c>
      <c r="G54">
        <f>IF(COUNTIFS((WeatherIncidents!$B$3:'WeatherIncidents'!$B$26),"&lt;="&amp;B54,WeatherIncidents!$C$3:'WeatherIncidents'!$C$26,"&gt;="&amp;B54)&gt;0,1,0)</f>
        <v>0</v>
      </c>
      <c r="H54">
        <f t="shared" si="0"/>
        <v>0</v>
      </c>
    </row>
    <row r="55" spans="1:8" x14ac:dyDescent="0.25">
      <c r="A55" s="3" t="s">
        <v>207</v>
      </c>
      <c r="B55" s="2">
        <v>40859.725694444445</v>
      </c>
      <c r="C55" s="3" t="s">
        <v>15</v>
      </c>
      <c r="D55" s="3" t="s">
        <v>15</v>
      </c>
      <c r="E55" s="3">
        <v>0</v>
      </c>
      <c r="F55" s="3" t="s">
        <v>204</v>
      </c>
      <c r="G55">
        <f>IF(COUNTIFS((WeatherIncidents!$B$3:'WeatherIncidents'!$B$26),"&lt;="&amp;B55,WeatherIncidents!$C$3:'WeatherIncidents'!$C$26,"&gt;="&amp;B55)&gt;0,1,0)</f>
        <v>0</v>
      </c>
      <c r="H55">
        <f t="shared" si="0"/>
        <v>0</v>
      </c>
    </row>
    <row r="56" spans="1:8" x14ac:dyDescent="0.25">
      <c r="A56" s="3" t="s">
        <v>207</v>
      </c>
      <c r="B56" s="2">
        <v>40865.567361111112</v>
      </c>
      <c r="C56" s="3" t="s">
        <v>7</v>
      </c>
      <c r="D56" s="3" t="s">
        <v>8</v>
      </c>
      <c r="E56" s="3">
        <v>0</v>
      </c>
      <c r="F56" s="3" t="s">
        <v>204</v>
      </c>
      <c r="G56">
        <f>IF(COUNTIFS((WeatherIncidents!$B$3:'WeatherIncidents'!$B$26),"&lt;="&amp;B56,WeatherIncidents!$C$3:'WeatherIncidents'!$C$26,"&gt;="&amp;B56)&gt;0,1,0)</f>
        <v>0</v>
      </c>
      <c r="H56">
        <f t="shared" si="0"/>
        <v>0</v>
      </c>
    </row>
    <row r="57" spans="1:8" x14ac:dyDescent="0.25">
      <c r="A57" s="3" t="s">
        <v>207</v>
      </c>
      <c r="B57" s="2">
        <v>40883</v>
      </c>
      <c r="C57" s="3" t="s">
        <v>15</v>
      </c>
      <c r="D57" s="3" t="s">
        <v>15</v>
      </c>
      <c r="E57" s="3">
        <v>0</v>
      </c>
      <c r="F57" s="3" t="s">
        <v>204</v>
      </c>
      <c r="G57">
        <f>IF(COUNTIFS((WeatherIncidents!$B$3:'WeatherIncidents'!$B$26),"&lt;="&amp;B57,WeatherIncidents!$C$3:'WeatherIncidents'!$C$26,"&gt;="&amp;B57)&gt;0,1,0)</f>
        <v>0</v>
      </c>
      <c r="H57">
        <f t="shared" si="0"/>
        <v>0</v>
      </c>
    </row>
    <row r="58" spans="1:8" x14ac:dyDescent="0.25">
      <c r="A58" s="3" t="s">
        <v>207</v>
      </c>
      <c r="B58" s="2">
        <v>40883.401388888888</v>
      </c>
      <c r="C58" s="3" t="s">
        <v>33</v>
      </c>
      <c r="D58" s="3" t="s">
        <v>37</v>
      </c>
      <c r="E58" s="3">
        <v>0</v>
      </c>
      <c r="F58" s="3" t="s">
        <v>204</v>
      </c>
      <c r="G58">
        <f>IF(COUNTIFS((WeatherIncidents!$B$3:'WeatherIncidents'!$B$26),"&lt;="&amp;B58,WeatherIncidents!$C$3:'WeatherIncidents'!$C$26,"&gt;="&amp;B58)&gt;0,1,0)</f>
        <v>0</v>
      </c>
      <c r="H58">
        <f t="shared" si="0"/>
        <v>0</v>
      </c>
    </row>
    <row r="59" spans="1:8" x14ac:dyDescent="0.25">
      <c r="A59" s="3" t="s">
        <v>203</v>
      </c>
      <c r="B59" s="2">
        <v>39377.07708333333</v>
      </c>
      <c r="C59" s="3" t="s">
        <v>33</v>
      </c>
      <c r="D59" s="3" t="s">
        <v>135</v>
      </c>
      <c r="E59" s="3">
        <v>0</v>
      </c>
      <c r="F59" s="3" t="s">
        <v>204</v>
      </c>
      <c r="G59">
        <f>IF(COUNTIFS((WeatherIncidents!$B$3:'WeatherIncidents'!$B$26),"&lt;="&amp;B59,WeatherIncidents!$C$3:'WeatherIncidents'!$C$26,"&gt;="&amp;B59)&gt;0,1,0)</f>
        <v>1</v>
      </c>
      <c r="H59">
        <f t="shared" si="0"/>
        <v>0</v>
      </c>
    </row>
    <row r="60" spans="1:8" x14ac:dyDescent="0.25">
      <c r="A60" s="3" t="s">
        <v>203</v>
      </c>
      <c r="B60" s="2">
        <v>39377.093055555553</v>
      </c>
      <c r="C60" s="3" t="s">
        <v>33</v>
      </c>
      <c r="D60" s="3" t="s">
        <v>135</v>
      </c>
      <c r="E60" s="3">
        <v>0</v>
      </c>
      <c r="F60" s="3" t="s">
        <v>204</v>
      </c>
      <c r="G60">
        <f>IF(COUNTIFS((WeatherIncidents!$B$3:'WeatherIncidents'!$B$26),"&lt;="&amp;B60,WeatherIncidents!$C$3:'WeatherIncidents'!$C$26,"&gt;="&amp;B60)&gt;0,1,0)</f>
        <v>1</v>
      </c>
      <c r="H60">
        <f t="shared" si="0"/>
        <v>0</v>
      </c>
    </row>
    <row r="61" spans="1:8" x14ac:dyDescent="0.25">
      <c r="A61" s="3" t="s">
        <v>201</v>
      </c>
      <c r="B61" s="2">
        <v>38370.833333333336</v>
      </c>
      <c r="C61" s="3" t="s">
        <v>15</v>
      </c>
      <c r="D61" s="3" t="s">
        <v>15</v>
      </c>
      <c r="E61" s="3">
        <v>0</v>
      </c>
      <c r="F61" s="3" t="s">
        <v>91</v>
      </c>
      <c r="G61">
        <f>IF(COUNTIFS((WeatherIncidents!$B$3:'WeatherIncidents'!$B$26),"&lt;="&amp;B61,WeatherIncidents!$C$3:'WeatherIncidents'!$C$26,"&gt;="&amp;B61)&gt;0,1,0)</f>
        <v>0</v>
      </c>
      <c r="H61">
        <f t="shared" si="0"/>
        <v>0</v>
      </c>
    </row>
    <row r="62" spans="1:8" x14ac:dyDescent="0.25">
      <c r="A62" s="3" t="s">
        <v>201</v>
      </c>
      <c r="B62" s="2">
        <v>38533.256249999999</v>
      </c>
      <c r="C62" s="3" t="s">
        <v>15</v>
      </c>
      <c r="D62" s="3" t="s">
        <v>15</v>
      </c>
      <c r="E62" s="3">
        <v>0</v>
      </c>
      <c r="F62" s="3" t="s">
        <v>91</v>
      </c>
      <c r="G62">
        <f>IF(COUNTIFS((WeatherIncidents!$B$3:'WeatherIncidents'!$B$26),"&lt;="&amp;B62,WeatherIncidents!$C$3:'WeatherIncidents'!$C$26,"&gt;="&amp;B62)&gt;0,1,0)</f>
        <v>0</v>
      </c>
      <c r="H62">
        <f t="shared" si="0"/>
        <v>0</v>
      </c>
    </row>
    <row r="63" spans="1:8" x14ac:dyDescent="0.25">
      <c r="A63" s="3" t="s">
        <v>201</v>
      </c>
      <c r="B63" s="2">
        <v>38936.311805555553</v>
      </c>
      <c r="C63" s="3" t="s">
        <v>15</v>
      </c>
      <c r="D63" s="3" t="s">
        <v>15</v>
      </c>
      <c r="E63" s="3">
        <v>0</v>
      </c>
      <c r="F63" s="3" t="s">
        <v>91</v>
      </c>
      <c r="G63">
        <f>IF(COUNTIFS((WeatherIncidents!$B$3:'WeatherIncidents'!$B$26),"&lt;="&amp;B63,WeatherIncidents!$C$3:'WeatherIncidents'!$C$26,"&gt;="&amp;B63)&gt;0,1,0)</f>
        <v>0</v>
      </c>
      <c r="H63">
        <f t="shared" si="0"/>
        <v>0</v>
      </c>
    </row>
    <row r="64" spans="1:8" x14ac:dyDescent="0.25">
      <c r="A64" s="3" t="s">
        <v>201</v>
      </c>
      <c r="B64" s="2">
        <v>38940.314583333333</v>
      </c>
      <c r="C64" s="3" t="s">
        <v>15</v>
      </c>
      <c r="D64" s="3" t="s">
        <v>15</v>
      </c>
      <c r="E64" s="3">
        <v>0</v>
      </c>
      <c r="F64" s="3" t="s">
        <v>91</v>
      </c>
      <c r="G64">
        <f>IF(COUNTIFS((WeatherIncidents!$B$3:'WeatherIncidents'!$B$26),"&lt;="&amp;B64,WeatherIncidents!$C$3:'WeatherIncidents'!$C$26,"&gt;="&amp;B64)&gt;0,1,0)</f>
        <v>0</v>
      </c>
      <c r="H64">
        <f t="shared" si="0"/>
        <v>0</v>
      </c>
    </row>
    <row r="65" spans="1:8" x14ac:dyDescent="0.25">
      <c r="A65" s="3" t="s">
        <v>201</v>
      </c>
      <c r="B65" s="2">
        <v>39061.057638888888</v>
      </c>
      <c r="C65" s="3" t="s">
        <v>7</v>
      </c>
      <c r="D65" s="3" t="s">
        <v>8</v>
      </c>
      <c r="E65" s="3">
        <v>0</v>
      </c>
      <c r="F65" s="3" t="s">
        <v>91</v>
      </c>
      <c r="G65">
        <f>IF(COUNTIFS((WeatherIncidents!$B$3:'WeatherIncidents'!$B$26),"&lt;="&amp;B65,WeatherIncidents!$C$3:'WeatherIncidents'!$C$26,"&gt;="&amp;B65)&gt;0,1,0)</f>
        <v>0</v>
      </c>
      <c r="H65">
        <f t="shared" si="0"/>
        <v>0</v>
      </c>
    </row>
    <row r="66" spans="1:8" x14ac:dyDescent="0.25">
      <c r="A66" s="3" t="s">
        <v>201</v>
      </c>
      <c r="B66" s="2">
        <v>39481.760416666664</v>
      </c>
      <c r="C66" s="3" t="s">
        <v>33</v>
      </c>
      <c r="D66" s="3" t="s">
        <v>37</v>
      </c>
      <c r="E66" s="3">
        <v>0</v>
      </c>
      <c r="F66" s="3" t="s">
        <v>91</v>
      </c>
      <c r="G66">
        <f>IF(COUNTIFS((WeatherIncidents!$B$3:'WeatherIncidents'!$B$26),"&lt;="&amp;B66,WeatherIncidents!$C$3:'WeatherIncidents'!$C$26,"&gt;="&amp;B66)&gt;0,1,0)</f>
        <v>0</v>
      </c>
      <c r="H66">
        <f t="shared" si="0"/>
        <v>0</v>
      </c>
    </row>
    <row r="67" spans="1:8" x14ac:dyDescent="0.25">
      <c r="A67" s="3" t="s">
        <v>201</v>
      </c>
      <c r="B67" s="2">
        <v>39946.418749999997</v>
      </c>
      <c r="C67" s="3" t="s">
        <v>15</v>
      </c>
      <c r="D67" s="3" t="s">
        <v>15</v>
      </c>
      <c r="E67" s="3">
        <v>0</v>
      </c>
      <c r="F67" s="3" t="s">
        <v>91</v>
      </c>
      <c r="G67">
        <f>IF(COUNTIFS((WeatherIncidents!$B$3:'WeatherIncidents'!$B$26),"&lt;="&amp;B67,WeatherIncidents!$C$3:'WeatherIncidents'!$C$26,"&gt;="&amp;B67)&gt;0,1,0)</f>
        <v>0</v>
      </c>
      <c r="H67">
        <f t="shared" ref="H67:H130" si="2">IF(ABS(B67-B66)&lt;0.015,1,0)</f>
        <v>0</v>
      </c>
    </row>
    <row r="68" spans="1:8" x14ac:dyDescent="0.25">
      <c r="A68" s="3" t="s">
        <v>201</v>
      </c>
      <c r="B68" s="2">
        <v>40200.297222222223</v>
      </c>
      <c r="C68" s="3" t="s">
        <v>33</v>
      </c>
      <c r="D68" s="3" t="s">
        <v>135</v>
      </c>
      <c r="E68" s="3">
        <v>0</v>
      </c>
      <c r="F68" s="3" t="s">
        <v>91</v>
      </c>
      <c r="G68">
        <f>IF(COUNTIFS((WeatherIncidents!$B$3:'WeatherIncidents'!$B$26),"&lt;="&amp;B68,WeatherIncidents!$C$3:'WeatherIncidents'!$C$26,"&gt;="&amp;B68)&gt;0,1,0)</f>
        <v>0</v>
      </c>
      <c r="H68">
        <f t="shared" si="2"/>
        <v>0</v>
      </c>
    </row>
    <row r="69" spans="1:8" x14ac:dyDescent="0.25">
      <c r="A69" s="3" t="s">
        <v>201</v>
      </c>
      <c r="B69" s="2">
        <v>40502.547222222223</v>
      </c>
      <c r="C69" s="3" t="s">
        <v>15</v>
      </c>
      <c r="D69" s="3" t="s">
        <v>15</v>
      </c>
      <c r="E69" s="3">
        <v>0</v>
      </c>
      <c r="F69" s="3" t="s">
        <v>91</v>
      </c>
      <c r="G69">
        <f>IF(COUNTIFS((WeatherIncidents!$B$3:'WeatherIncidents'!$B$26),"&lt;="&amp;B69,WeatherIncidents!$C$3:'WeatherIncidents'!$C$26,"&gt;="&amp;B69)&gt;0,1,0)</f>
        <v>0</v>
      </c>
      <c r="H69">
        <f t="shared" si="2"/>
        <v>0</v>
      </c>
    </row>
    <row r="70" spans="1:8" x14ac:dyDescent="0.25">
      <c r="A70" s="3" t="s">
        <v>201</v>
      </c>
      <c r="B70" s="2">
        <v>40573.65</v>
      </c>
      <c r="C70" s="3" t="s">
        <v>15</v>
      </c>
      <c r="D70" s="3" t="s">
        <v>15</v>
      </c>
      <c r="E70" s="3">
        <v>0</v>
      </c>
      <c r="F70" s="3" t="s">
        <v>91</v>
      </c>
      <c r="G70">
        <f>IF(COUNTIFS((WeatherIncidents!$B$3:'WeatherIncidents'!$B$26),"&lt;="&amp;B70,WeatherIncidents!$C$3:'WeatherIncidents'!$C$26,"&gt;="&amp;B70)&gt;0,1,0)</f>
        <v>0</v>
      </c>
      <c r="H70">
        <f t="shared" si="2"/>
        <v>0</v>
      </c>
    </row>
    <row r="71" spans="1:8" x14ac:dyDescent="0.25">
      <c r="A71" s="3" t="s">
        <v>201</v>
      </c>
      <c r="B71" s="2">
        <v>40663.967361111114</v>
      </c>
      <c r="C71" s="3" t="s">
        <v>7</v>
      </c>
      <c r="D71" s="3" t="s">
        <v>136</v>
      </c>
      <c r="E71" s="3">
        <v>0</v>
      </c>
      <c r="F71" s="3" t="s">
        <v>91</v>
      </c>
      <c r="G71">
        <f>IF(COUNTIFS((WeatherIncidents!$B$3:'WeatherIncidents'!$B$26),"&lt;="&amp;B71,WeatherIncidents!$C$3:'WeatherIncidents'!$C$26,"&gt;="&amp;B71)&gt;0,1,0)</f>
        <v>0</v>
      </c>
      <c r="H71">
        <f t="shared" si="2"/>
        <v>0</v>
      </c>
    </row>
    <row r="72" spans="1:8" x14ac:dyDescent="0.25">
      <c r="A72" s="3" t="s">
        <v>201</v>
      </c>
      <c r="B72" s="2">
        <v>40954.747916666667</v>
      </c>
      <c r="C72" s="3" t="s">
        <v>10</v>
      </c>
      <c r="D72" s="3" t="s">
        <v>118</v>
      </c>
      <c r="E72" s="3">
        <v>0</v>
      </c>
      <c r="F72" s="3" t="s">
        <v>91</v>
      </c>
      <c r="G72">
        <f>IF(COUNTIFS((WeatherIncidents!$B$3:'WeatherIncidents'!$B$26),"&lt;="&amp;B72,WeatherIncidents!$C$3:'WeatherIncidents'!$C$26,"&gt;="&amp;B72)&gt;0,1,0)</f>
        <v>0</v>
      </c>
      <c r="H72">
        <f t="shared" si="2"/>
        <v>0</v>
      </c>
    </row>
    <row r="73" spans="1:8" x14ac:dyDescent="0.25">
      <c r="A73" s="3" t="s">
        <v>201</v>
      </c>
      <c r="B73" s="2">
        <v>41111.691666666666</v>
      </c>
      <c r="C73" s="3" t="s">
        <v>7</v>
      </c>
      <c r="D73" s="3" t="s">
        <v>41</v>
      </c>
      <c r="E73" s="3">
        <v>0</v>
      </c>
      <c r="F73" s="3" t="s">
        <v>91</v>
      </c>
      <c r="G73">
        <f>IF(COUNTIFS((WeatherIncidents!$B$3:'WeatherIncidents'!$B$26),"&lt;="&amp;B73,WeatherIncidents!$C$3:'WeatherIncidents'!$C$26,"&gt;="&amp;B73)&gt;0,1,0)</f>
        <v>0</v>
      </c>
      <c r="H73">
        <f t="shared" si="2"/>
        <v>0</v>
      </c>
    </row>
    <row r="74" spans="1:8" x14ac:dyDescent="0.25">
      <c r="A74" s="3" t="s">
        <v>201</v>
      </c>
      <c r="B74" s="2">
        <v>41208.277777777781</v>
      </c>
      <c r="C74" s="3" t="s">
        <v>33</v>
      </c>
      <c r="D74" s="3" t="s">
        <v>135</v>
      </c>
      <c r="E74" s="3">
        <v>0</v>
      </c>
      <c r="F74" s="3" t="s">
        <v>91</v>
      </c>
      <c r="G74">
        <f>IF(COUNTIFS((WeatherIncidents!$B$3:'WeatherIncidents'!$B$26),"&lt;="&amp;B74,WeatherIncidents!$C$3:'WeatherIncidents'!$C$26,"&gt;="&amp;B74)&gt;0,1,0)</f>
        <v>0</v>
      </c>
      <c r="H74">
        <f t="shared" si="2"/>
        <v>0</v>
      </c>
    </row>
    <row r="75" spans="1:8" x14ac:dyDescent="0.25">
      <c r="A75" s="3" t="s">
        <v>201</v>
      </c>
      <c r="B75" s="2">
        <v>41944.205555555556</v>
      </c>
      <c r="C75" s="3" t="s">
        <v>15</v>
      </c>
      <c r="D75" s="3" t="s">
        <v>15</v>
      </c>
      <c r="E75" s="3">
        <v>0</v>
      </c>
      <c r="F75" s="3" t="s">
        <v>91</v>
      </c>
      <c r="G75">
        <f>IF(COUNTIFS((WeatherIncidents!$B$3:'WeatherIncidents'!$B$26),"&lt;="&amp;B75,WeatherIncidents!$C$3:'WeatherIncidents'!$C$26,"&gt;="&amp;B75)&gt;0,1,0)</f>
        <v>0</v>
      </c>
      <c r="H75">
        <f t="shared" si="2"/>
        <v>0</v>
      </c>
    </row>
    <row r="76" spans="1:8" x14ac:dyDescent="0.25">
      <c r="A76" s="3" t="s">
        <v>190</v>
      </c>
      <c r="B76" s="2">
        <v>38787.303472222222</v>
      </c>
      <c r="C76" s="3" t="s">
        <v>33</v>
      </c>
      <c r="D76" s="3" t="s">
        <v>135</v>
      </c>
      <c r="E76" s="3">
        <v>0</v>
      </c>
      <c r="F76" s="3" t="s">
        <v>191</v>
      </c>
      <c r="G76">
        <f>IF(COUNTIFS((WeatherIncidents!$B$3:'WeatherIncidents'!$B$26),"&lt;="&amp;B76,WeatherIncidents!$C$3:'WeatherIncidents'!$C$26,"&gt;="&amp;B76)&gt;0,1,0)</f>
        <v>0</v>
      </c>
      <c r="H76">
        <f t="shared" si="2"/>
        <v>0</v>
      </c>
    </row>
    <row r="77" spans="1:8" x14ac:dyDescent="0.25">
      <c r="A77" s="3" t="s">
        <v>190</v>
      </c>
      <c r="B77" s="2">
        <v>38788.301388888889</v>
      </c>
      <c r="C77" s="3" t="s">
        <v>33</v>
      </c>
      <c r="D77" s="3" t="s">
        <v>37</v>
      </c>
      <c r="E77" s="3">
        <v>0</v>
      </c>
      <c r="F77" s="3" t="s">
        <v>191</v>
      </c>
      <c r="G77">
        <f>IF(COUNTIFS((WeatherIncidents!$B$3:'WeatherIncidents'!$B$26),"&lt;="&amp;B77,WeatherIncidents!$C$3:'WeatherIncidents'!$C$26,"&gt;="&amp;B77)&gt;0,1,0)</f>
        <v>0</v>
      </c>
      <c r="H77">
        <f t="shared" si="2"/>
        <v>0</v>
      </c>
    </row>
    <row r="78" spans="1:8" x14ac:dyDescent="0.25">
      <c r="A78" s="3" t="s">
        <v>190</v>
      </c>
      <c r="B78" s="2">
        <v>39088.15625</v>
      </c>
      <c r="C78" s="3" t="s">
        <v>33</v>
      </c>
      <c r="D78" s="3" t="s">
        <v>37</v>
      </c>
      <c r="E78" s="3">
        <v>0</v>
      </c>
      <c r="F78" s="3" t="s">
        <v>191</v>
      </c>
      <c r="G78">
        <f>IF(COUNTIFS((WeatherIncidents!$B$3:'WeatherIncidents'!$B$26),"&lt;="&amp;B78,WeatherIncidents!$C$3:'WeatherIncidents'!$C$26,"&gt;="&amp;B78)&gt;0,1,0)</f>
        <v>1</v>
      </c>
      <c r="H78">
        <f t="shared" si="2"/>
        <v>0</v>
      </c>
    </row>
    <row r="79" spans="1:8" x14ac:dyDescent="0.25">
      <c r="A79" s="3" t="s">
        <v>190</v>
      </c>
      <c r="B79" s="2">
        <v>39094.11041666667</v>
      </c>
      <c r="C79" s="3" t="s">
        <v>33</v>
      </c>
      <c r="D79" s="3" t="s">
        <v>37</v>
      </c>
      <c r="E79" s="3">
        <v>0</v>
      </c>
      <c r="F79" s="3" t="s">
        <v>191</v>
      </c>
      <c r="G79">
        <f>IF(COUNTIFS((WeatherIncidents!$B$3:'WeatherIncidents'!$B$26),"&lt;="&amp;B79,WeatherIncidents!$C$3:'WeatherIncidents'!$C$26,"&gt;="&amp;B79)&gt;0,1,0)</f>
        <v>0</v>
      </c>
      <c r="H79">
        <f t="shared" si="2"/>
        <v>0</v>
      </c>
    </row>
    <row r="80" spans="1:8" x14ac:dyDescent="0.25">
      <c r="A80" s="3" t="s">
        <v>190</v>
      </c>
      <c r="B80" s="2">
        <v>39141.987500000003</v>
      </c>
      <c r="C80" s="3" t="s">
        <v>15</v>
      </c>
      <c r="D80" s="3" t="s">
        <v>15</v>
      </c>
      <c r="E80" s="3">
        <v>0</v>
      </c>
      <c r="F80" s="3" t="s">
        <v>191</v>
      </c>
      <c r="G80">
        <f>IF(COUNTIFS((WeatherIncidents!$B$3:'WeatherIncidents'!$B$26),"&lt;="&amp;B80,WeatherIncidents!$C$3:'WeatherIncidents'!$C$26,"&gt;="&amp;B80)&gt;0,1,0)</f>
        <v>0</v>
      </c>
      <c r="H80">
        <f t="shared" si="2"/>
        <v>0</v>
      </c>
    </row>
    <row r="81" spans="1:8" x14ac:dyDescent="0.25">
      <c r="A81" s="3" t="s">
        <v>190</v>
      </c>
      <c r="B81" s="2">
        <v>39377.386805555558</v>
      </c>
      <c r="C81" s="3" t="s">
        <v>33</v>
      </c>
      <c r="D81" s="3" t="s">
        <v>135</v>
      </c>
      <c r="E81" s="3">
        <v>0</v>
      </c>
      <c r="F81" s="3" t="s">
        <v>191</v>
      </c>
      <c r="G81">
        <f>IF(COUNTIFS((WeatherIncidents!$B$3:'WeatherIncidents'!$B$26),"&lt;="&amp;B81,WeatherIncidents!$C$3:'WeatherIncidents'!$C$26,"&gt;="&amp;B81)&gt;0,1,0)</f>
        <v>1</v>
      </c>
      <c r="H81">
        <f t="shared" si="2"/>
        <v>0</v>
      </c>
    </row>
    <row r="82" spans="1:8" x14ac:dyDescent="0.25">
      <c r="A82" s="3" t="s">
        <v>190</v>
      </c>
      <c r="B82" s="2">
        <v>39438.321527777778</v>
      </c>
      <c r="C82" s="3" t="s">
        <v>7</v>
      </c>
      <c r="D82" s="3" t="s">
        <v>8</v>
      </c>
      <c r="E82" s="3">
        <v>0</v>
      </c>
      <c r="F82" s="3" t="s">
        <v>191</v>
      </c>
      <c r="G82">
        <f>IF(COUNTIFS((WeatherIncidents!$B$3:'WeatherIncidents'!$B$26),"&lt;="&amp;B82,WeatherIncidents!$C$3:'WeatherIncidents'!$C$26,"&gt;="&amp;B82)&gt;0,1,0)</f>
        <v>0</v>
      </c>
      <c r="H82">
        <f t="shared" si="2"/>
        <v>0</v>
      </c>
    </row>
    <row r="83" spans="1:8" x14ac:dyDescent="0.25">
      <c r="A83" s="3" t="s">
        <v>190</v>
      </c>
      <c r="B83" s="2">
        <v>39452.320138888892</v>
      </c>
      <c r="C83" s="3" t="s">
        <v>15</v>
      </c>
      <c r="D83" s="3" t="s">
        <v>15</v>
      </c>
      <c r="E83" s="3">
        <v>0</v>
      </c>
      <c r="F83" s="3" t="s">
        <v>191</v>
      </c>
      <c r="G83">
        <f>IF(COUNTIFS((WeatherIncidents!$B$3:'WeatherIncidents'!$B$26),"&lt;="&amp;B83,WeatherIncidents!$C$3:'WeatherIncidents'!$C$26,"&gt;="&amp;B83)&gt;0,1,0)</f>
        <v>0</v>
      </c>
      <c r="H83">
        <f t="shared" si="2"/>
        <v>0</v>
      </c>
    </row>
    <row r="84" spans="1:8" x14ac:dyDescent="0.25">
      <c r="A84" s="3" t="s">
        <v>190</v>
      </c>
      <c r="B84" s="2">
        <v>39460.12222222222</v>
      </c>
      <c r="C84" s="3" t="s">
        <v>7</v>
      </c>
      <c r="D84" s="3" t="s">
        <v>41</v>
      </c>
      <c r="E84" s="3">
        <v>0</v>
      </c>
      <c r="F84" s="3" t="s">
        <v>191</v>
      </c>
      <c r="G84">
        <f>IF(COUNTIFS((WeatherIncidents!$B$3:'WeatherIncidents'!$B$26),"&lt;="&amp;B84,WeatherIncidents!$C$3:'WeatherIncidents'!$C$26,"&gt;="&amp;B84)&gt;0,1,0)</f>
        <v>0</v>
      </c>
      <c r="H84">
        <f t="shared" si="2"/>
        <v>0</v>
      </c>
    </row>
    <row r="85" spans="1:8" x14ac:dyDescent="0.25">
      <c r="A85" s="3" t="s">
        <v>190</v>
      </c>
      <c r="B85" s="2">
        <v>39523.28125</v>
      </c>
      <c r="C85" s="3" t="s">
        <v>33</v>
      </c>
      <c r="D85" s="3" t="s">
        <v>135</v>
      </c>
      <c r="E85" s="3">
        <v>0</v>
      </c>
      <c r="F85" s="3" t="s">
        <v>191</v>
      </c>
      <c r="G85">
        <f>IF(COUNTIFS((WeatherIncidents!$B$3:'WeatherIncidents'!$B$26),"&lt;="&amp;B85,WeatherIncidents!$C$3:'WeatherIncidents'!$C$26,"&gt;="&amp;B85)&gt;0,1,0)</f>
        <v>0</v>
      </c>
      <c r="H85">
        <f t="shared" si="2"/>
        <v>0</v>
      </c>
    </row>
    <row r="86" spans="1:8" x14ac:dyDescent="0.25">
      <c r="A86" s="3" t="s">
        <v>190</v>
      </c>
      <c r="B86" s="2">
        <v>39799.422222222223</v>
      </c>
      <c r="C86" s="3" t="s">
        <v>33</v>
      </c>
      <c r="D86" s="3" t="s">
        <v>37</v>
      </c>
      <c r="E86" s="3">
        <v>0</v>
      </c>
      <c r="F86" s="3" t="s">
        <v>191</v>
      </c>
      <c r="G86">
        <f>IF(COUNTIFS((WeatherIncidents!$B$3:'WeatherIncidents'!$B$26),"&lt;="&amp;B86,WeatherIncidents!$C$3:'WeatherIncidents'!$C$26,"&gt;="&amp;B86)&gt;0,1,0)</f>
        <v>0</v>
      </c>
      <c r="H86">
        <f t="shared" si="2"/>
        <v>0</v>
      </c>
    </row>
    <row r="87" spans="1:8" x14ac:dyDescent="0.25">
      <c r="A87" s="3" t="s">
        <v>190</v>
      </c>
      <c r="B87" s="2">
        <v>40450.631249999999</v>
      </c>
      <c r="C87" s="3" t="s">
        <v>15</v>
      </c>
      <c r="D87" s="3" t="s">
        <v>15</v>
      </c>
      <c r="E87" s="3">
        <v>0</v>
      </c>
      <c r="F87" s="3" t="s">
        <v>191</v>
      </c>
      <c r="G87">
        <f>IF(COUNTIFS((WeatherIncidents!$B$3:'WeatherIncidents'!$B$26),"&lt;="&amp;B87,WeatherIncidents!$C$3:'WeatherIncidents'!$C$26,"&gt;="&amp;B87)&gt;0,1,0)</f>
        <v>0</v>
      </c>
      <c r="H87">
        <f t="shared" si="2"/>
        <v>0</v>
      </c>
    </row>
    <row r="88" spans="1:8" x14ac:dyDescent="0.25">
      <c r="A88" s="3" t="s">
        <v>190</v>
      </c>
      <c r="B88" s="2">
        <v>40594.068749999999</v>
      </c>
      <c r="C88" s="3" t="s">
        <v>33</v>
      </c>
      <c r="D88" s="3" t="s">
        <v>37</v>
      </c>
      <c r="E88" s="3">
        <v>0</v>
      </c>
      <c r="F88" s="3" t="s">
        <v>191</v>
      </c>
      <c r="G88">
        <f>IF(COUNTIFS((WeatherIncidents!$B$3:'WeatherIncidents'!$B$26),"&lt;="&amp;B88,WeatherIncidents!$C$3:'WeatherIncidents'!$C$26,"&gt;="&amp;B88)&gt;0,1,0)</f>
        <v>0</v>
      </c>
      <c r="H88">
        <f t="shared" si="2"/>
        <v>0</v>
      </c>
    </row>
    <row r="89" spans="1:8" x14ac:dyDescent="0.25">
      <c r="A89" s="3" t="s">
        <v>190</v>
      </c>
      <c r="B89" s="2">
        <v>40594.246527777781</v>
      </c>
      <c r="C89" s="3" t="s">
        <v>33</v>
      </c>
      <c r="D89" s="3" t="s">
        <v>37</v>
      </c>
      <c r="E89" s="3">
        <v>0</v>
      </c>
      <c r="F89" s="3" t="s">
        <v>191</v>
      </c>
      <c r="G89">
        <f>IF(COUNTIFS((WeatherIncidents!$B$3:'WeatherIncidents'!$B$26),"&lt;="&amp;B89,WeatherIncidents!$C$3:'WeatherIncidents'!$C$26,"&gt;="&amp;B89)&gt;0,1,0)</f>
        <v>0</v>
      </c>
      <c r="H89">
        <f t="shared" si="2"/>
        <v>0</v>
      </c>
    </row>
    <row r="90" spans="1:8" x14ac:dyDescent="0.25">
      <c r="A90" s="3" t="s">
        <v>190</v>
      </c>
      <c r="B90" s="2">
        <v>40729.736805555556</v>
      </c>
      <c r="C90" s="3" t="s">
        <v>15</v>
      </c>
      <c r="D90" s="3" t="s">
        <v>15</v>
      </c>
      <c r="E90" s="3">
        <v>1</v>
      </c>
      <c r="F90" s="3" t="s">
        <v>191</v>
      </c>
      <c r="G90">
        <f>IF(COUNTIFS((WeatherIncidents!$B$3:'WeatherIncidents'!$B$26),"&lt;="&amp;B90,WeatherIncidents!$C$3:'WeatherIncidents'!$C$26,"&gt;="&amp;B90)&gt;0,1,0)</f>
        <v>0</v>
      </c>
      <c r="H90">
        <f t="shared" si="2"/>
        <v>0</v>
      </c>
    </row>
    <row r="91" spans="1:8" x14ac:dyDescent="0.25">
      <c r="A91" s="3" t="s">
        <v>190</v>
      </c>
      <c r="B91" s="2">
        <v>40760.972222222219</v>
      </c>
      <c r="C91" s="3" t="s">
        <v>15</v>
      </c>
      <c r="D91" s="3" t="s">
        <v>15</v>
      </c>
      <c r="E91" s="3">
        <v>0</v>
      </c>
      <c r="F91" s="3" t="s">
        <v>191</v>
      </c>
      <c r="G91">
        <f>IF(COUNTIFS((WeatherIncidents!$B$3:'WeatherIncidents'!$B$26),"&lt;="&amp;B91,WeatherIncidents!$C$3:'WeatherIncidents'!$C$26,"&gt;="&amp;B91)&gt;0,1,0)</f>
        <v>0</v>
      </c>
      <c r="H91">
        <f t="shared" si="2"/>
        <v>0</v>
      </c>
    </row>
    <row r="92" spans="1:8" x14ac:dyDescent="0.25">
      <c r="A92" s="3" t="s">
        <v>190</v>
      </c>
      <c r="B92" s="2">
        <v>40858.547222222223</v>
      </c>
      <c r="C92" s="3" t="s">
        <v>15</v>
      </c>
      <c r="D92" s="3" t="s">
        <v>15</v>
      </c>
      <c r="E92" s="3">
        <v>0</v>
      </c>
      <c r="F92" s="3" t="s">
        <v>191</v>
      </c>
      <c r="G92">
        <f>IF(COUNTIFS((WeatherIncidents!$B$3:'WeatherIncidents'!$B$26),"&lt;="&amp;B92,WeatherIncidents!$C$3:'WeatherIncidents'!$C$26,"&gt;="&amp;B92)&gt;0,1,0)</f>
        <v>0</v>
      </c>
      <c r="H92">
        <f t="shared" si="2"/>
        <v>0</v>
      </c>
    </row>
    <row r="93" spans="1:8" x14ac:dyDescent="0.25">
      <c r="A93" s="3" t="s">
        <v>190</v>
      </c>
      <c r="B93" s="2">
        <v>40933.427083333336</v>
      </c>
      <c r="C93" s="3" t="s">
        <v>7</v>
      </c>
      <c r="D93" s="3" t="s">
        <v>136</v>
      </c>
      <c r="E93" s="3">
        <v>0</v>
      </c>
      <c r="F93" s="3" t="s">
        <v>191</v>
      </c>
      <c r="G93">
        <f>IF(COUNTIFS((WeatherIncidents!$B$3:'WeatherIncidents'!$B$26),"&lt;="&amp;B93,WeatherIncidents!$C$3:'WeatherIncidents'!$C$26,"&gt;="&amp;B93)&gt;0,1,0)</f>
        <v>0</v>
      </c>
      <c r="H93">
        <f t="shared" si="2"/>
        <v>0</v>
      </c>
    </row>
    <row r="94" spans="1:8" x14ac:dyDescent="0.25">
      <c r="A94" s="3" t="s">
        <v>190</v>
      </c>
      <c r="B94" s="2">
        <v>40985.886805555558</v>
      </c>
      <c r="C94" s="3" t="s">
        <v>33</v>
      </c>
      <c r="D94" s="3" t="s">
        <v>37</v>
      </c>
      <c r="E94" s="3">
        <v>0</v>
      </c>
      <c r="F94" s="3" t="s">
        <v>191</v>
      </c>
      <c r="G94">
        <f>IF(COUNTIFS((WeatherIncidents!$B$3:'WeatherIncidents'!$B$26),"&lt;="&amp;B94,WeatherIncidents!$C$3:'WeatherIncidents'!$C$26,"&gt;="&amp;B94)&gt;0,1,0)</f>
        <v>0</v>
      </c>
      <c r="H94">
        <f t="shared" si="2"/>
        <v>0</v>
      </c>
    </row>
    <row r="95" spans="1:8" x14ac:dyDescent="0.25">
      <c r="A95" s="3" t="s">
        <v>190</v>
      </c>
      <c r="B95" s="2">
        <v>40986.59652777778</v>
      </c>
      <c r="C95" s="3" t="s">
        <v>33</v>
      </c>
      <c r="D95" s="3" t="s">
        <v>37</v>
      </c>
      <c r="E95" s="3">
        <v>0</v>
      </c>
      <c r="F95" s="3" t="s">
        <v>191</v>
      </c>
      <c r="G95">
        <f>IF(COUNTIFS((WeatherIncidents!$B$3:'WeatherIncidents'!$B$26),"&lt;="&amp;B95,WeatherIncidents!$C$3:'WeatherIncidents'!$C$26,"&gt;="&amp;B95)&gt;0,1,0)</f>
        <v>0</v>
      </c>
      <c r="H95">
        <f t="shared" si="2"/>
        <v>0</v>
      </c>
    </row>
    <row r="96" spans="1:8" x14ac:dyDescent="0.25">
      <c r="A96" s="3" t="s">
        <v>190</v>
      </c>
      <c r="B96" s="2">
        <v>40986.945138888892</v>
      </c>
      <c r="C96" s="3" t="s">
        <v>33</v>
      </c>
      <c r="D96" s="3" t="s">
        <v>37</v>
      </c>
      <c r="E96" s="3">
        <v>0</v>
      </c>
      <c r="F96" s="3" t="s">
        <v>191</v>
      </c>
      <c r="G96">
        <f>IF(COUNTIFS((WeatherIncidents!$B$3:'WeatherIncidents'!$B$26),"&lt;="&amp;B96,WeatherIncidents!$C$3:'WeatherIncidents'!$C$26,"&gt;="&amp;B96)&gt;0,1,0)</f>
        <v>0</v>
      </c>
      <c r="H96">
        <f t="shared" si="2"/>
        <v>0</v>
      </c>
    </row>
    <row r="97" spans="1:8" x14ac:dyDescent="0.25">
      <c r="A97" s="3" t="s">
        <v>190</v>
      </c>
      <c r="B97" s="2">
        <v>40992.880555555559</v>
      </c>
      <c r="C97" s="3" t="s">
        <v>33</v>
      </c>
      <c r="D97" s="3" t="s">
        <v>135</v>
      </c>
      <c r="E97" s="3">
        <v>0</v>
      </c>
      <c r="F97" s="3" t="s">
        <v>191</v>
      </c>
      <c r="G97">
        <f>IF(COUNTIFS((WeatherIncidents!$B$3:'WeatherIncidents'!$B$26),"&lt;="&amp;B97,WeatherIncidents!$C$3:'WeatherIncidents'!$C$26,"&gt;="&amp;B97)&gt;0,1,0)</f>
        <v>0</v>
      </c>
      <c r="H97">
        <f t="shared" si="2"/>
        <v>0</v>
      </c>
    </row>
    <row r="98" spans="1:8" x14ac:dyDescent="0.25">
      <c r="A98" s="3" t="s">
        <v>190</v>
      </c>
      <c r="B98" s="2">
        <v>41013.174305555556</v>
      </c>
      <c r="C98" s="3" t="s">
        <v>33</v>
      </c>
      <c r="D98" s="3" t="s">
        <v>37</v>
      </c>
      <c r="E98" s="3">
        <v>0</v>
      </c>
      <c r="F98" s="3" t="s">
        <v>191</v>
      </c>
      <c r="G98">
        <f>IF(COUNTIFS((WeatherIncidents!$B$3:'WeatherIncidents'!$B$26),"&lt;="&amp;B98,WeatherIncidents!$C$3:'WeatherIncidents'!$C$26,"&gt;="&amp;B98)&gt;0,1,0)</f>
        <v>0</v>
      </c>
      <c r="H98">
        <f t="shared" si="2"/>
        <v>0</v>
      </c>
    </row>
    <row r="99" spans="1:8" x14ac:dyDescent="0.25">
      <c r="A99" s="3" t="s">
        <v>190</v>
      </c>
      <c r="B99" s="2">
        <v>41122.405555555553</v>
      </c>
      <c r="C99" s="3" t="s">
        <v>15</v>
      </c>
      <c r="D99" s="3" t="s">
        <v>15</v>
      </c>
      <c r="E99" s="3">
        <v>0</v>
      </c>
      <c r="F99" s="3" t="s">
        <v>191</v>
      </c>
      <c r="G99">
        <f>IF(COUNTIFS((WeatherIncidents!$B$3:'WeatherIncidents'!$B$26),"&lt;="&amp;B99,WeatherIncidents!$C$3:'WeatherIncidents'!$C$26,"&gt;="&amp;B99)&gt;0,1,0)</f>
        <v>0</v>
      </c>
      <c r="H99">
        <f t="shared" si="2"/>
        <v>0</v>
      </c>
    </row>
    <row r="100" spans="1:8" x14ac:dyDescent="0.25">
      <c r="A100" s="3" t="s">
        <v>190</v>
      </c>
      <c r="B100" s="2">
        <v>41221.393055555556</v>
      </c>
      <c r="C100" s="3" t="s">
        <v>7</v>
      </c>
      <c r="D100" s="3" t="s">
        <v>8</v>
      </c>
      <c r="E100" s="3">
        <v>0</v>
      </c>
      <c r="F100" s="3" t="s">
        <v>191</v>
      </c>
      <c r="G100">
        <f>IF(COUNTIFS((WeatherIncidents!$B$3:'WeatherIncidents'!$B$26),"&lt;="&amp;B100,WeatherIncidents!$C$3:'WeatherIncidents'!$C$26,"&gt;="&amp;B100)&gt;0,1,0)</f>
        <v>0</v>
      </c>
      <c r="H100">
        <f t="shared" si="2"/>
        <v>0</v>
      </c>
    </row>
    <row r="101" spans="1:8" x14ac:dyDescent="0.25">
      <c r="A101" s="3" t="s">
        <v>190</v>
      </c>
      <c r="B101" s="2">
        <v>41522.645833333336</v>
      </c>
      <c r="C101" s="3" t="s">
        <v>33</v>
      </c>
      <c r="D101" s="3" t="s">
        <v>135</v>
      </c>
      <c r="E101" s="3">
        <v>0</v>
      </c>
      <c r="F101" s="3" t="s">
        <v>191</v>
      </c>
      <c r="G101">
        <f>IF(COUNTIFS((WeatherIncidents!$B$3:'WeatherIncidents'!$B$26),"&lt;="&amp;B101,WeatherIncidents!$C$3:'WeatherIncidents'!$C$26,"&gt;="&amp;B101)&gt;0,1,0)</f>
        <v>0</v>
      </c>
      <c r="H101">
        <f t="shared" si="2"/>
        <v>0</v>
      </c>
    </row>
    <row r="102" spans="1:8" x14ac:dyDescent="0.25">
      <c r="A102" s="3" t="s">
        <v>190</v>
      </c>
      <c r="B102" s="2">
        <v>41605.82708333333</v>
      </c>
      <c r="C102" s="3" t="s">
        <v>15</v>
      </c>
      <c r="D102" s="3" t="s">
        <v>15</v>
      </c>
      <c r="E102" s="3">
        <v>0</v>
      </c>
      <c r="F102" s="3" t="s">
        <v>191</v>
      </c>
      <c r="G102">
        <f>IF(COUNTIFS((WeatherIncidents!$B$3:'WeatherIncidents'!$B$26),"&lt;="&amp;B102,WeatherIncidents!$C$3:'WeatherIncidents'!$C$26,"&gt;="&amp;B102)&gt;0,1,0)</f>
        <v>0</v>
      </c>
      <c r="H102">
        <f t="shared" si="2"/>
        <v>0</v>
      </c>
    </row>
    <row r="103" spans="1:8" x14ac:dyDescent="0.25">
      <c r="A103" s="3" t="s">
        <v>190</v>
      </c>
      <c r="B103" s="2">
        <v>41615.334722222222</v>
      </c>
      <c r="C103" s="3" t="s">
        <v>33</v>
      </c>
      <c r="D103" s="3" t="s">
        <v>37</v>
      </c>
      <c r="E103" s="3">
        <v>0</v>
      </c>
      <c r="F103" s="3" t="s">
        <v>191</v>
      </c>
      <c r="G103">
        <f>IF(COUNTIFS((WeatherIncidents!$B$3:'WeatherIncidents'!$B$26),"&lt;="&amp;B103,WeatherIncidents!$C$3:'WeatherIncidents'!$C$26,"&gt;="&amp;B103)&gt;0,1,0)</f>
        <v>0</v>
      </c>
      <c r="H103">
        <f t="shared" si="2"/>
        <v>0</v>
      </c>
    </row>
    <row r="104" spans="1:8" x14ac:dyDescent="0.25">
      <c r="A104" s="3" t="s">
        <v>190</v>
      </c>
      <c r="B104" s="2">
        <v>41759.322916666664</v>
      </c>
      <c r="C104" s="3" t="s">
        <v>33</v>
      </c>
      <c r="D104" s="3" t="s">
        <v>37</v>
      </c>
      <c r="E104" s="3">
        <v>0</v>
      </c>
      <c r="F104" s="3" t="s">
        <v>191</v>
      </c>
      <c r="G104">
        <f>IF(COUNTIFS((WeatherIncidents!$B$3:'WeatherIncidents'!$B$26),"&lt;="&amp;B104,WeatherIncidents!$C$3:'WeatherIncidents'!$C$26,"&gt;="&amp;B104)&gt;0,1,0)</f>
        <v>1</v>
      </c>
      <c r="H104">
        <f t="shared" si="2"/>
        <v>0</v>
      </c>
    </row>
    <row r="105" spans="1:8" x14ac:dyDescent="0.25">
      <c r="A105" s="3" t="s">
        <v>190</v>
      </c>
      <c r="B105" s="2">
        <v>41760.288194444445</v>
      </c>
      <c r="C105" s="3" t="s">
        <v>7</v>
      </c>
      <c r="D105" s="3" t="s">
        <v>82</v>
      </c>
      <c r="E105" s="3">
        <v>0</v>
      </c>
      <c r="F105" s="3" t="s">
        <v>191</v>
      </c>
      <c r="G105">
        <f>IF(COUNTIFS((WeatherIncidents!$B$3:'WeatherIncidents'!$B$26),"&lt;="&amp;B105,WeatherIncidents!$C$3:'WeatherIncidents'!$C$26,"&gt;="&amp;B105)&gt;0,1,0)</f>
        <v>1</v>
      </c>
      <c r="H105">
        <f t="shared" si="2"/>
        <v>0</v>
      </c>
    </row>
    <row r="106" spans="1:8" x14ac:dyDescent="0.25">
      <c r="A106" s="3" t="s">
        <v>190</v>
      </c>
      <c r="B106" s="2">
        <v>41961.279166666667</v>
      </c>
      <c r="C106" s="3" t="s">
        <v>15</v>
      </c>
      <c r="D106" s="3" t="s">
        <v>15</v>
      </c>
      <c r="E106" s="3">
        <v>0</v>
      </c>
      <c r="F106" s="3" t="s">
        <v>191</v>
      </c>
      <c r="G106">
        <f>IF(COUNTIFS((WeatherIncidents!$B$3:'WeatherIncidents'!$B$26),"&lt;="&amp;B106,WeatherIncidents!$C$3:'WeatherIncidents'!$C$26,"&gt;="&amp;B106)&gt;0,1,0)</f>
        <v>0</v>
      </c>
      <c r="H106">
        <f t="shared" si="2"/>
        <v>0</v>
      </c>
    </row>
    <row r="107" spans="1:8" x14ac:dyDescent="0.25">
      <c r="A107" s="3" t="s">
        <v>190</v>
      </c>
      <c r="B107" s="2">
        <v>42040.242361111108</v>
      </c>
      <c r="C107" s="3" t="s">
        <v>7</v>
      </c>
      <c r="D107" s="3" t="s">
        <v>16</v>
      </c>
      <c r="E107" s="3">
        <v>0</v>
      </c>
      <c r="F107" s="3" t="s">
        <v>191</v>
      </c>
      <c r="G107">
        <f>IF(COUNTIFS((WeatherIncidents!$B$3:'WeatherIncidents'!$B$26),"&lt;="&amp;B107,WeatherIncidents!$C$3:'WeatherIncidents'!$C$26,"&gt;="&amp;B107)&gt;0,1,0)</f>
        <v>0</v>
      </c>
      <c r="H107">
        <f t="shared" si="2"/>
        <v>0</v>
      </c>
    </row>
    <row r="108" spans="1:8" x14ac:dyDescent="0.25">
      <c r="A108" s="3" t="s">
        <v>205</v>
      </c>
      <c r="B108" s="2">
        <v>39916.715277777781</v>
      </c>
      <c r="C108" s="3" t="s">
        <v>7</v>
      </c>
      <c r="D108" s="3" t="s">
        <v>8</v>
      </c>
      <c r="E108" s="3">
        <v>0</v>
      </c>
      <c r="F108" s="3" t="s">
        <v>206</v>
      </c>
      <c r="G108">
        <f>IF(COUNTIFS((WeatherIncidents!$B$3:'WeatherIncidents'!$B$26),"&lt;="&amp;B108,WeatherIncidents!$C$3:'WeatherIncidents'!$C$26,"&gt;="&amp;B108)&gt;0,1,0)</f>
        <v>0</v>
      </c>
      <c r="H108">
        <f t="shared" si="2"/>
        <v>0</v>
      </c>
    </row>
    <row r="109" spans="1:8" x14ac:dyDescent="0.25">
      <c r="A109" s="3" t="s">
        <v>205</v>
      </c>
      <c r="B109" s="2">
        <v>40199.544444444444</v>
      </c>
      <c r="C109" s="3" t="s">
        <v>33</v>
      </c>
      <c r="D109" s="3" t="s">
        <v>135</v>
      </c>
      <c r="E109" s="3">
        <v>0</v>
      </c>
      <c r="F109" s="3" t="s">
        <v>206</v>
      </c>
      <c r="G109">
        <f>IF(COUNTIFS((WeatherIncidents!$B$3:'WeatherIncidents'!$B$26),"&lt;="&amp;B109,WeatherIncidents!$C$3:'WeatherIncidents'!$C$26,"&gt;="&amp;B109)&gt;0,1,0)</f>
        <v>0</v>
      </c>
      <c r="H109">
        <f t="shared" si="2"/>
        <v>0</v>
      </c>
    </row>
    <row r="110" spans="1:8" x14ac:dyDescent="0.25">
      <c r="A110" s="3" t="s">
        <v>205</v>
      </c>
      <c r="B110" s="2">
        <v>41304.708333333336</v>
      </c>
      <c r="C110" s="3" t="s">
        <v>15</v>
      </c>
      <c r="D110" s="3" t="s">
        <v>15</v>
      </c>
      <c r="E110" s="3">
        <v>0</v>
      </c>
      <c r="F110" s="3" t="s">
        <v>206</v>
      </c>
      <c r="G110">
        <f>IF(COUNTIFS((WeatherIncidents!$B$3:'WeatherIncidents'!$B$26),"&lt;="&amp;B110,WeatherIncidents!$C$3:'WeatherIncidents'!$C$26,"&gt;="&amp;B110)&gt;0,1,0)</f>
        <v>0</v>
      </c>
      <c r="H110">
        <f t="shared" si="2"/>
        <v>0</v>
      </c>
    </row>
    <row r="111" spans="1:8" x14ac:dyDescent="0.25">
      <c r="A111" s="3" t="s">
        <v>205</v>
      </c>
      <c r="B111" s="2">
        <v>41442.460416666669</v>
      </c>
      <c r="C111" s="3" t="s">
        <v>7</v>
      </c>
      <c r="D111" s="3" t="s">
        <v>8</v>
      </c>
      <c r="E111" s="3">
        <v>0</v>
      </c>
      <c r="F111" s="3" t="s">
        <v>206</v>
      </c>
      <c r="G111">
        <f>IF(COUNTIFS((WeatherIncidents!$B$3:'WeatherIncidents'!$B$26),"&lt;="&amp;B111,WeatherIncidents!$C$3:'WeatherIncidents'!$C$26,"&gt;="&amp;B111)&gt;0,1,0)</f>
        <v>0</v>
      </c>
      <c r="H111">
        <f t="shared" si="2"/>
        <v>0</v>
      </c>
    </row>
    <row r="112" spans="1:8" x14ac:dyDescent="0.25">
      <c r="A112" s="3" t="s">
        <v>205</v>
      </c>
      <c r="B112" s="2">
        <v>41556.972222222219</v>
      </c>
      <c r="C112" s="3" t="s">
        <v>15</v>
      </c>
      <c r="D112" s="3" t="s">
        <v>15</v>
      </c>
      <c r="E112" s="3">
        <v>0</v>
      </c>
      <c r="F112" s="3" t="s">
        <v>206</v>
      </c>
      <c r="G112">
        <f>IF(COUNTIFS((WeatherIncidents!$B$3:'WeatherIncidents'!$B$26),"&lt;="&amp;B112,WeatherIncidents!$C$3:'WeatherIncidents'!$C$26,"&gt;="&amp;B112)&gt;0,1,0)</f>
        <v>0</v>
      </c>
      <c r="H112">
        <f t="shared" si="2"/>
        <v>0</v>
      </c>
    </row>
    <row r="113" spans="1:8" x14ac:dyDescent="0.25">
      <c r="A113" s="3" t="s">
        <v>205</v>
      </c>
      <c r="B113" s="2">
        <v>41698.658333333333</v>
      </c>
      <c r="C113" s="3" t="s">
        <v>33</v>
      </c>
      <c r="D113" s="3" t="s">
        <v>135</v>
      </c>
      <c r="E113" s="3">
        <v>0</v>
      </c>
      <c r="F113" s="3" t="s">
        <v>206</v>
      </c>
      <c r="G113">
        <f>IF(COUNTIFS((WeatherIncidents!$B$3:'WeatherIncidents'!$B$26),"&lt;="&amp;B113,WeatherIncidents!$C$3:'WeatherIncidents'!$C$26,"&gt;="&amp;B113)&gt;0,1,0)</f>
        <v>0</v>
      </c>
      <c r="H113">
        <f t="shared" si="2"/>
        <v>0</v>
      </c>
    </row>
    <row r="114" spans="1:8" x14ac:dyDescent="0.25">
      <c r="A114" s="3" t="s">
        <v>205</v>
      </c>
      <c r="B114" s="2">
        <v>41700.488194444442</v>
      </c>
      <c r="C114" s="3" t="s">
        <v>15</v>
      </c>
      <c r="D114" s="3" t="s">
        <v>15</v>
      </c>
      <c r="E114" s="3">
        <v>0</v>
      </c>
      <c r="F114" s="3" t="s">
        <v>206</v>
      </c>
      <c r="G114">
        <f>IF(COUNTIFS((WeatherIncidents!$B$3:'WeatherIncidents'!$B$26),"&lt;="&amp;B114,WeatherIncidents!$C$3:'WeatherIncidents'!$C$26,"&gt;="&amp;B114)&gt;0,1,0)</f>
        <v>0</v>
      </c>
      <c r="H114">
        <f t="shared" si="2"/>
        <v>0</v>
      </c>
    </row>
    <row r="115" spans="1:8" x14ac:dyDescent="0.25">
      <c r="A115" s="3" t="s">
        <v>205</v>
      </c>
      <c r="B115" s="2">
        <v>41991.804166666669</v>
      </c>
      <c r="C115" s="3" t="s">
        <v>7</v>
      </c>
      <c r="D115" s="3" t="s">
        <v>8</v>
      </c>
      <c r="E115" s="3">
        <v>0</v>
      </c>
      <c r="F115" s="3" t="s">
        <v>206</v>
      </c>
      <c r="G115">
        <f>IF(COUNTIFS((WeatherIncidents!$B$3:'WeatherIncidents'!$B$26),"&lt;="&amp;B115,WeatherIncidents!$C$3:'WeatherIncidents'!$C$26,"&gt;="&amp;B115)&gt;0,1,0)</f>
        <v>0</v>
      </c>
      <c r="H115">
        <f t="shared" si="2"/>
        <v>0</v>
      </c>
    </row>
    <row r="116" spans="1:8" x14ac:dyDescent="0.25">
      <c r="A116" s="3" t="s">
        <v>215</v>
      </c>
      <c r="B116" s="2">
        <v>41273.578472222223</v>
      </c>
      <c r="C116" s="3" t="s">
        <v>33</v>
      </c>
      <c r="D116" s="3" t="s">
        <v>135</v>
      </c>
      <c r="E116" s="3">
        <v>0</v>
      </c>
      <c r="F116" s="3" t="s">
        <v>70</v>
      </c>
      <c r="G116">
        <f>IF(COUNTIFS((WeatherIncidents!$B$3:'WeatherIncidents'!$B$26),"&lt;="&amp;B116,WeatherIncidents!$C$3:'WeatherIncidents'!$C$26,"&gt;="&amp;B116)&gt;0,1,0)</f>
        <v>0</v>
      </c>
      <c r="H116">
        <f t="shared" si="2"/>
        <v>0</v>
      </c>
    </row>
    <row r="117" spans="1:8" x14ac:dyDescent="0.25">
      <c r="A117" s="3" t="s">
        <v>215</v>
      </c>
      <c r="B117" s="2">
        <v>41396.551388888889</v>
      </c>
      <c r="C117" s="3" t="s">
        <v>33</v>
      </c>
      <c r="D117" s="3" t="s">
        <v>37</v>
      </c>
      <c r="E117" s="3">
        <v>0</v>
      </c>
      <c r="F117" s="3" t="s">
        <v>70</v>
      </c>
      <c r="G117">
        <f>IF(COUNTIFS((WeatherIncidents!$B$3:'WeatherIncidents'!$B$26),"&lt;="&amp;B117,WeatherIncidents!$C$3:'WeatherIncidents'!$C$26,"&gt;="&amp;B117)&gt;0,1,0)</f>
        <v>0</v>
      </c>
      <c r="H117">
        <f t="shared" si="2"/>
        <v>0</v>
      </c>
    </row>
    <row r="118" spans="1:8" x14ac:dyDescent="0.25">
      <c r="A118" s="3" t="s">
        <v>215</v>
      </c>
      <c r="B118" s="2">
        <v>41579.481249999997</v>
      </c>
      <c r="C118" s="3" t="s">
        <v>15</v>
      </c>
      <c r="D118" s="3" t="s">
        <v>15</v>
      </c>
      <c r="E118" s="3">
        <v>0</v>
      </c>
      <c r="F118" s="3" t="s">
        <v>70</v>
      </c>
      <c r="G118">
        <f>IF(COUNTIFS((WeatherIncidents!$B$3:'WeatherIncidents'!$B$26),"&lt;="&amp;B118,WeatherIncidents!$C$3:'WeatherIncidents'!$C$26,"&gt;="&amp;B118)&gt;0,1,0)</f>
        <v>0</v>
      </c>
      <c r="H118">
        <f t="shared" si="2"/>
        <v>0</v>
      </c>
    </row>
    <row r="119" spans="1:8" x14ac:dyDescent="0.25">
      <c r="A119" s="3" t="s">
        <v>215</v>
      </c>
      <c r="B119" s="2">
        <v>41708.343055555553</v>
      </c>
      <c r="C119" s="3" t="s">
        <v>15</v>
      </c>
      <c r="D119" s="3" t="s">
        <v>15</v>
      </c>
      <c r="E119" s="3">
        <v>0</v>
      </c>
      <c r="F119" s="3" t="s">
        <v>70</v>
      </c>
      <c r="G119">
        <f>IF(COUNTIFS((WeatherIncidents!$B$3:'WeatherIncidents'!$B$26),"&lt;="&amp;B119,WeatherIncidents!$C$3:'WeatherIncidents'!$C$26,"&gt;="&amp;B119)&gt;0,1,0)</f>
        <v>0</v>
      </c>
      <c r="H119">
        <f t="shared" si="2"/>
        <v>0</v>
      </c>
    </row>
    <row r="120" spans="1:8" x14ac:dyDescent="0.25">
      <c r="A120" s="3" t="s">
        <v>215</v>
      </c>
      <c r="B120" s="2">
        <v>42024.71875</v>
      </c>
      <c r="C120" s="3" t="s">
        <v>7</v>
      </c>
      <c r="D120" s="3" t="s">
        <v>81</v>
      </c>
      <c r="E120" s="3">
        <v>0</v>
      </c>
      <c r="F120" s="3" t="s">
        <v>70</v>
      </c>
      <c r="G120">
        <f>IF(COUNTIFS((WeatherIncidents!$B$3:'WeatherIncidents'!$B$26),"&lt;="&amp;B120,WeatherIncidents!$C$3:'WeatherIncidents'!$C$26,"&gt;="&amp;B120)&gt;0,1,0)</f>
        <v>0</v>
      </c>
      <c r="H120">
        <f t="shared" si="2"/>
        <v>0</v>
      </c>
    </row>
    <row r="121" spans="1:8" x14ac:dyDescent="0.25">
      <c r="A121" s="3" t="s">
        <v>198</v>
      </c>
      <c r="B121" s="2">
        <v>38372.459722222222</v>
      </c>
      <c r="C121" s="3" t="s">
        <v>15</v>
      </c>
      <c r="D121" s="3" t="s">
        <v>15</v>
      </c>
      <c r="E121" s="3">
        <v>0</v>
      </c>
      <c r="F121" s="3" t="s">
        <v>93</v>
      </c>
      <c r="G121">
        <f>IF(COUNTIFS((WeatherIncidents!$B$3:'WeatherIncidents'!$B$26),"&lt;="&amp;B121,WeatherIncidents!$C$3:'WeatherIncidents'!$C$26,"&gt;="&amp;B121)&gt;0,1,0)</f>
        <v>0</v>
      </c>
      <c r="H121">
        <f t="shared" si="2"/>
        <v>0</v>
      </c>
    </row>
    <row r="122" spans="1:8" hidden="1" x14ac:dyDescent="0.25">
      <c r="A122" s="3" t="s">
        <v>198</v>
      </c>
      <c r="B122" s="2">
        <v>38372.466666666667</v>
      </c>
      <c r="C122" s="3" t="s">
        <v>7</v>
      </c>
      <c r="D122" s="3" t="s">
        <v>16</v>
      </c>
      <c r="E122" s="3">
        <v>0</v>
      </c>
      <c r="F122" s="3" t="s">
        <v>93</v>
      </c>
      <c r="G122">
        <f>IF(COUNTIFS((WeatherIncidents!$B$3:'WeatherIncidents'!$B$26),"&lt;="&amp;B122,WeatherIncidents!$C$3:'WeatherIncidents'!$C$26,"&gt;="&amp;B122)&gt;0,1,0)</f>
        <v>0</v>
      </c>
      <c r="H122">
        <f t="shared" si="2"/>
        <v>1</v>
      </c>
    </row>
    <row r="123" spans="1:8" x14ac:dyDescent="0.25">
      <c r="A123" s="3" t="s">
        <v>198</v>
      </c>
      <c r="B123" s="2">
        <v>38473.313194444447</v>
      </c>
      <c r="C123" s="3" t="s">
        <v>15</v>
      </c>
      <c r="D123" s="3" t="s">
        <v>15</v>
      </c>
      <c r="E123" s="3">
        <v>0</v>
      </c>
      <c r="F123" s="3" t="s">
        <v>93</v>
      </c>
      <c r="G123">
        <f>IF(COUNTIFS((WeatherIncidents!$B$3:'WeatherIncidents'!$B$26),"&lt;="&amp;B123,WeatherIncidents!$C$3:'WeatherIncidents'!$C$26,"&gt;="&amp;B123)&gt;0,1,0)</f>
        <v>0</v>
      </c>
      <c r="H123">
        <f t="shared" si="2"/>
        <v>0</v>
      </c>
    </row>
    <row r="124" spans="1:8" x14ac:dyDescent="0.25">
      <c r="A124" s="3" t="s">
        <v>198</v>
      </c>
      <c r="B124" s="2">
        <v>38601.698611111111</v>
      </c>
      <c r="C124" s="3" t="s">
        <v>7</v>
      </c>
      <c r="D124" s="3" t="s">
        <v>8</v>
      </c>
      <c r="E124" s="3">
        <v>0</v>
      </c>
      <c r="F124" s="3" t="s">
        <v>93</v>
      </c>
      <c r="G124">
        <f>IF(COUNTIFS((WeatherIncidents!$B$3:'WeatherIncidents'!$B$26),"&lt;="&amp;B124,WeatherIncidents!$C$3:'WeatherIncidents'!$C$26,"&gt;="&amp;B124)&gt;0,1,0)</f>
        <v>0</v>
      </c>
      <c r="H124">
        <f t="shared" si="2"/>
        <v>0</v>
      </c>
    </row>
    <row r="125" spans="1:8" x14ac:dyDescent="0.25">
      <c r="A125" s="3" t="s">
        <v>198</v>
      </c>
      <c r="B125" s="2">
        <v>38817.0625</v>
      </c>
      <c r="C125" s="3" t="s">
        <v>15</v>
      </c>
      <c r="D125" s="3" t="s">
        <v>15</v>
      </c>
      <c r="E125" s="3">
        <v>0</v>
      </c>
      <c r="F125" s="3" t="s">
        <v>93</v>
      </c>
      <c r="G125">
        <f>IF(COUNTIFS((WeatherIncidents!$B$3:'WeatherIncidents'!$B$26),"&lt;="&amp;B125,WeatherIncidents!$C$3:'WeatherIncidents'!$C$26,"&gt;="&amp;B125)&gt;0,1,0)</f>
        <v>0</v>
      </c>
      <c r="H125">
        <f t="shared" si="2"/>
        <v>0</v>
      </c>
    </row>
    <row r="126" spans="1:8" x14ac:dyDescent="0.25">
      <c r="A126" s="3" t="s">
        <v>198</v>
      </c>
      <c r="B126" s="2">
        <v>39534.472916666666</v>
      </c>
      <c r="C126" s="3" t="s">
        <v>15</v>
      </c>
      <c r="D126" s="3" t="s">
        <v>15</v>
      </c>
      <c r="E126" s="3">
        <v>0</v>
      </c>
      <c r="F126" s="3" t="s">
        <v>93</v>
      </c>
      <c r="G126">
        <f>IF(COUNTIFS((WeatherIncidents!$B$3:'WeatherIncidents'!$B$26),"&lt;="&amp;B126,WeatherIncidents!$C$3:'WeatherIncidents'!$C$26,"&gt;="&amp;B126)&gt;0,1,0)</f>
        <v>0</v>
      </c>
      <c r="H126">
        <f t="shared" si="2"/>
        <v>0</v>
      </c>
    </row>
    <row r="127" spans="1:8" x14ac:dyDescent="0.25">
      <c r="A127" s="3" t="s">
        <v>198</v>
      </c>
      <c r="B127" s="2">
        <v>39534.771527777775</v>
      </c>
      <c r="C127" s="3" t="s">
        <v>15</v>
      </c>
      <c r="D127" s="3" t="s">
        <v>15</v>
      </c>
      <c r="E127" s="3">
        <v>0</v>
      </c>
      <c r="F127" s="3" t="s">
        <v>93</v>
      </c>
      <c r="G127">
        <f>IF(COUNTIFS((WeatherIncidents!$B$3:'WeatherIncidents'!$B$26),"&lt;="&amp;B127,WeatherIncidents!$C$3:'WeatherIncidents'!$C$26,"&gt;="&amp;B127)&gt;0,1,0)</f>
        <v>0</v>
      </c>
      <c r="H127">
        <f t="shared" si="2"/>
        <v>0</v>
      </c>
    </row>
    <row r="128" spans="1:8" x14ac:dyDescent="0.25">
      <c r="A128" s="3" t="s">
        <v>198</v>
      </c>
      <c r="B128" s="2">
        <v>39705.49722222222</v>
      </c>
      <c r="C128" s="3" t="s">
        <v>7</v>
      </c>
      <c r="D128" s="3" t="s">
        <v>8</v>
      </c>
      <c r="E128" s="3">
        <v>0</v>
      </c>
      <c r="F128" s="3" t="s">
        <v>93</v>
      </c>
      <c r="G128">
        <f>IF(COUNTIFS((WeatherIncidents!$B$3:'WeatherIncidents'!$B$26),"&lt;="&amp;B128,WeatherIncidents!$C$3:'WeatherIncidents'!$C$26,"&gt;="&amp;B128)&gt;0,1,0)</f>
        <v>0</v>
      </c>
      <c r="H128">
        <f t="shared" si="2"/>
        <v>0</v>
      </c>
    </row>
    <row r="129" spans="1:8" x14ac:dyDescent="0.25">
      <c r="A129" s="3" t="s">
        <v>198</v>
      </c>
      <c r="B129" s="2">
        <v>39967.388888888891</v>
      </c>
      <c r="C129" s="3" t="s">
        <v>33</v>
      </c>
      <c r="D129" s="3" t="s">
        <v>135</v>
      </c>
      <c r="E129" s="3">
        <v>0</v>
      </c>
      <c r="F129" s="3" t="s">
        <v>93</v>
      </c>
      <c r="G129">
        <f>IF(COUNTIFS((WeatherIncidents!$B$3:'WeatherIncidents'!$B$26),"&lt;="&amp;B129,WeatherIncidents!$C$3:'WeatherIncidents'!$C$26,"&gt;="&amp;B129)&gt;0,1,0)</f>
        <v>0</v>
      </c>
      <c r="H129">
        <f t="shared" si="2"/>
        <v>0</v>
      </c>
    </row>
    <row r="130" spans="1:8" x14ac:dyDescent="0.25">
      <c r="A130" s="3" t="s">
        <v>198</v>
      </c>
      <c r="B130" s="2">
        <v>40199.966666666667</v>
      </c>
      <c r="C130" s="3" t="s">
        <v>33</v>
      </c>
      <c r="D130" s="3" t="s">
        <v>135</v>
      </c>
      <c r="E130" s="3">
        <v>0</v>
      </c>
      <c r="F130" s="3" t="s">
        <v>93</v>
      </c>
      <c r="G130">
        <f>IF(COUNTIFS((WeatherIncidents!$B$3:'WeatherIncidents'!$B$26),"&lt;="&amp;B130,WeatherIncidents!$C$3:'WeatherIncidents'!$C$26,"&gt;="&amp;B130)&gt;0,1,0)</f>
        <v>0</v>
      </c>
      <c r="H130">
        <f t="shared" si="2"/>
        <v>0</v>
      </c>
    </row>
    <row r="131" spans="1:8" x14ac:dyDescent="0.25">
      <c r="A131" s="3" t="s">
        <v>198</v>
      </c>
      <c r="B131" s="2">
        <v>41128.412499999999</v>
      </c>
      <c r="C131" s="3" t="s">
        <v>7</v>
      </c>
      <c r="D131" s="3" t="s">
        <v>41</v>
      </c>
      <c r="E131" s="3">
        <v>0</v>
      </c>
      <c r="F131" s="3" t="s">
        <v>93</v>
      </c>
      <c r="G131">
        <f>IF(COUNTIFS((WeatherIncidents!$B$3:'WeatherIncidents'!$B$26),"&lt;="&amp;B131,WeatherIncidents!$C$3:'WeatherIncidents'!$C$26,"&gt;="&amp;B131)&gt;0,1,0)</f>
        <v>0</v>
      </c>
      <c r="H131">
        <f t="shared" ref="H131:H194" si="3">IF(ABS(B131-B130)&lt;0.015,1,0)</f>
        <v>0</v>
      </c>
    </row>
    <row r="132" spans="1:8" x14ac:dyDescent="0.25">
      <c r="A132" s="3" t="s">
        <v>198</v>
      </c>
      <c r="B132" s="2">
        <v>41274.755555555559</v>
      </c>
      <c r="C132" s="3" t="s">
        <v>15</v>
      </c>
      <c r="D132" s="3" t="s">
        <v>15</v>
      </c>
      <c r="E132" s="3">
        <v>0</v>
      </c>
      <c r="F132" s="3" t="s">
        <v>93</v>
      </c>
      <c r="G132">
        <f>IF(COUNTIFS((WeatherIncidents!$B$3:'WeatherIncidents'!$B$26),"&lt;="&amp;B132,WeatherIncidents!$C$3:'WeatherIncidents'!$C$26,"&gt;="&amp;B132)&gt;0,1,0)</f>
        <v>0</v>
      </c>
      <c r="H132">
        <f t="shared" si="3"/>
        <v>0</v>
      </c>
    </row>
    <row r="133" spans="1:8" x14ac:dyDescent="0.25">
      <c r="A133" s="3" t="s">
        <v>198</v>
      </c>
      <c r="B133" s="2">
        <v>41425.695138888892</v>
      </c>
      <c r="C133" s="3" t="s">
        <v>15</v>
      </c>
      <c r="D133" s="3" t="s">
        <v>15</v>
      </c>
      <c r="E133" s="3">
        <v>0</v>
      </c>
      <c r="F133" s="3" t="s">
        <v>93</v>
      </c>
      <c r="G133">
        <f>IF(COUNTIFS((WeatherIncidents!$B$3:'WeatherIncidents'!$B$26),"&lt;="&amp;B133,WeatherIncidents!$C$3:'WeatherIncidents'!$C$26,"&gt;="&amp;B133)&gt;0,1,0)</f>
        <v>0</v>
      </c>
      <c r="H133">
        <f t="shared" si="3"/>
        <v>0</v>
      </c>
    </row>
    <row r="134" spans="1:8" x14ac:dyDescent="0.25">
      <c r="A134" s="3" t="s">
        <v>209</v>
      </c>
      <c r="B134" s="2">
        <v>38919.774305555555</v>
      </c>
      <c r="C134" s="3" t="s">
        <v>15</v>
      </c>
      <c r="D134" s="3" t="s">
        <v>15</v>
      </c>
      <c r="E134" s="3">
        <v>0</v>
      </c>
      <c r="F134" s="3" t="s">
        <v>105</v>
      </c>
      <c r="G134">
        <f>IF(COUNTIFS((WeatherIncidents!$B$3:'WeatherIncidents'!$B$26),"&lt;="&amp;B134,WeatherIncidents!$C$3:'WeatherIncidents'!$C$26,"&gt;="&amp;B134)&gt;0,1,0)</f>
        <v>0</v>
      </c>
      <c r="H134">
        <f t="shared" si="3"/>
        <v>0</v>
      </c>
    </row>
    <row r="135" spans="1:8" x14ac:dyDescent="0.25">
      <c r="A135" s="3" t="s">
        <v>209</v>
      </c>
      <c r="B135" s="2">
        <v>39162.048611111109</v>
      </c>
      <c r="C135" s="3" t="s">
        <v>15</v>
      </c>
      <c r="D135" s="3" t="s">
        <v>15</v>
      </c>
      <c r="E135" s="3">
        <v>0</v>
      </c>
      <c r="F135" s="3" t="s">
        <v>105</v>
      </c>
      <c r="G135">
        <f>IF(COUNTIFS((WeatherIncidents!$B$3:'WeatherIncidents'!$B$26),"&lt;="&amp;B135,WeatherIncidents!$C$3:'WeatherIncidents'!$C$26,"&gt;="&amp;B135)&gt;0,1,0)</f>
        <v>0</v>
      </c>
      <c r="H135">
        <f t="shared" si="3"/>
        <v>0</v>
      </c>
    </row>
    <row r="136" spans="1:8" x14ac:dyDescent="0.25">
      <c r="A136" s="3" t="s">
        <v>209</v>
      </c>
      <c r="B136" s="2">
        <v>39377.48333333333</v>
      </c>
      <c r="C136" s="3" t="s">
        <v>33</v>
      </c>
      <c r="D136" s="3" t="s">
        <v>135</v>
      </c>
      <c r="E136" s="3">
        <v>0</v>
      </c>
      <c r="F136" s="3" t="s">
        <v>105</v>
      </c>
      <c r="G136">
        <f>IF(COUNTIFS((WeatherIncidents!$B$3:'WeatherIncidents'!$B$26),"&lt;="&amp;B136,WeatherIncidents!$C$3:'WeatherIncidents'!$C$26,"&gt;="&amp;B136)&gt;0,1,0)</f>
        <v>1</v>
      </c>
      <c r="H136">
        <f t="shared" si="3"/>
        <v>0</v>
      </c>
    </row>
    <row r="137" spans="1:8" x14ac:dyDescent="0.25">
      <c r="A137" s="3" t="s">
        <v>209</v>
      </c>
      <c r="B137" s="2">
        <v>39378.356944444444</v>
      </c>
      <c r="C137" s="3" t="s">
        <v>33</v>
      </c>
      <c r="D137" s="3" t="s">
        <v>135</v>
      </c>
      <c r="E137" s="3">
        <v>0</v>
      </c>
      <c r="F137" s="3" t="s">
        <v>105</v>
      </c>
      <c r="G137">
        <f>IF(COUNTIFS((WeatherIncidents!$B$3:'WeatherIncidents'!$B$26),"&lt;="&amp;B137,WeatherIncidents!$C$3:'WeatherIncidents'!$C$26,"&gt;="&amp;B137)&gt;0,1,0)</f>
        <v>1</v>
      </c>
      <c r="H137">
        <f t="shared" si="3"/>
        <v>0</v>
      </c>
    </row>
    <row r="138" spans="1:8" x14ac:dyDescent="0.25">
      <c r="A138" s="3" t="s">
        <v>209</v>
      </c>
      <c r="B138" s="2">
        <v>39492.584027777775</v>
      </c>
      <c r="C138" s="3" t="s">
        <v>33</v>
      </c>
      <c r="D138" s="3" t="s">
        <v>135</v>
      </c>
      <c r="E138" s="3">
        <v>0</v>
      </c>
      <c r="F138" s="3" t="s">
        <v>105</v>
      </c>
      <c r="G138">
        <f>IF(COUNTIFS((WeatherIncidents!$B$3:'WeatherIncidents'!$B$26),"&lt;="&amp;B138,WeatherIncidents!$C$3:'WeatherIncidents'!$C$26,"&gt;="&amp;B138)&gt;0,1,0)</f>
        <v>0</v>
      </c>
      <c r="H138">
        <f t="shared" si="3"/>
        <v>0</v>
      </c>
    </row>
    <row r="139" spans="1:8" x14ac:dyDescent="0.25">
      <c r="A139" s="3" t="s">
        <v>209</v>
      </c>
      <c r="B139" s="2">
        <v>39824.121527777781</v>
      </c>
      <c r="C139" s="3" t="s">
        <v>33</v>
      </c>
      <c r="D139" s="3" t="s">
        <v>135</v>
      </c>
      <c r="E139" s="3">
        <v>0</v>
      </c>
      <c r="F139" s="3" t="s">
        <v>105</v>
      </c>
      <c r="G139">
        <f>IF(COUNTIFS((WeatherIncidents!$B$3:'WeatherIncidents'!$B$26),"&lt;="&amp;B139,WeatherIncidents!$C$3:'WeatherIncidents'!$C$26,"&gt;="&amp;B139)&gt;0,1,0)</f>
        <v>1</v>
      </c>
      <c r="H139">
        <f t="shared" si="3"/>
        <v>0</v>
      </c>
    </row>
    <row r="140" spans="1:8" x14ac:dyDescent="0.25">
      <c r="A140" s="3" t="s">
        <v>209</v>
      </c>
      <c r="B140" s="2">
        <v>40145.754861111112</v>
      </c>
      <c r="C140" s="3" t="s">
        <v>33</v>
      </c>
      <c r="D140" s="3" t="s">
        <v>135</v>
      </c>
      <c r="E140" s="3">
        <v>0</v>
      </c>
      <c r="F140" s="3" t="s">
        <v>105</v>
      </c>
      <c r="G140">
        <f>IF(COUNTIFS((WeatherIncidents!$B$3:'WeatherIncidents'!$B$26),"&lt;="&amp;B140,WeatherIncidents!$C$3:'WeatherIncidents'!$C$26,"&gt;="&amp;B140)&gt;0,1,0)</f>
        <v>0</v>
      </c>
      <c r="H140">
        <f t="shared" si="3"/>
        <v>0</v>
      </c>
    </row>
    <row r="141" spans="1:8" x14ac:dyDescent="0.25">
      <c r="A141" s="3" t="s">
        <v>209</v>
      </c>
      <c r="B141" s="2">
        <v>40451.736805555556</v>
      </c>
      <c r="C141" s="3" t="s">
        <v>33</v>
      </c>
      <c r="D141" s="3" t="s">
        <v>135</v>
      </c>
      <c r="E141" s="3">
        <v>0</v>
      </c>
      <c r="F141" s="3" t="s">
        <v>105</v>
      </c>
      <c r="G141">
        <f>IF(COUNTIFS((WeatherIncidents!$B$3:'WeatherIncidents'!$B$26),"&lt;="&amp;B141,WeatherIncidents!$C$3:'WeatherIncidents'!$C$26,"&gt;="&amp;B141)&gt;0,1,0)</f>
        <v>0</v>
      </c>
      <c r="H141">
        <f t="shared" si="3"/>
        <v>0</v>
      </c>
    </row>
    <row r="142" spans="1:8" x14ac:dyDescent="0.25">
      <c r="A142" s="3" t="s">
        <v>209</v>
      </c>
      <c r="B142" s="2">
        <v>40671.980555555558</v>
      </c>
      <c r="C142" s="3" t="s">
        <v>15</v>
      </c>
      <c r="D142" s="3" t="s">
        <v>15</v>
      </c>
      <c r="E142" s="3">
        <v>0</v>
      </c>
      <c r="F142" s="3" t="s">
        <v>105</v>
      </c>
      <c r="G142">
        <f>IF(COUNTIFS((WeatherIncidents!$B$3:'WeatherIncidents'!$B$26),"&lt;="&amp;B142,WeatherIncidents!$C$3:'WeatherIncidents'!$C$26,"&gt;="&amp;B142)&gt;0,1,0)</f>
        <v>0</v>
      </c>
      <c r="H142">
        <f t="shared" si="3"/>
        <v>0</v>
      </c>
    </row>
    <row r="143" spans="1:8" x14ac:dyDescent="0.25">
      <c r="A143" s="3" t="s">
        <v>209</v>
      </c>
      <c r="B143" s="2">
        <v>40863.247916666667</v>
      </c>
      <c r="C143" s="3" t="s">
        <v>7</v>
      </c>
      <c r="D143" s="3" t="s">
        <v>81</v>
      </c>
      <c r="E143" s="3">
        <v>0</v>
      </c>
      <c r="F143" s="3" t="s">
        <v>105</v>
      </c>
      <c r="G143">
        <f>IF(COUNTIFS((WeatherIncidents!$B$3:'WeatherIncidents'!$B$26),"&lt;="&amp;B143,WeatherIncidents!$C$3:'WeatherIncidents'!$C$26,"&gt;="&amp;B143)&gt;0,1,0)</f>
        <v>0</v>
      </c>
      <c r="H143">
        <f t="shared" si="3"/>
        <v>0</v>
      </c>
    </row>
    <row r="144" spans="1:8" x14ac:dyDescent="0.25">
      <c r="A144" s="3" t="s">
        <v>209</v>
      </c>
      <c r="B144" s="2">
        <v>41062.677777777775</v>
      </c>
      <c r="C144" s="3" t="s">
        <v>15</v>
      </c>
      <c r="D144" s="3" t="s">
        <v>15</v>
      </c>
      <c r="E144" s="3">
        <v>0</v>
      </c>
      <c r="F144" s="3" t="s">
        <v>105</v>
      </c>
      <c r="G144">
        <f>IF(COUNTIFS((WeatherIncidents!$B$3:'WeatherIncidents'!$B$26),"&lt;="&amp;B144,WeatherIncidents!$C$3:'WeatherIncidents'!$C$26,"&gt;="&amp;B144)&gt;0,1,0)</f>
        <v>0</v>
      </c>
      <c r="H144">
        <f t="shared" si="3"/>
        <v>0</v>
      </c>
    </row>
    <row r="145" spans="1:8" x14ac:dyDescent="0.25">
      <c r="A145" s="3" t="s">
        <v>209</v>
      </c>
      <c r="B145" s="2">
        <v>41321.390972222223</v>
      </c>
      <c r="C145" s="3" t="s">
        <v>15</v>
      </c>
      <c r="D145" s="3" t="s">
        <v>15</v>
      </c>
      <c r="E145" s="3">
        <v>0</v>
      </c>
      <c r="F145" s="3" t="s">
        <v>105</v>
      </c>
      <c r="G145">
        <f>IF(COUNTIFS((WeatherIncidents!$B$3:'WeatherIncidents'!$B$26),"&lt;="&amp;B145,WeatherIncidents!$C$3:'WeatherIncidents'!$C$26,"&gt;="&amp;B145)&gt;0,1,0)</f>
        <v>0</v>
      </c>
      <c r="H145">
        <f t="shared" si="3"/>
        <v>0</v>
      </c>
    </row>
    <row r="146" spans="1:8" x14ac:dyDescent="0.25">
      <c r="A146" s="3" t="s">
        <v>25</v>
      </c>
      <c r="B146" s="2">
        <v>38442.556250000001</v>
      </c>
      <c r="C146" s="3" t="s">
        <v>33</v>
      </c>
      <c r="D146" s="3" t="s">
        <v>142</v>
      </c>
      <c r="E146" s="3">
        <v>0</v>
      </c>
      <c r="F146" s="3" t="s">
        <v>27</v>
      </c>
      <c r="G146">
        <f>IF(COUNTIFS((WeatherIncidents!$B$3:'WeatherIncidents'!$B$26),"&lt;="&amp;B146,WeatherIncidents!$C$3:'WeatherIncidents'!$C$26,"&gt;="&amp;B146)&gt;0,1,0)</f>
        <v>1</v>
      </c>
      <c r="H146">
        <f t="shared" si="3"/>
        <v>0</v>
      </c>
    </row>
    <row r="147" spans="1:8" x14ac:dyDescent="0.25">
      <c r="A147" s="3" t="s">
        <v>25</v>
      </c>
      <c r="B147" s="2">
        <v>38539.327777777777</v>
      </c>
      <c r="C147" s="3" t="s">
        <v>15</v>
      </c>
      <c r="D147" s="3" t="s">
        <v>15</v>
      </c>
      <c r="E147" s="3">
        <v>1</v>
      </c>
      <c r="F147" s="3" t="s">
        <v>27</v>
      </c>
      <c r="G147">
        <f>IF(COUNTIFS((WeatherIncidents!$B$3:'WeatherIncidents'!$B$26),"&lt;="&amp;B147,WeatherIncidents!$C$3:'WeatherIncidents'!$C$26,"&gt;="&amp;B147)&gt;0,1,0)</f>
        <v>0</v>
      </c>
      <c r="H147">
        <f t="shared" si="3"/>
        <v>0</v>
      </c>
    </row>
    <row r="148" spans="1:8" x14ac:dyDescent="0.25">
      <c r="A148" s="3" t="s">
        <v>25</v>
      </c>
      <c r="B148" s="2">
        <v>38670.665277777778</v>
      </c>
      <c r="C148" s="3" t="s">
        <v>15</v>
      </c>
      <c r="D148" s="3" t="s">
        <v>15</v>
      </c>
      <c r="E148" s="3">
        <v>0</v>
      </c>
      <c r="F148" s="3" t="s">
        <v>27</v>
      </c>
      <c r="G148">
        <f>IF(COUNTIFS((WeatherIncidents!$B$3:'WeatherIncidents'!$B$26),"&lt;="&amp;B148,WeatherIncidents!$C$3:'WeatherIncidents'!$C$26,"&gt;="&amp;B148)&gt;0,1,0)</f>
        <v>1</v>
      </c>
      <c r="H148">
        <f t="shared" si="3"/>
        <v>0</v>
      </c>
    </row>
    <row r="149" spans="1:8" x14ac:dyDescent="0.25">
      <c r="A149" s="3" t="s">
        <v>25</v>
      </c>
      <c r="B149" s="2">
        <v>38709.294444444444</v>
      </c>
      <c r="C149" s="3" t="s">
        <v>7</v>
      </c>
      <c r="D149" s="3" t="s">
        <v>81</v>
      </c>
      <c r="E149" s="3">
        <v>0</v>
      </c>
      <c r="F149" s="3" t="s">
        <v>27</v>
      </c>
      <c r="G149">
        <f>IF(COUNTIFS((WeatherIncidents!$B$3:'WeatherIncidents'!$B$26),"&lt;="&amp;B149,WeatherIncidents!$C$3:'WeatherIncidents'!$C$26,"&gt;="&amp;B149)&gt;0,1,0)</f>
        <v>0</v>
      </c>
      <c r="H149">
        <f t="shared" si="3"/>
        <v>0</v>
      </c>
    </row>
    <row r="150" spans="1:8" x14ac:dyDescent="0.25">
      <c r="A150" s="3" t="s">
        <v>25</v>
      </c>
      <c r="B150" s="2">
        <v>38774.461111111108</v>
      </c>
      <c r="C150" s="3" t="s">
        <v>15</v>
      </c>
      <c r="D150" s="3" t="s">
        <v>15</v>
      </c>
      <c r="E150" s="3">
        <v>0</v>
      </c>
      <c r="F150" s="3" t="s">
        <v>27</v>
      </c>
      <c r="G150">
        <f>IF(COUNTIFS((WeatherIncidents!$B$3:'WeatherIncidents'!$B$26),"&lt;="&amp;B150,WeatherIncidents!$C$3:'WeatherIncidents'!$C$26,"&gt;="&amp;B150)&gt;0,1,0)</f>
        <v>0</v>
      </c>
      <c r="H150">
        <f t="shared" si="3"/>
        <v>0</v>
      </c>
    </row>
    <row r="151" spans="1:8" x14ac:dyDescent="0.25">
      <c r="A151" s="3" t="s">
        <v>25</v>
      </c>
      <c r="B151" s="2">
        <v>38917.488888888889</v>
      </c>
      <c r="C151" s="3" t="s">
        <v>15</v>
      </c>
      <c r="D151" s="3" t="s">
        <v>15</v>
      </c>
      <c r="E151" s="3">
        <v>0</v>
      </c>
      <c r="F151" s="3" t="s">
        <v>27</v>
      </c>
      <c r="G151">
        <f>IF(COUNTIFS((WeatherIncidents!$B$3:'WeatherIncidents'!$B$26),"&lt;="&amp;B151,WeatherIncidents!$C$3:'WeatherIncidents'!$C$26,"&gt;="&amp;B151)&gt;0,1,0)</f>
        <v>0</v>
      </c>
      <c r="H151">
        <f t="shared" si="3"/>
        <v>0</v>
      </c>
    </row>
    <row r="152" spans="1:8" x14ac:dyDescent="0.25">
      <c r="A152" s="3" t="s">
        <v>25</v>
      </c>
      <c r="B152" s="2">
        <v>38952.350694444445</v>
      </c>
      <c r="C152" s="3" t="s">
        <v>7</v>
      </c>
      <c r="D152" s="3" t="s">
        <v>8</v>
      </c>
      <c r="E152" s="3">
        <v>0</v>
      </c>
      <c r="F152" s="3" t="s">
        <v>27</v>
      </c>
      <c r="G152">
        <f>IF(COUNTIFS((WeatherIncidents!$B$3:'WeatherIncidents'!$B$26),"&lt;="&amp;B152,WeatherIncidents!$C$3:'WeatherIncidents'!$C$26,"&gt;="&amp;B152)&gt;0,1,0)</f>
        <v>0</v>
      </c>
      <c r="H152">
        <f t="shared" si="3"/>
        <v>0</v>
      </c>
    </row>
    <row r="153" spans="1:8" x14ac:dyDescent="0.25">
      <c r="A153" s="3" t="s">
        <v>25</v>
      </c>
      <c r="B153" s="2">
        <v>38963.536805555559</v>
      </c>
      <c r="C153" s="3" t="s">
        <v>33</v>
      </c>
      <c r="D153" s="3" t="s">
        <v>37</v>
      </c>
      <c r="E153" s="3">
        <v>0</v>
      </c>
      <c r="F153" s="3" t="s">
        <v>27</v>
      </c>
      <c r="G153">
        <f>IF(COUNTIFS((WeatherIncidents!$B$3:'WeatherIncidents'!$B$26),"&lt;="&amp;B153,WeatherIncidents!$C$3:'WeatherIncidents'!$C$26,"&gt;="&amp;B153)&gt;0,1,0)</f>
        <v>0</v>
      </c>
      <c r="H153">
        <f t="shared" si="3"/>
        <v>0</v>
      </c>
    </row>
    <row r="154" spans="1:8" x14ac:dyDescent="0.25">
      <c r="A154" s="3" t="s">
        <v>25</v>
      </c>
      <c r="B154" s="2">
        <v>39003.208333333336</v>
      </c>
      <c r="C154" s="3" t="s">
        <v>15</v>
      </c>
      <c r="D154" s="3" t="s">
        <v>15</v>
      </c>
      <c r="E154" s="3">
        <v>0</v>
      </c>
      <c r="F154" s="3" t="s">
        <v>27</v>
      </c>
      <c r="G154">
        <f>IF(COUNTIFS((WeatherIncidents!$B$3:'WeatherIncidents'!$B$26),"&lt;="&amp;B154,WeatherIncidents!$C$3:'WeatherIncidents'!$C$26,"&gt;="&amp;B154)&gt;0,1,0)</f>
        <v>0</v>
      </c>
      <c r="H154">
        <f t="shared" si="3"/>
        <v>0</v>
      </c>
    </row>
    <row r="155" spans="1:8" x14ac:dyDescent="0.25">
      <c r="A155" s="3" t="s">
        <v>25</v>
      </c>
      <c r="B155" s="2">
        <v>39144.388888888891</v>
      </c>
      <c r="C155" s="3" t="s">
        <v>33</v>
      </c>
      <c r="D155" s="3" t="s">
        <v>135</v>
      </c>
      <c r="E155" s="3">
        <v>0</v>
      </c>
      <c r="F155" s="3" t="s">
        <v>27</v>
      </c>
      <c r="G155">
        <f>IF(COUNTIFS((WeatherIncidents!$B$3:'WeatherIncidents'!$B$26),"&lt;="&amp;B155,WeatherIncidents!$C$3:'WeatherIncidents'!$C$26,"&gt;="&amp;B155)&gt;0,1,0)</f>
        <v>1</v>
      </c>
      <c r="H155">
        <f t="shared" si="3"/>
        <v>0</v>
      </c>
    </row>
    <row r="156" spans="1:8" x14ac:dyDescent="0.25">
      <c r="A156" s="3" t="s">
        <v>25</v>
      </c>
      <c r="B156" s="2">
        <v>39273.588194444441</v>
      </c>
      <c r="C156" s="3" t="s">
        <v>7</v>
      </c>
      <c r="D156" s="3" t="s">
        <v>16</v>
      </c>
      <c r="E156" s="3">
        <v>1</v>
      </c>
      <c r="F156" s="3" t="s">
        <v>27</v>
      </c>
      <c r="G156">
        <f>IF(COUNTIFS((WeatherIncidents!$B$3:'WeatherIncidents'!$B$26),"&lt;="&amp;B156,WeatherIncidents!$C$3:'WeatherIncidents'!$C$26,"&gt;="&amp;B156)&gt;0,1,0)</f>
        <v>0</v>
      </c>
      <c r="H156">
        <f t="shared" si="3"/>
        <v>0</v>
      </c>
    </row>
    <row r="157" spans="1:8" x14ac:dyDescent="0.25">
      <c r="A157" s="3" t="s">
        <v>25</v>
      </c>
      <c r="B157" s="2">
        <v>39376.406944444447</v>
      </c>
      <c r="C157" s="3" t="s">
        <v>33</v>
      </c>
      <c r="D157" s="3" t="s">
        <v>135</v>
      </c>
      <c r="E157" s="3">
        <v>0</v>
      </c>
      <c r="F157" s="3" t="s">
        <v>27</v>
      </c>
      <c r="G157">
        <f>IF(COUNTIFS((WeatherIncidents!$B$3:'WeatherIncidents'!$B$26),"&lt;="&amp;B157,WeatherIncidents!$C$3:'WeatherIncidents'!$C$26,"&gt;="&amp;B157)&gt;0,1,0)</f>
        <v>1</v>
      </c>
      <c r="H157">
        <f t="shared" si="3"/>
        <v>0</v>
      </c>
    </row>
    <row r="158" spans="1:8" x14ac:dyDescent="0.25">
      <c r="A158" s="3" t="s">
        <v>25</v>
      </c>
      <c r="B158" s="2">
        <v>39474.180555555555</v>
      </c>
      <c r="C158" s="3" t="s">
        <v>15</v>
      </c>
      <c r="D158" s="3" t="s">
        <v>15</v>
      </c>
      <c r="E158" s="3">
        <v>0</v>
      </c>
      <c r="F158" s="3" t="s">
        <v>27</v>
      </c>
      <c r="G158">
        <f>IF(COUNTIFS((WeatherIncidents!$B$3:'WeatherIncidents'!$B$26),"&lt;="&amp;B158,WeatherIncidents!$C$3:'WeatherIncidents'!$C$26,"&gt;="&amp;B158)&gt;0,1,0)</f>
        <v>0</v>
      </c>
      <c r="H158">
        <f t="shared" si="3"/>
        <v>0</v>
      </c>
    </row>
    <row r="159" spans="1:8" x14ac:dyDescent="0.25">
      <c r="A159" s="3" t="s">
        <v>25</v>
      </c>
      <c r="B159" s="2">
        <v>39492.813194444447</v>
      </c>
      <c r="C159" s="3" t="s">
        <v>33</v>
      </c>
      <c r="D159" s="3" t="s">
        <v>135</v>
      </c>
      <c r="E159" s="3">
        <v>0</v>
      </c>
      <c r="F159" s="3" t="s">
        <v>27</v>
      </c>
      <c r="G159">
        <f>IF(COUNTIFS((WeatherIncidents!$B$3:'WeatherIncidents'!$B$26),"&lt;="&amp;B159,WeatherIncidents!$C$3:'WeatherIncidents'!$C$26,"&gt;="&amp;B159)&gt;0,1,0)</f>
        <v>0</v>
      </c>
      <c r="H159">
        <f t="shared" si="3"/>
        <v>0</v>
      </c>
    </row>
    <row r="160" spans="1:8" x14ac:dyDescent="0.25">
      <c r="A160" s="3" t="s">
        <v>25</v>
      </c>
      <c r="B160" s="2">
        <v>39537.347916666666</v>
      </c>
      <c r="C160" s="3" t="s">
        <v>15</v>
      </c>
      <c r="D160" s="3" t="s">
        <v>15</v>
      </c>
      <c r="E160" s="3">
        <v>0</v>
      </c>
      <c r="F160" s="3" t="s">
        <v>27</v>
      </c>
      <c r="G160">
        <f>IF(COUNTIFS((WeatherIncidents!$B$3:'WeatherIncidents'!$B$26),"&lt;="&amp;B160,WeatherIncidents!$C$3:'WeatherIncidents'!$C$26,"&gt;="&amp;B160)&gt;0,1,0)</f>
        <v>0</v>
      </c>
      <c r="H160">
        <f t="shared" si="3"/>
        <v>0</v>
      </c>
    </row>
    <row r="161" spans="1:8" x14ac:dyDescent="0.25">
      <c r="A161" s="3" t="s">
        <v>25</v>
      </c>
      <c r="B161" s="2">
        <v>39546.183333333334</v>
      </c>
      <c r="C161" s="3" t="s">
        <v>7</v>
      </c>
      <c r="D161" s="3" t="s">
        <v>41</v>
      </c>
      <c r="E161" s="3">
        <v>0</v>
      </c>
      <c r="F161" s="3" t="s">
        <v>27</v>
      </c>
      <c r="G161">
        <f>IF(COUNTIFS((WeatherIncidents!$B$3:'WeatherIncidents'!$B$26),"&lt;="&amp;B161,WeatherIncidents!$C$3:'WeatherIncidents'!$C$26,"&gt;="&amp;B161)&gt;0,1,0)</f>
        <v>0</v>
      </c>
      <c r="H161">
        <f t="shared" si="3"/>
        <v>0</v>
      </c>
    </row>
    <row r="162" spans="1:8" x14ac:dyDescent="0.25">
      <c r="A162" s="3" t="s">
        <v>25</v>
      </c>
      <c r="B162" s="2">
        <v>39574.238888888889</v>
      </c>
      <c r="C162" s="3" t="s">
        <v>7</v>
      </c>
      <c r="D162" s="3" t="s">
        <v>19</v>
      </c>
      <c r="E162" s="3">
        <v>0</v>
      </c>
      <c r="F162" s="3" t="s">
        <v>27</v>
      </c>
      <c r="G162">
        <f>IF(COUNTIFS((WeatherIncidents!$B$3:'WeatherIncidents'!$B$26),"&lt;="&amp;B162,WeatherIncidents!$C$3:'WeatherIncidents'!$C$26,"&gt;="&amp;B162)&gt;0,1,0)</f>
        <v>0</v>
      </c>
      <c r="H162">
        <f t="shared" si="3"/>
        <v>0</v>
      </c>
    </row>
    <row r="163" spans="1:8" x14ac:dyDescent="0.25">
      <c r="A163" s="3" t="s">
        <v>25</v>
      </c>
      <c r="B163" s="2">
        <v>39760.454861111109</v>
      </c>
      <c r="C163" s="3" t="s">
        <v>15</v>
      </c>
      <c r="D163" s="3" t="s">
        <v>15</v>
      </c>
      <c r="E163" s="3">
        <v>0</v>
      </c>
      <c r="F163" s="3" t="s">
        <v>27</v>
      </c>
      <c r="G163">
        <f>IF(COUNTIFS((WeatherIncidents!$B$3:'WeatherIncidents'!$B$26),"&lt;="&amp;B163,WeatherIncidents!$C$3:'WeatherIncidents'!$C$26,"&gt;="&amp;B163)&gt;0,1,0)</f>
        <v>0</v>
      </c>
      <c r="H163">
        <f t="shared" si="3"/>
        <v>0</v>
      </c>
    </row>
    <row r="164" spans="1:8" x14ac:dyDescent="0.25">
      <c r="A164" s="3" t="s">
        <v>25</v>
      </c>
      <c r="B164" s="2">
        <v>40080.974305555559</v>
      </c>
      <c r="C164" s="3" t="s">
        <v>15</v>
      </c>
      <c r="D164" s="3" t="s">
        <v>15</v>
      </c>
      <c r="E164" s="3">
        <v>0</v>
      </c>
      <c r="F164" s="3" t="s">
        <v>27</v>
      </c>
      <c r="G164">
        <f>IF(COUNTIFS((WeatherIncidents!$B$3:'WeatherIncidents'!$B$26),"&lt;="&amp;B164,WeatherIncidents!$C$3:'WeatherIncidents'!$C$26,"&gt;="&amp;B164)&gt;0,1,0)</f>
        <v>0</v>
      </c>
      <c r="H164">
        <f t="shared" si="3"/>
        <v>0</v>
      </c>
    </row>
    <row r="165" spans="1:8" x14ac:dyDescent="0.25">
      <c r="A165" s="3" t="s">
        <v>25</v>
      </c>
      <c r="B165" s="2">
        <v>40104.59652777778</v>
      </c>
      <c r="C165" s="3" t="s">
        <v>15</v>
      </c>
      <c r="D165" s="3" t="s">
        <v>15</v>
      </c>
      <c r="E165" s="3">
        <v>0</v>
      </c>
      <c r="F165" s="3" t="s">
        <v>27</v>
      </c>
      <c r="G165">
        <f>IF(COUNTIFS((WeatherIncidents!$B$3:'WeatherIncidents'!$B$26),"&lt;="&amp;B165,WeatherIncidents!$C$3:'WeatherIncidents'!$C$26,"&gt;="&amp;B165)&gt;0,1,0)</f>
        <v>0</v>
      </c>
      <c r="H165">
        <f t="shared" si="3"/>
        <v>0</v>
      </c>
    </row>
    <row r="166" spans="1:8" x14ac:dyDescent="0.25">
      <c r="A166" s="3" t="s">
        <v>25</v>
      </c>
      <c r="B166" s="2">
        <v>40130.285416666666</v>
      </c>
      <c r="C166" s="3" t="s">
        <v>7</v>
      </c>
      <c r="D166" s="3" t="s">
        <v>136</v>
      </c>
      <c r="E166" s="3">
        <v>0</v>
      </c>
      <c r="F166" s="3" t="s">
        <v>27</v>
      </c>
      <c r="G166">
        <f>IF(COUNTIFS((WeatherIncidents!$B$3:'WeatherIncidents'!$B$26),"&lt;="&amp;B166,WeatherIncidents!$C$3:'WeatherIncidents'!$C$26,"&gt;="&amp;B166)&gt;0,1,0)</f>
        <v>0</v>
      </c>
      <c r="H166">
        <f t="shared" si="3"/>
        <v>0</v>
      </c>
    </row>
    <row r="167" spans="1:8" x14ac:dyDescent="0.25">
      <c r="A167" s="3" t="s">
        <v>25</v>
      </c>
      <c r="B167" s="2">
        <v>40148.621527777781</v>
      </c>
      <c r="C167" s="3" t="s">
        <v>15</v>
      </c>
      <c r="D167" s="3" t="s">
        <v>15</v>
      </c>
      <c r="E167" s="3">
        <v>0</v>
      </c>
      <c r="F167" s="3" t="s">
        <v>27</v>
      </c>
      <c r="G167">
        <f>IF(COUNTIFS((WeatherIncidents!$B$3:'WeatherIncidents'!$B$26),"&lt;="&amp;B167,WeatherIncidents!$C$3:'WeatherIncidents'!$C$26,"&gt;="&amp;B167)&gt;0,1,0)</f>
        <v>0</v>
      </c>
      <c r="H167">
        <f t="shared" si="3"/>
        <v>0</v>
      </c>
    </row>
    <row r="168" spans="1:8" x14ac:dyDescent="0.25">
      <c r="A168" s="3" t="s">
        <v>25</v>
      </c>
      <c r="B168" s="2">
        <v>40154.684027777781</v>
      </c>
      <c r="C168" s="3" t="s">
        <v>33</v>
      </c>
      <c r="D168" s="3" t="s">
        <v>37</v>
      </c>
      <c r="E168" s="3">
        <v>0</v>
      </c>
      <c r="F168" s="3" t="s">
        <v>27</v>
      </c>
      <c r="G168">
        <f>IF(COUNTIFS((WeatherIncidents!$B$3:'WeatherIncidents'!$B$26),"&lt;="&amp;B168,WeatherIncidents!$C$3:'WeatherIncidents'!$C$26,"&gt;="&amp;B168)&gt;0,1,0)</f>
        <v>0</v>
      </c>
      <c r="H168">
        <f t="shared" si="3"/>
        <v>0</v>
      </c>
    </row>
    <row r="169" spans="1:8" x14ac:dyDescent="0.25">
      <c r="A169" s="3" t="s">
        <v>25</v>
      </c>
      <c r="B169" s="2">
        <v>40154.736111111109</v>
      </c>
      <c r="C169" s="3" t="s">
        <v>33</v>
      </c>
      <c r="D169" s="3" t="s">
        <v>135</v>
      </c>
      <c r="E169" s="3">
        <v>0</v>
      </c>
      <c r="F169" s="3" t="s">
        <v>27</v>
      </c>
      <c r="G169">
        <f>IF(COUNTIFS((WeatherIncidents!$B$3:'WeatherIncidents'!$B$26),"&lt;="&amp;B169,WeatherIncidents!$C$3:'WeatherIncidents'!$C$26,"&gt;="&amp;B169)&gt;0,1,0)</f>
        <v>0</v>
      </c>
      <c r="H169">
        <f t="shared" si="3"/>
        <v>0</v>
      </c>
    </row>
    <row r="170" spans="1:8" x14ac:dyDescent="0.25">
      <c r="A170" s="3" t="s">
        <v>25</v>
      </c>
      <c r="B170" s="2">
        <v>40170.155555555553</v>
      </c>
      <c r="C170" s="3" t="s">
        <v>33</v>
      </c>
      <c r="D170" s="3" t="s">
        <v>37</v>
      </c>
      <c r="E170" s="3">
        <v>0</v>
      </c>
      <c r="F170" s="3" t="s">
        <v>27</v>
      </c>
      <c r="G170">
        <f>IF(COUNTIFS((WeatherIncidents!$B$3:'WeatherIncidents'!$B$26),"&lt;="&amp;B170,WeatherIncidents!$C$3:'WeatherIncidents'!$C$26,"&gt;="&amp;B170)&gt;0,1,0)</f>
        <v>0</v>
      </c>
      <c r="H170">
        <f t="shared" si="3"/>
        <v>0</v>
      </c>
    </row>
    <row r="171" spans="1:8" x14ac:dyDescent="0.25">
      <c r="A171" s="3" t="s">
        <v>25</v>
      </c>
      <c r="B171" s="2">
        <v>40362.484722222223</v>
      </c>
      <c r="C171" s="3" t="s">
        <v>15</v>
      </c>
      <c r="D171" s="3" t="s">
        <v>15</v>
      </c>
      <c r="E171" s="3">
        <v>1</v>
      </c>
      <c r="F171" s="3" t="s">
        <v>27</v>
      </c>
      <c r="G171">
        <f>IF(COUNTIFS((WeatherIncidents!$B$3:'WeatherIncidents'!$B$26),"&lt;="&amp;B171,WeatherIncidents!$C$3:'WeatherIncidents'!$C$26,"&gt;="&amp;B171)&gt;0,1,0)</f>
        <v>0</v>
      </c>
      <c r="H171">
        <f t="shared" si="3"/>
        <v>0</v>
      </c>
    </row>
    <row r="172" spans="1:8" x14ac:dyDescent="0.25">
      <c r="A172" s="3" t="s">
        <v>25</v>
      </c>
      <c r="B172" s="2">
        <v>40412.236805555556</v>
      </c>
      <c r="C172" s="3" t="s">
        <v>7</v>
      </c>
      <c r="D172" s="3" t="s">
        <v>16</v>
      </c>
      <c r="E172" s="3">
        <v>0</v>
      </c>
      <c r="F172" s="3" t="s">
        <v>27</v>
      </c>
      <c r="G172">
        <f>IF(COUNTIFS((WeatherIncidents!$B$3:'WeatherIncidents'!$B$26),"&lt;="&amp;B172,WeatherIncidents!$C$3:'WeatherIncidents'!$C$26,"&gt;="&amp;B172)&gt;0,1,0)</f>
        <v>0</v>
      </c>
      <c r="H172">
        <f t="shared" si="3"/>
        <v>0</v>
      </c>
    </row>
    <row r="173" spans="1:8" x14ac:dyDescent="0.25">
      <c r="A173" s="3" t="s">
        <v>25</v>
      </c>
      <c r="B173" s="2">
        <v>40451.584027777775</v>
      </c>
      <c r="C173" s="3" t="s">
        <v>33</v>
      </c>
      <c r="D173" s="3" t="s">
        <v>135</v>
      </c>
      <c r="E173" s="3">
        <v>0</v>
      </c>
      <c r="F173" s="3" t="s">
        <v>27</v>
      </c>
      <c r="G173">
        <f>IF(COUNTIFS((WeatherIncidents!$B$3:'WeatherIncidents'!$B$26),"&lt;="&amp;B173,WeatherIncidents!$C$3:'WeatherIncidents'!$C$26,"&gt;="&amp;B173)&gt;0,1,0)</f>
        <v>0</v>
      </c>
      <c r="H173">
        <f t="shared" si="3"/>
        <v>0</v>
      </c>
    </row>
    <row r="174" spans="1:8" x14ac:dyDescent="0.25">
      <c r="A174" s="3" t="s">
        <v>25</v>
      </c>
      <c r="B174" s="2">
        <v>40471.047222222223</v>
      </c>
      <c r="C174" s="3" t="s">
        <v>15</v>
      </c>
      <c r="D174" s="3" t="s">
        <v>15</v>
      </c>
      <c r="E174" s="3">
        <v>0</v>
      </c>
      <c r="F174" s="3" t="s">
        <v>27</v>
      </c>
      <c r="G174">
        <f>IF(COUNTIFS((WeatherIncidents!$B$3:'WeatherIncidents'!$B$26),"&lt;="&amp;B174,WeatherIncidents!$C$3:'WeatherIncidents'!$C$26,"&gt;="&amp;B174)&gt;0,1,0)</f>
        <v>0</v>
      </c>
      <c r="H174">
        <f t="shared" si="3"/>
        <v>0</v>
      </c>
    </row>
    <row r="175" spans="1:8" x14ac:dyDescent="0.25">
      <c r="A175" s="3" t="s">
        <v>25</v>
      </c>
      <c r="B175" s="2">
        <v>40671.949999999997</v>
      </c>
      <c r="C175" s="3" t="s">
        <v>15</v>
      </c>
      <c r="D175" s="3" t="s">
        <v>15</v>
      </c>
      <c r="E175" s="3">
        <v>0</v>
      </c>
      <c r="F175" s="3" t="s">
        <v>27</v>
      </c>
      <c r="G175">
        <f>IF(COUNTIFS((WeatherIncidents!$B$3:'WeatherIncidents'!$B$26),"&lt;="&amp;B175,WeatherIncidents!$C$3:'WeatherIncidents'!$C$26,"&gt;="&amp;B175)&gt;0,1,0)</f>
        <v>0</v>
      </c>
      <c r="H175">
        <f t="shared" si="3"/>
        <v>0</v>
      </c>
    </row>
    <row r="176" spans="1:8" x14ac:dyDescent="0.25">
      <c r="A176" s="3" t="s">
        <v>25</v>
      </c>
      <c r="B176" s="2">
        <v>40678.501388888886</v>
      </c>
      <c r="C176" s="3" t="s">
        <v>15</v>
      </c>
      <c r="D176" s="3" t="s">
        <v>15</v>
      </c>
      <c r="E176" s="3">
        <v>0</v>
      </c>
      <c r="F176" s="3" t="s">
        <v>27</v>
      </c>
      <c r="G176">
        <f>IF(COUNTIFS((WeatherIncidents!$B$3:'WeatherIncidents'!$B$26),"&lt;="&amp;B176,WeatherIncidents!$C$3:'WeatherIncidents'!$C$26,"&gt;="&amp;B176)&gt;0,1,0)</f>
        <v>0</v>
      </c>
      <c r="H176">
        <f t="shared" si="3"/>
        <v>0</v>
      </c>
    </row>
    <row r="177" spans="1:8" x14ac:dyDescent="0.25">
      <c r="A177" s="3" t="s">
        <v>25</v>
      </c>
      <c r="B177" s="2">
        <v>40679.40347222222</v>
      </c>
      <c r="C177" s="3" t="s">
        <v>7</v>
      </c>
      <c r="D177" s="3" t="s">
        <v>16</v>
      </c>
      <c r="E177" s="3">
        <v>0</v>
      </c>
      <c r="F177" s="3" t="s">
        <v>27</v>
      </c>
      <c r="G177">
        <f>IF(COUNTIFS((WeatherIncidents!$B$3:'WeatherIncidents'!$B$26),"&lt;="&amp;B177,WeatherIncidents!$C$3:'WeatherIncidents'!$C$26,"&gt;="&amp;B177)&gt;0,1,0)</f>
        <v>0</v>
      </c>
      <c r="H177">
        <f t="shared" si="3"/>
        <v>0</v>
      </c>
    </row>
    <row r="178" spans="1:8" x14ac:dyDescent="0.25">
      <c r="A178" s="3" t="s">
        <v>25</v>
      </c>
      <c r="B178" s="2">
        <v>40711.409722222219</v>
      </c>
      <c r="C178" s="3" t="s">
        <v>15</v>
      </c>
      <c r="D178" s="3" t="s">
        <v>15</v>
      </c>
      <c r="E178" s="3">
        <v>0</v>
      </c>
      <c r="F178" s="3" t="s">
        <v>27</v>
      </c>
      <c r="G178">
        <f>IF(COUNTIFS((WeatherIncidents!$B$3:'WeatherIncidents'!$B$26),"&lt;="&amp;B178,WeatherIncidents!$C$3:'WeatherIncidents'!$C$26,"&gt;="&amp;B178)&gt;0,1,0)</f>
        <v>0</v>
      </c>
      <c r="H178">
        <f t="shared" si="3"/>
        <v>0</v>
      </c>
    </row>
    <row r="179" spans="1:8" x14ac:dyDescent="0.25">
      <c r="A179" s="3" t="s">
        <v>25</v>
      </c>
      <c r="B179" s="2">
        <v>40860.395833333336</v>
      </c>
      <c r="C179" s="3" t="s">
        <v>15</v>
      </c>
      <c r="D179" s="3" t="s">
        <v>15</v>
      </c>
      <c r="E179" s="3">
        <v>0</v>
      </c>
      <c r="F179" s="3" t="s">
        <v>27</v>
      </c>
      <c r="G179">
        <f>IF(COUNTIFS((WeatherIncidents!$B$3:'WeatherIncidents'!$B$26),"&lt;="&amp;B179,WeatherIncidents!$C$3:'WeatherIncidents'!$C$26,"&gt;="&amp;B179)&gt;0,1,0)</f>
        <v>0</v>
      </c>
      <c r="H179">
        <f t="shared" si="3"/>
        <v>0</v>
      </c>
    </row>
    <row r="180" spans="1:8" x14ac:dyDescent="0.25">
      <c r="A180" s="3" t="s">
        <v>25</v>
      </c>
      <c r="B180" s="2">
        <v>41041.37777777778</v>
      </c>
      <c r="C180" s="3" t="s">
        <v>15</v>
      </c>
      <c r="D180" s="3" t="s">
        <v>15</v>
      </c>
      <c r="E180" s="3">
        <v>0</v>
      </c>
      <c r="F180" s="3" t="s">
        <v>27</v>
      </c>
      <c r="G180">
        <f>IF(COUNTIFS((WeatherIncidents!$B$3:'WeatherIncidents'!$B$26),"&lt;="&amp;B180,WeatherIncidents!$C$3:'WeatherIncidents'!$C$26,"&gt;="&amp;B180)&gt;0,1,0)</f>
        <v>0</v>
      </c>
      <c r="H180">
        <f t="shared" si="3"/>
        <v>0</v>
      </c>
    </row>
    <row r="181" spans="1:8" x14ac:dyDescent="0.25">
      <c r="A181" s="3" t="s">
        <v>25</v>
      </c>
      <c r="B181" s="2">
        <v>41045.960416666669</v>
      </c>
      <c r="C181" s="3" t="s">
        <v>15</v>
      </c>
      <c r="D181" s="3" t="s">
        <v>15</v>
      </c>
      <c r="E181" s="3">
        <v>0</v>
      </c>
      <c r="F181" s="3" t="s">
        <v>27</v>
      </c>
      <c r="G181">
        <f>IF(COUNTIFS((WeatherIncidents!$B$3:'WeatherIncidents'!$B$26),"&lt;="&amp;B181,WeatherIncidents!$C$3:'WeatherIncidents'!$C$26,"&gt;="&amp;B181)&gt;0,1,0)</f>
        <v>0</v>
      </c>
      <c r="H181">
        <f t="shared" si="3"/>
        <v>0</v>
      </c>
    </row>
    <row r="182" spans="1:8" x14ac:dyDescent="0.25">
      <c r="A182" s="3" t="s">
        <v>25</v>
      </c>
      <c r="B182" s="2">
        <v>41059.614583333336</v>
      </c>
      <c r="C182" s="3" t="s">
        <v>15</v>
      </c>
      <c r="D182" s="3" t="s">
        <v>15</v>
      </c>
      <c r="E182" s="3">
        <v>0</v>
      </c>
      <c r="F182" s="3" t="s">
        <v>27</v>
      </c>
      <c r="G182">
        <f>IF(COUNTIFS((WeatherIncidents!$B$3:'WeatherIncidents'!$B$26),"&lt;="&amp;B182,WeatherIncidents!$C$3:'WeatherIncidents'!$C$26,"&gt;="&amp;B182)&gt;0,1,0)</f>
        <v>0</v>
      </c>
      <c r="H182">
        <f t="shared" si="3"/>
        <v>0</v>
      </c>
    </row>
    <row r="183" spans="1:8" x14ac:dyDescent="0.25">
      <c r="A183" s="3" t="s">
        <v>25</v>
      </c>
      <c r="B183" s="2">
        <v>41099.765277777777</v>
      </c>
      <c r="C183" s="3" t="s">
        <v>15</v>
      </c>
      <c r="D183" s="3" t="s">
        <v>15</v>
      </c>
      <c r="E183" s="3">
        <v>1</v>
      </c>
      <c r="F183" s="3" t="s">
        <v>27</v>
      </c>
      <c r="G183">
        <f>IF(COUNTIFS((WeatherIncidents!$B$3:'WeatherIncidents'!$B$26),"&lt;="&amp;B183,WeatherIncidents!$C$3:'WeatherIncidents'!$C$26,"&gt;="&amp;B183)&gt;0,1,0)</f>
        <v>0</v>
      </c>
      <c r="H183">
        <f t="shared" si="3"/>
        <v>0</v>
      </c>
    </row>
    <row r="184" spans="1:8" x14ac:dyDescent="0.25">
      <c r="A184" s="3" t="s">
        <v>25</v>
      </c>
      <c r="B184" s="2">
        <v>41544.267361111109</v>
      </c>
      <c r="C184" s="3" t="s">
        <v>15</v>
      </c>
      <c r="D184" s="3" t="s">
        <v>15</v>
      </c>
      <c r="E184" s="3">
        <v>0</v>
      </c>
      <c r="F184" s="3" t="s">
        <v>27</v>
      </c>
      <c r="G184">
        <f>IF(COUNTIFS((WeatherIncidents!$B$3:'WeatherIncidents'!$B$26),"&lt;="&amp;B184,WeatherIncidents!$C$3:'WeatherIncidents'!$C$26,"&gt;="&amp;B184)&gt;0,1,0)</f>
        <v>0</v>
      </c>
      <c r="H184">
        <f t="shared" si="3"/>
        <v>0</v>
      </c>
    </row>
    <row r="185" spans="1:8" x14ac:dyDescent="0.25">
      <c r="A185" s="3" t="s">
        <v>25</v>
      </c>
      <c r="B185" s="2">
        <v>41759.254861111112</v>
      </c>
      <c r="C185" s="3" t="s">
        <v>33</v>
      </c>
      <c r="D185" s="3" t="s">
        <v>135</v>
      </c>
      <c r="E185" s="3">
        <v>0</v>
      </c>
      <c r="F185" s="3" t="s">
        <v>27</v>
      </c>
      <c r="G185">
        <f>IF(COUNTIFS((WeatherIncidents!$B$3:'WeatherIncidents'!$B$26),"&lt;="&amp;B185,WeatherIncidents!$C$3:'WeatherIncidents'!$C$26,"&gt;="&amp;B185)&gt;0,1,0)</f>
        <v>1</v>
      </c>
      <c r="H185">
        <f t="shared" si="3"/>
        <v>0</v>
      </c>
    </row>
    <row r="186" spans="1:8" x14ac:dyDescent="0.25">
      <c r="A186" s="3" t="s">
        <v>25</v>
      </c>
      <c r="B186" s="2">
        <v>41772.324305555558</v>
      </c>
      <c r="C186" s="3" t="s">
        <v>33</v>
      </c>
      <c r="D186" s="3" t="s">
        <v>135</v>
      </c>
      <c r="E186" s="3">
        <v>0</v>
      </c>
      <c r="F186" s="3" t="s">
        <v>27</v>
      </c>
      <c r="G186">
        <f>IF(COUNTIFS((WeatherIncidents!$B$3:'WeatherIncidents'!$B$26),"&lt;="&amp;B186,WeatherIncidents!$C$3:'WeatherIncidents'!$C$26,"&gt;="&amp;B186)&gt;0,1,0)</f>
        <v>0</v>
      </c>
      <c r="H186">
        <f t="shared" si="3"/>
        <v>0</v>
      </c>
    </row>
    <row r="187" spans="1:8" x14ac:dyDescent="0.25">
      <c r="A187" s="3" t="s">
        <v>25</v>
      </c>
      <c r="B187" s="2">
        <v>41772.393750000003</v>
      </c>
      <c r="C187" s="3" t="s">
        <v>33</v>
      </c>
      <c r="D187" s="3" t="s">
        <v>37</v>
      </c>
      <c r="E187" s="3">
        <v>0</v>
      </c>
      <c r="F187" s="3" t="s">
        <v>27</v>
      </c>
      <c r="G187">
        <f>IF(COUNTIFS((WeatherIncidents!$B$3:'WeatherIncidents'!$B$26),"&lt;="&amp;B187,WeatherIncidents!$C$3:'WeatherIncidents'!$C$26,"&gt;="&amp;B187)&gt;0,1,0)</f>
        <v>0</v>
      </c>
      <c r="H187">
        <f t="shared" si="3"/>
        <v>0</v>
      </c>
    </row>
    <row r="188" spans="1:8" x14ac:dyDescent="0.25">
      <c r="A188" s="3" t="s">
        <v>30</v>
      </c>
      <c r="B188" s="2">
        <v>38363.602777777778</v>
      </c>
      <c r="C188" s="3" t="s">
        <v>33</v>
      </c>
      <c r="D188" s="3" t="s">
        <v>135</v>
      </c>
      <c r="E188" s="3">
        <v>0</v>
      </c>
      <c r="F188" s="3" t="s">
        <v>31</v>
      </c>
      <c r="G188">
        <f>IF(COUNTIFS((WeatherIncidents!$B$3:'WeatherIncidents'!$B$26),"&lt;="&amp;B188,WeatherIncidents!$C$3:'WeatherIncidents'!$C$26,"&gt;="&amp;B188)&gt;0,1,0)</f>
        <v>0</v>
      </c>
      <c r="H188">
        <f t="shared" si="3"/>
        <v>0</v>
      </c>
    </row>
    <row r="189" spans="1:8" x14ac:dyDescent="0.25">
      <c r="A189" s="3" t="s">
        <v>30</v>
      </c>
      <c r="B189" s="2">
        <v>38451.064583333333</v>
      </c>
      <c r="C189" s="3" t="s">
        <v>33</v>
      </c>
      <c r="D189" s="3" t="s">
        <v>37</v>
      </c>
      <c r="E189" s="3">
        <v>0</v>
      </c>
      <c r="F189" s="3" t="s">
        <v>31</v>
      </c>
      <c r="G189">
        <f>IF(COUNTIFS((WeatherIncidents!$B$3:'WeatherIncidents'!$B$26),"&lt;="&amp;B189,WeatherIncidents!$C$3:'WeatherIncidents'!$C$26,"&gt;="&amp;B189)&gt;0,1,0)</f>
        <v>0</v>
      </c>
      <c r="H189">
        <f t="shared" si="3"/>
        <v>0</v>
      </c>
    </row>
    <row r="190" spans="1:8" x14ac:dyDescent="0.25">
      <c r="A190" s="3" t="s">
        <v>30</v>
      </c>
      <c r="B190" s="2">
        <v>38452.302777777775</v>
      </c>
      <c r="C190" s="3" t="s">
        <v>7</v>
      </c>
      <c r="D190" s="3" t="s">
        <v>16</v>
      </c>
      <c r="E190" s="3">
        <v>0</v>
      </c>
      <c r="F190" s="3" t="s">
        <v>31</v>
      </c>
      <c r="G190">
        <f>IF(COUNTIFS((WeatherIncidents!$B$3:'WeatherIncidents'!$B$26),"&lt;="&amp;B190,WeatherIncidents!$C$3:'WeatherIncidents'!$C$26,"&gt;="&amp;B190)&gt;0,1,0)</f>
        <v>0</v>
      </c>
      <c r="H190">
        <f t="shared" si="3"/>
        <v>0</v>
      </c>
    </row>
    <row r="191" spans="1:8" x14ac:dyDescent="0.25">
      <c r="A191" s="3" t="s">
        <v>30</v>
      </c>
      <c r="B191" s="2">
        <v>38689.554166666669</v>
      </c>
      <c r="C191" s="3" t="s">
        <v>7</v>
      </c>
      <c r="D191" s="3" t="s">
        <v>81</v>
      </c>
      <c r="E191" s="3">
        <v>0</v>
      </c>
      <c r="F191" s="3" t="s">
        <v>31</v>
      </c>
      <c r="G191">
        <f>IF(COUNTIFS((WeatherIncidents!$B$3:'WeatherIncidents'!$B$26),"&lt;="&amp;B191,WeatherIncidents!$C$3:'WeatherIncidents'!$C$26,"&gt;="&amp;B191)&gt;0,1,0)</f>
        <v>0</v>
      </c>
      <c r="H191">
        <f t="shared" si="3"/>
        <v>0</v>
      </c>
    </row>
    <row r="192" spans="1:8" x14ac:dyDescent="0.25">
      <c r="A192" s="3" t="s">
        <v>30</v>
      </c>
      <c r="B192" s="2">
        <v>38813.275694444441</v>
      </c>
      <c r="C192" s="3" t="s">
        <v>33</v>
      </c>
      <c r="D192" s="3" t="s">
        <v>135</v>
      </c>
      <c r="E192" s="3">
        <v>0</v>
      </c>
      <c r="F192" s="3" t="s">
        <v>31</v>
      </c>
      <c r="G192">
        <f>IF(COUNTIFS((WeatherIncidents!$B$3:'WeatherIncidents'!$B$26),"&lt;="&amp;B192,WeatherIncidents!$C$3:'WeatherIncidents'!$C$26,"&gt;="&amp;B192)&gt;0,1,0)</f>
        <v>0</v>
      </c>
      <c r="H192">
        <f t="shared" si="3"/>
        <v>0</v>
      </c>
    </row>
    <row r="193" spans="1:8" x14ac:dyDescent="0.25">
      <c r="A193" s="3" t="s">
        <v>30</v>
      </c>
      <c r="B193" s="2">
        <v>38851.237500000003</v>
      </c>
      <c r="C193" s="3" t="s">
        <v>15</v>
      </c>
      <c r="D193" s="3" t="s">
        <v>15</v>
      </c>
      <c r="E193" s="3">
        <v>0</v>
      </c>
      <c r="F193" s="3" t="s">
        <v>31</v>
      </c>
      <c r="G193">
        <f>IF(COUNTIFS((WeatherIncidents!$B$3:'WeatherIncidents'!$B$26),"&lt;="&amp;B193,WeatherIncidents!$C$3:'WeatherIncidents'!$C$26,"&gt;="&amp;B193)&gt;0,1,0)</f>
        <v>0</v>
      </c>
      <c r="H193">
        <f t="shared" si="3"/>
        <v>0</v>
      </c>
    </row>
    <row r="194" spans="1:8" x14ac:dyDescent="0.25">
      <c r="A194" s="3" t="s">
        <v>30</v>
      </c>
      <c r="B194" s="2">
        <v>39087.488194444442</v>
      </c>
      <c r="C194" s="3" t="s">
        <v>7</v>
      </c>
      <c r="D194" s="3" t="s">
        <v>16</v>
      </c>
      <c r="E194" s="3">
        <v>0</v>
      </c>
      <c r="F194" s="3" t="s">
        <v>31</v>
      </c>
      <c r="G194">
        <f>IF(COUNTIFS((WeatherIncidents!$B$3:'WeatherIncidents'!$B$26),"&lt;="&amp;B194,WeatherIncidents!$C$3:'WeatherIncidents'!$C$26,"&gt;="&amp;B194)&gt;0,1,0)</f>
        <v>1</v>
      </c>
      <c r="H194">
        <f t="shared" si="3"/>
        <v>0</v>
      </c>
    </row>
    <row r="195" spans="1:8" x14ac:dyDescent="0.25">
      <c r="A195" s="3" t="s">
        <v>30</v>
      </c>
      <c r="B195" s="2">
        <v>39109.482638888891</v>
      </c>
      <c r="C195" s="3" t="s">
        <v>15</v>
      </c>
      <c r="D195" s="3" t="s">
        <v>15</v>
      </c>
      <c r="E195" s="3">
        <v>0</v>
      </c>
      <c r="F195" s="3" t="s">
        <v>31</v>
      </c>
      <c r="G195">
        <f>IF(COUNTIFS((WeatherIncidents!$B$3:'WeatherIncidents'!$B$26),"&lt;="&amp;B195,WeatherIncidents!$C$3:'WeatherIncidents'!$C$26,"&gt;="&amp;B195)&gt;0,1,0)</f>
        <v>0</v>
      </c>
      <c r="H195">
        <f t="shared" ref="H195:H258" si="4">IF(ABS(B195-B194)&lt;0.015,1,0)</f>
        <v>0</v>
      </c>
    </row>
    <row r="196" spans="1:8" x14ac:dyDescent="0.25">
      <c r="A196" s="3" t="s">
        <v>30</v>
      </c>
      <c r="B196" s="2">
        <v>39151.467361111114</v>
      </c>
      <c r="C196" s="3" t="s">
        <v>33</v>
      </c>
      <c r="D196" s="3" t="s">
        <v>135</v>
      </c>
      <c r="E196" s="3">
        <v>0</v>
      </c>
      <c r="F196" s="3" t="s">
        <v>31</v>
      </c>
      <c r="G196">
        <f>IF(COUNTIFS((WeatherIncidents!$B$3:'WeatherIncidents'!$B$26),"&lt;="&amp;B196,WeatherIncidents!$C$3:'WeatherIncidents'!$C$26,"&gt;="&amp;B196)&gt;0,1,0)</f>
        <v>0</v>
      </c>
      <c r="H196">
        <f t="shared" si="4"/>
        <v>0</v>
      </c>
    </row>
    <row r="197" spans="1:8" x14ac:dyDescent="0.25">
      <c r="A197" s="3" t="s">
        <v>30</v>
      </c>
      <c r="B197" s="2">
        <v>39418.094444444447</v>
      </c>
      <c r="C197" s="3" t="s">
        <v>7</v>
      </c>
      <c r="D197" s="3" t="s">
        <v>16</v>
      </c>
      <c r="E197" s="3">
        <v>0</v>
      </c>
      <c r="F197" s="3" t="s">
        <v>31</v>
      </c>
      <c r="G197">
        <f>IF(COUNTIFS((WeatherIncidents!$B$3:'WeatherIncidents'!$B$26),"&lt;="&amp;B197,WeatherIncidents!$C$3:'WeatherIncidents'!$C$26,"&gt;="&amp;B197)&gt;0,1,0)</f>
        <v>0</v>
      </c>
      <c r="H197">
        <f t="shared" si="4"/>
        <v>0</v>
      </c>
    </row>
    <row r="198" spans="1:8" x14ac:dyDescent="0.25">
      <c r="A198" s="3" t="s">
        <v>30</v>
      </c>
      <c r="B198" s="2">
        <v>39432.148611111108</v>
      </c>
      <c r="C198" s="3" t="s">
        <v>7</v>
      </c>
      <c r="D198" s="3" t="s">
        <v>16</v>
      </c>
      <c r="E198" s="3">
        <v>0</v>
      </c>
      <c r="F198" s="3" t="s">
        <v>31</v>
      </c>
      <c r="G198">
        <f>IF(COUNTIFS((WeatherIncidents!$B$3:'WeatherIncidents'!$B$26),"&lt;="&amp;B198,WeatherIncidents!$C$3:'WeatherIncidents'!$C$26,"&gt;="&amp;B198)&gt;0,1,0)</f>
        <v>0</v>
      </c>
      <c r="H198">
        <f t="shared" si="4"/>
        <v>0</v>
      </c>
    </row>
    <row r="199" spans="1:8" x14ac:dyDescent="0.25">
      <c r="A199" s="3" t="s">
        <v>30</v>
      </c>
      <c r="B199" s="2">
        <v>39475.535416666666</v>
      </c>
      <c r="C199" s="3" t="s">
        <v>7</v>
      </c>
      <c r="D199" s="3" t="s">
        <v>81</v>
      </c>
      <c r="E199" s="3">
        <v>0</v>
      </c>
      <c r="F199" s="3" t="s">
        <v>31</v>
      </c>
      <c r="G199">
        <f>IF(COUNTIFS((WeatherIncidents!$B$3:'WeatherIncidents'!$B$26),"&lt;="&amp;B199,WeatherIncidents!$C$3:'WeatherIncidents'!$C$26,"&gt;="&amp;B199)&gt;0,1,0)</f>
        <v>0</v>
      </c>
      <c r="H199">
        <f t="shared" si="4"/>
        <v>0</v>
      </c>
    </row>
    <row r="200" spans="1:8" x14ac:dyDescent="0.25">
      <c r="A200" s="3" t="s">
        <v>30</v>
      </c>
      <c r="B200" s="2">
        <v>39480.606249999997</v>
      </c>
      <c r="C200" s="3" t="s">
        <v>7</v>
      </c>
      <c r="D200" s="3" t="s">
        <v>16</v>
      </c>
      <c r="E200" s="3">
        <v>0</v>
      </c>
      <c r="F200" s="3" t="s">
        <v>31</v>
      </c>
      <c r="G200">
        <f>IF(COUNTIFS((WeatherIncidents!$B$3:'WeatherIncidents'!$B$26),"&lt;="&amp;B200,WeatherIncidents!$C$3:'WeatherIncidents'!$C$26,"&gt;="&amp;B200)&gt;0,1,0)</f>
        <v>0</v>
      </c>
      <c r="H200">
        <f t="shared" si="4"/>
        <v>0</v>
      </c>
    </row>
    <row r="201" spans="1:8" x14ac:dyDescent="0.25">
      <c r="A201" s="3" t="s">
        <v>30</v>
      </c>
      <c r="B201" s="2">
        <v>39592.395833333336</v>
      </c>
      <c r="C201" s="3" t="s">
        <v>15</v>
      </c>
      <c r="D201" s="3" t="s">
        <v>15</v>
      </c>
      <c r="E201" s="3">
        <v>0</v>
      </c>
      <c r="F201" s="3" t="s">
        <v>31</v>
      </c>
      <c r="G201">
        <f>IF(COUNTIFS((WeatherIncidents!$B$3:'WeatherIncidents'!$B$26),"&lt;="&amp;B201,WeatherIncidents!$C$3:'WeatherIncidents'!$C$26,"&gt;="&amp;B201)&gt;0,1,0)</f>
        <v>0</v>
      </c>
      <c r="H201">
        <f t="shared" si="4"/>
        <v>0</v>
      </c>
    </row>
    <row r="202" spans="1:8" x14ac:dyDescent="0.25">
      <c r="A202" s="3" t="s">
        <v>30</v>
      </c>
      <c r="B202" s="2">
        <v>39725.800694444442</v>
      </c>
      <c r="C202" s="3" t="s">
        <v>33</v>
      </c>
      <c r="D202" s="3" t="s">
        <v>135</v>
      </c>
      <c r="E202" s="3">
        <v>0</v>
      </c>
      <c r="F202" s="3" t="s">
        <v>31</v>
      </c>
      <c r="G202">
        <f>IF(COUNTIFS((WeatherIncidents!$B$3:'WeatherIncidents'!$B$26),"&lt;="&amp;B202,WeatherIncidents!$C$3:'WeatherIncidents'!$C$26,"&gt;="&amp;B202)&gt;0,1,0)</f>
        <v>0</v>
      </c>
      <c r="H202">
        <f t="shared" si="4"/>
        <v>0</v>
      </c>
    </row>
    <row r="203" spans="1:8" x14ac:dyDescent="0.25">
      <c r="A203" s="3" t="s">
        <v>30</v>
      </c>
      <c r="B203" s="2">
        <v>39780.504166666666</v>
      </c>
      <c r="C203" s="3" t="s">
        <v>15</v>
      </c>
      <c r="D203" s="3" t="s">
        <v>15</v>
      </c>
      <c r="E203" s="3">
        <v>0</v>
      </c>
      <c r="F203" s="3" t="s">
        <v>31</v>
      </c>
      <c r="G203">
        <f>IF(COUNTIFS((WeatherIncidents!$B$3:'WeatherIncidents'!$B$26),"&lt;="&amp;B203,WeatherIncidents!$C$3:'WeatherIncidents'!$C$26,"&gt;="&amp;B203)&gt;0,1,0)</f>
        <v>0</v>
      </c>
      <c r="H203">
        <f t="shared" si="4"/>
        <v>0</v>
      </c>
    </row>
    <row r="204" spans="1:8" x14ac:dyDescent="0.25">
      <c r="A204" s="3" t="s">
        <v>30</v>
      </c>
      <c r="B204" s="2">
        <v>39800.488888888889</v>
      </c>
      <c r="C204" s="3" t="s">
        <v>15</v>
      </c>
      <c r="D204" s="3" t="s">
        <v>15</v>
      </c>
      <c r="E204" s="3">
        <v>0</v>
      </c>
      <c r="F204" s="3" t="s">
        <v>31</v>
      </c>
      <c r="G204">
        <f>IF(COUNTIFS((WeatherIncidents!$B$3:'WeatherIncidents'!$B$26),"&lt;="&amp;B204,WeatherIncidents!$C$3:'WeatherIncidents'!$C$26,"&gt;="&amp;B204)&gt;0,1,0)</f>
        <v>0</v>
      </c>
      <c r="H204">
        <f t="shared" si="4"/>
        <v>0</v>
      </c>
    </row>
    <row r="205" spans="1:8" x14ac:dyDescent="0.25">
      <c r="A205" s="3" t="s">
        <v>30</v>
      </c>
      <c r="B205" s="2">
        <v>39802.509722222225</v>
      </c>
      <c r="C205" s="3" t="s">
        <v>15</v>
      </c>
      <c r="D205" s="3" t="s">
        <v>15</v>
      </c>
      <c r="E205" s="3">
        <v>0</v>
      </c>
      <c r="F205" s="3" t="s">
        <v>31</v>
      </c>
      <c r="G205">
        <f>IF(COUNTIFS((WeatherIncidents!$B$3:'WeatherIncidents'!$B$26),"&lt;="&amp;B205,WeatherIncidents!$C$3:'WeatherIncidents'!$C$26,"&gt;="&amp;B205)&gt;0,1,0)</f>
        <v>0</v>
      </c>
      <c r="H205">
        <f t="shared" si="4"/>
        <v>0</v>
      </c>
    </row>
    <row r="206" spans="1:8" x14ac:dyDescent="0.25">
      <c r="A206" s="3" t="s">
        <v>30</v>
      </c>
      <c r="B206" s="2">
        <v>39804.624305555553</v>
      </c>
      <c r="C206" s="3" t="s">
        <v>15</v>
      </c>
      <c r="D206" s="3" t="s">
        <v>15</v>
      </c>
      <c r="E206" s="3">
        <v>0</v>
      </c>
      <c r="F206" s="3" t="s">
        <v>31</v>
      </c>
      <c r="G206">
        <f>IF(COUNTIFS((WeatherIncidents!$B$3:'WeatherIncidents'!$B$26),"&lt;="&amp;B206,WeatherIncidents!$C$3:'WeatherIncidents'!$C$26,"&gt;="&amp;B206)&gt;0,1,0)</f>
        <v>0</v>
      </c>
      <c r="H206">
        <f t="shared" si="4"/>
        <v>0</v>
      </c>
    </row>
    <row r="207" spans="1:8" x14ac:dyDescent="0.25">
      <c r="A207" s="3" t="s">
        <v>30</v>
      </c>
      <c r="B207" s="2">
        <v>39894.426388888889</v>
      </c>
      <c r="C207" s="3" t="s">
        <v>33</v>
      </c>
      <c r="D207" s="3" t="s">
        <v>135</v>
      </c>
      <c r="E207" s="3">
        <v>0</v>
      </c>
      <c r="F207" s="3" t="s">
        <v>31</v>
      </c>
      <c r="G207">
        <f>IF(COUNTIFS((WeatherIncidents!$B$3:'WeatherIncidents'!$B$26),"&lt;="&amp;B207,WeatherIncidents!$C$3:'WeatherIncidents'!$C$26,"&gt;="&amp;B207)&gt;0,1,0)</f>
        <v>0</v>
      </c>
      <c r="H207">
        <f t="shared" si="4"/>
        <v>0</v>
      </c>
    </row>
    <row r="208" spans="1:8" x14ac:dyDescent="0.25">
      <c r="A208" s="3" t="s">
        <v>30</v>
      </c>
      <c r="B208" s="2">
        <v>39897.779166666667</v>
      </c>
      <c r="C208" s="3" t="s">
        <v>15</v>
      </c>
      <c r="D208" s="3" t="s">
        <v>15</v>
      </c>
      <c r="E208" s="3">
        <v>0</v>
      </c>
      <c r="F208" s="3" t="s">
        <v>31</v>
      </c>
      <c r="G208">
        <f>IF(COUNTIFS((WeatherIncidents!$B$3:'WeatherIncidents'!$B$26),"&lt;="&amp;B208,WeatherIncidents!$C$3:'WeatherIncidents'!$C$26,"&gt;="&amp;B208)&gt;0,1,0)</f>
        <v>0</v>
      </c>
      <c r="H208">
        <f t="shared" si="4"/>
        <v>0</v>
      </c>
    </row>
    <row r="209" spans="1:8" x14ac:dyDescent="0.25">
      <c r="A209" s="3" t="s">
        <v>30</v>
      </c>
      <c r="B209" s="2">
        <v>39936.699999999997</v>
      </c>
      <c r="C209" s="3" t="s">
        <v>15</v>
      </c>
      <c r="D209" s="3" t="s">
        <v>15</v>
      </c>
      <c r="E209" s="3">
        <v>0</v>
      </c>
      <c r="F209" s="3" t="s">
        <v>31</v>
      </c>
      <c r="G209">
        <f>IF(COUNTIFS((WeatherIncidents!$B$3:'WeatherIncidents'!$B$26),"&lt;="&amp;B209,WeatherIncidents!$C$3:'WeatherIncidents'!$C$26,"&gt;="&amp;B209)&gt;0,1,0)</f>
        <v>0</v>
      </c>
      <c r="H209">
        <f t="shared" si="4"/>
        <v>0</v>
      </c>
    </row>
    <row r="210" spans="1:8" x14ac:dyDescent="0.25">
      <c r="A210" s="3" t="s">
        <v>30</v>
      </c>
      <c r="B210" s="2">
        <v>40122.34097222222</v>
      </c>
      <c r="C210" s="3" t="s">
        <v>7</v>
      </c>
      <c r="D210" s="3" t="s">
        <v>136</v>
      </c>
      <c r="E210" s="3">
        <v>0</v>
      </c>
      <c r="F210" s="3" t="s">
        <v>31</v>
      </c>
      <c r="G210">
        <f>IF(COUNTIFS((WeatherIncidents!$B$3:'WeatherIncidents'!$B$26),"&lt;="&amp;B210,WeatherIncidents!$C$3:'WeatherIncidents'!$C$26,"&gt;="&amp;B210)&gt;0,1,0)</f>
        <v>0</v>
      </c>
      <c r="H210">
        <f t="shared" si="4"/>
        <v>0</v>
      </c>
    </row>
    <row r="211" spans="1:8" x14ac:dyDescent="0.25">
      <c r="A211" s="3" t="s">
        <v>30</v>
      </c>
      <c r="B211" s="2">
        <v>40154.613888888889</v>
      </c>
      <c r="C211" s="3" t="s">
        <v>33</v>
      </c>
      <c r="D211" s="3" t="s">
        <v>37</v>
      </c>
      <c r="E211" s="3">
        <v>0</v>
      </c>
      <c r="F211" s="3" t="s">
        <v>31</v>
      </c>
      <c r="G211">
        <f>IF(COUNTIFS((WeatherIncidents!$B$3:'WeatherIncidents'!$B$26),"&lt;="&amp;B211,WeatherIncidents!$C$3:'WeatherIncidents'!$C$26,"&gt;="&amp;B211)&gt;0,1,0)</f>
        <v>0</v>
      </c>
      <c r="H211">
        <f t="shared" si="4"/>
        <v>0</v>
      </c>
    </row>
    <row r="212" spans="1:8" x14ac:dyDescent="0.25">
      <c r="A212" s="3" t="s">
        <v>30</v>
      </c>
      <c r="B212" s="2">
        <v>40200.321527777778</v>
      </c>
      <c r="C212" s="3" t="s">
        <v>33</v>
      </c>
      <c r="D212" s="3" t="s">
        <v>135</v>
      </c>
      <c r="E212" s="3">
        <v>0</v>
      </c>
      <c r="F212" s="3" t="s">
        <v>31</v>
      </c>
      <c r="G212">
        <f>IF(COUNTIFS((WeatherIncidents!$B$3:'WeatherIncidents'!$B$26),"&lt;="&amp;B212,WeatherIncidents!$C$3:'WeatherIncidents'!$C$26,"&gt;="&amp;B212)&gt;0,1,0)</f>
        <v>0</v>
      </c>
      <c r="H212">
        <f t="shared" si="4"/>
        <v>0</v>
      </c>
    </row>
    <row r="213" spans="1:8" x14ac:dyDescent="0.25">
      <c r="A213" s="3" t="s">
        <v>30</v>
      </c>
      <c r="B213" s="2">
        <v>40375.540972222225</v>
      </c>
      <c r="C213" s="3" t="s">
        <v>15</v>
      </c>
      <c r="D213" s="3" t="s">
        <v>15</v>
      </c>
      <c r="E213" s="3">
        <v>0</v>
      </c>
      <c r="F213" s="3" t="s">
        <v>31</v>
      </c>
      <c r="G213">
        <f>IF(COUNTIFS((WeatherIncidents!$B$3:'WeatherIncidents'!$B$26),"&lt;="&amp;B213,WeatherIncidents!$C$3:'WeatherIncidents'!$C$26,"&gt;="&amp;B213)&gt;0,1,0)</f>
        <v>0</v>
      </c>
      <c r="H213">
        <f t="shared" si="4"/>
        <v>0</v>
      </c>
    </row>
    <row r="214" spans="1:8" x14ac:dyDescent="0.25">
      <c r="A214" s="3" t="s">
        <v>30</v>
      </c>
      <c r="B214" s="2">
        <v>40375.671527777777</v>
      </c>
      <c r="C214" s="3" t="s">
        <v>15</v>
      </c>
      <c r="D214" s="3" t="s">
        <v>15</v>
      </c>
      <c r="E214" s="3">
        <v>0</v>
      </c>
      <c r="F214" s="3" t="s">
        <v>31</v>
      </c>
      <c r="G214">
        <f>IF(COUNTIFS((WeatherIncidents!$B$3:'WeatherIncidents'!$B$26),"&lt;="&amp;B214,WeatherIncidents!$C$3:'WeatherIncidents'!$C$26,"&gt;="&amp;B214)&gt;0,1,0)</f>
        <v>0</v>
      </c>
      <c r="H214">
        <f t="shared" si="4"/>
        <v>0</v>
      </c>
    </row>
    <row r="215" spans="1:8" x14ac:dyDescent="0.25">
      <c r="A215" s="3" t="s">
        <v>30</v>
      </c>
      <c r="B215" s="2">
        <v>40791.581944444442</v>
      </c>
      <c r="C215" s="3" t="s">
        <v>15</v>
      </c>
      <c r="D215" s="3" t="s">
        <v>15</v>
      </c>
      <c r="E215" s="3">
        <v>0</v>
      </c>
      <c r="F215" s="3" t="s">
        <v>31</v>
      </c>
      <c r="G215">
        <f>IF(COUNTIFS((WeatherIncidents!$B$3:'WeatherIncidents'!$B$26),"&lt;="&amp;B215,WeatherIncidents!$C$3:'WeatherIncidents'!$C$26,"&gt;="&amp;B215)&gt;0,1,0)</f>
        <v>0</v>
      </c>
      <c r="H215">
        <f t="shared" si="4"/>
        <v>0</v>
      </c>
    </row>
    <row r="216" spans="1:8" x14ac:dyDescent="0.25">
      <c r="A216" s="3" t="s">
        <v>30</v>
      </c>
      <c r="B216" s="2">
        <v>40791.942361111112</v>
      </c>
      <c r="C216" s="3" t="s">
        <v>15</v>
      </c>
      <c r="D216" s="3" t="s">
        <v>15</v>
      </c>
      <c r="E216" s="3">
        <v>0</v>
      </c>
      <c r="F216" s="3" t="s">
        <v>31</v>
      </c>
      <c r="G216">
        <f>IF(COUNTIFS((WeatherIncidents!$B$3:'WeatherIncidents'!$B$26),"&lt;="&amp;B216,WeatherIncidents!$C$3:'WeatherIncidents'!$C$26,"&gt;="&amp;B216)&gt;0,1,0)</f>
        <v>0</v>
      </c>
      <c r="H216">
        <f t="shared" si="4"/>
        <v>0</v>
      </c>
    </row>
    <row r="217" spans="1:8" x14ac:dyDescent="0.25">
      <c r="A217" s="3" t="s">
        <v>30</v>
      </c>
      <c r="B217" s="2">
        <v>40929.602083333331</v>
      </c>
      <c r="C217" s="3" t="s">
        <v>33</v>
      </c>
      <c r="D217" s="3" t="s">
        <v>37</v>
      </c>
      <c r="E217" s="3">
        <v>0</v>
      </c>
      <c r="F217" s="3" t="s">
        <v>31</v>
      </c>
      <c r="G217">
        <f>IF(COUNTIFS((WeatherIncidents!$B$3:'WeatherIncidents'!$B$26),"&lt;="&amp;B217,WeatherIncidents!$C$3:'WeatherIncidents'!$C$26,"&gt;="&amp;B217)&gt;0,1,0)</f>
        <v>0</v>
      </c>
      <c r="H217">
        <f t="shared" si="4"/>
        <v>0</v>
      </c>
    </row>
    <row r="218" spans="1:8" x14ac:dyDescent="0.25">
      <c r="A218" s="3" t="s">
        <v>30</v>
      </c>
      <c r="B218" s="2">
        <v>41258.852777777778</v>
      </c>
      <c r="C218" s="3" t="s">
        <v>7</v>
      </c>
      <c r="D218" s="3" t="s">
        <v>81</v>
      </c>
      <c r="E218" s="3">
        <v>0</v>
      </c>
      <c r="F218" s="3" t="s">
        <v>31</v>
      </c>
      <c r="G218">
        <f>IF(COUNTIFS((WeatherIncidents!$B$3:'WeatherIncidents'!$B$26),"&lt;="&amp;B218,WeatherIncidents!$C$3:'WeatherIncidents'!$C$26,"&gt;="&amp;B218)&gt;0,1,0)</f>
        <v>0</v>
      </c>
      <c r="H218">
        <f t="shared" si="4"/>
        <v>0</v>
      </c>
    </row>
    <row r="219" spans="1:8" x14ac:dyDescent="0.25">
      <c r="A219" s="3" t="s">
        <v>30</v>
      </c>
      <c r="B219" s="2">
        <v>41699.083333333336</v>
      </c>
      <c r="C219" s="3" t="s">
        <v>15</v>
      </c>
      <c r="D219" s="3" t="s">
        <v>15</v>
      </c>
      <c r="E219" s="3">
        <v>0</v>
      </c>
      <c r="F219" s="3" t="s">
        <v>31</v>
      </c>
      <c r="G219">
        <f>IF(COUNTIFS((WeatherIncidents!$B$3:'WeatherIncidents'!$B$26),"&lt;="&amp;B219,WeatherIncidents!$C$3:'WeatherIncidents'!$C$26,"&gt;="&amp;B219)&gt;0,1,0)</f>
        <v>0</v>
      </c>
      <c r="H219">
        <f t="shared" si="4"/>
        <v>0</v>
      </c>
    </row>
    <row r="220" spans="1:8" x14ac:dyDescent="0.25">
      <c r="A220" s="3" t="s">
        <v>30</v>
      </c>
      <c r="B220" s="2">
        <v>42005.895833333336</v>
      </c>
      <c r="C220" s="3" t="s">
        <v>7</v>
      </c>
      <c r="D220" s="3" t="s">
        <v>16</v>
      </c>
      <c r="E220" s="3">
        <v>0</v>
      </c>
      <c r="F220" s="3" t="s">
        <v>31</v>
      </c>
      <c r="G220">
        <f>IF(COUNTIFS((WeatherIncidents!$B$3:'WeatherIncidents'!$B$26),"&lt;="&amp;B220,WeatherIncidents!$C$3:'WeatherIncidents'!$C$26,"&gt;="&amp;B220)&gt;0,1,0)</f>
        <v>0</v>
      </c>
      <c r="H220">
        <f t="shared" si="4"/>
        <v>0</v>
      </c>
    </row>
    <row r="221" spans="1:8" x14ac:dyDescent="0.25">
      <c r="A221" s="3" t="s">
        <v>35</v>
      </c>
      <c r="B221" s="2">
        <v>38847.966666666667</v>
      </c>
      <c r="C221" s="3" t="s">
        <v>15</v>
      </c>
      <c r="D221" s="3" t="s">
        <v>15</v>
      </c>
      <c r="E221" s="3">
        <v>0</v>
      </c>
      <c r="F221" s="3" t="s">
        <v>31</v>
      </c>
      <c r="G221">
        <f>IF(COUNTIFS((WeatherIncidents!$B$3:'WeatherIncidents'!$B$26),"&lt;="&amp;B221,WeatherIncidents!$C$3:'WeatherIncidents'!$C$26,"&gt;="&amp;B221)&gt;0,1,0)</f>
        <v>0</v>
      </c>
      <c r="H221">
        <f t="shared" si="4"/>
        <v>0</v>
      </c>
    </row>
    <row r="222" spans="1:8" x14ac:dyDescent="0.25">
      <c r="A222" s="3" t="s">
        <v>35</v>
      </c>
      <c r="B222" s="2">
        <v>38860.071527777778</v>
      </c>
      <c r="C222" s="3" t="s">
        <v>15</v>
      </c>
      <c r="D222" s="3" t="s">
        <v>15</v>
      </c>
      <c r="E222" s="3">
        <v>0</v>
      </c>
      <c r="F222" s="3" t="s">
        <v>31</v>
      </c>
      <c r="G222">
        <f>IF(COUNTIFS((WeatherIncidents!$B$3:'WeatherIncidents'!$B$26),"&lt;="&amp;B222,WeatherIncidents!$C$3:'WeatherIncidents'!$C$26,"&gt;="&amp;B222)&gt;0,1,0)</f>
        <v>0</v>
      </c>
      <c r="H222">
        <f t="shared" si="4"/>
        <v>0</v>
      </c>
    </row>
    <row r="223" spans="1:8" x14ac:dyDescent="0.25">
      <c r="A223" s="3" t="s">
        <v>35</v>
      </c>
      <c r="B223" s="2">
        <v>38896.07916666667</v>
      </c>
      <c r="C223" s="3" t="s">
        <v>15</v>
      </c>
      <c r="D223" s="3" t="s">
        <v>15</v>
      </c>
      <c r="E223" s="3">
        <v>0</v>
      </c>
      <c r="F223" s="3" t="s">
        <v>31</v>
      </c>
      <c r="G223">
        <f>IF(COUNTIFS((WeatherIncidents!$B$3:'WeatherIncidents'!$B$26),"&lt;="&amp;B223,WeatherIncidents!$C$3:'WeatherIncidents'!$C$26,"&gt;="&amp;B223)&gt;0,1,0)</f>
        <v>0</v>
      </c>
      <c r="H223">
        <f t="shared" si="4"/>
        <v>0</v>
      </c>
    </row>
    <row r="224" spans="1:8" x14ac:dyDescent="0.25">
      <c r="A224" s="3" t="s">
        <v>35</v>
      </c>
      <c r="B224" s="2">
        <v>39232.229166666664</v>
      </c>
      <c r="C224" s="3" t="s">
        <v>15</v>
      </c>
      <c r="D224" s="3" t="s">
        <v>15</v>
      </c>
      <c r="E224" s="3">
        <v>0</v>
      </c>
      <c r="F224" s="3" t="s">
        <v>31</v>
      </c>
      <c r="G224">
        <f>IF(COUNTIFS((WeatherIncidents!$B$3:'WeatherIncidents'!$B$26),"&lt;="&amp;B224,WeatherIncidents!$C$3:'WeatherIncidents'!$C$26,"&gt;="&amp;B224)&gt;0,1,0)</f>
        <v>0</v>
      </c>
      <c r="H224">
        <f t="shared" si="4"/>
        <v>0</v>
      </c>
    </row>
    <row r="225" spans="1:8" x14ac:dyDescent="0.25">
      <c r="A225" s="3" t="s">
        <v>35</v>
      </c>
      <c r="B225" s="2">
        <v>39481.526388888888</v>
      </c>
      <c r="C225" s="3" t="s">
        <v>33</v>
      </c>
      <c r="D225" s="3" t="s">
        <v>135</v>
      </c>
      <c r="E225" s="3">
        <v>0</v>
      </c>
      <c r="F225" s="3" t="s">
        <v>31</v>
      </c>
      <c r="G225">
        <f>IF(COUNTIFS((WeatherIncidents!$B$3:'WeatherIncidents'!$B$26),"&lt;="&amp;B225,WeatherIncidents!$C$3:'WeatherIncidents'!$C$26,"&gt;="&amp;B225)&gt;0,1,0)</f>
        <v>0</v>
      </c>
      <c r="H225">
        <f t="shared" si="4"/>
        <v>0</v>
      </c>
    </row>
    <row r="226" spans="1:8" x14ac:dyDescent="0.25">
      <c r="A226" s="3" t="s">
        <v>35</v>
      </c>
      <c r="B226" s="2">
        <v>39481.729861111111</v>
      </c>
      <c r="C226" s="3" t="s">
        <v>33</v>
      </c>
      <c r="D226" s="3" t="s">
        <v>135</v>
      </c>
      <c r="E226" s="3">
        <v>0</v>
      </c>
      <c r="F226" s="3" t="s">
        <v>31</v>
      </c>
      <c r="G226">
        <f>IF(COUNTIFS((WeatherIncidents!$B$3:'WeatherIncidents'!$B$26),"&lt;="&amp;B226,WeatherIncidents!$C$3:'WeatherIncidents'!$C$26,"&gt;="&amp;B226)&gt;0,1,0)</f>
        <v>0</v>
      </c>
      <c r="H226">
        <f t="shared" si="4"/>
        <v>0</v>
      </c>
    </row>
    <row r="227" spans="1:8" x14ac:dyDescent="0.25">
      <c r="A227" s="3" t="s">
        <v>35</v>
      </c>
      <c r="B227" s="2">
        <v>39589.425694444442</v>
      </c>
      <c r="C227" s="3" t="s">
        <v>15</v>
      </c>
      <c r="D227" s="3" t="s">
        <v>15</v>
      </c>
      <c r="E227" s="3">
        <v>0</v>
      </c>
      <c r="F227" s="3" t="s">
        <v>31</v>
      </c>
      <c r="G227">
        <f>IF(COUNTIFS((WeatherIncidents!$B$3:'WeatherIncidents'!$B$26),"&lt;="&amp;B227,WeatherIncidents!$C$3:'WeatherIncidents'!$C$26,"&gt;="&amp;B227)&gt;0,1,0)</f>
        <v>0</v>
      </c>
      <c r="H227">
        <f t="shared" si="4"/>
        <v>0</v>
      </c>
    </row>
    <row r="228" spans="1:8" x14ac:dyDescent="0.25">
      <c r="A228" s="3" t="s">
        <v>35</v>
      </c>
      <c r="B228" s="2">
        <v>39779.27847222222</v>
      </c>
      <c r="C228" s="3" t="s">
        <v>7</v>
      </c>
      <c r="D228" s="3" t="s">
        <v>8</v>
      </c>
      <c r="E228" s="3">
        <v>0</v>
      </c>
      <c r="F228" s="3" t="s">
        <v>31</v>
      </c>
      <c r="G228">
        <f>IF(COUNTIFS((WeatherIncidents!$B$3:'WeatherIncidents'!$B$26),"&lt;="&amp;B228,WeatherIncidents!$C$3:'WeatherIncidents'!$C$26,"&gt;="&amp;B228)&gt;0,1,0)</f>
        <v>0</v>
      </c>
      <c r="H228">
        <f t="shared" si="4"/>
        <v>0</v>
      </c>
    </row>
    <row r="229" spans="1:8" x14ac:dyDescent="0.25">
      <c r="A229" s="3" t="s">
        <v>35</v>
      </c>
      <c r="B229" s="2">
        <v>39787.684027777781</v>
      </c>
      <c r="C229" s="3" t="s">
        <v>15</v>
      </c>
      <c r="D229" s="3" t="s">
        <v>15</v>
      </c>
      <c r="E229" s="3">
        <v>0</v>
      </c>
      <c r="F229" s="3" t="s">
        <v>31</v>
      </c>
      <c r="G229">
        <f>IF(COUNTIFS((WeatherIncidents!$B$3:'WeatherIncidents'!$B$26),"&lt;="&amp;B229,WeatherIncidents!$C$3:'WeatherIncidents'!$C$26,"&gt;="&amp;B229)&gt;0,1,0)</f>
        <v>1</v>
      </c>
      <c r="H229">
        <f t="shared" si="4"/>
        <v>0</v>
      </c>
    </row>
    <row r="230" spans="1:8" x14ac:dyDescent="0.25">
      <c r="A230" s="3" t="s">
        <v>35</v>
      </c>
      <c r="B230" s="2">
        <v>39894.480555555558</v>
      </c>
      <c r="C230" s="3" t="s">
        <v>33</v>
      </c>
      <c r="D230" s="3" t="s">
        <v>135</v>
      </c>
      <c r="E230" s="3">
        <v>0</v>
      </c>
      <c r="F230" s="3" t="s">
        <v>31</v>
      </c>
      <c r="G230">
        <f>IF(COUNTIFS((WeatherIncidents!$B$3:'WeatherIncidents'!$B$26),"&lt;="&amp;B230,WeatherIncidents!$C$3:'WeatherIncidents'!$C$26,"&gt;="&amp;B230)&gt;0,1,0)</f>
        <v>0</v>
      </c>
      <c r="H230">
        <f t="shared" si="4"/>
        <v>0</v>
      </c>
    </row>
    <row r="231" spans="1:8" x14ac:dyDescent="0.25">
      <c r="A231" s="3" t="s">
        <v>35</v>
      </c>
      <c r="B231" s="2">
        <v>39894.68472222222</v>
      </c>
      <c r="C231" s="3" t="s">
        <v>15</v>
      </c>
      <c r="D231" s="3" t="s">
        <v>15</v>
      </c>
      <c r="E231" s="3">
        <v>0</v>
      </c>
      <c r="F231" s="3" t="s">
        <v>31</v>
      </c>
      <c r="G231">
        <f>IF(COUNTIFS((WeatherIncidents!$B$3:'WeatherIncidents'!$B$26),"&lt;="&amp;B231,WeatherIncidents!$C$3:'WeatherIncidents'!$C$26,"&gt;="&amp;B231)&gt;0,1,0)</f>
        <v>0</v>
      </c>
      <c r="H231">
        <f t="shared" si="4"/>
        <v>0</v>
      </c>
    </row>
    <row r="232" spans="1:8" x14ac:dyDescent="0.25">
      <c r="A232" s="3" t="s">
        <v>35</v>
      </c>
      <c r="B232" s="2">
        <v>39917.9</v>
      </c>
      <c r="C232" s="3" t="s">
        <v>33</v>
      </c>
      <c r="D232" s="3" t="s">
        <v>135</v>
      </c>
      <c r="E232" s="3">
        <v>0</v>
      </c>
      <c r="F232" s="3" t="s">
        <v>31</v>
      </c>
      <c r="G232">
        <f>IF(COUNTIFS((WeatherIncidents!$B$3:'WeatherIncidents'!$B$26),"&lt;="&amp;B232,WeatherIncidents!$C$3:'WeatherIncidents'!$C$26,"&gt;="&amp;B232)&gt;0,1,0)</f>
        <v>0</v>
      </c>
      <c r="H232">
        <f t="shared" si="4"/>
        <v>0</v>
      </c>
    </row>
    <row r="233" spans="1:8" x14ac:dyDescent="0.25">
      <c r="A233" s="3" t="s">
        <v>35</v>
      </c>
      <c r="B233" s="2">
        <v>40154.927083333336</v>
      </c>
      <c r="C233" s="3" t="s">
        <v>33</v>
      </c>
      <c r="D233" s="3" t="s">
        <v>135</v>
      </c>
      <c r="E233" s="3">
        <v>0</v>
      </c>
      <c r="F233" s="3" t="s">
        <v>31</v>
      </c>
      <c r="G233">
        <f>IF(COUNTIFS((WeatherIncidents!$B$3:'WeatherIncidents'!$B$26),"&lt;="&amp;B233,WeatherIncidents!$C$3:'WeatherIncidents'!$C$26,"&gt;="&amp;B233)&gt;0,1,0)</f>
        <v>0</v>
      </c>
      <c r="H233">
        <f t="shared" si="4"/>
        <v>0</v>
      </c>
    </row>
    <row r="234" spans="1:8" x14ac:dyDescent="0.25">
      <c r="A234" s="3" t="s">
        <v>35</v>
      </c>
      <c r="B234" s="2">
        <v>40155.23333333333</v>
      </c>
      <c r="C234" s="3" t="s">
        <v>33</v>
      </c>
      <c r="D234" s="3" t="s">
        <v>135</v>
      </c>
      <c r="E234" s="3">
        <v>0</v>
      </c>
      <c r="F234" s="3" t="s">
        <v>31</v>
      </c>
      <c r="G234">
        <f>IF(COUNTIFS((WeatherIncidents!$B$3:'WeatherIncidents'!$B$26),"&lt;="&amp;B234,WeatherIncidents!$C$3:'WeatherIncidents'!$C$26,"&gt;="&amp;B234)&gt;0,1,0)</f>
        <v>0</v>
      </c>
      <c r="H234">
        <f t="shared" si="4"/>
        <v>0</v>
      </c>
    </row>
    <row r="235" spans="1:8" x14ac:dyDescent="0.25">
      <c r="A235" s="3" t="s">
        <v>35</v>
      </c>
      <c r="B235" s="2">
        <v>40279.906944444447</v>
      </c>
      <c r="C235" s="3" t="s">
        <v>7</v>
      </c>
      <c r="D235" s="3" t="s">
        <v>41</v>
      </c>
      <c r="E235" s="3">
        <v>0</v>
      </c>
      <c r="F235" s="3" t="s">
        <v>31</v>
      </c>
      <c r="G235">
        <f>IF(COUNTIFS((WeatherIncidents!$B$3:'WeatherIncidents'!$B$26),"&lt;="&amp;B235,WeatherIncidents!$C$3:'WeatherIncidents'!$C$26,"&gt;="&amp;B235)&gt;0,1,0)</f>
        <v>0</v>
      </c>
      <c r="H235">
        <f t="shared" si="4"/>
        <v>0</v>
      </c>
    </row>
    <row r="236" spans="1:8" x14ac:dyDescent="0.25">
      <c r="A236" s="3" t="s">
        <v>35</v>
      </c>
      <c r="B236" s="2">
        <v>40296.894444444442</v>
      </c>
      <c r="C236" s="3" t="s">
        <v>33</v>
      </c>
      <c r="D236" s="3" t="s">
        <v>135</v>
      </c>
      <c r="E236" s="3">
        <v>0</v>
      </c>
      <c r="F236" s="3" t="s">
        <v>31</v>
      </c>
      <c r="G236">
        <f>IF(COUNTIFS((WeatherIncidents!$B$3:'WeatherIncidents'!$B$26),"&lt;="&amp;B236,WeatherIncidents!$C$3:'WeatherIncidents'!$C$26,"&gt;="&amp;B236)&gt;0,1,0)</f>
        <v>0</v>
      </c>
      <c r="H236">
        <f t="shared" si="4"/>
        <v>0</v>
      </c>
    </row>
    <row r="237" spans="1:8" x14ac:dyDescent="0.25">
      <c r="A237" s="3" t="s">
        <v>35</v>
      </c>
      <c r="B237" s="2">
        <v>40427.245138888888</v>
      </c>
      <c r="C237" s="3" t="s">
        <v>15</v>
      </c>
      <c r="D237" s="3" t="s">
        <v>15</v>
      </c>
      <c r="E237" s="3">
        <v>0</v>
      </c>
      <c r="F237" s="3" t="s">
        <v>31</v>
      </c>
      <c r="G237">
        <f>IF(COUNTIFS((WeatherIncidents!$B$3:'WeatherIncidents'!$B$26),"&lt;="&amp;B237,WeatherIncidents!$C$3:'WeatherIncidents'!$C$26,"&gt;="&amp;B237)&gt;0,1,0)</f>
        <v>0</v>
      </c>
      <c r="H237">
        <f t="shared" si="4"/>
        <v>0</v>
      </c>
    </row>
    <row r="238" spans="1:8" x14ac:dyDescent="0.25">
      <c r="A238" s="3" t="s">
        <v>35</v>
      </c>
      <c r="B238" s="2">
        <v>40451.355555555558</v>
      </c>
      <c r="C238" s="3" t="s">
        <v>33</v>
      </c>
      <c r="D238" s="3" t="s">
        <v>135</v>
      </c>
      <c r="E238" s="3">
        <v>0</v>
      </c>
      <c r="F238" s="3" t="s">
        <v>31</v>
      </c>
      <c r="G238">
        <f>IF(COUNTIFS((WeatherIncidents!$B$3:'WeatherIncidents'!$B$26),"&lt;="&amp;B238,WeatherIncidents!$C$3:'WeatherIncidents'!$C$26,"&gt;="&amp;B238)&gt;0,1,0)</f>
        <v>0</v>
      </c>
      <c r="H238">
        <f t="shared" si="4"/>
        <v>0</v>
      </c>
    </row>
    <row r="239" spans="1:8" x14ac:dyDescent="0.25">
      <c r="A239" s="3" t="s">
        <v>35</v>
      </c>
      <c r="B239" s="2">
        <v>40471.198611111111</v>
      </c>
      <c r="C239" s="3" t="s">
        <v>33</v>
      </c>
      <c r="D239" s="3" t="s">
        <v>135</v>
      </c>
      <c r="E239" s="3">
        <v>0</v>
      </c>
      <c r="F239" s="3" t="s">
        <v>31</v>
      </c>
      <c r="G239">
        <f>IF(COUNTIFS((WeatherIncidents!$B$3:'WeatherIncidents'!$B$26),"&lt;="&amp;B239,WeatherIncidents!$C$3:'WeatherIncidents'!$C$26,"&gt;="&amp;B239)&gt;0,1,0)</f>
        <v>0</v>
      </c>
      <c r="H239">
        <f t="shared" si="4"/>
        <v>0</v>
      </c>
    </row>
    <row r="240" spans="1:8" x14ac:dyDescent="0.25">
      <c r="A240" s="3" t="s">
        <v>35</v>
      </c>
      <c r="B240" s="2">
        <v>40609.352083333331</v>
      </c>
      <c r="C240" s="3" t="s">
        <v>33</v>
      </c>
      <c r="D240" s="3" t="s">
        <v>135</v>
      </c>
      <c r="E240" s="3">
        <v>0</v>
      </c>
      <c r="F240" s="3" t="s">
        <v>31</v>
      </c>
      <c r="G240">
        <f>IF(COUNTIFS((WeatherIncidents!$B$3:'WeatherIncidents'!$B$26),"&lt;="&amp;B240,WeatherIncidents!$C$3:'WeatherIncidents'!$C$26,"&gt;="&amp;B240)&gt;0,1,0)</f>
        <v>0</v>
      </c>
      <c r="H240">
        <f t="shared" si="4"/>
        <v>0</v>
      </c>
    </row>
    <row r="241" spans="1:8" x14ac:dyDescent="0.25">
      <c r="A241" s="3" t="s">
        <v>35</v>
      </c>
      <c r="B241" s="2">
        <v>40686.497916666667</v>
      </c>
      <c r="C241" s="3" t="s">
        <v>15</v>
      </c>
      <c r="D241" s="3" t="s">
        <v>15</v>
      </c>
      <c r="E241" s="3">
        <v>0</v>
      </c>
      <c r="F241" s="3" t="s">
        <v>31</v>
      </c>
      <c r="G241">
        <f>IF(COUNTIFS((WeatherIncidents!$B$3:'WeatherIncidents'!$B$26),"&lt;="&amp;B241,WeatherIncidents!$C$3:'WeatherIncidents'!$C$26,"&gt;="&amp;B241)&gt;0,1,0)</f>
        <v>0</v>
      </c>
      <c r="H241">
        <f t="shared" si="4"/>
        <v>0</v>
      </c>
    </row>
    <row r="242" spans="1:8" x14ac:dyDescent="0.25">
      <c r="A242" s="3" t="s">
        <v>35</v>
      </c>
      <c r="B242" s="2">
        <v>40727.669444444444</v>
      </c>
      <c r="C242" s="3" t="s">
        <v>15</v>
      </c>
      <c r="D242" s="3" t="s">
        <v>15</v>
      </c>
      <c r="E242" s="3">
        <v>1</v>
      </c>
      <c r="F242" s="3" t="s">
        <v>31</v>
      </c>
      <c r="G242">
        <f>IF(COUNTIFS((WeatherIncidents!$B$3:'WeatherIncidents'!$B$26),"&lt;="&amp;B242,WeatherIncidents!$C$3:'WeatherIncidents'!$C$26,"&gt;="&amp;B242)&gt;0,1,0)</f>
        <v>0</v>
      </c>
      <c r="H242">
        <f t="shared" si="4"/>
        <v>0</v>
      </c>
    </row>
    <row r="243" spans="1:8" x14ac:dyDescent="0.25">
      <c r="A243" s="3" t="s">
        <v>35</v>
      </c>
      <c r="B243" s="2">
        <v>40890.5625</v>
      </c>
      <c r="C243" s="3" t="s">
        <v>15</v>
      </c>
      <c r="D243" s="3" t="s">
        <v>15</v>
      </c>
      <c r="E243" s="3">
        <v>0</v>
      </c>
      <c r="F243" s="3" t="s">
        <v>31</v>
      </c>
      <c r="G243">
        <f>IF(COUNTIFS((WeatherIncidents!$B$3:'WeatherIncidents'!$B$26),"&lt;="&amp;B243,WeatherIncidents!$C$3:'WeatherIncidents'!$C$26,"&gt;="&amp;B243)&gt;0,1,0)</f>
        <v>0</v>
      </c>
      <c r="H243">
        <f t="shared" si="4"/>
        <v>0</v>
      </c>
    </row>
    <row r="244" spans="1:8" x14ac:dyDescent="0.25">
      <c r="A244" s="3" t="s">
        <v>35</v>
      </c>
      <c r="B244" s="2">
        <v>40929.539583333331</v>
      </c>
      <c r="C244" s="3" t="s">
        <v>33</v>
      </c>
      <c r="D244" s="3" t="s">
        <v>135</v>
      </c>
      <c r="E244" s="3">
        <v>0</v>
      </c>
      <c r="F244" s="3" t="s">
        <v>31</v>
      </c>
      <c r="G244">
        <f>IF(COUNTIFS((WeatherIncidents!$B$3:'WeatherIncidents'!$B$26),"&lt;="&amp;B244,WeatherIncidents!$C$3:'WeatherIncidents'!$C$26,"&gt;="&amp;B244)&gt;0,1,0)</f>
        <v>0</v>
      </c>
      <c r="H244">
        <f t="shared" si="4"/>
        <v>0</v>
      </c>
    </row>
    <row r="245" spans="1:8" x14ac:dyDescent="0.25">
      <c r="A245" s="3" t="s">
        <v>35</v>
      </c>
      <c r="B245" s="2">
        <v>40929.557638888888</v>
      </c>
      <c r="C245" s="3" t="s">
        <v>33</v>
      </c>
      <c r="D245" s="3" t="s">
        <v>135</v>
      </c>
      <c r="E245" s="3">
        <v>0</v>
      </c>
      <c r="F245" s="3" t="s">
        <v>31</v>
      </c>
      <c r="G245">
        <f>IF(COUNTIFS((WeatherIncidents!$B$3:'WeatherIncidents'!$B$26),"&lt;="&amp;B245,WeatherIncidents!$C$3:'WeatherIncidents'!$C$26,"&gt;="&amp;B245)&gt;0,1,0)</f>
        <v>0</v>
      </c>
      <c r="H245">
        <f t="shared" si="4"/>
        <v>0</v>
      </c>
    </row>
    <row r="246" spans="1:8" x14ac:dyDescent="0.25">
      <c r="A246" s="3" t="s">
        <v>35</v>
      </c>
      <c r="B246" s="2">
        <v>40929.586805555555</v>
      </c>
      <c r="C246" s="3" t="s">
        <v>33</v>
      </c>
      <c r="D246" s="3" t="s">
        <v>135</v>
      </c>
      <c r="E246" s="3">
        <v>0</v>
      </c>
      <c r="F246" s="3" t="s">
        <v>31</v>
      </c>
      <c r="G246">
        <f>IF(COUNTIFS((WeatherIncidents!$B$3:'WeatherIncidents'!$B$26),"&lt;="&amp;B246,WeatherIncidents!$C$3:'WeatherIncidents'!$C$26,"&gt;="&amp;B246)&gt;0,1,0)</f>
        <v>0</v>
      </c>
      <c r="H246">
        <f t="shared" si="4"/>
        <v>0</v>
      </c>
    </row>
    <row r="247" spans="1:8" hidden="1" x14ac:dyDescent="0.25">
      <c r="A247" s="3" t="s">
        <v>35</v>
      </c>
      <c r="B247" s="2">
        <v>40929.593055555553</v>
      </c>
      <c r="C247" s="3" t="s">
        <v>33</v>
      </c>
      <c r="D247" s="3" t="s">
        <v>135</v>
      </c>
      <c r="E247" s="3">
        <v>0</v>
      </c>
      <c r="F247" s="3" t="s">
        <v>31</v>
      </c>
      <c r="G247">
        <f>IF(COUNTIFS((WeatherIncidents!$B$3:'WeatherIncidents'!$B$26),"&lt;="&amp;B247,WeatherIncidents!$C$3:'WeatherIncidents'!$C$26,"&gt;="&amp;B247)&gt;0,1,0)</f>
        <v>0</v>
      </c>
      <c r="H247">
        <f t="shared" si="4"/>
        <v>1</v>
      </c>
    </row>
    <row r="248" spans="1:8" hidden="1" x14ac:dyDescent="0.25">
      <c r="A248" s="3" t="s">
        <v>35</v>
      </c>
      <c r="B248" s="2">
        <v>40929.597222222219</v>
      </c>
      <c r="C248" s="3" t="s">
        <v>33</v>
      </c>
      <c r="D248" s="3" t="s">
        <v>135</v>
      </c>
      <c r="E248" s="3">
        <v>0</v>
      </c>
      <c r="F248" s="3" t="s">
        <v>31</v>
      </c>
      <c r="G248">
        <f>IF(COUNTIFS((WeatherIncidents!$B$3:'WeatherIncidents'!$B$26),"&lt;="&amp;B248,WeatherIncidents!$C$3:'WeatherIncidents'!$C$26,"&gt;="&amp;B248)&gt;0,1,0)</f>
        <v>0</v>
      </c>
      <c r="H248">
        <f t="shared" si="4"/>
        <v>1</v>
      </c>
    </row>
    <row r="249" spans="1:8" hidden="1" x14ac:dyDescent="0.25">
      <c r="A249" s="3" t="s">
        <v>35</v>
      </c>
      <c r="B249" s="2">
        <v>40929.597916666666</v>
      </c>
      <c r="C249" s="3" t="s">
        <v>33</v>
      </c>
      <c r="D249" s="3" t="s">
        <v>37</v>
      </c>
      <c r="E249" s="3">
        <v>0</v>
      </c>
      <c r="F249" s="3" t="s">
        <v>31</v>
      </c>
      <c r="G249">
        <f>IF(COUNTIFS((WeatherIncidents!$B$3:'WeatherIncidents'!$B$26),"&lt;="&amp;B249,WeatherIncidents!$C$3:'WeatherIncidents'!$C$26,"&gt;="&amp;B249)&gt;0,1,0)</f>
        <v>0</v>
      </c>
      <c r="H249">
        <f t="shared" si="4"/>
        <v>1</v>
      </c>
    </row>
    <row r="250" spans="1:8" x14ac:dyDescent="0.25">
      <c r="A250" s="3" t="s">
        <v>35</v>
      </c>
      <c r="B250" s="2">
        <v>40974.866666666669</v>
      </c>
      <c r="C250" s="3" t="s">
        <v>15</v>
      </c>
      <c r="D250" s="3" t="s">
        <v>15</v>
      </c>
      <c r="E250" s="3">
        <v>0</v>
      </c>
      <c r="F250" s="3" t="s">
        <v>31</v>
      </c>
      <c r="G250">
        <f>IF(COUNTIFS((WeatherIncidents!$B$3:'WeatherIncidents'!$B$26),"&lt;="&amp;B250,WeatherIncidents!$C$3:'WeatherIncidents'!$C$26,"&gt;="&amp;B250)&gt;0,1,0)</f>
        <v>0</v>
      </c>
      <c r="H250">
        <f t="shared" si="4"/>
        <v>0</v>
      </c>
    </row>
    <row r="251" spans="1:8" x14ac:dyDescent="0.25">
      <c r="A251" s="3" t="s">
        <v>35</v>
      </c>
      <c r="B251" s="2">
        <v>41161.853472222225</v>
      </c>
      <c r="C251" s="3" t="s">
        <v>33</v>
      </c>
      <c r="D251" s="3" t="s">
        <v>37</v>
      </c>
      <c r="E251" s="3">
        <v>0</v>
      </c>
      <c r="F251" s="3" t="s">
        <v>31</v>
      </c>
      <c r="G251">
        <f>IF(COUNTIFS((WeatherIncidents!$B$3:'WeatherIncidents'!$B$26),"&lt;="&amp;B251,WeatherIncidents!$C$3:'WeatherIncidents'!$C$26,"&gt;="&amp;B251)&gt;0,1,0)</f>
        <v>0</v>
      </c>
      <c r="H251">
        <f t="shared" si="4"/>
        <v>0</v>
      </c>
    </row>
    <row r="252" spans="1:8" x14ac:dyDescent="0.25">
      <c r="A252" s="3" t="s">
        <v>35</v>
      </c>
      <c r="B252" s="2">
        <v>41326.649305555555</v>
      </c>
      <c r="C252" s="3" t="s">
        <v>15</v>
      </c>
      <c r="D252" s="3" t="s">
        <v>15</v>
      </c>
      <c r="E252" s="3">
        <v>0</v>
      </c>
      <c r="F252" s="3" t="s">
        <v>31</v>
      </c>
      <c r="G252">
        <f>IF(COUNTIFS((WeatherIncidents!$B$3:'WeatherIncidents'!$B$26),"&lt;="&amp;B252,WeatherIncidents!$C$3:'WeatherIncidents'!$C$26,"&gt;="&amp;B252)&gt;0,1,0)</f>
        <v>0</v>
      </c>
      <c r="H252">
        <f t="shared" si="4"/>
        <v>0</v>
      </c>
    </row>
    <row r="253" spans="1:8" x14ac:dyDescent="0.25">
      <c r="A253" s="3" t="s">
        <v>35</v>
      </c>
      <c r="B253" s="2">
        <v>41372.343055555553</v>
      </c>
      <c r="C253" s="3" t="s">
        <v>33</v>
      </c>
      <c r="D253" s="3" t="s">
        <v>37</v>
      </c>
      <c r="E253" s="3">
        <v>0</v>
      </c>
      <c r="F253" s="3" t="s">
        <v>31</v>
      </c>
      <c r="G253">
        <f>IF(COUNTIFS((WeatherIncidents!$B$3:'WeatherIncidents'!$B$26),"&lt;="&amp;B253,WeatherIncidents!$C$3:'WeatherIncidents'!$C$26,"&gt;="&amp;B253)&gt;0,1,0)</f>
        <v>0</v>
      </c>
      <c r="H253">
        <f t="shared" si="4"/>
        <v>0</v>
      </c>
    </row>
    <row r="254" spans="1:8" x14ac:dyDescent="0.25">
      <c r="A254" s="3" t="s">
        <v>35</v>
      </c>
      <c r="B254" s="2">
        <v>41372.375</v>
      </c>
      <c r="C254" s="3" t="s">
        <v>33</v>
      </c>
      <c r="D254" s="3" t="s">
        <v>37</v>
      </c>
      <c r="E254" s="3">
        <v>0</v>
      </c>
      <c r="F254" s="3" t="s">
        <v>31</v>
      </c>
      <c r="G254">
        <f>IF(COUNTIFS((WeatherIncidents!$B$3:'WeatherIncidents'!$B$26),"&lt;="&amp;B254,WeatherIncidents!$C$3:'WeatherIncidents'!$C$26,"&gt;="&amp;B254)&gt;0,1,0)</f>
        <v>0</v>
      </c>
      <c r="H254">
        <f t="shared" si="4"/>
        <v>0</v>
      </c>
    </row>
    <row r="255" spans="1:8" hidden="1" x14ac:dyDescent="0.25">
      <c r="A255" s="3" t="s">
        <v>35</v>
      </c>
      <c r="B255" s="2">
        <v>41372.378472222219</v>
      </c>
      <c r="C255" s="3" t="s">
        <v>33</v>
      </c>
      <c r="D255" s="3" t="s">
        <v>37</v>
      </c>
      <c r="E255" s="3">
        <v>0</v>
      </c>
      <c r="F255" s="3" t="s">
        <v>31</v>
      </c>
      <c r="G255">
        <f>IF(COUNTIFS((WeatherIncidents!$B$3:'WeatherIncidents'!$B$26),"&lt;="&amp;B255,WeatherIncidents!$C$3:'WeatherIncidents'!$C$26,"&gt;="&amp;B255)&gt;0,1,0)</f>
        <v>0</v>
      </c>
      <c r="H255">
        <f t="shared" si="4"/>
        <v>1</v>
      </c>
    </row>
    <row r="256" spans="1:8" x14ac:dyDescent="0.25">
      <c r="A256" s="3" t="s">
        <v>35</v>
      </c>
      <c r="B256" s="2">
        <v>41615.984722222223</v>
      </c>
      <c r="C256" s="3" t="s">
        <v>7</v>
      </c>
      <c r="D256" s="3" t="s">
        <v>8</v>
      </c>
      <c r="E256" s="3">
        <v>0</v>
      </c>
      <c r="F256" s="3" t="s">
        <v>31</v>
      </c>
      <c r="G256">
        <f>IF(COUNTIFS((WeatherIncidents!$B$3:'WeatherIncidents'!$B$26),"&lt;="&amp;B256,WeatherIncidents!$C$3:'WeatherIncidents'!$C$26,"&gt;="&amp;B256)&gt;0,1,0)</f>
        <v>0</v>
      </c>
      <c r="H256">
        <f t="shared" si="4"/>
        <v>0</v>
      </c>
    </row>
    <row r="257" spans="1:8" x14ac:dyDescent="0.25">
      <c r="A257" s="3" t="s">
        <v>35</v>
      </c>
      <c r="B257" s="2">
        <v>41728.745833333334</v>
      </c>
      <c r="C257" s="3" t="s">
        <v>7</v>
      </c>
      <c r="D257" s="3" t="s">
        <v>8</v>
      </c>
      <c r="E257" s="3">
        <v>0</v>
      </c>
      <c r="F257" s="3" t="s">
        <v>31</v>
      </c>
      <c r="G257">
        <f>IF(COUNTIFS((WeatherIncidents!$B$3:'WeatherIncidents'!$B$26),"&lt;="&amp;B257,WeatherIncidents!$C$3:'WeatherIncidents'!$C$26,"&gt;="&amp;B257)&gt;0,1,0)</f>
        <v>0</v>
      </c>
      <c r="H257">
        <f t="shared" si="4"/>
        <v>0</v>
      </c>
    </row>
    <row r="258" spans="1:8" x14ac:dyDescent="0.25">
      <c r="A258" s="3" t="s">
        <v>35</v>
      </c>
      <c r="B258" s="2">
        <v>41728.814583333333</v>
      </c>
      <c r="C258" s="3" t="s">
        <v>15</v>
      </c>
      <c r="D258" s="3" t="s">
        <v>15</v>
      </c>
      <c r="E258" s="3">
        <v>0</v>
      </c>
      <c r="F258" s="3" t="s">
        <v>31</v>
      </c>
      <c r="G258">
        <f>IF(COUNTIFS((WeatherIncidents!$B$3:'WeatherIncidents'!$B$26),"&lt;="&amp;B258,WeatherIncidents!$C$3:'WeatherIncidents'!$C$26,"&gt;="&amp;B258)&gt;0,1,0)</f>
        <v>0</v>
      </c>
      <c r="H258">
        <f t="shared" si="4"/>
        <v>0</v>
      </c>
    </row>
    <row r="259" spans="1:8" x14ac:dyDescent="0.25">
      <c r="A259" s="3" t="s">
        <v>38</v>
      </c>
      <c r="B259" s="2">
        <v>38356.541666666664</v>
      </c>
      <c r="C259" s="3" t="s">
        <v>33</v>
      </c>
      <c r="D259" s="3" t="s">
        <v>37</v>
      </c>
      <c r="E259" s="3">
        <v>0</v>
      </c>
      <c r="F259" s="3" t="s">
        <v>39</v>
      </c>
      <c r="G259">
        <f>IF(COUNTIFS((WeatherIncidents!$B$3:'WeatherIncidents'!$B$26),"&lt;="&amp;B259,WeatherIncidents!$C$3:'WeatherIncidents'!$C$26,"&gt;="&amp;B259)&gt;0,1,0)</f>
        <v>0</v>
      </c>
      <c r="H259">
        <f t="shared" ref="H259:H322" si="5">IF(ABS(B259-B258)&lt;0.015,1,0)</f>
        <v>0</v>
      </c>
    </row>
    <row r="260" spans="1:8" x14ac:dyDescent="0.25">
      <c r="A260" s="3" t="s">
        <v>38</v>
      </c>
      <c r="B260" s="2">
        <v>38430.61041666667</v>
      </c>
      <c r="C260" s="3" t="s">
        <v>33</v>
      </c>
      <c r="D260" s="3" t="s">
        <v>135</v>
      </c>
      <c r="E260" s="3">
        <v>0</v>
      </c>
      <c r="F260" s="3" t="s">
        <v>39</v>
      </c>
      <c r="G260">
        <f>IF(COUNTIFS((WeatherIncidents!$B$3:'WeatherIncidents'!$B$26),"&lt;="&amp;B260,WeatherIncidents!$C$3:'WeatherIncidents'!$C$26,"&gt;="&amp;B260)&gt;0,1,0)</f>
        <v>0</v>
      </c>
      <c r="H260">
        <f t="shared" si="5"/>
        <v>0</v>
      </c>
    </row>
    <row r="261" spans="1:8" x14ac:dyDescent="0.25">
      <c r="A261" s="3" t="s">
        <v>38</v>
      </c>
      <c r="B261" s="2">
        <v>38609.425694444442</v>
      </c>
      <c r="C261" s="3" t="s">
        <v>7</v>
      </c>
      <c r="D261" s="3" t="s">
        <v>8</v>
      </c>
      <c r="E261" s="3">
        <v>0</v>
      </c>
      <c r="F261" s="3" t="s">
        <v>39</v>
      </c>
      <c r="G261">
        <f>IF(COUNTIFS((WeatherIncidents!$B$3:'WeatherIncidents'!$B$26),"&lt;="&amp;B261,WeatherIncidents!$C$3:'WeatherIncidents'!$C$26,"&gt;="&amp;B261)&gt;0,1,0)</f>
        <v>0</v>
      </c>
      <c r="H261">
        <f t="shared" si="5"/>
        <v>0</v>
      </c>
    </row>
    <row r="262" spans="1:8" x14ac:dyDescent="0.25">
      <c r="A262" s="3" t="s">
        <v>38</v>
      </c>
      <c r="B262" s="2">
        <v>38609.765972222223</v>
      </c>
      <c r="C262" s="3" t="s">
        <v>7</v>
      </c>
      <c r="D262" s="3" t="s">
        <v>8</v>
      </c>
      <c r="E262" s="3">
        <v>0</v>
      </c>
      <c r="F262" s="3" t="s">
        <v>39</v>
      </c>
      <c r="G262">
        <f>IF(COUNTIFS((WeatherIncidents!$B$3:'WeatherIncidents'!$B$26),"&lt;="&amp;B262,WeatherIncidents!$C$3:'WeatherIncidents'!$C$26,"&gt;="&amp;B262)&gt;0,1,0)</f>
        <v>0</v>
      </c>
      <c r="H262">
        <f t="shared" si="5"/>
        <v>0</v>
      </c>
    </row>
    <row r="263" spans="1:8" x14ac:dyDescent="0.25">
      <c r="A263" s="3" t="s">
        <v>38</v>
      </c>
      <c r="B263" s="2">
        <v>39412.4375</v>
      </c>
      <c r="C263" s="3" t="s">
        <v>7</v>
      </c>
      <c r="D263" s="3" t="s">
        <v>82</v>
      </c>
      <c r="E263" s="3">
        <v>0</v>
      </c>
      <c r="F263" s="3" t="s">
        <v>39</v>
      </c>
      <c r="G263">
        <f>IF(COUNTIFS((WeatherIncidents!$B$3:'WeatherIncidents'!$B$26),"&lt;="&amp;B263,WeatherIncidents!$C$3:'WeatherIncidents'!$C$26,"&gt;="&amp;B263)&gt;0,1,0)</f>
        <v>0</v>
      </c>
      <c r="H263">
        <f t="shared" si="5"/>
        <v>0</v>
      </c>
    </row>
    <row r="264" spans="1:8" x14ac:dyDescent="0.25">
      <c r="A264" s="3" t="s">
        <v>38</v>
      </c>
      <c r="B264" s="2">
        <v>39414.334722222222</v>
      </c>
      <c r="C264" s="3" t="s">
        <v>7</v>
      </c>
      <c r="D264" s="3" t="s">
        <v>82</v>
      </c>
      <c r="E264" s="3">
        <v>0</v>
      </c>
      <c r="F264" s="3" t="s">
        <v>39</v>
      </c>
      <c r="G264">
        <f>IF(COUNTIFS((WeatherIncidents!$B$3:'WeatherIncidents'!$B$26),"&lt;="&amp;B264,WeatherIncidents!$C$3:'WeatherIncidents'!$C$26,"&gt;="&amp;B264)&gt;0,1,0)</f>
        <v>0</v>
      </c>
      <c r="H264">
        <f t="shared" si="5"/>
        <v>0</v>
      </c>
    </row>
    <row r="265" spans="1:8" x14ac:dyDescent="0.25">
      <c r="A265" s="3" t="s">
        <v>38</v>
      </c>
      <c r="B265" s="2">
        <v>39414.365277777775</v>
      </c>
      <c r="C265" s="3" t="s">
        <v>33</v>
      </c>
      <c r="D265" s="3" t="s">
        <v>135</v>
      </c>
      <c r="E265" s="3">
        <v>0</v>
      </c>
      <c r="F265" s="3" t="s">
        <v>39</v>
      </c>
      <c r="G265">
        <f>IF(COUNTIFS((WeatherIncidents!$B$3:'WeatherIncidents'!$B$26),"&lt;="&amp;B265,WeatherIncidents!$C$3:'WeatherIncidents'!$C$26,"&gt;="&amp;B265)&gt;0,1,0)</f>
        <v>0</v>
      </c>
      <c r="H265">
        <f t="shared" si="5"/>
        <v>0</v>
      </c>
    </row>
    <row r="266" spans="1:8" x14ac:dyDescent="0.25">
      <c r="A266" s="3" t="s">
        <v>38</v>
      </c>
      <c r="B266" s="2">
        <v>39441.380555555559</v>
      </c>
      <c r="C266" s="3" t="s">
        <v>7</v>
      </c>
      <c r="D266" s="3" t="s">
        <v>82</v>
      </c>
      <c r="E266" s="3">
        <v>0</v>
      </c>
      <c r="F266" s="3" t="s">
        <v>39</v>
      </c>
      <c r="G266">
        <f>IF(COUNTIFS((WeatherIncidents!$B$3:'WeatherIncidents'!$B$26),"&lt;="&amp;B266,WeatherIncidents!$C$3:'WeatherIncidents'!$C$26,"&gt;="&amp;B266)&gt;0,1,0)</f>
        <v>0</v>
      </c>
      <c r="H266">
        <f t="shared" si="5"/>
        <v>0</v>
      </c>
    </row>
    <row r="267" spans="1:8" x14ac:dyDescent="0.25">
      <c r="A267" s="3" t="s">
        <v>38</v>
      </c>
      <c r="B267" s="2">
        <v>39447.652083333334</v>
      </c>
      <c r="C267" s="3" t="s">
        <v>33</v>
      </c>
      <c r="D267" s="3" t="s">
        <v>37</v>
      </c>
      <c r="E267" s="3">
        <v>0</v>
      </c>
      <c r="F267" s="3" t="s">
        <v>39</v>
      </c>
      <c r="G267">
        <f>IF(COUNTIFS((WeatherIncidents!$B$3:'WeatherIncidents'!$B$26),"&lt;="&amp;B267,WeatherIncidents!$C$3:'WeatherIncidents'!$C$26,"&gt;="&amp;B267)&gt;0,1,0)</f>
        <v>0</v>
      </c>
      <c r="H267">
        <f t="shared" si="5"/>
        <v>0</v>
      </c>
    </row>
    <row r="268" spans="1:8" x14ac:dyDescent="0.25">
      <c r="A268" s="3" t="s">
        <v>38</v>
      </c>
      <c r="B268" s="2">
        <v>39447.893055555556</v>
      </c>
      <c r="C268" s="3" t="s">
        <v>33</v>
      </c>
      <c r="D268" s="3" t="s">
        <v>37</v>
      </c>
      <c r="E268" s="3">
        <v>0</v>
      </c>
      <c r="F268" s="3" t="s">
        <v>39</v>
      </c>
      <c r="G268">
        <f>IF(COUNTIFS((WeatherIncidents!$B$3:'WeatherIncidents'!$B$26),"&lt;="&amp;B268,WeatherIncidents!$C$3:'WeatherIncidents'!$C$26,"&gt;="&amp;B268)&gt;0,1,0)</f>
        <v>0</v>
      </c>
      <c r="H268">
        <f t="shared" si="5"/>
        <v>0</v>
      </c>
    </row>
    <row r="269" spans="1:8" x14ac:dyDescent="0.25">
      <c r="A269" s="3" t="s">
        <v>38</v>
      </c>
      <c r="B269" s="2">
        <v>39448.29583333333</v>
      </c>
      <c r="C269" s="3" t="s">
        <v>33</v>
      </c>
      <c r="D269" s="3" t="s">
        <v>135</v>
      </c>
      <c r="E269" s="3">
        <v>0</v>
      </c>
      <c r="F269" s="3" t="s">
        <v>39</v>
      </c>
      <c r="G269">
        <f>IF(COUNTIFS((WeatherIncidents!$B$3:'WeatherIncidents'!$B$26),"&lt;="&amp;B269,WeatherIncidents!$C$3:'WeatherIncidents'!$C$26,"&gt;="&amp;B269)&gt;0,1,0)</f>
        <v>1</v>
      </c>
      <c r="H269">
        <f t="shared" si="5"/>
        <v>0</v>
      </c>
    </row>
    <row r="270" spans="1:8" x14ac:dyDescent="0.25">
      <c r="A270" s="3" t="s">
        <v>38</v>
      </c>
      <c r="B270" s="2">
        <v>39450.479166666664</v>
      </c>
      <c r="C270" s="3" t="s">
        <v>7</v>
      </c>
      <c r="D270" s="3" t="s">
        <v>82</v>
      </c>
      <c r="E270" s="3">
        <v>0</v>
      </c>
      <c r="F270" s="3" t="s">
        <v>39</v>
      </c>
      <c r="G270">
        <f>IF(COUNTIFS((WeatherIncidents!$B$3:'WeatherIncidents'!$B$26),"&lt;="&amp;B270,WeatherIncidents!$C$3:'WeatherIncidents'!$C$26,"&gt;="&amp;B270)&gt;0,1,0)</f>
        <v>0</v>
      </c>
      <c r="H270">
        <f t="shared" si="5"/>
        <v>0</v>
      </c>
    </row>
    <row r="271" spans="1:8" x14ac:dyDescent="0.25">
      <c r="A271" s="3" t="s">
        <v>38</v>
      </c>
      <c r="B271" s="2">
        <v>39584.368750000001</v>
      </c>
      <c r="C271" s="3" t="s">
        <v>15</v>
      </c>
      <c r="D271" s="3" t="s">
        <v>15</v>
      </c>
      <c r="E271" s="3">
        <v>0</v>
      </c>
      <c r="F271" s="3" t="s">
        <v>39</v>
      </c>
      <c r="G271">
        <f>IF(COUNTIFS((WeatherIncidents!$B$3:'WeatherIncidents'!$B$26),"&lt;="&amp;B271,WeatherIncidents!$C$3:'WeatherIncidents'!$C$26,"&gt;="&amp;B271)&gt;0,1,0)</f>
        <v>0</v>
      </c>
      <c r="H271">
        <f t="shared" si="5"/>
        <v>0</v>
      </c>
    </row>
    <row r="272" spans="1:8" x14ac:dyDescent="0.25">
      <c r="A272" s="3" t="s">
        <v>38</v>
      </c>
      <c r="B272" s="2">
        <v>39597.861805555556</v>
      </c>
      <c r="C272" s="3" t="s">
        <v>15</v>
      </c>
      <c r="D272" s="3" t="s">
        <v>15</v>
      </c>
      <c r="E272" s="3">
        <v>0</v>
      </c>
      <c r="F272" s="3" t="s">
        <v>39</v>
      </c>
      <c r="G272">
        <f>IF(COUNTIFS((WeatherIncidents!$B$3:'WeatherIncidents'!$B$26),"&lt;="&amp;B272,WeatherIncidents!$C$3:'WeatherIncidents'!$C$26,"&gt;="&amp;B272)&gt;0,1,0)</f>
        <v>0</v>
      </c>
      <c r="H272">
        <f t="shared" si="5"/>
        <v>0</v>
      </c>
    </row>
    <row r="273" spans="1:8" x14ac:dyDescent="0.25">
      <c r="A273" s="3" t="s">
        <v>38</v>
      </c>
      <c r="B273" s="2">
        <v>39767.458333333336</v>
      </c>
      <c r="C273" s="3" t="s">
        <v>33</v>
      </c>
      <c r="D273" s="3" t="s">
        <v>135</v>
      </c>
      <c r="E273" s="3">
        <v>0</v>
      </c>
      <c r="F273" s="3" t="s">
        <v>39</v>
      </c>
      <c r="G273">
        <f>IF(COUNTIFS((WeatherIncidents!$B$3:'WeatherIncidents'!$B$26),"&lt;="&amp;B273,WeatherIncidents!$C$3:'WeatherIncidents'!$C$26,"&gt;="&amp;B273)&gt;0,1,0)</f>
        <v>0</v>
      </c>
      <c r="H273">
        <f t="shared" si="5"/>
        <v>0</v>
      </c>
    </row>
    <row r="274" spans="1:8" x14ac:dyDescent="0.25">
      <c r="A274" s="3" t="s">
        <v>38</v>
      </c>
      <c r="B274" s="2">
        <v>39799.410416666666</v>
      </c>
      <c r="C274" s="3" t="s">
        <v>33</v>
      </c>
      <c r="D274" s="3" t="s">
        <v>37</v>
      </c>
      <c r="E274" s="3">
        <v>0</v>
      </c>
      <c r="F274" s="3" t="s">
        <v>39</v>
      </c>
      <c r="G274">
        <f>IF(COUNTIFS((WeatherIncidents!$B$3:'WeatherIncidents'!$B$26),"&lt;="&amp;B274,WeatherIncidents!$C$3:'WeatherIncidents'!$C$26,"&gt;="&amp;B274)&gt;0,1,0)</f>
        <v>0</v>
      </c>
      <c r="H274">
        <f t="shared" si="5"/>
        <v>0</v>
      </c>
    </row>
    <row r="275" spans="1:8" x14ac:dyDescent="0.25">
      <c r="A275" s="3" t="s">
        <v>38</v>
      </c>
      <c r="B275" s="2">
        <v>39799.465277777781</v>
      </c>
      <c r="C275" s="3" t="s">
        <v>33</v>
      </c>
      <c r="D275" s="3" t="s">
        <v>37</v>
      </c>
      <c r="E275" s="3">
        <v>0</v>
      </c>
      <c r="F275" s="3" t="s">
        <v>39</v>
      </c>
      <c r="G275">
        <f>IF(COUNTIFS((WeatherIncidents!$B$3:'WeatherIncidents'!$B$26),"&lt;="&amp;B275,WeatherIncidents!$C$3:'WeatherIncidents'!$C$26,"&gt;="&amp;B275)&gt;0,1,0)</f>
        <v>0</v>
      </c>
      <c r="H275">
        <f t="shared" si="5"/>
        <v>0</v>
      </c>
    </row>
    <row r="276" spans="1:8" hidden="1" x14ac:dyDescent="0.25">
      <c r="A276" s="3" t="s">
        <v>38</v>
      </c>
      <c r="B276" s="2">
        <v>39799.46875</v>
      </c>
      <c r="C276" s="3" t="s">
        <v>33</v>
      </c>
      <c r="D276" s="3" t="s">
        <v>37</v>
      </c>
      <c r="E276" s="3">
        <v>0</v>
      </c>
      <c r="F276" s="3" t="s">
        <v>39</v>
      </c>
      <c r="G276">
        <f>IF(COUNTIFS((WeatherIncidents!$B$3:'WeatherIncidents'!$B$26),"&lt;="&amp;B276,WeatherIncidents!$C$3:'WeatherIncidents'!$C$26,"&gt;="&amp;B276)&gt;0,1,0)</f>
        <v>0</v>
      </c>
      <c r="H276">
        <f t="shared" si="5"/>
        <v>1</v>
      </c>
    </row>
    <row r="277" spans="1:8" hidden="1" x14ac:dyDescent="0.25">
      <c r="A277" s="3" t="s">
        <v>38</v>
      </c>
      <c r="B277" s="2">
        <v>39799.472222222219</v>
      </c>
      <c r="C277" s="3" t="s">
        <v>33</v>
      </c>
      <c r="D277" s="3" t="s">
        <v>37</v>
      </c>
      <c r="E277" s="3">
        <v>0</v>
      </c>
      <c r="F277" s="3" t="s">
        <v>39</v>
      </c>
      <c r="G277">
        <f>IF(COUNTIFS((WeatherIncidents!$B$3:'WeatherIncidents'!$B$26),"&lt;="&amp;B277,WeatherIncidents!$C$3:'WeatherIncidents'!$C$26,"&gt;="&amp;B277)&gt;0,1,0)</f>
        <v>0</v>
      </c>
      <c r="H277">
        <f t="shared" si="5"/>
        <v>1</v>
      </c>
    </row>
    <row r="278" spans="1:8" hidden="1" x14ac:dyDescent="0.25">
      <c r="A278" s="3" t="s">
        <v>38</v>
      </c>
      <c r="B278" s="2">
        <v>39799.475694444445</v>
      </c>
      <c r="C278" s="3" t="s">
        <v>33</v>
      </c>
      <c r="D278" s="3" t="s">
        <v>37</v>
      </c>
      <c r="E278" s="3">
        <v>0</v>
      </c>
      <c r="F278" s="3" t="s">
        <v>39</v>
      </c>
      <c r="G278">
        <f>IF(COUNTIFS((WeatherIncidents!$B$3:'WeatherIncidents'!$B$26),"&lt;="&amp;B278,WeatherIncidents!$C$3:'WeatherIncidents'!$C$26,"&gt;="&amp;B278)&gt;0,1,0)</f>
        <v>0</v>
      </c>
      <c r="H278">
        <f t="shared" si="5"/>
        <v>1</v>
      </c>
    </row>
    <row r="279" spans="1:8" hidden="1" x14ac:dyDescent="0.25">
      <c r="A279" s="3" t="s">
        <v>38</v>
      </c>
      <c r="B279" s="2">
        <v>39799.479166666664</v>
      </c>
      <c r="C279" s="3" t="s">
        <v>33</v>
      </c>
      <c r="D279" s="3" t="s">
        <v>37</v>
      </c>
      <c r="E279" s="3">
        <v>0</v>
      </c>
      <c r="F279" s="3" t="s">
        <v>39</v>
      </c>
      <c r="G279">
        <f>IF(COUNTIFS((WeatherIncidents!$B$3:'WeatherIncidents'!$B$26),"&lt;="&amp;B279,WeatherIncidents!$C$3:'WeatherIncidents'!$C$26,"&gt;="&amp;B279)&gt;0,1,0)</f>
        <v>0</v>
      </c>
      <c r="H279">
        <f t="shared" si="5"/>
        <v>1</v>
      </c>
    </row>
    <row r="280" spans="1:8" hidden="1" x14ac:dyDescent="0.25">
      <c r="A280" s="3" t="s">
        <v>38</v>
      </c>
      <c r="B280" s="2">
        <v>39799.484027777777</v>
      </c>
      <c r="C280" s="3" t="s">
        <v>33</v>
      </c>
      <c r="D280" s="3" t="s">
        <v>37</v>
      </c>
      <c r="E280" s="3">
        <v>0</v>
      </c>
      <c r="F280" s="3" t="s">
        <v>39</v>
      </c>
      <c r="G280">
        <f>IF(COUNTIFS((WeatherIncidents!$B$3:'WeatherIncidents'!$B$26),"&lt;="&amp;B280,WeatherIncidents!$C$3:'WeatherIncidents'!$C$26,"&gt;="&amp;B280)&gt;0,1,0)</f>
        <v>0</v>
      </c>
      <c r="H280">
        <f t="shared" si="5"/>
        <v>1</v>
      </c>
    </row>
    <row r="281" spans="1:8" x14ac:dyDescent="0.25">
      <c r="A281" s="3" t="s">
        <v>38</v>
      </c>
      <c r="B281" s="2">
        <v>40197.604861111111</v>
      </c>
      <c r="C281" s="3" t="s">
        <v>33</v>
      </c>
      <c r="D281" s="3" t="s">
        <v>37</v>
      </c>
      <c r="E281" s="3">
        <v>0</v>
      </c>
      <c r="F281" s="3" t="s">
        <v>39</v>
      </c>
      <c r="G281">
        <f>IF(COUNTIFS((WeatherIncidents!$B$3:'WeatherIncidents'!$B$26),"&lt;="&amp;B281,WeatherIncidents!$C$3:'WeatherIncidents'!$C$26,"&gt;="&amp;B281)&gt;0,1,0)</f>
        <v>0</v>
      </c>
      <c r="H281">
        <f t="shared" si="5"/>
        <v>0</v>
      </c>
    </row>
    <row r="282" spans="1:8" x14ac:dyDescent="0.25">
      <c r="A282" s="3" t="s">
        <v>38</v>
      </c>
      <c r="B282" s="2">
        <v>40197.769444444442</v>
      </c>
      <c r="C282" s="3" t="s">
        <v>33</v>
      </c>
      <c r="D282" s="3" t="s">
        <v>135</v>
      </c>
      <c r="E282" s="3">
        <v>0</v>
      </c>
      <c r="F282" s="3" t="s">
        <v>39</v>
      </c>
      <c r="G282">
        <f>IF(COUNTIFS((WeatherIncidents!$B$3:'WeatherIncidents'!$B$26),"&lt;="&amp;B282,WeatherIncidents!$C$3:'WeatherIncidents'!$C$26,"&gt;="&amp;B282)&gt;0,1,0)</f>
        <v>0</v>
      </c>
      <c r="H282">
        <f t="shared" si="5"/>
        <v>0</v>
      </c>
    </row>
    <row r="283" spans="1:8" x14ac:dyDescent="0.25">
      <c r="A283" s="3" t="s">
        <v>38</v>
      </c>
      <c r="B283" s="2">
        <v>40239.240972222222</v>
      </c>
      <c r="C283" s="3" t="s">
        <v>15</v>
      </c>
      <c r="D283" s="3" t="s">
        <v>15</v>
      </c>
      <c r="E283" s="3">
        <v>0</v>
      </c>
      <c r="F283" s="3" t="s">
        <v>39</v>
      </c>
      <c r="G283">
        <f>IF(COUNTIFS((WeatherIncidents!$B$3:'WeatherIncidents'!$B$26),"&lt;="&amp;B283,WeatherIncidents!$C$3:'WeatherIncidents'!$C$26,"&gt;="&amp;B283)&gt;0,1,0)</f>
        <v>0</v>
      </c>
      <c r="H283">
        <f t="shared" si="5"/>
        <v>0</v>
      </c>
    </row>
    <row r="284" spans="1:8" x14ac:dyDescent="0.25">
      <c r="A284" s="3" t="s">
        <v>38</v>
      </c>
      <c r="B284" s="2">
        <v>40262.499305555553</v>
      </c>
      <c r="C284" s="3" t="s">
        <v>15</v>
      </c>
      <c r="D284" s="3" t="s">
        <v>15</v>
      </c>
      <c r="E284" s="3">
        <v>0</v>
      </c>
      <c r="F284" s="3" t="s">
        <v>39</v>
      </c>
      <c r="G284">
        <f>IF(COUNTIFS((WeatherIncidents!$B$3:'WeatherIncidents'!$B$26),"&lt;="&amp;B284,WeatherIncidents!$C$3:'WeatherIncidents'!$C$26,"&gt;="&amp;B284)&gt;0,1,0)</f>
        <v>0</v>
      </c>
      <c r="H284">
        <f t="shared" si="5"/>
        <v>0</v>
      </c>
    </row>
    <row r="285" spans="1:8" x14ac:dyDescent="0.25">
      <c r="A285" s="3" t="s">
        <v>38</v>
      </c>
      <c r="B285" s="2">
        <v>40422.438888888886</v>
      </c>
      <c r="C285" s="3" t="s">
        <v>15</v>
      </c>
      <c r="D285" s="3" t="s">
        <v>15</v>
      </c>
      <c r="E285" s="3">
        <v>0</v>
      </c>
      <c r="F285" s="3" t="s">
        <v>39</v>
      </c>
      <c r="G285">
        <f>IF(COUNTIFS((WeatherIncidents!$B$3:'WeatherIncidents'!$B$26),"&lt;="&amp;B285,WeatherIncidents!$C$3:'WeatherIncidents'!$C$26,"&gt;="&amp;B285)&gt;0,1,0)</f>
        <v>0</v>
      </c>
      <c r="H285">
        <f t="shared" si="5"/>
        <v>0</v>
      </c>
    </row>
    <row r="286" spans="1:8" x14ac:dyDescent="0.25">
      <c r="A286" s="3" t="s">
        <v>38</v>
      </c>
      <c r="B286" s="2">
        <v>40451.568055555559</v>
      </c>
      <c r="C286" s="3" t="s">
        <v>33</v>
      </c>
      <c r="D286" s="3" t="s">
        <v>135</v>
      </c>
      <c r="E286" s="3">
        <v>0</v>
      </c>
      <c r="F286" s="3" t="s">
        <v>39</v>
      </c>
      <c r="G286">
        <f>IF(COUNTIFS((WeatherIncidents!$B$3:'WeatherIncidents'!$B$26),"&lt;="&amp;B286,WeatherIncidents!$C$3:'WeatherIncidents'!$C$26,"&gt;="&amp;B286)&gt;0,1,0)</f>
        <v>0</v>
      </c>
      <c r="H286">
        <f t="shared" si="5"/>
        <v>0</v>
      </c>
    </row>
    <row r="287" spans="1:8" x14ac:dyDescent="0.25">
      <c r="A287" s="3" t="s">
        <v>38</v>
      </c>
      <c r="B287" s="2">
        <v>40451.736111111109</v>
      </c>
      <c r="C287" s="3" t="s">
        <v>33</v>
      </c>
      <c r="D287" s="3" t="s">
        <v>135</v>
      </c>
      <c r="E287" s="3">
        <v>0</v>
      </c>
      <c r="F287" s="3" t="s">
        <v>39</v>
      </c>
      <c r="G287">
        <f>IF(COUNTIFS((WeatherIncidents!$B$3:'WeatherIncidents'!$B$26),"&lt;="&amp;B287,WeatherIncidents!$C$3:'WeatherIncidents'!$C$26,"&gt;="&amp;B287)&gt;0,1,0)</f>
        <v>0</v>
      </c>
      <c r="H287">
        <f t="shared" si="5"/>
        <v>0</v>
      </c>
    </row>
    <row r="288" spans="1:8" x14ac:dyDescent="0.25">
      <c r="A288" s="3" t="s">
        <v>38</v>
      </c>
      <c r="B288" s="2">
        <v>40580.269444444442</v>
      </c>
      <c r="C288" s="3" t="s">
        <v>15</v>
      </c>
      <c r="D288" s="3" t="s">
        <v>15</v>
      </c>
      <c r="E288" s="3">
        <v>0</v>
      </c>
      <c r="F288" s="3" t="s">
        <v>39</v>
      </c>
      <c r="G288">
        <f>IF(COUNTIFS((WeatherIncidents!$B$3:'WeatherIncidents'!$B$26),"&lt;="&amp;B288,WeatherIncidents!$C$3:'WeatherIncidents'!$C$26,"&gt;="&amp;B288)&gt;0,1,0)</f>
        <v>0</v>
      </c>
      <c r="H288">
        <f t="shared" si="5"/>
        <v>0</v>
      </c>
    </row>
    <row r="289" spans="1:8" x14ac:dyDescent="0.25">
      <c r="A289" s="3" t="s">
        <v>38</v>
      </c>
      <c r="B289" s="2">
        <v>40919.285416666666</v>
      </c>
      <c r="C289" s="3" t="s">
        <v>15</v>
      </c>
      <c r="D289" s="3" t="s">
        <v>15</v>
      </c>
      <c r="E289" s="3">
        <v>0</v>
      </c>
      <c r="F289" s="3" t="s">
        <v>39</v>
      </c>
      <c r="G289">
        <f>IF(COUNTIFS((WeatherIncidents!$B$3:'WeatherIncidents'!$B$26),"&lt;="&amp;B289,WeatherIncidents!$C$3:'WeatherIncidents'!$C$26,"&gt;="&amp;B289)&gt;0,1,0)</f>
        <v>0</v>
      </c>
      <c r="H289">
        <f t="shared" si="5"/>
        <v>0</v>
      </c>
    </row>
    <row r="290" spans="1:8" x14ac:dyDescent="0.25">
      <c r="A290" s="3" t="s">
        <v>38</v>
      </c>
      <c r="B290" s="2">
        <v>41032.622916666667</v>
      </c>
      <c r="C290" s="3" t="s">
        <v>15</v>
      </c>
      <c r="D290" s="3" t="s">
        <v>15</v>
      </c>
      <c r="E290" s="3">
        <v>0</v>
      </c>
      <c r="F290" s="3" t="s">
        <v>39</v>
      </c>
      <c r="G290">
        <f>IF(COUNTIFS((WeatherIncidents!$B$3:'WeatherIncidents'!$B$26),"&lt;="&amp;B290,WeatherIncidents!$C$3:'WeatherIncidents'!$C$26,"&gt;="&amp;B290)&gt;0,1,0)</f>
        <v>0</v>
      </c>
      <c r="H290">
        <f t="shared" si="5"/>
        <v>0</v>
      </c>
    </row>
    <row r="291" spans="1:8" x14ac:dyDescent="0.25">
      <c r="A291" s="3" t="s">
        <v>38</v>
      </c>
      <c r="B291" s="2">
        <v>41058.405555555553</v>
      </c>
      <c r="C291" s="3" t="s">
        <v>7</v>
      </c>
      <c r="D291" s="3" t="s">
        <v>8</v>
      </c>
      <c r="E291" s="3">
        <v>0</v>
      </c>
      <c r="F291" s="3" t="s">
        <v>39</v>
      </c>
      <c r="G291">
        <f>IF(COUNTIFS((WeatherIncidents!$B$3:'WeatherIncidents'!$B$26),"&lt;="&amp;B291,WeatherIncidents!$C$3:'WeatherIncidents'!$C$26,"&gt;="&amp;B291)&gt;0,1,0)</f>
        <v>0</v>
      </c>
      <c r="H291">
        <f t="shared" si="5"/>
        <v>0</v>
      </c>
    </row>
    <row r="292" spans="1:8" x14ac:dyDescent="0.25">
      <c r="A292" s="3" t="s">
        <v>38</v>
      </c>
      <c r="B292" s="2">
        <v>41106.518055555556</v>
      </c>
      <c r="C292" s="3" t="s">
        <v>15</v>
      </c>
      <c r="D292" s="3" t="s">
        <v>15</v>
      </c>
      <c r="E292" s="3">
        <v>0</v>
      </c>
      <c r="F292" s="3" t="s">
        <v>39</v>
      </c>
      <c r="G292">
        <f>IF(COUNTIFS((WeatherIncidents!$B$3:'WeatherIncidents'!$B$26),"&lt;="&amp;B292,WeatherIncidents!$C$3:'WeatherIncidents'!$C$26,"&gt;="&amp;B292)&gt;0,1,0)</f>
        <v>0</v>
      </c>
      <c r="H292">
        <f t="shared" si="5"/>
        <v>0</v>
      </c>
    </row>
    <row r="293" spans="1:8" x14ac:dyDescent="0.25">
      <c r="A293" s="3" t="s">
        <v>38</v>
      </c>
      <c r="B293" s="2">
        <v>41286.683333333334</v>
      </c>
      <c r="C293" s="3" t="s">
        <v>15</v>
      </c>
      <c r="D293" s="3" t="s">
        <v>15</v>
      </c>
      <c r="E293" s="3">
        <v>0</v>
      </c>
      <c r="F293" s="3" t="s">
        <v>39</v>
      </c>
      <c r="G293">
        <f>IF(COUNTIFS((WeatherIncidents!$B$3:'WeatherIncidents'!$B$26),"&lt;="&amp;B293,WeatherIncidents!$C$3:'WeatherIncidents'!$C$26,"&gt;="&amp;B293)&gt;0,1,0)</f>
        <v>0</v>
      </c>
      <c r="H293">
        <f t="shared" si="5"/>
        <v>0</v>
      </c>
    </row>
    <row r="294" spans="1:8" x14ac:dyDescent="0.25">
      <c r="A294" s="3" t="s">
        <v>38</v>
      </c>
      <c r="B294" s="2">
        <v>41397.238194444442</v>
      </c>
      <c r="C294" s="3" t="s">
        <v>15</v>
      </c>
      <c r="D294" s="3" t="s">
        <v>15</v>
      </c>
      <c r="E294" s="3">
        <v>0</v>
      </c>
      <c r="F294" s="3" t="s">
        <v>39</v>
      </c>
      <c r="G294">
        <f>IF(COUNTIFS((WeatherIncidents!$B$3:'WeatherIncidents'!$B$26),"&lt;="&amp;B294,WeatherIncidents!$C$3:'WeatherIncidents'!$C$26,"&gt;="&amp;B294)&gt;0,1,0)</f>
        <v>0</v>
      </c>
      <c r="H294">
        <f t="shared" si="5"/>
        <v>0</v>
      </c>
    </row>
    <row r="295" spans="1:8" x14ac:dyDescent="0.25">
      <c r="A295" s="3" t="s">
        <v>38</v>
      </c>
      <c r="B295" s="2">
        <v>41735.337500000001</v>
      </c>
      <c r="C295" s="3" t="s">
        <v>15</v>
      </c>
      <c r="D295" s="3" t="s">
        <v>15</v>
      </c>
      <c r="E295" s="3">
        <v>0</v>
      </c>
      <c r="F295" s="3" t="s">
        <v>39</v>
      </c>
      <c r="G295">
        <f>IF(COUNTIFS((WeatherIncidents!$B$3:'WeatherIncidents'!$B$26),"&lt;="&amp;B295,WeatherIncidents!$C$3:'WeatherIncidents'!$C$26,"&gt;="&amp;B295)&gt;0,1,0)</f>
        <v>0</v>
      </c>
      <c r="H295">
        <f t="shared" si="5"/>
        <v>0</v>
      </c>
    </row>
    <row r="296" spans="1:8" x14ac:dyDescent="0.25">
      <c r="A296" s="3" t="s">
        <v>38</v>
      </c>
      <c r="B296" s="2">
        <v>41972.22152777778</v>
      </c>
      <c r="C296" s="3" t="s">
        <v>15</v>
      </c>
      <c r="D296" s="3" t="s">
        <v>15</v>
      </c>
      <c r="E296" s="3">
        <v>0</v>
      </c>
      <c r="F296" s="3" t="s">
        <v>39</v>
      </c>
      <c r="G296">
        <f>IF(COUNTIFS((WeatherIncidents!$B$3:'WeatherIncidents'!$B$26),"&lt;="&amp;B296,WeatherIncidents!$C$3:'WeatherIncidents'!$C$26,"&gt;="&amp;B296)&gt;0,1,0)</f>
        <v>0</v>
      </c>
      <c r="H296">
        <f t="shared" si="5"/>
        <v>0</v>
      </c>
    </row>
    <row r="297" spans="1:8" x14ac:dyDescent="0.25">
      <c r="A297" s="3" t="s">
        <v>38</v>
      </c>
      <c r="B297" s="2">
        <v>41972.967361111114</v>
      </c>
      <c r="C297" s="3" t="s">
        <v>15</v>
      </c>
      <c r="D297" s="3" t="s">
        <v>15</v>
      </c>
      <c r="E297" s="3">
        <v>0</v>
      </c>
      <c r="F297" s="3" t="s">
        <v>39</v>
      </c>
      <c r="G297">
        <f>IF(COUNTIFS((WeatherIncidents!$B$3:'WeatherIncidents'!$B$26),"&lt;="&amp;B297,WeatherIncidents!$C$3:'WeatherIncidents'!$C$26,"&gt;="&amp;B297)&gt;0,1,0)</f>
        <v>0</v>
      </c>
      <c r="H297">
        <f t="shared" si="5"/>
        <v>0</v>
      </c>
    </row>
    <row r="298" spans="1:8" x14ac:dyDescent="0.25">
      <c r="A298" s="3" t="s">
        <v>38</v>
      </c>
      <c r="B298" s="2">
        <v>41985.334027777775</v>
      </c>
      <c r="C298" s="3" t="s">
        <v>33</v>
      </c>
      <c r="D298" s="3" t="s">
        <v>135</v>
      </c>
      <c r="E298" s="3">
        <v>0</v>
      </c>
      <c r="F298" s="3" t="s">
        <v>39</v>
      </c>
      <c r="G298">
        <f>IF(COUNTIFS((WeatherIncidents!$B$3:'WeatherIncidents'!$B$26),"&lt;="&amp;B298,WeatherIncidents!$C$3:'WeatherIncidents'!$C$26,"&gt;="&amp;B298)&gt;0,1,0)</f>
        <v>0</v>
      </c>
      <c r="H298">
        <f t="shared" si="5"/>
        <v>0</v>
      </c>
    </row>
    <row r="299" spans="1:8" x14ac:dyDescent="0.25">
      <c r="A299" s="3" t="s">
        <v>38</v>
      </c>
      <c r="B299" s="2">
        <v>41999.218055555553</v>
      </c>
      <c r="C299" s="3" t="s">
        <v>7</v>
      </c>
      <c r="D299" s="3" t="s">
        <v>8</v>
      </c>
      <c r="E299" s="3">
        <v>0</v>
      </c>
      <c r="F299" s="3" t="s">
        <v>39</v>
      </c>
      <c r="G299">
        <f>IF(COUNTIFS((WeatherIncidents!$B$3:'WeatherIncidents'!$B$26),"&lt;="&amp;B299,WeatherIncidents!$C$3:'WeatherIncidents'!$C$26,"&gt;="&amp;B299)&gt;0,1,0)</f>
        <v>0</v>
      </c>
      <c r="H299">
        <f t="shared" si="5"/>
        <v>0</v>
      </c>
    </row>
    <row r="300" spans="1:8" x14ac:dyDescent="0.25">
      <c r="A300" s="3" t="s">
        <v>42</v>
      </c>
      <c r="B300" s="2">
        <v>38356.558333333334</v>
      </c>
      <c r="C300" s="3" t="s">
        <v>33</v>
      </c>
      <c r="D300" s="3" t="s">
        <v>37</v>
      </c>
      <c r="E300" s="3">
        <v>0</v>
      </c>
      <c r="F300" s="3" t="s">
        <v>39</v>
      </c>
      <c r="G300">
        <f>IF(COUNTIFS((WeatherIncidents!$B$3:'WeatherIncidents'!$B$26),"&lt;="&amp;B300,WeatherIncidents!$C$3:'WeatherIncidents'!$C$26,"&gt;="&amp;B300)&gt;0,1,0)</f>
        <v>0</v>
      </c>
      <c r="H300">
        <f t="shared" si="5"/>
        <v>0</v>
      </c>
    </row>
    <row r="301" spans="1:8" x14ac:dyDescent="0.25">
      <c r="A301" s="3" t="s">
        <v>42</v>
      </c>
      <c r="B301" s="2">
        <v>38356.885416666664</v>
      </c>
      <c r="C301" s="3" t="s">
        <v>33</v>
      </c>
      <c r="D301" s="3" t="s">
        <v>37</v>
      </c>
      <c r="E301" s="3">
        <v>0</v>
      </c>
      <c r="F301" s="3" t="s">
        <v>39</v>
      </c>
      <c r="G301">
        <f>IF(COUNTIFS((WeatherIncidents!$B$3:'WeatherIncidents'!$B$26),"&lt;="&amp;B301,WeatherIncidents!$C$3:'WeatherIncidents'!$C$26,"&gt;="&amp;B301)&gt;0,1,0)</f>
        <v>0</v>
      </c>
      <c r="H301">
        <f t="shared" si="5"/>
        <v>0</v>
      </c>
    </row>
    <row r="302" spans="1:8" x14ac:dyDescent="0.25">
      <c r="A302" s="3" t="s">
        <v>42</v>
      </c>
      <c r="B302" s="2">
        <v>38359.694444444445</v>
      </c>
      <c r="C302" s="3" t="s">
        <v>33</v>
      </c>
      <c r="D302" s="3" t="s">
        <v>135</v>
      </c>
      <c r="E302" s="3">
        <v>0</v>
      </c>
      <c r="F302" s="3" t="s">
        <v>39</v>
      </c>
      <c r="G302">
        <f>IF(COUNTIFS((WeatherIncidents!$B$3:'WeatherIncidents'!$B$26),"&lt;="&amp;B302,WeatherIncidents!$C$3:'WeatherIncidents'!$C$26,"&gt;="&amp;B302)&gt;0,1,0)</f>
        <v>0</v>
      </c>
      <c r="H302">
        <f t="shared" si="5"/>
        <v>0</v>
      </c>
    </row>
    <row r="303" spans="1:8" x14ac:dyDescent="0.25">
      <c r="A303" s="3" t="s">
        <v>42</v>
      </c>
      <c r="B303" s="2">
        <v>38359.763888888891</v>
      </c>
      <c r="C303" s="3" t="s">
        <v>33</v>
      </c>
      <c r="D303" s="3" t="s">
        <v>135</v>
      </c>
      <c r="E303" s="3">
        <v>0</v>
      </c>
      <c r="F303" s="3" t="s">
        <v>39</v>
      </c>
      <c r="G303">
        <f>IF(COUNTIFS((WeatherIncidents!$B$3:'WeatherIncidents'!$B$26),"&lt;="&amp;B303,WeatherIncidents!$C$3:'WeatherIncidents'!$C$26,"&gt;="&amp;B303)&gt;0,1,0)</f>
        <v>0</v>
      </c>
      <c r="H303">
        <f t="shared" si="5"/>
        <v>0</v>
      </c>
    </row>
    <row r="304" spans="1:8" x14ac:dyDescent="0.25">
      <c r="A304" s="3" t="s">
        <v>42</v>
      </c>
      <c r="B304" s="2">
        <v>38359.993750000001</v>
      </c>
      <c r="C304" s="3" t="s">
        <v>33</v>
      </c>
      <c r="D304" s="3" t="s">
        <v>37</v>
      </c>
      <c r="E304" s="3">
        <v>0</v>
      </c>
      <c r="F304" s="3" t="s">
        <v>39</v>
      </c>
      <c r="G304">
        <f>IF(COUNTIFS((WeatherIncidents!$B$3:'WeatherIncidents'!$B$26),"&lt;="&amp;B304,WeatherIncidents!$C$3:'WeatherIncidents'!$C$26,"&gt;="&amp;B304)&gt;0,1,0)</f>
        <v>0</v>
      </c>
      <c r="H304">
        <f t="shared" si="5"/>
        <v>0</v>
      </c>
    </row>
    <row r="305" spans="1:8" x14ac:dyDescent="0.25">
      <c r="A305" s="3" t="s">
        <v>42</v>
      </c>
      <c r="B305" s="2">
        <v>38362.45208333333</v>
      </c>
      <c r="C305" s="3" t="s">
        <v>7</v>
      </c>
      <c r="D305" s="3" t="s">
        <v>8</v>
      </c>
      <c r="E305" s="3">
        <v>0</v>
      </c>
      <c r="F305" s="3" t="s">
        <v>39</v>
      </c>
      <c r="G305">
        <f>IF(COUNTIFS((WeatherIncidents!$B$3:'WeatherIncidents'!$B$26),"&lt;="&amp;B305,WeatherIncidents!$C$3:'WeatherIncidents'!$C$26,"&gt;="&amp;B305)&gt;0,1,0)</f>
        <v>0</v>
      </c>
      <c r="H305">
        <f t="shared" si="5"/>
        <v>0</v>
      </c>
    </row>
    <row r="306" spans="1:8" x14ac:dyDescent="0.25">
      <c r="A306" s="3" t="s">
        <v>42</v>
      </c>
      <c r="B306" s="2">
        <v>38589.627083333333</v>
      </c>
      <c r="C306" s="3" t="s">
        <v>7</v>
      </c>
      <c r="D306" s="3" t="s">
        <v>41</v>
      </c>
      <c r="E306" s="3">
        <v>0</v>
      </c>
      <c r="F306" s="3" t="s">
        <v>39</v>
      </c>
      <c r="G306">
        <f>IF(COUNTIFS((WeatherIncidents!$B$3:'WeatherIncidents'!$B$26),"&lt;="&amp;B306,WeatherIncidents!$C$3:'WeatherIncidents'!$C$26,"&gt;="&amp;B306)&gt;0,1,0)</f>
        <v>0</v>
      </c>
      <c r="H306">
        <f t="shared" si="5"/>
        <v>0</v>
      </c>
    </row>
    <row r="307" spans="1:8" x14ac:dyDescent="0.25">
      <c r="A307" s="3" t="s">
        <v>42</v>
      </c>
      <c r="B307" s="2">
        <v>38615.453472222223</v>
      </c>
      <c r="C307" s="3" t="s">
        <v>33</v>
      </c>
      <c r="D307" s="3" t="s">
        <v>37</v>
      </c>
      <c r="E307" s="3">
        <v>0</v>
      </c>
      <c r="F307" s="3" t="s">
        <v>39</v>
      </c>
      <c r="G307">
        <f>IF(COUNTIFS((WeatherIncidents!$B$3:'WeatherIncidents'!$B$26),"&lt;="&amp;B307,WeatherIncidents!$C$3:'WeatherIncidents'!$C$26,"&gt;="&amp;B307)&gt;0,1,0)</f>
        <v>0</v>
      </c>
      <c r="H307">
        <f t="shared" si="5"/>
        <v>0</v>
      </c>
    </row>
    <row r="308" spans="1:8" x14ac:dyDescent="0.25">
      <c r="A308" s="3" t="s">
        <v>42</v>
      </c>
      <c r="B308" s="2">
        <v>38692.115972222222</v>
      </c>
      <c r="C308" s="3" t="s">
        <v>15</v>
      </c>
      <c r="D308" s="3" t="s">
        <v>15</v>
      </c>
      <c r="E308" s="3">
        <v>0</v>
      </c>
      <c r="F308" s="3" t="s">
        <v>39</v>
      </c>
      <c r="G308">
        <f>IF(COUNTIFS((WeatherIncidents!$B$3:'WeatherIncidents'!$B$26),"&lt;="&amp;B308,WeatherIncidents!$C$3:'WeatherIncidents'!$C$26,"&gt;="&amp;B308)&gt;0,1,0)</f>
        <v>0</v>
      </c>
      <c r="H308">
        <f t="shared" si="5"/>
        <v>0</v>
      </c>
    </row>
    <row r="309" spans="1:8" x14ac:dyDescent="0.25">
      <c r="A309" s="3" t="s">
        <v>42</v>
      </c>
      <c r="B309" s="2">
        <v>38913.677777777775</v>
      </c>
      <c r="C309" s="3" t="s">
        <v>33</v>
      </c>
      <c r="D309" s="3" t="s">
        <v>135</v>
      </c>
      <c r="E309" s="3">
        <v>1</v>
      </c>
      <c r="F309" s="3" t="s">
        <v>39</v>
      </c>
      <c r="G309">
        <f>IF(COUNTIFS((WeatherIncidents!$B$3:'WeatherIncidents'!$B$26),"&lt;="&amp;B309,WeatherIncidents!$C$3:'WeatherIncidents'!$C$26,"&gt;="&amp;B309)&gt;0,1,0)</f>
        <v>0</v>
      </c>
      <c r="H309">
        <f t="shared" si="5"/>
        <v>0</v>
      </c>
    </row>
    <row r="310" spans="1:8" x14ac:dyDescent="0.25">
      <c r="A310" s="3" t="s">
        <v>42</v>
      </c>
      <c r="B310" s="2">
        <v>38928.193749999999</v>
      </c>
      <c r="C310" s="3" t="s">
        <v>15</v>
      </c>
      <c r="D310" s="3" t="s">
        <v>15</v>
      </c>
      <c r="E310" s="3">
        <v>0</v>
      </c>
      <c r="F310" s="3" t="s">
        <v>39</v>
      </c>
      <c r="G310">
        <f>IF(COUNTIFS((WeatherIncidents!$B$3:'WeatherIncidents'!$B$26),"&lt;="&amp;B310,WeatherIncidents!$C$3:'WeatherIncidents'!$C$26,"&gt;="&amp;B310)&gt;0,1,0)</f>
        <v>0</v>
      </c>
      <c r="H310">
        <f t="shared" si="5"/>
        <v>0</v>
      </c>
    </row>
    <row r="311" spans="1:8" x14ac:dyDescent="0.25">
      <c r="A311" s="3" t="s">
        <v>42</v>
      </c>
      <c r="B311" s="2">
        <v>38964.731249999997</v>
      </c>
      <c r="C311" s="3" t="s">
        <v>15</v>
      </c>
      <c r="D311" s="3" t="s">
        <v>15</v>
      </c>
      <c r="E311" s="3">
        <v>0</v>
      </c>
      <c r="F311" s="3" t="s">
        <v>39</v>
      </c>
      <c r="G311">
        <f>IF(COUNTIFS((WeatherIncidents!$B$3:'WeatherIncidents'!$B$26),"&lt;="&amp;B311,WeatherIncidents!$C$3:'WeatherIncidents'!$C$26,"&gt;="&amp;B311)&gt;0,1,0)</f>
        <v>0</v>
      </c>
      <c r="H311">
        <f t="shared" si="5"/>
        <v>0</v>
      </c>
    </row>
    <row r="312" spans="1:8" x14ac:dyDescent="0.25">
      <c r="A312" s="3" t="s">
        <v>42</v>
      </c>
      <c r="B312" s="2">
        <v>39297.722222222219</v>
      </c>
      <c r="C312" s="3" t="s">
        <v>7</v>
      </c>
      <c r="D312" s="3" t="s">
        <v>136</v>
      </c>
      <c r="E312" s="3">
        <v>0</v>
      </c>
      <c r="F312" s="3" t="s">
        <v>39</v>
      </c>
      <c r="G312">
        <f>IF(COUNTIFS((WeatherIncidents!$B$3:'WeatherIncidents'!$B$26),"&lt;="&amp;B312,WeatherIncidents!$C$3:'WeatherIncidents'!$C$26,"&gt;="&amp;B312)&gt;0,1,0)</f>
        <v>0</v>
      </c>
      <c r="H312">
        <f t="shared" si="5"/>
        <v>0</v>
      </c>
    </row>
    <row r="313" spans="1:8" x14ac:dyDescent="0.25">
      <c r="A313" s="3" t="s">
        <v>42</v>
      </c>
      <c r="B313" s="2">
        <v>39379.981249999997</v>
      </c>
      <c r="C313" s="3" t="s">
        <v>33</v>
      </c>
      <c r="D313" s="3" t="s">
        <v>135</v>
      </c>
      <c r="E313" s="3">
        <v>0</v>
      </c>
      <c r="F313" s="3" t="s">
        <v>39</v>
      </c>
      <c r="G313">
        <f>IF(COUNTIFS((WeatherIncidents!$B$3:'WeatherIncidents'!$B$26),"&lt;="&amp;B313,WeatherIncidents!$C$3:'WeatherIncidents'!$C$26,"&gt;="&amp;B313)&gt;0,1,0)</f>
        <v>0</v>
      </c>
      <c r="H313">
        <f t="shared" si="5"/>
        <v>0</v>
      </c>
    </row>
    <row r="314" spans="1:8" x14ac:dyDescent="0.25">
      <c r="A314" s="3" t="s">
        <v>42</v>
      </c>
      <c r="B314" s="2">
        <v>39380.563888888886</v>
      </c>
      <c r="C314" s="3" t="s">
        <v>33</v>
      </c>
      <c r="D314" s="3" t="s">
        <v>135</v>
      </c>
      <c r="E314" s="3">
        <v>0</v>
      </c>
      <c r="F314" s="3" t="s">
        <v>39</v>
      </c>
      <c r="G314">
        <f>IF(COUNTIFS((WeatherIncidents!$B$3:'WeatherIncidents'!$B$26),"&lt;="&amp;B314,WeatherIncidents!$C$3:'WeatherIncidents'!$C$26,"&gt;="&amp;B314)&gt;0,1,0)</f>
        <v>0</v>
      </c>
      <c r="H314">
        <f t="shared" si="5"/>
        <v>0</v>
      </c>
    </row>
    <row r="315" spans="1:8" x14ac:dyDescent="0.25">
      <c r="A315" s="3" t="s">
        <v>42</v>
      </c>
      <c r="B315" s="2">
        <v>39416.768055555556</v>
      </c>
      <c r="C315" s="3" t="s">
        <v>7</v>
      </c>
      <c r="D315" s="3" t="s">
        <v>16</v>
      </c>
      <c r="E315" s="3">
        <v>0</v>
      </c>
      <c r="F315" s="3" t="s">
        <v>39</v>
      </c>
      <c r="G315">
        <f>IF(COUNTIFS((WeatherIncidents!$B$3:'WeatherIncidents'!$B$26),"&lt;="&amp;B315,WeatherIncidents!$C$3:'WeatherIncidents'!$C$26,"&gt;="&amp;B315)&gt;0,1,0)</f>
        <v>0</v>
      </c>
      <c r="H315">
        <f t="shared" si="5"/>
        <v>0</v>
      </c>
    </row>
    <row r="316" spans="1:8" x14ac:dyDescent="0.25">
      <c r="A316" s="3" t="s">
        <v>42</v>
      </c>
      <c r="B316" s="2">
        <v>39418.462500000001</v>
      </c>
      <c r="C316" s="3" t="s">
        <v>7</v>
      </c>
      <c r="D316" s="3" t="s">
        <v>16</v>
      </c>
      <c r="E316" s="3">
        <v>0</v>
      </c>
      <c r="F316" s="3" t="s">
        <v>39</v>
      </c>
      <c r="G316">
        <f>IF(COUNTIFS((WeatherIncidents!$B$3:'WeatherIncidents'!$B$26),"&lt;="&amp;B316,WeatherIncidents!$C$3:'WeatherIncidents'!$C$26,"&gt;="&amp;B316)&gt;0,1,0)</f>
        <v>0</v>
      </c>
      <c r="H316">
        <f t="shared" si="5"/>
        <v>0</v>
      </c>
    </row>
    <row r="317" spans="1:8" x14ac:dyDescent="0.25">
      <c r="A317" s="3" t="s">
        <v>42</v>
      </c>
      <c r="B317" s="2">
        <v>39433.689583333333</v>
      </c>
      <c r="C317" s="3" t="s">
        <v>15</v>
      </c>
      <c r="D317" s="3" t="s">
        <v>15</v>
      </c>
      <c r="E317" s="3">
        <v>0</v>
      </c>
      <c r="F317" s="3" t="s">
        <v>39</v>
      </c>
      <c r="G317">
        <f>IF(COUNTIFS((WeatherIncidents!$B$3:'WeatherIncidents'!$B$26),"&lt;="&amp;B317,WeatherIncidents!$C$3:'WeatherIncidents'!$C$26,"&gt;="&amp;B317)&gt;0,1,0)</f>
        <v>0</v>
      </c>
      <c r="H317">
        <f t="shared" si="5"/>
        <v>0</v>
      </c>
    </row>
    <row r="318" spans="1:8" x14ac:dyDescent="0.25">
      <c r="A318" s="3" t="s">
        <v>42</v>
      </c>
      <c r="B318" s="2">
        <v>39454.192361111112</v>
      </c>
      <c r="C318" s="3" t="s">
        <v>33</v>
      </c>
      <c r="D318" s="3" t="s">
        <v>135</v>
      </c>
      <c r="E318" s="3">
        <v>0</v>
      </c>
      <c r="F318" s="3" t="s">
        <v>39</v>
      </c>
      <c r="G318">
        <f>IF(COUNTIFS((WeatherIncidents!$B$3:'WeatherIncidents'!$B$26),"&lt;="&amp;B318,WeatherIncidents!$C$3:'WeatherIncidents'!$C$26,"&gt;="&amp;B318)&gt;0,1,0)</f>
        <v>0</v>
      </c>
      <c r="H318">
        <f t="shared" si="5"/>
        <v>0</v>
      </c>
    </row>
    <row r="319" spans="1:8" x14ac:dyDescent="0.25">
      <c r="A319" s="3" t="s">
        <v>42</v>
      </c>
      <c r="B319" s="2">
        <v>39532.375</v>
      </c>
      <c r="C319" s="3" t="s">
        <v>15</v>
      </c>
      <c r="D319" s="3" t="s">
        <v>15</v>
      </c>
      <c r="E319" s="3">
        <v>0</v>
      </c>
      <c r="F319" s="3" t="s">
        <v>39</v>
      </c>
      <c r="G319">
        <f>IF(COUNTIFS((WeatherIncidents!$B$3:'WeatherIncidents'!$B$26),"&lt;="&amp;B319,WeatherIncidents!$C$3:'WeatherIncidents'!$C$26,"&gt;="&amp;B319)&gt;0,1,0)</f>
        <v>0</v>
      </c>
      <c r="H319">
        <f t="shared" si="5"/>
        <v>0</v>
      </c>
    </row>
    <row r="320" spans="1:8" x14ac:dyDescent="0.25">
      <c r="A320" s="3" t="s">
        <v>42</v>
      </c>
      <c r="B320" s="2">
        <v>39737.527777777781</v>
      </c>
      <c r="C320" s="3" t="s">
        <v>15</v>
      </c>
      <c r="D320" s="3" t="s">
        <v>15</v>
      </c>
      <c r="E320" s="3">
        <v>0</v>
      </c>
      <c r="F320" s="3" t="s">
        <v>39</v>
      </c>
      <c r="G320">
        <f>IF(COUNTIFS((WeatherIncidents!$B$3:'WeatherIncidents'!$B$26),"&lt;="&amp;B320,WeatherIncidents!$C$3:'WeatherIncidents'!$C$26,"&gt;="&amp;B320)&gt;0,1,0)</f>
        <v>0</v>
      </c>
      <c r="H320">
        <f t="shared" si="5"/>
        <v>0</v>
      </c>
    </row>
    <row r="321" spans="1:8" x14ac:dyDescent="0.25">
      <c r="A321" s="3" t="s">
        <v>42</v>
      </c>
      <c r="B321" s="2">
        <v>39903.375</v>
      </c>
      <c r="C321" s="3" t="s">
        <v>7</v>
      </c>
      <c r="D321" s="3" t="s">
        <v>81</v>
      </c>
      <c r="E321" s="3">
        <v>0</v>
      </c>
      <c r="F321" s="3" t="s">
        <v>39</v>
      </c>
      <c r="G321">
        <f>IF(COUNTIFS((WeatherIncidents!$B$3:'WeatherIncidents'!$B$26),"&lt;="&amp;B321,WeatherIncidents!$C$3:'WeatherIncidents'!$C$26,"&gt;="&amp;B321)&gt;0,1,0)</f>
        <v>0</v>
      </c>
      <c r="H321">
        <f t="shared" si="5"/>
        <v>0</v>
      </c>
    </row>
    <row r="322" spans="1:8" x14ac:dyDescent="0.25">
      <c r="A322" s="3" t="s">
        <v>42</v>
      </c>
      <c r="B322" s="2">
        <v>40197.601388888892</v>
      </c>
      <c r="C322" s="3" t="s">
        <v>33</v>
      </c>
      <c r="D322" s="3" t="s">
        <v>37</v>
      </c>
      <c r="E322" s="3">
        <v>0</v>
      </c>
      <c r="F322" s="3" t="s">
        <v>39</v>
      </c>
      <c r="G322">
        <f>IF(COUNTIFS((WeatherIncidents!$B$3:'WeatherIncidents'!$B$26),"&lt;="&amp;B322,WeatherIncidents!$C$3:'WeatherIncidents'!$C$26,"&gt;="&amp;B322)&gt;0,1,0)</f>
        <v>0</v>
      </c>
      <c r="H322">
        <f t="shared" si="5"/>
        <v>0</v>
      </c>
    </row>
    <row r="323" spans="1:8" x14ac:dyDescent="0.25">
      <c r="A323" s="3" t="s">
        <v>42</v>
      </c>
      <c r="B323" s="2">
        <v>40198.128472222219</v>
      </c>
      <c r="C323" s="3" t="s">
        <v>33</v>
      </c>
      <c r="D323" s="3" t="s">
        <v>135</v>
      </c>
      <c r="E323" s="3">
        <v>0</v>
      </c>
      <c r="F323" s="3" t="s">
        <v>39</v>
      </c>
      <c r="G323">
        <f>IF(COUNTIFS((WeatherIncidents!$B$3:'WeatherIncidents'!$B$26),"&lt;="&amp;B323,WeatherIncidents!$C$3:'WeatherIncidents'!$C$26,"&gt;="&amp;B323)&gt;0,1,0)</f>
        <v>0</v>
      </c>
      <c r="H323">
        <f t="shared" ref="H323:H386" si="6">IF(ABS(B323-B322)&lt;0.015,1,0)</f>
        <v>0</v>
      </c>
    </row>
    <row r="324" spans="1:8" x14ac:dyDescent="0.25">
      <c r="A324" s="3" t="s">
        <v>42</v>
      </c>
      <c r="B324" s="2">
        <v>40217.199305555558</v>
      </c>
      <c r="C324" s="3" t="s">
        <v>15</v>
      </c>
      <c r="D324" s="3" t="s">
        <v>15</v>
      </c>
      <c r="E324" s="3">
        <v>0</v>
      </c>
      <c r="F324" s="3" t="s">
        <v>39</v>
      </c>
      <c r="G324">
        <f>IF(COUNTIFS((WeatherIncidents!$B$3:'WeatherIncidents'!$B$26),"&lt;="&amp;B324,WeatherIncidents!$C$3:'WeatherIncidents'!$C$26,"&gt;="&amp;B324)&gt;0,1,0)</f>
        <v>0</v>
      </c>
      <c r="H324">
        <f t="shared" si="6"/>
        <v>0</v>
      </c>
    </row>
    <row r="325" spans="1:8" x14ac:dyDescent="0.25">
      <c r="A325" s="3" t="s">
        <v>42</v>
      </c>
      <c r="B325" s="2">
        <v>40451.55972222222</v>
      </c>
      <c r="C325" s="3" t="s">
        <v>33</v>
      </c>
      <c r="D325" s="3" t="s">
        <v>135</v>
      </c>
      <c r="E325" s="3">
        <v>0</v>
      </c>
      <c r="F325" s="3" t="s">
        <v>39</v>
      </c>
      <c r="G325">
        <f>IF(COUNTIFS((WeatherIncidents!$B$3:'WeatherIncidents'!$B$26),"&lt;="&amp;B325,WeatherIncidents!$C$3:'WeatherIncidents'!$C$26,"&gt;="&amp;B325)&gt;0,1,0)</f>
        <v>0</v>
      </c>
      <c r="H325">
        <f t="shared" si="6"/>
        <v>0</v>
      </c>
    </row>
    <row r="326" spans="1:8" hidden="1" x14ac:dyDescent="0.25">
      <c r="A326" s="3" t="s">
        <v>42</v>
      </c>
      <c r="B326" s="2">
        <v>40451.55972222222</v>
      </c>
      <c r="C326" s="3" t="s">
        <v>33</v>
      </c>
      <c r="D326" s="3" t="s">
        <v>135</v>
      </c>
      <c r="E326" s="3">
        <v>0</v>
      </c>
      <c r="F326" s="3" t="s">
        <v>39</v>
      </c>
      <c r="G326">
        <f>IF(COUNTIFS((WeatherIncidents!$B$3:'WeatherIncidents'!$B$26),"&lt;="&amp;B326,WeatherIncidents!$C$3:'WeatherIncidents'!$C$26,"&gt;="&amp;B326)&gt;0,1,0)</f>
        <v>0</v>
      </c>
      <c r="H326">
        <f t="shared" si="6"/>
        <v>1</v>
      </c>
    </row>
    <row r="327" spans="1:8" hidden="1" x14ac:dyDescent="0.25">
      <c r="A327" s="3" t="s">
        <v>42</v>
      </c>
      <c r="B327" s="2">
        <v>40451.563194444447</v>
      </c>
      <c r="C327" s="3" t="s">
        <v>33</v>
      </c>
      <c r="D327" s="3" t="s">
        <v>135</v>
      </c>
      <c r="E327" s="3">
        <v>0</v>
      </c>
      <c r="F327" s="3" t="s">
        <v>39</v>
      </c>
      <c r="G327">
        <f>IF(COUNTIFS((WeatherIncidents!$B$3:'WeatherIncidents'!$B$26),"&lt;="&amp;B327,WeatherIncidents!$C$3:'WeatherIncidents'!$C$26,"&gt;="&amp;B327)&gt;0,1,0)</f>
        <v>0</v>
      </c>
      <c r="H327">
        <f t="shared" si="6"/>
        <v>1</v>
      </c>
    </row>
    <row r="328" spans="1:8" x14ac:dyDescent="0.25">
      <c r="A328" s="3" t="s">
        <v>42</v>
      </c>
      <c r="B328" s="2">
        <v>40776.36041666667</v>
      </c>
      <c r="C328" s="3" t="s">
        <v>15</v>
      </c>
      <c r="D328" s="3" t="s">
        <v>15</v>
      </c>
      <c r="E328" s="3">
        <v>0</v>
      </c>
      <c r="F328" s="3" t="s">
        <v>39</v>
      </c>
      <c r="G328">
        <f>IF(COUNTIFS((WeatherIncidents!$B$3:'WeatherIncidents'!$B$26),"&lt;="&amp;B328,WeatherIncidents!$C$3:'WeatherIncidents'!$C$26,"&gt;="&amp;B328)&gt;0,1,0)</f>
        <v>0</v>
      </c>
      <c r="H328">
        <f t="shared" si="6"/>
        <v>0</v>
      </c>
    </row>
    <row r="329" spans="1:8" x14ac:dyDescent="0.25">
      <c r="A329" s="3" t="s">
        <v>42</v>
      </c>
      <c r="B329" s="2">
        <v>40898.395833333336</v>
      </c>
      <c r="C329" s="3" t="s">
        <v>7</v>
      </c>
      <c r="D329" s="3" t="s">
        <v>136</v>
      </c>
      <c r="E329" s="3">
        <v>0</v>
      </c>
      <c r="F329" s="3" t="s">
        <v>39</v>
      </c>
      <c r="G329">
        <f>IF(COUNTIFS((WeatherIncidents!$B$3:'WeatherIncidents'!$B$26),"&lt;="&amp;B329,WeatherIncidents!$C$3:'WeatherIncidents'!$C$26,"&gt;="&amp;B329)&gt;0,1,0)</f>
        <v>0</v>
      </c>
      <c r="H329">
        <f t="shared" si="6"/>
        <v>0</v>
      </c>
    </row>
    <row r="330" spans="1:8" x14ac:dyDescent="0.25">
      <c r="A330" s="3" t="s">
        <v>42</v>
      </c>
      <c r="B330" s="2">
        <v>41143.459722222222</v>
      </c>
      <c r="C330" s="3" t="s">
        <v>7</v>
      </c>
      <c r="D330" s="3" t="s">
        <v>41</v>
      </c>
      <c r="E330" s="3">
        <v>0</v>
      </c>
      <c r="F330" s="3" t="s">
        <v>39</v>
      </c>
      <c r="G330">
        <f>IF(COUNTIFS((WeatherIncidents!$B$3:'WeatherIncidents'!$B$26),"&lt;="&amp;B330,WeatherIncidents!$C$3:'WeatherIncidents'!$C$26,"&gt;="&amp;B330)&gt;0,1,0)</f>
        <v>0</v>
      </c>
      <c r="H330">
        <f t="shared" si="6"/>
        <v>0</v>
      </c>
    </row>
    <row r="331" spans="1:8" x14ac:dyDescent="0.25">
      <c r="A331" s="3" t="s">
        <v>42</v>
      </c>
      <c r="B331" s="2">
        <v>41558.501388888886</v>
      </c>
      <c r="C331" s="3" t="s">
        <v>15</v>
      </c>
      <c r="D331" s="3" t="s">
        <v>15</v>
      </c>
      <c r="E331" s="3">
        <v>0</v>
      </c>
      <c r="F331" s="3" t="s">
        <v>39</v>
      </c>
      <c r="G331">
        <f>IF(COUNTIFS((WeatherIncidents!$B$3:'WeatherIncidents'!$B$26),"&lt;="&amp;B331,WeatherIncidents!$C$3:'WeatherIncidents'!$C$26,"&gt;="&amp;B331)&gt;0,1,0)</f>
        <v>0</v>
      </c>
      <c r="H331">
        <f t="shared" si="6"/>
        <v>0</v>
      </c>
    </row>
    <row r="332" spans="1:8" x14ac:dyDescent="0.25">
      <c r="A332" s="3" t="s">
        <v>42</v>
      </c>
      <c r="B332" s="2">
        <v>41689.746527777781</v>
      </c>
      <c r="C332" s="3" t="s">
        <v>15</v>
      </c>
      <c r="D332" s="3" t="s">
        <v>15</v>
      </c>
      <c r="E332" s="3">
        <v>0</v>
      </c>
      <c r="F332" s="3" t="s">
        <v>39</v>
      </c>
      <c r="G332">
        <f>IF(COUNTIFS((WeatherIncidents!$B$3:'WeatherIncidents'!$B$26),"&lt;="&amp;B332,WeatherIncidents!$C$3:'WeatherIncidents'!$C$26,"&gt;="&amp;B332)&gt;0,1,0)</f>
        <v>0</v>
      </c>
      <c r="H332">
        <f t="shared" si="6"/>
        <v>0</v>
      </c>
    </row>
    <row r="333" spans="1:8" x14ac:dyDescent="0.25">
      <c r="A333" s="3" t="s">
        <v>42</v>
      </c>
      <c r="B333" s="2">
        <v>41986.135416666664</v>
      </c>
      <c r="C333" s="3" t="s">
        <v>7</v>
      </c>
      <c r="D333" s="3" t="s">
        <v>16</v>
      </c>
      <c r="E333" s="3">
        <v>0</v>
      </c>
      <c r="F333" s="3" t="s">
        <v>39</v>
      </c>
      <c r="G333">
        <f>IF(COUNTIFS((WeatherIncidents!$B$3:'WeatherIncidents'!$B$26),"&lt;="&amp;B333,WeatherIncidents!$C$3:'WeatherIncidents'!$C$26,"&gt;="&amp;B333)&gt;0,1,0)</f>
        <v>0</v>
      </c>
      <c r="H333">
        <f t="shared" si="6"/>
        <v>0</v>
      </c>
    </row>
    <row r="334" spans="1:8" x14ac:dyDescent="0.25">
      <c r="A334" s="3" t="s">
        <v>44</v>
      </c>
      <c r="B334" s="2">
        <v>38356.331944444442</v>
      </c>
      <c r="C334" s="3" t="s">
        <v>33</v>
      </c>
      <c r="D334" s="3" t="s">
        <v>135</v>
      </c>
      <c r="E334" s="3">
        <v>0</v>
      </c>
      <c r="F334" s="3" t="s">
        <v>45</v>
      </c>
      <c r="G334">
        <f>IF(COUNTIFS((WeatherIncidents!$B$3:'WeatherIncidents'!$B$26),"&lt;="&amp;B334,WeatherIncidents!$C$3:'WeatherIncidents'!$C$26,"&gt;="&amp;B334)&gt;0,1,0)</f>
        <v>0</v>
      </c>
      <c r="H334">
        <f t="shared" si="6"/>
        <v>0</v>
      </c>
    </row>
    <row r="335" spans="1:8" x14ac:dyDescent="0.25">
      <c r="A335" s="3" t="s">
        <v>44</v>
      </c>
      <c r="B335" s="2">
        <v>39230.313194444447</v>
      </c>
      <c r="C335" s="3" t="s">
        <v>15</v>
      </c>
      <c r="D335" s="3" t="s">
        <v>15</v>
      </c>
      <c r="E335" s="3">
        <v>0</v>
      </c>
      <c r="F335" s="3" t="s">
        <v>45</v>
      </c>
      <c r="G335">
        <f>IF(COUNTIFS((WeatherIncidents!$B$3:'WeatherIncidents'!$B$26),"&lt;="&amp;B335,WeatherIncidents!$C$3:'WeatherIncidents'!$C$26,"&gt;="&amp;B335)&gt;0,1,0)</f>
        <v>0</v>
      </c>
      <c r="H335">
        <f t="shared" si="6"/>
        <v>0</v>
      </c>
    </row>
    <row r="336" spans="1:8" x14ac:dyDescent="0.25">
      <c r="A336" s="3" t="s">
        <v>44</v>
      </c>
      <c r="B336" s="2">
        <v>40816.974999999999</v>
      </c>
      <c r="C336" s="3" t="s">
        <v>15</v>
      </c>
      <c r="D336" s="3" t="s">
        <v>15</v>
      </c>
      <c r="E336" s="3">
        <v>0</v>
      </c>
      <c r="F336" s="3" t="s">
        <v>45</v>
      </c>
      <c r="G336">
        <f>IF(COUNTIFS((WeatherIncidents!$B$3:'WeatherIncidents'!$B$26),"&lt;="&amp;B336,WeatherIncidents!$C$3:'WeatherIncidents'!$C$26,"&gt;="&amp;B336)&gt;0,1,0)</f>
        <v>0</v>
      </c>
      <c r="H336">
        <f t="shared" si="6"/>
        <v>0</v>
      </c>
    </row>
    <row r="337" spans="1:8" x14ac:dyDescent="0.25">
      <c r="A337" s="3" t="s">
        <v>46</v>
      </c>
      <c r="B337" s="2">
        <v>38363.155555555553</v>
      </c>
      <c r="C337" s="3" t="s">
        <v>33</v>
      </c>
      <c r="D337" s="3" t="s">
        <v>135</v>
      </c>
      <c r="E337" s="3">
        <v>0</v>
      </c>
      <c r="F337" s="3" t="s">
        <v>47</v>
      </c>
      <c r="G337">
        <f>IF(COUNTIFS((WeatherIncidents!$B$3:'WeatherIncidents'!$B$26),"&lt;="&amp;B337,WeatherIncidents!$C$3:'WeatherIncidents'!$C$26,"&gt;="&amp;B337)&gt;0,1,0)</f>
        <v>0</v>
      </c>
      <c r="H337">
        <f t="shared" si="6"/>
        <v>0</v>
      </c>
    </row>
    <row r="338" spans="1:8" x14ac:dyDescent="0.25">
      <c r="A338" s="3" t="s">
        <v>46</v>
      </c>
      <c r="B338" s="2">
        <v>38484.34375</v>
      </c>
      <c r="C338" s="3" t="s">
        <v>15</v>
      </c>
      <c r="D338" s="3" t="s">
        <v>15</v>
      </c>
      <c r="E338" s="3">
        <v>0</v>
      </c>
      <c r="F338" s="3" t="s">
        <v>47</v>
      </c>
      <c r="G338">
        <f>IF(COUNTIFS((WeatherIncidents!$B$3:'WeatherIncidents'!$B$26),"&lt;="&amp;B338,WeatherIncidents!$C$3:'WeatherIncidents'!$C$26,"&gt;="&amp;B338)&gt;0,1,0)</f>
        <v>0</v>
      </c>
      <c r="H338">
        <f t="shared" si="6"/>
        <v>0</v>
      </c>
    </row>
    <row r="339" spans="1:8" x14ac:dyDescent="0.25">
      <c r="A339" s="3" t="s">
        <v>46</v>
      </c>
      <c r="B339" s="2">
        <v>38516.577777777777</v>
      </c>
      <c r="C339" s="3" t="s">
        <v>15</v>
      </c>
      <c r="D339" s="3" t="s">
        <v>15</v>
      </c>
      <c r="E339" s="3">
        <v>0</v>
      </c>
      <c r="F339" s="3" t="s">
        <v>47</v>
      </c>
      <c r="G339">
        <f>IF(COUNTIFS((WeatherIncidents!$B$3:'WeatherIncidents'!$B$26),"&lt;="&amp;B339,WeatherIncidents!$C$3:'WeatherIncidents'!$C$26,"&gt;="&amp;B339)&gt;0,1,0)</f>
        <v>0</v>
      </c>
      <c r="H339">
        <f t="shared" si="6"/>
        <v>0</v>
      </c>
    </row>
    <row r="340" spans="1:8" x14ac:dyDescent="0.25">
      <c r="A340" s="3" t="s">
        <v>46</v>
      </c>
      <c r="B340" s="2">
        <v>38527.82916666667</v>
      </c>
      <c r="C340" s="3" t="s">
        <v>15</v>
      </c>
      <c r="D340" s="3" t="s">
        <v>15</v>
      </c>
      <c r="E340" s="3">
        <v>0</v>
      </c>
      <c r="F340" s="3" t="s">
        <v>47</v>
      </c>
      <c r="G340">
        <f>IF(COUNTIFS((WeatherIncidents!$B$3:'WeatherIncidents'!$B$26),"&lt;="&amp;B340,WeatherIncidents!$C$3:'WeatherIncidents'!$C$26,"&gt;="&amp;B340)&gt;0,1,0)</f>
        <v>0</v>
      </c>
      <c r="H340">
        <f t="shared" si="6"/>
        <v>0</v>
      </c>
    </row>
    <row r="341" spans="1:8" x14ac:dyDescent="0.25">
      <c r="A341" s="3" t="s">
        <v>46</v>
      </c>
      <c r="B341" s="2">
        <v>38669.352083333331</v>
      </c>
      <c r="C341" s="3" t="s">
        <v>15</v>
      </c>
      <c r="D341" s="3" t="s">
        <v>15</v>
      </c>
      <c r="E341" s="3">
        <v>0</v>
      </c>
      <c r="F341" s="3" t="s">
        <v>47</v>
      </c>
      <c r="G341">
        <f>IF(COUNTIFS((WeatherIncidents!$B$3:'WeatherIncidents'!$B$26),"&lt;="&amp;B341,WeatherIncidents!$C$3:'WeatherIncidents'!$C$26,"&gt;="&amp;B341)&gt;0,1,0)</f>
        <v>0</v>
      </c>
      <c r="H341">
        <f t="shared" si="6"/>
        <v>0</v>
      </c>
    </row>
    <row r="342" spans="1:8" x14ac:dyDescent="0.25">
      <c r="A342" s="3" t="s">
        <v>46</v>
      </c>
      <c r="B342" s="2">
        <v>38670.370833333334</v>
      </c>
      <c r="C342" s="3" t="s">
        <v>15</v>
      </c>
      <c r="D342" s="3" t="s">
        <v>15</v>
      </c>
      <c r="E342" s="3">
        <v>0</v>
      </c>
      <c r="F342" s="3" t="s">
        <v>47</v>
      </c>
      <c r="G342">
        <f>IF(COUNTIFS((WeatherIncidents!$B$3:'WeatherIncidents'!$B$26),"&lt;="&amp;B342,WeatherIncidents!$C$3:'WeatherIncidents'!$C$26,"&gt;="&amp;B342)&gt;0,1,0)</f>
        <v>1</v>
      </c>
      <c r="H342">
        <f t="shared" si="6"/>
        <v>0</v>
      </c>
    </row>
    <row r="343" spans="1:8" x14ac:dyDescent="0.25">
      <c r="A343" s="3" t="s">
        <v>46</v>
      </c>
      <c r="B343" s="2">
        <v>38688.949305555558</v>
      </c>
      <c r="C343" s="3" t="s">
        <v>15</v>
      </c>
      <c r="D343" s="3" t="s">
        <v>15</v>
      </c>
      <c r="E343" s="3">
        <v>0</v>
      </c>
      <c r="F343" s="3" t="s">
        <v>47</v>
      </c>
      <c r="G343">
        <f>IF(COUNTIFS((WeatherIncidents!$B$3:'WeatherIncidents'!$B$26),"&lt;="&amp;B343,WeatherIncidents!$C$3:'WeatherIncidents'!$C$26,"&gt;="&amp;B343)&gt;0,1,0)</f>
        <v>0</v>
      </c>
      <c r="H343">
        <f t="shared" si="6"/>
        <v>0</v>
      </c>
    </row>
    <row r="344" spans="1:8" x14ac:dyDescent="0.25">
      <c r="A344" s="3" t="s">
        <v>46</v>
      </c>
      <c r="B344" s="2">
        <v>38690.371527777781</v>
      </c>
      <c r="C344" s="3" t="s">
        <v>15</v>
      </c>
      <c r="D344" s="3" t="s">
        <v>15</v>
      </c>
      <c r="E344" s="3">
        <v>0</v>
      </c>
      <c r="F344" s="3" t="s">
        <v>47</v>
      </c>
      <c r="G344">
        <f>IF(COUNTIFS((WeatherIncidents!$B$3:'WeatherIncidents'!$B$26),"&lt;="&amp;B344,WeatherIncidents!$C$3:'WeatherIncidents'!$C$26,"&gt;="&amp;B344)&gt;0,1,0)</f>
        <v>0</v>
      </c>
      <c r="H344">
        <f t="shared" si="6"/>
        <v>0</v>
      </c>
    </row>
    <row r="345" spans="1:8" x14ac:dyDescent="0.25">
      <c r="A345" s="3" t="s">
        <v>46</v>
      </c>
      <c r="B345" s="2">
        <v>38727.616666666669</v>
      </c>
      <c r="C345" s="3" t="s">
        <v>15</v>
      </c>
      <c r="D345" s="3" t="s">
        <v>15</v>
      </c>
      <c r="E345" s="3">
        <v>0</v>
      </c>
      <c r="F345" s="3" t="s">
        <v>47</v>
      </c>
      <c r="G345">
        <f>IF(COUNTIFS((WeatherIncidents!$B$3:'WeatherIncidents'!$B$26),"&lt;="&amp;B345,WeatherIncidents!$C$3:'WeatherIncidents'!$C$26,"&gt;="&amp;B345)&gt;0,1,0)</f>
        <v>0</v>
      </c>
      <c r="H345">
        <f t="shared" si="6"/>
        <v>0</v>
      </c>
    </row>
    <row r="346" spans="1:8" x14ac:dyDescent="0.25">
      <c r="A346" s="3" t="s">
        <v>46</v>
      </c>
      <c r="B346" s="2">
        <v>38925.450694444444</v>
      </c>
      <c r="C346" s="3" t="s">
        <v>15</v>
      </c>
      <c r="D346" s="3" t="s">
        <v>15</v>
      </c>
      <c r="E346" s="3">
        <v>0</v>
      </c>
      <c r="F346" s="3" t="s">
        <v>47</v>
      </c>
      <c r="G346">
        <f>IF(COUNTIFS((WeatherIncidents!$B$3:'WeatherIncidents'!$B$26),"&lt;="&amp;B346,WeatherIncidents!$C$3:'WeatherIncidents'!$C$26,"&gt;="&amp;B346)&gt;0,1,0)</f>
        <v>0</v>
      </c>
      <c r="H346">
        <f t="shared" si="6"/>
        <v>0</v>
      </c>
    </row>
    <row r="347" spans="1:8" x14ac:dyDescent="0.25">
      <c r="A347" s="3" t="s">
        <v>46</v>
      </c>
      <c r="B347" s="2">
        <v>39113.481249999997</v>
      </c>
      <c r="C347" s="3" t="s">
        <v>15</v>
      </c>
      <c r="D347" s="3" t="s">
        <v>15</v>
      </c>
      <c r="E347" s="3">
        <v>0</v>
      </c>
      <c r="F347" s="3" t="s">
        <v>47</v>
      </c>
      <c r="G347">
        <f>IF(COUNTIFS((WeatherIncidents!$B$3:'WeatherIncidents'!$B$26),"&lt;="&amp;B347,WeatherIncidents!$C$3:'WeatherIncidents'!$C$26,"&gt;="&amp;B347)&gt;0,1,0)</f>
        <v>0</v>
      </c>
      <c r="H347">
        <f t="shared" si="6"/>
        <v>0</v>
      </c>
    </row>
    <row r="348" spans="1:8" x14ac:dyDescent="0.25">
      <c r="A348" s="3" t="s">
        <v>46</v>
      </c>
      <c r="B348" s="2">
        <v>39195.388888888891</v>
      </c>
      <c r="C348" s="3" t="s">
        <v>7</v>
      </c>
      <c r="D348" s="3" t="s">
        <v>81</v>
      </c>
      <c r="E348" s="3">
        <v>0</v>
      </c>
      <c r="F348" s="3" t="s">
        <v>47</v>
      </c>
      <c r="G348">
        <f>IF(COUNTIFS((WeatherIncidents!$B$3:'WeatherIncidents'!$B$26),"&lt;="&amp;B348,WeatherIncidents!$C$3:'WeatherIncidents'!$C$26,"&gt;="&amp;B348)&gt;0,1,0)</f>
        <v>0</v>
      </c>
      <c r="H348">
        <f t="shared" si="6"/>
        <v>0</v>
      </c>
    </row>
    <row r="349" spans="1:8" x14ac:dyDescent="0.25">
      <c r="A349" s="3" t="s">
        <v>46</v>
      </c>
      <c r="B349" s="2">
        <v>39967.350694444445</v>
      </c>
      <c r="C349" s="3" t="s">
        <v>33</v>
      </c>
      <c r="D349" s="3" t="s">
        <v>135</v>
      </c>
      <c r="E349" s="3">
        <v>0</v>
      </c>
      <c r="F349" s="3" t="s">
        <v>47</v>
      </c>
      <c r="G349">
        <f>IF(COUNTIFS((WeatherIncidents!$B$3:'WeatherIncidents'!$B$26),"&lt;="&amp;B349,WeatherIncidents!$C$3:'WeatherIncidents'!$C$26,"&gt;="&amp;B349)&gt;0,1,0)</f>
        <v>0</v>
      </c>
      <c r="H349">
        <f t="shared" si="6"/>
        <v>0</v>
      </c>
    </row>
    <row r="350" spans="1:8" x14ac:dyDescent="0.25">
      <c r="A350" s="3" t="s">
        <v>46</v>
      </c>
      <c r="B350" s="2">
        <v>40065.443055555559</v>
      </c>
      <c r="C350" s="3" t="s">
        <v>15</v>
      </c>
      <c r="D350" s="3" t="s">
        <v>15</v>
      </c>
      <c r="E350" s="3">
        <v>0</v>
      </c>
      <c r="F350" s="3" t="s">
        <v>47</v>
      </c>
      <c r="G350">
        <f>IF(COUNTIFS((WeatherIncidents!$B$3:'WeatherIncidents'!$B$26),"&lt;="&amp;B350,WeatherIncidents!$C$3:'WeatherIncidents'!$C$26,"&gt;="&amp;B350)&gt;0,1,0)</f>
        <v>0</v>
      </c>
      <c r="H350">
        <f t="shared" si="6"/>
        <v>0</v>
      </c>
    </row>
    <row r="351" spans="1:8" x14ac:dyDescent="0.25">
      <c r="A351" s="3" t="s">
        <v>46</v>
      </c>
      <c r="B351" s="2">
        <v>40412.008333333331</v>
      </c>
      <c r="C351" s="3" t="s">
        <v>7</v>
      </c>
      <c r="D351" s="3" t="s">
        <v>8</v>
      </c>
      <c r="E351" s="3">
        <v>0</v>
      </c>
      <c r="F351" s="3" t="s">
        <v>47</v>
      </c>
      <c r="G351">
        <f>IF(COUNTIFS((WeatherIncidents!$B$3:'WeatherIncidents'!$B$26),"&lt;="&amp;B351,WeatherIncidents!$C$3:'WeatherIncidents'!$C$26,"&gt;="&amp;B351)&gt;0,1,0)</f>
        <v>0</v>
      </c>
      <c r="H351">
        <f t="shared" si="6"/>
        <v>0</v>
      </c>
    </row>
    <row r="352" spans="1:8" x14ac:dyDescent="0.25">
      <c r="A352" s="3" t="s">
        <v>46</v>
      </c>
      <c r="B352" s="2">
        <v>40470.511805555558</v>
      </c>
      <c r="C352" s="3" t="s">
        <v>33</v>
      </c>
      <c r="D352" s="3" t="s">
        <v>135</v>
      </c>
      <c r="E352" s="3">
        <v>0</v>
      </c>
      <c r="F352" s="3" t="s">
        <v>47</v>
      </c>
      <c r="G352">
        <f>IF(COUNTIFS((WeatherIncidents!$B$3:'WeatherIncidents'!$B$26),"&lt;="&amp;B352,WeatherIncidents!$C$3:'WeatherIncidents'!$C$26,"&gt;="&amp;B352)&gt;0,1,0)</f>
        <v>0</v>
      </c>
      <c r="H352">
        <f t="shared" si="6"/>
        <v>0</v>
      </c>
    </row>
    <row r="353" spans="1:8" x14ac:dyDescent="0.25">
      <c r="A353" s="3" t="s">
        <v>46</v>
      </c>
      <c r="B353" s="2">
        <v>41571.247916666667</v>
      </c>
      <c r="C353" s="3" t="s">
        <v>15</v>
      </c>
      <c r="D353" s="3" t="s">
        <v>15</v>
      </c>
      <c r="E353" s="3">
        <v>0</v>
      </c>
      <c r="F353" s="3" t="s">
        <v>47</v>
      </c>
      <c r="G353">
        <f>IF(COUNTIFS((WeatherIncidents!$B$3:'WeatherIncidents'!$B$26),"&lt;="&amp;B353,WeatherIncidents!$C$3:'WeatherIncidents'!$C$26,"&gt;="&amp;B353)&gt;0,1,0)</f>
        <v>0</v>
      </c>
      <c r="H353">
        <f t="shared" si="6"/>
        <v>0</v>
      </c>
    </row>
    <row r="354" spans="1:8" x14ac:dyDescent="0.25">
      <c r="A354" s="3" t="s">
        <v>48</v>
      </c>
      <c r="B354" s="2">
        <v>38363.151388888888</v>
      </c>
      <c r="C354" s="3" t="s">
        <v>33</v>
      </c>
      <c r="D354" s="3" t="s">
        <v>135</v>
      </c>
      <c r="E354" s="3">
        <v>0</v>
      </c>
      <c r="F354" s="3" t="s">
        <v>49</v>
      </c>
      <c r="G354">
        <f>IF(COUNTIFS((WeatherIncidents!$B$3:'WeatherIncidents'!$B$26),"&lt;="&amp;B354,WeatherIncidents!$C$3:'WeatherIncidents'!$C$26,"&gt;="&amp;B354)&gt;0,1,0)</f>
        <v>0</v>
      </c>
      <c r="H354">
        <f t="shared" si="6"/>
        <v>0</v>
      </c>
    </row>
    <row r="355" spans="1:8" x14ac:dyDescent="0.25">
      <c r="A355" s="3" t="s">
        <v>48</v>
      </c>
      <c r="B355" s="2">
        <v>38439.361111111109</v>
      </c>
      <c r="C355" s="3" t="s">
        <v>7</v>
      </c>
      <c r="D355" s="3" t="s">
        <v>41</v>
      </c>
      <c r="E355" s="3">
        <v>0</v>
      </c>
      <c r="F355" s="3" t="s">
        <v>49</v>
      </c>
      <c r="G355">
        <f>IF(COUNTIFS((WeatherIncidents!$B$3:'WeatherIncidents'!$B$26),"&lt;="&amp;B355,WeatherIncidents!$C$3:'WeatherIncidents'!$C$26,"&gt;="&amp;B355)&gt;0,1,0)</f>
        <v>0</v>
      </c>
      <c r="H355">
        <f t="shared" si="6"/>
        <v>0</v>
      </c>
    </row>
    <row r="356" spans="1:8" x14ac:dyDescent="0.25">
      <c r="A356" s="3" t="s">
        <v>48</v>
      </c>
      <c r="B356" s="2">
        <v>38719.018750000003</v>
      </c>
      <c r="C356" s="3" t="s">
        <v>33</v>
      </c>
      <c r="D356" s="3" t="s">
        <v>135</v>
      </c>
      <c r="E356" s="3">
        <v>0</v>
      </c>
      <c r="F356" s="3" t="s">
        <v>49</v>
      </c>
      <c r="G356">
        <f>IF(COUNTIFS((WeatherIncidents!$B$3:'WeatherIncidents'!$B$26),"&lt;="&amp;B356,WeatherIncidents!$C$3:'WeatherIncidents'!$C$26,"&gt;="&amp;B356)&gt;0,1,0)</f>
        <v>0</v>
      </c>
      <c r="H356">
        <f t="shared" si="6"/>
        <v>0</v>
      </c>
    </row>
    <row r="357" spans="1:8" x14ac:dyDescent="0.25">
      <c r="A357" s="3" t="s">
        <v>48</v>
      </c>
      <c r="B357" s="2">
        <v>38719.454861111109</v>
      </c>
      <c r="C357" s="3" t="s">
        <v>33</v>
      </c>
      <c r="D357" s="3" t="s">
        <v>135</v>
      </c>
      <c r="E357" s="3">
        <v>0</v>
      </c>
      <c r="F357" s="3" t="s">
        <v>49</v>
      </c>
      <c r="G357">
        <f>IF(COUNTIFS((WeatherIncidents!$B$3:'WeatherIncidents'!$B$26),"&lt;="&amp;B357,WeatherIncidents!$C$3:'WeatherIncidents'!$C$26,"&gt;="&amp;B357)&gt;0,1,0)</f>
        <v>0</v>
      </c>
      <c r="H357">
        <f t="shared" si="6"/>
        <v>0</v>
      </c>
    </row>
    <row r="358" spans="1:8" x14ac:dyDescent="0.25">
      <c r="A358" s="3" t="s">
        <v>48</v>
      </c>
      <c r="B358" s="2">
        <v>38719.520138888889</v>
      </c>
      <c r="C358" s="3" t="s">
        <v>33</v>
      </c>
      <c r="D358" s="3" t="s">
        <v>135</v>
      </c>
      <c r="E358" s="3">
        <v>0</v>
      </c>
      <c r="F358" s="3" t="s">
        <v>49</v>
      </c>
      <c r="G358">
        <f>IF(COUNTIFS((WeatherIncidents!$B$3:'WeatherIncidents'!$B$26),"&lt;="&amp;B358,WeatherIncidents!$C$3:'WeatherIncidents'!$C$26,"&gt;="&amp;B358)&gt;0,1,0)</f>
        <v>0</v>
      </c>
      <c r="H358">
        <f t="shared" si="6"/>
        <v>0</v>
      </c>
    </row>
    <row r="359" spans="1:8" x14ac:dyDescent="0.25">
      <c r="A359" s="3" t="s">
        <v>48</v>
      </c>
      <c r="B359" s="2">
        <v>38719.583333333336</v>
      </c>
      <c r="C359" s="3" t="s">
        <v>33</v>
      </c>
      <c r="D359" s="3" t="s">
        <v>37</v>
      </c>
      <c r="E359" s="3">
        <v>0</v>
      </c>
      <c r="F359" s="3" t="s">
        <v>49</v>
      </c>
      <c r="G359">
        <f>IF(COUNTIFS((WeatherIncidents!$B$3:'WeatherIncidents'!$B$26),"&lt;="&amp;B359,WeatherIncidents!$C$3:'WeatherIncidents'!$C$26,"&gt;="&amp;B359)&gt;0,1,0)</f>
        <v>0</v>
      </c>
      <c r="H359">
        <f t="shared" si="6"/>
        <v>0</v>
      </c>
    </row>
    <row r="360" spans="1:8" x14ac:dyDescent="0.25">
      <c r="A360" s="3" t="s">
        <v>48</v>
      </c>
      <c r="B360" s="2">
        <v>38953.743750000001</v>
      </c>
      <c r="C360" s="3" t="s">
        <v>15</v>
      </c>
      <c r="D360" s="3" t="s">
        <v>15</v>
      </c>
      <c r="E360" s="3">
        <v>0</v>
      </c>
      <c r="F360" s="3" t="s">
        <v>49</v>
      </c>
      <c r="G360">
        <f>IF(COUNTIFS((WeatherIncidents!$B$3:'WeatherIncidents'!$B$26),"&lt;="&amp;B360,WeatherIncidents!$C$3:'WeatherIncidents'!$C$26,"&gt;="&amp;B360)&gt;0,1,0)</f>
        <v>0</v>
      </c>
      <c r="H360">
        <f t="shared" si="6"/>
        <v>0</v>
      </c>
    </row>
    <row r="361" spans="1:8" x14ac:dyDescent="0.25">
      <c r="A361" s="3" t="s">
        <v>48</v>
      </c>
      <c r="B361" s="2">
        <v>39289.585416666669</v>
      </c>
      <c r="C361" s="3" t="s">
        <v>7</v>
      </c>
      <c r="D361" s="3" t="s">
        <v>81</v>
      </c>
      <c r="E361" s="3">
        <v>0</v>
      </c>
      <c r="F361" s="3" t="s">
        <v>49</v>
      </c>
      <c r="G361">
        <f>IF(COUNTIFS((WeatherIncidents!$B$3:'WeatherIncidents'!$B$26),"&lt;="&amp;B361,WeatherIncidents!$C$3:'WeatherIncidents'!$C$26,"&gt;="&amp;B361)&gt;0,1,0)</f>
        <v>0</v>
      </c>
      <c r="H361">
        <f t="shared" si="6"/>
        <v>0</v>
      </c>
    </row>
    <row r="362" spans="1:8" x14ac:dyDescent="0.25">
      <c r="A362" s="3" t="s">
        <v>48</v>
      </c>
      <c r="B362" s="2">
        <v>39377.176388888889</v>
      </c>
      <c r="C362" s="3" t="s">
        <v>33</v>
      </c>
      <c r="D362" s="3" t="s">
        <v>135</v>
      </c>
      <c r="E362" s="3">
        <v>0</v>
      </c>
      <c r="F362" s="3" t="s">
        <v>49</v>
      </c>
      <c r="G362">
        <f>IF(COUNTIFS((WeatherIncidents!$B$3:'WeatherIncidents'!$B$26),"&lt;="&amp;B362,WeatherIncidents!$C$3:'WeatherIncidents'!$C$26,"&gt;="&amp;B362)&gt;0,1,0)</f>
        <v>1</v>
      </c>
      <c r="H362">
        <f t="shared" si="6"/>
        <v>0</v>
      </c>
    </row>
    <row r="363" spans="1:8" x14ac:dyDescent="0.25">
      <c r="A363" s="3" t="s">
        <v>48</v>
      </c>
      <c r="B363" s="2">
        <v>39592.736805555556</v>
      </c>
      <c r="C363" s="3" t="s">
        <v>15</v>
      </c>
      <c r="D363" s="3" t="s">
        <v>15</v>
      </c>
      <c r="E363" s="3">
        <v>0</v>
      </c>
      <c r="F363" s="3" t="s">
        <v>49</v>
      </c>
      <c r="G363">
        <f>IF(COUNTIFS((WeatherIncidents!$B$3:'WeatherIncidents'!$B$26),"&lt;="&amp;B363,WeatherIncidents!$C$3:'WeatherIncidents'!$C$26,"&gt;="&amp;B363)&gt;0,1,0)</f>
        <v>0</v>
      </c>
      <c r="H363">
        <f t="shared" si="6"/>
        <v>0</v>
      </c>
    </row>
    <row r="364" spans="1:8" x14ac:dyDescent="0.25">
      <c r="A364" s="3" t="s">
        <v>48</v>
      </c>
      <c r="B364" s="2">
        <v>39791.611111111109</v>
      </c>
      <c r="C364" s="3" t="s">
        <v>7</v>
      </c>
      <c r="D364" s="3" t="s">
        <v>16</v>
      </c>
      <c r="E364" s="3">
        <v>0</v>
      </c>
      <c r="F364" s="3" t="s">
        <v>49</v>
      </c>
      <c r="G364">
        <f>IF(COUNTIFS((WeatherIncidents!$B$3:'WeatherIncidents'!$B$26),"&lt;="&amp;B364,WeatherIncidents!$C$3:'WeatherIncidents'!$C$26,"&gt;="&amp;B364)&gt;0,1,0)</f>
        <v>1</v>
      </c>
      <c r="H364">
        <f t="shared" si="6"/>
        <v>0</v>
      </c>
    </row>
    <row r="365" spans="1:8" x14ac:dyDescent="0.25">
      <c r="A365" s="3" t="s">
        <v>48</v>
      </c>
      <c r="B365" s="2">
        <v>40139.919444444444</v>
      </c>
      <c r="C365" s="3" t="s">
        <v>7</v>
      </c>
      <c r="D365" s="3" t="s">
        <v>81</v>
      </c>
      <c r="E365" s="3">
        <v>0</v>
      </c>
      <c r="F365" s="3" t="s">
        <v>49</v>
      </c>
      <c r="G365">
        <f>IF(COUNTIFS((WeatherIncidents!$B$3:'WeatherIncidents'!$B$26),"&lt;="&amp;B365,WeatherIncidents!$C$3:'WeatherIncidents'!$C$26,"&gt;="&amp;B365)&gt;0,1,0)</f>
        <v>0</v>
      </c>
      <c r="H365">
        <f t="shared" si="6"/>
        <v>0</v>
      </c>
    </row>
    <row r="366" spans="1:8" x14ac:dyDescent="0.25">
      <c r="A366" s="3" t="s">
        <v>48</v>
      </c>
      <c r="B366" s="2">
        <v>40154.716666666667</v>
      </c>
      <c r="C366" s="3" t="s">
        <v>33</v>
      </c>
      <c r="D366" s="3" t="s">
        <v>135</v>
      </c>
      <c r="E366" s="3">
        <v>0</v>
      </c>
      <c r="F366" s="3" t="s">
        <v>49</v>
      </c>
      <c r="G366">
        <f>IF(COUNTIFS((WeatherIncidents!$B$3:'WeatherIncidents'!$B$26),"&lt;="&amp;B366,WeatherIncidents!$C$3:'WeatherIncidents'!$C$26,"&gt;="&amp;B366)&gt;0,1,0)</f>
        <v>0</v>
      </c>
      <c r="H366">
        <f t="shared" si="6"/>
        <v>0</v>
      </c>
    </row>
    <row r="367" spans="1:8" x14ac:dyDescent="0.25">
      <c r="A367" s="3" t="s">
        <v>48</v>
      </c>
      <c r="B367" s="2">
        <v>40201.504166666666</v>
      </c>
      <c r="C367" s="3" t="s">
        <v>33</v>
      </c>
      <c r="D367" s="3" t="s">
        <v>135</v>
      </c>
      <c r="E367" s="3">
        <v>0</v>
      </c>
      <c r="F367" s="3" t="s">
        <v>49</v>
      </c>
      <c r="G367">
        <f>IF(COUNTIFS((WeatherIncidents!$B$3:'WeatherIncidents'!$B$26),"&lt;="&amp;B367,WeatherIncidents!$C$3:'WeatherIncidents'!$C$26,"&gt;="&amp;B367)&gt;0,1,0)</f>
        <v>0</v>
      </c>
      <c r="H367">
        <f t="shared" si="6"/>
        <v>0</v>
      </c>
    </row>
    <row r="368" spans="1:8" x14ac:dyDescent="0.25">
      <c r="A368" s="3" t="s">
        <v>48</v>
      </c>
      <c r="B368" s="2">
        <v>40505.13958333333</v>
      </c>
      <c r="C368" s="3" t="s">
        <v>15</v>
      </c>
      <c r="D368" s="3" t="s">
        <v>15</v>
      </c>
      <c r="E368" s="3">
        <v>0</v>
      </c>
      <c r="F368" s="3" t="s">
        <v>49</v>
      </c>
      <c r="G368">
        <f>IF(COUNTIFS((WeatherIncidents!$B$3:'WeatherIncidents'!$B$26),"&lt;="&amp;B368,WeatherIncidents!$C$3:'WeatherIncidents'!$C$26,"&gt;="&amp;B368)&gt;0,1,0)</f>
        <v>0</v>
      </c>
      <c r="H368">
        <f t="shared" si="6"/>
        <v>0</v>
      </c>
    </row>
    <row r="369" spans="1:8" x14ac:dyDescent="0.25">
      <c r="A369" s="3" t="s">
        <v>48</v>
      </c>
      <c r="B369" s="2">
        <v>40506.254861111112</v>
      </c>
      <c r="C369" s="3" t="s">
        <v>15</v>
      </c>
      <c r="D369" s="3" t="s">
        <v>15</v>
      </c>
      <c r="E369" s="3">
        <v>0</v>
      </c>
      <c r="F369" s="3" t="s">
        <v>49</v>
      </c>
      <c r="G369">
        <f>IF(COUNTIFS((WeatherIncidents!$B$3:'WeatherIncidents'!$B$26),"&lt;="&amp;B369,WeatherIncidents!$C$3:'WeatherIncidents'!$C$26,"&gt;="&amp;B369)&gt;0,1,0)</f>
        <v>0</v>
      </c>
      <c r="H369">
        <f t="shared" si="6"/>
        <v>0</v>
      </c>
    </row>
    <row r="370" spans="1:8" x14ac:dyDescent="0.25">
      <c r="A370" s="3" t="s">
        <v>48</v>
      </c>
      <c r="B370" s="2">
        <v>40716.542361111111</v>
      </c>
      <c r="C370" s="3" t="s">
        <v>15</v>
      </c>
      <c r="D370" s="3" t="s">
        <v>15</v>
      </c>
      <c r="E370" s="3">
        <v>0</v>
      </c>
      <c r="F370" s="3" t="s">
        <v>49</v>
      </c>
      <c r="G370">
        <f>IF(COUNTIFS((WeatherIncidents!$B$3:'WeatherIncidents'!$B$26),"&lt;="&amp;B370,WeatherIncidents!$C$3:'WeatherIncidents'!$C$26,"&gt;="&amp;B370)&gt;0,1,0)</f>
        <v>0</v>
      </c>
      <c r="H370">
        <f t="shared" si="6"/>
        <v>0</v>
      </c>
    </row>
    <row r="371" spans="1:8" x14ac:dyDescent="0.25">
      <c r="A371" s="3" t="s">
        <v>48</v>
      </c>
      <c r="B371" s="2">
        <v>40840.536111111112</v>
      </c>
      <c r="C371" s="3" t="s">
        <v>15</v>
      </c>
      <c r="D371" s="3" t="s">
        <v>15</v>
      </c>
      <c r="E371" s="3">
        <v>0</v>
      </c>
      <c r="F371" s="3" t="s">
        <v>49</v>
      </c>
      <c r="G371">
        <f>IF(COUNTIFS((WeatherIncidents!$B$3:'WeatherIncidents'!$B$26),"&lt;="&amp;B371,WeatherIncidents!$C$3:'WeatherIncidents'!$C$26,"&gt;="&amp;B371)&gt;0,1,0)</f>
        <v>0</v>
      </c>
      <c r="H371">
        <f t="shared" si="6"/>
        <v>0</v>
      </c>
    </row>
    <row r="372" spans="1:8" x14ac:dyDescent="0.25">
      <c r="A372" s="3" t="s">
        <v>48</v>
      </c>
      <c r="B372" s="2">
        <v>41215.697916666664</v>
      </c>
      <c r="C372" s="3" t="s">
        <v>15</v>
      </c>
      <c r="D372" s="3" t="s">
        <v>15</v>
      </c>
      <c r="E372" s="3">
        <v>0</v>
      </c>
      <c r="F372" s="3" t="s">
        <v>49</v>
      </c>
      <c r="G372">
        <f>IF(COUNTIFS((WeatherIncidents!$B$3:'WeatherIncidents'!$B$26),"&lt;="&amp;B372,WeatherIncidents!$C$3:'WeatherIncidents'!$C$26,"&gt;="&amp;B372)&gt;0,1,0)</f>
        <v>0</v>
      </c>
      <c r="H372">
        <f t="shared" si="6"/>
        <v>0</v>
      </c>
    </row>
    <row r="373" spans="1:8" x14ac:dyDescent="0.25">
      <c r="A373" s="3" t="s">
        <v>48</v>
      </c>
      <c r="B373" s="2">
        <v>41268.427777777775</v>
      </c>
      <c r="C373" s="3" t="s">
        <v>15</v>
      </c>
      <c r="D373" s="3" t="s">
        <v>15</v>
      </c>
      <c r="E373" s="3">
        <v>0</v>
      </c>
      <c r="F373" s="3" t="s">
        <v>49</v>
      </c>
      <c r="G373">
        <f>IF(COUNTIFS((WeatherIncidents!$B$3:'WeatherIncidents'!$B$26),"&lt;="&amp;B373,WeatherIncidents!$C$3:'WeatherIncidents'!$C$26,"&gt;="&amp;B373)&gt;0,1,0)</f>
        <v>0</v>
      </c>
      <c r="H373">
        <f t="shared" si="6"/>
        <v>0</v>
      </c>
    </row>
    <row r="374" spans="1:8" x14ac:dyDescent="0.25">
      <c r="A374" s="3" t="s">
        <v>48</v>
      </c>
      <c r="B374" s="2">
        <v>41268.46597222222</v>
      </c>
      <c r="C374" s="3" t="s">
        <v>7</v>
      </c>
      <c r="D374" s="3" t="s">
        <v>16</v>
      </c>
      <c r="E374" s="3">
        <v>0</v>
      </c>
      <c r="F374" s="3" t="s">
        <v>49</v>
      </c>
      <c r="G374">
        <f>IF(COUNTIFS((WeatherIncidents!$B$3:'WeatherIncidents'!$B$26),"&lt;="&amp;B374,WeatherIncidents!$C$3:'WeatherIncidents'!$C$26,"&gt;="&amp;B374)&gt;0,1,0)</f>
        <v>0</v>
      </c>
      <c r="H374">
        <f t="shared" si="6"/>
        <v>0</v>
      </c>
    </row>
    <row r="375" spans="1:8" x14ac:dyDescent="0.25">
      <c r="A375" s="3" t="s">
        <v>48</v>
      </c>
      <c r="B375" s="2">
        <v>41558.420138888891</v>
      </c>
      <c r="C375" s="3" t="s">
        <v>15</v>
      </c>
      <c r="D375" s="3" t="s">
        <v>15</v>
      </c>
      <c r="E375" s="3">
        <v>0</v>
      </c>
      <c r="F375" s="3" t="s">
        <v>49</v>
      </c>
      <c r="G375">
        <f>IF(COUNTIFS((WeatherIncidents!$B$3:'WeatherIncidents'!$B$26),"&lt;="&amp;B375,WeatherIncidents!$C$3:'WeatherIncidents'!$C$26,"&gt;="&amp;B375)&gt;0,1,0)</f>
        <v>0</v>
      </c>
      <c r="H375">
        <f t="shared" si="6"/>
        <v>0</v>
      </c>
    </row>
    <row r="376" spans="1:8" x14ac:dyDescent="0.25">
      <c r="A376" s="3" t="s">
        <v>50</v>
      </c>
      <c r="B376" s="2">
        <v>38484.577777777777</v>
      </c>
      <c r="C376" s="3" t="s">
        <v>15</v>
      </c>
      <c r="D376" s="3" t="s">
        <v>15</v>
      </c>
      <c r="E376" s="3">
        <v>0</v>
      </c>
      <c r="F376" s="3" t="s">
        <v>51</v>
      </c>
      <c r="G376">
        <f>IF(COUNTIFS((WeatherIncidents!$B$3:'WeatherIncidents'!$B$26),"&lt;="&amp;B376,WeatherIncidents!$C$3:'WeatherIncidents'!$C$26,"&gt;="&amp;B376)&gt;0,1,0)</f>
        <v>0</v>
      </c>
      <c r="H376">
        <f t="shared" si="6"/>
        <v>0</v>
      </c>
    </row>
    <row r="377" spans="1:8" x14ac:dyDescent="0.25">
      <c r="A377" s="3" t="s">
        <v>50</v>
      </c>
      <c r="B377" s="2">
        <v>38571.504861111112</v>
      </c>
      <c r="C377" s="3" t="s">
        <v>33</v>
      </c>
      <c r="D377" s="3" t="s">
        <v>135</v>
      </c>
      <c r="E377" s="3">
        <v>0</v>
      </c>
      <c r="F377" s="3" t="s">
        <v>51</v>
      </c>
      <c r="G377">
        <f>IF(COUNTIFS((WeatherIncidents!$B$3:'WeatherIncidents'!$B$26),"&lt;="&amp;B377,WeatherIncidents!$C$3:'WeatherIncidents'!$C$26,"&gt;="&amp;B377)&gt;0,1,0)</f>
        <v>0</v>
      </c>
      <c r="H377">
        <f t="shared" si="6"/>
        <v>0</v>
      </c>
    </row>
    <row r="378" spans="1:8" x14ac:dyDescent="0.25">
      <c r="A378" s="3" t="s">
        <v>50</v>
      </c>
      <c r="B378" s="2">
        <v>38573.335416666669</v>
      </c>
      <c r="C378" s="3" t="s">
        <v>33</v>
      </c>
      <c r="D378" s="3" t="s">
        <v>37</v>
      </c>
      <c r="E378" s="3">
        <v>0</v>
      </c>
      <c r="F378" s="3" t="s">
        <v>51</v>
      </c>
      <c r="G378">
        <f>IF(COUNTIFS((WeatherIncidents!$B$3:'WeatherIncidents'!$B$26),"&lt;="&amp;B378,WeatherIncidents!$C$3:'WeatherIncidents'!$C$26,"&gt;="&amp;B378)&gt;0,1,0)</f>
        <v>0</v>
      </c>
      <c r="H378">
        <f t="shared" si="6"/>
        <v>0</v>
      </c>
    </row>
    <row r="379" spans="1:8" x14ac:dyDescent="0.25">
      <c r="A379" s="3" t="s">
        <v>50</v>
      </c>
      <c r="B379" s="2">
        <v>38614.979861111111</v>
      </c>
      <c r="C379" s="3" t="s">
        <v>33</v>
      </c>
      <c r="D379" s="3" t="s">
        <v>135</v>
      </c>
      <c r="E379" s="3">
        <v>0</v>
      </c>
      <c r="F379" s="3" t="s">
        <v>51</v>
      </c>
      <c r="G379">
        <f>IF(COUNTIFS((WeatherIncidents!$B$3:'WeatherIncidents'!$B$26),"&lt;="&amp;B379,WeatherIncidents!$C$3:'WeatherIncidents'!$C$26,"&gt;="&amp;B379)&gt;0,1,0)</f>
        <v>0</v>
      </c>
      <c r="H379">
        <f t="shared" si="6"/>
        <v>0</v>
      </c>
    </row>
    <row r="380" spans="1:8" x14ac:dyDescent="0.25">
      <c r="A380" s="3" t="s">
        <v>50</v>
      </c>
      <c r="B380" s="2">
        <v>38773.313194444447</v>
      </c>
      <c r="C380" s="3" t="s">
        <v>15</v>
      </c>
      <c r="D380" s="3" t="s">
        <v>15</v>
      </c>
      <c r="E380" s="3">
        <v>0</v>
      </c>
      <c r="F380" s="3" t="s">
        <v>51</v>
      </c>
      <c r="G380">
        <f>IF(COUNTIFS((WeatherIncidents!$B$3:'WeatherIncidents'!$B$26),"&lt;="&amp;B380,WeatherIncidents!$C$3:'WeatherIncidents'!$C$26,"&gt;="&amp;B380)&gt;0,1,0)</f>
        <v>0</v>
      </c>
      <c r="H380">
        <f t="shared" si="6"/>
        <v>0</v>
      </c>
    </row>
    <row r="381" spans="1:8" x14ac:dyDescent="0.25">
      <c r="A381" s="3" t="s">
        <v>50</v>
      </c>
      <c r="B381" s="2">
        <v>39256.26666666667</v>
      </c>
      <c r="C381" s="3" t="s">
        <v>15</v>
      </c>
      <c r="D381" s="3" t="s">
        <v>15</v>
      </c>
      <c r="E381" s="3">
        <v>0</v>
      </c>
      <c r="F381" s="3" t="s">
        <v>51</v>
      </c>
      <c r="G381">
        <f>IF(COUNTIFS((WeatherIncidents!$B$3:'WeatherIncidents'!$B$26),"&lt;="&amp;B381,WeatherIncidents!$C$3:'WeatherIncidents'!$C$26,"&gt;="&amp;B381)&gt;0,1,0)</f>
        <v>0</v>
      </c>
      <c r="H381">
        <f t="shared" si="6"/>
        <v>0</v>
      </c>
    </row>
    <row r="382" spans="1:8" x14ac:dyDescent="0.25">
      <c r="A382" s="3" t="s">
        <v>50</v>
      </c>
      <c r="B382" s="2">
        <v>39283.306250000001</v>
      </c>
      <c r="C382" s="3" t="s">
        <v>7</v>
      </c>
      <c r="D382" s="3" t="s">
        <v>81</v>
      </c>
      <c r="E382" s="3">
        <v>0</v>
      </c>
      <c r="F382" s="3" t="s">
        <v>51</v>
      </c>
      <c r="G382">
        <f>IF(COUNTIFS((WeatherIncidents!$B$3:'WeatherIncidents'!$B$26),"&lt;="&amp;B382,WeatherIncidents!$C$3:'WeatherIncidents'!$C$26,"&gt;="&amp;B382)&gt;0,1,0)</f>
        <v>0</v>
      </c>
      <c r="H382">
        <f t="shared" si="6"/>
        <v>0</v>
      </c>
    </row>
    <row r="383" spans="1:8" x14ac:dyDescent="0.25">
      <c r="A383" s="3" t="s">
        <v>50</v>
      </c>
      <c r="B383" s="2">
        <v>39379.740972222222</v>
      </c>
      <c r="C383" s="3" t="s">
        <v>15</v>
      </c>
      <c r="D383" s="3" t="s">
        <v>15</v>
      </c>
      <c r="E383" s="3">
        <v>0</v>
      </c>
      <c r="F383" s="3" t="s">
        <v>51</v>
      </c>
      <c r="G383">
        <f>IF(COUNTIFS((WeatherIncidents!$B$3:'WeatherIncidents'!$B$26),"&lt;="&amp;B383,WeatherIncidents!$C$3:'WeatherIncidents'!$C$26,"&gt;="&amp;B383)&gt;0,1,0)</f>
        <v>0</v>
      </c>
      <c r="H383">
        <f t="shared" si="6"/>
        <v>0</v>
      </c>
    </row>
    <row r="384" spans="1:8" x14ac:dyDescent="0.25">
      <c r="A384" s="3" t="s">
        <v>50</v>
      </c>
      <c r="B384" s="2">
        <v>39756.454861111109</v>
      </c>
      <c r="C384" s="3" t="s">
        <v>7</v>
      </c>
      <c r="D384" s="3" t="s">
        <v>81</v>
      </c>
      <c r="E384" s="3">
        <v>0</v>
      </c>
      <c r="F384" s="3" t="s">
        <v>51</v>
      </c>
      <c r="G384">
        <f>IF(COUNTIFS((WeatherIncidents!$B$3:'WeatherIncidents'!$B$26),"&lt;="&amp;B384,WeatherIncidents!$C$3:'WeatherIncidents'!$C$26,"&gt;="&amp;B384)&gt;0,1,0)</f>
        <v>0</v>
      </c>
      <c r="H384">
        <f t="shared" si="6"/>
        <v>0</v>
      </c>
    </row>
    <row r="385" spans="1:8" x14ac:dyDescent="0.25">
      <c r="A385" s="3" t="s">
        <v>50</v>
      </c>
      <c r="B385" s="2">
        <v>39823.423611111109</v>
      </c>
      <c r="C385" s="3" t="s">
        <v>15</v>
      </c>
      <c r="D385" s="3" t="s">
        <v>15</v>
      </c>
      <c r="E385" s="3">
        <v>0</v>
      </c>
      <c r="F385" s="3" t="s">
        <v>51</v>
      </c>
      <c r="G385">
        <f>IF(COUNTIFS((WeatherIncidents!$B$3:'WeatherIncidents'!$B$26),"&lt;="&amp;B385,WeatherIncidents!$C$3:'WeatherIncidents'!$C$26,"&gt;="&amp;B385)&gt;0,1,0)</f>
        <v>1</v>
      </c>
      <c r="H385">
        <f t="shared" si="6"/>
        <v>0</v>
      </c>
    </row>
    <row r="386" spans="1:8" x14ac:dyDescent="0.25">
      <c r="A386" s="3" t="s">
        <v>50</v>
      </c>
      <c r="B386" s="2">
        <v>40356.5625</v>
      </c>
      <c r="C386" s="3" t="s">
        <v>15</v>
      </c>
      <c r="D386" s="3" t="s">
        <v>15</v>
      </c>
      <c r="E386" s="3">
        <v>0</v>
      </c>
      <c r="F386" s="3" t="s">
        <v>51</v>
      </c>
      <c r="G386">
        <f>IF(COUNTIFS((WeatherIncidents!$B$3:'WeatherIncidents'!$B$26),"&lt;="&amp;B386,WeatherIncidents!$C$3:'WeatherIncidents'!$C$26,"&gt;="&amp;B386)&gt;0,1,0)</f>
        <v>0</v>
      </c>
      <c r="H386">
        <f t="shared" si="6"/>
        <v>0</v>
      </c>
    </row>
    <row r="387" spans="1:8" x14ac:dyDescent="0.25">
      <c r="A387" s="3" t="s">
        <v>50</v>
      </c>
      <c r="B387" s="2">
        <v>40416.570833333331</v>
      </c>
      <c r="C387" s="3" t="s">
        <v>33</v>
      </c>
      <c r="D387" s="3" t="s">
        <v>135</v>
      </c>
      <c r="E387" s="3">
        <v>0</v>
      </c>
      <c r="F387" s="3" t="s">
        <v>51</v>
      </c>
      <c r="G387">
        <f>IF(COUNTIFS((WeatherIncidents!$B$3:'WeatherIncidents'!$B$26),"&lt;="&amp;B387,WeatherIncidents!$C$3:'WeatherIncidents'!$C$26,"&gt;="&amp;B387)&gt;0,1,0)</f>
        <v>0</v>
      </c>
      <c r="H387">
        <f t="shared" ref="H387:H450" si="7">IF(ABS(B387-B386)&lt;0.015,1,0)</f>
        <v>0</v>
      </c>
    </row>
    <row r="388" spans="1:8" x14ac:dyDescent="0.25">
      <c r="A388" s="3" t="s">
        <v>50</v>
      </c>
      <c r="B388" s="2">
        <v>40451.304166666669</v>
      </c>
      <c r="C388" s="3" t="s">
        <v>33</v>
      </c>
      <c r="D388" s="3" t="s">
        <v>135</v>
      </c>
      <c r="E388" s="3">
        <v>0</v>
      </c>
      <c r="F388" s="3" t="s">
        <v>51</v>
      </c>
      <c r="G388">
        <f>IF(COUNTIFS((WeatherIncidents!$B$3:'WeatherIncidents'!$B$26),"&lt;="&amp;B388,WeatherIncidents!$C$3:'WeatherIncidents'!$C$26,"&gt;="&amp;B388)&gt;0,1,0)</f>
        <v>0</v>
      </c>
      <c r="H388">
        <f t="shared" si="7"/>
        <v>0</v>
      </c>
    </row>
    <row r="389" spans="1:8" x14ac:dyDescent="0.25">
      <c r="A389" s="3" t="s">
        <v>50</v>
      </c>
      <c r="B389" s="2">
        <v>40470.795138888891</v>
      </c>
      <c r="C389" s="3" t="s">
        <v>33</v>
      </c>
      <c r="D389" s="3" t="s">
        <v>135</v>
      </c>
      <c r="E389" s="3">
        <v>0</v>
      </c>
      <c r="F389" s="3" t="s">
        <v>51</v>
      </c>
      <c r="G389">
        <f>IF(COUNTIFS((WeatherIncidents!$B$3:'WeatherIncidents'!$B$26),"&lt;="&amp;B389,WeatherIncidents!$C$3:'WeatherIncidents'!$C$26,"&gt;="&amp;B389)&gt;0,1,0)</f>
        <v>0</v>
      </c>
      <c r="H389">
        <f t="shared" si="7"/>
        <v>0</v>
      </c>
    </row>
    <row r="390" spans="1:8" x14ac:dyDescent="0.25">
      <c r="A390" s="3" t="s">
        <v>50</v>
      </c>
      <c r="B390" s="2">
        <v>40509.345138888886</v>
      </c>
      <c r="C390" s="3" t="s">
        <v>15</v>
      </c>
      <c r="D390" s="3" t="s">
        <v>15</v>
      </c>
      <c r="E390" s="3">
        <v>0</v>
      </c>
      <c r="F390" s="3" t="s">
        <v>51</v>
      </c>
      <c r="G390">
        <f>IF(COUNTIFS((WeatherIncidents!$B$3:'WeatherIncidents'!$B$26),"&lt;="&amp;B390,WeatherIncidents!$C$3:'WeatherIncidents'!$C$26,"&gt;="&amp;B390)&gt;0,1,0)</f>
        <v>0</v>
      </c>
      <c r="H390">
        <f t="shared" si="7"/>
        <v>0</v>
      </c>
    </row>
    <row r="391" spans="1:8" x14ac:dyDescent="0.25">
      <c r="A391" s="3" t="s">
        <v>50</v>
      </c>
      <c r="B391" s="2">
        <v>40646.6875</v>
      </c>
      <c r="C391" s="3" t="s">
        <v>15</v>
      </c>
      <c r="D391" s="3" t="s">
        <v>15</v>
      </c>
      <c r="E391" s="3">
        <v>0</v>
      </c>
      <c r="F391" s="3" t="s">
        <v>51</v>
      </c>
      <c r="G391">
        <f>IF(COUNTIFS((WeatherIncidents!$B$3:'WeatherIncidents'!$B$26),"&lt;="&amp;B391,WeatherIncidents!$C$3:'WeatherIncidents'!$C$26,"&gt;="&amp;B391)&gt;0,1,0)</f>
        <v>0</v>
      </c>
      <c r="H391">
        <f t="shared" si="7"/>
        <v>0</v>
      </c>
    </row>
    <row r="392" spans="1:8" x14ac:dyDescent="0.25">
      <c r="A392" s="3" t="s">
        <v>50</v>
      </c>
      <c r="B392" s="2">
        <v>40708.388888888891</v>
      </c>
      <c r="C392" s="3" t="s">
        <v>7</v>
      </c>
      <c r="D392" s="3" t="s">
        <v>16</v>
      </c>
      <c r="E392" s="3">
        <v>0</v>
      </c>
      <c r="F392" s="3" t="s">
        <v>51</v>
      </c>
      <c r="G392">
        <f>IF(COUNTIFS((WeatherIncidents!$B$3:'WeatherIncidents'!$B$26),"&lt;="&amp;B392,WeatherIncidents!$C$3:'WeatherIncidents'!$C$26,"&gt;="&amp;B392)&gt;0,1,0)</f>
        <v>0</v>
      </c>
      <c r="H392">
        <f t="shared" si="7"/>
        <v>0</v>
      </c>
    </row>
    <row r="393" spans="1:8" x14ac:dyDescent="0.25">
      <c r="A393" s="3" t="s">
        <v>50</v>
      </c>
      <c r="B393" s="2">
        <v>40759.261805555558</v>
      </c>
      <c r="C393" s="3" t="s">
        <v>7</v>
      </c>
      <c r="D393" s="3" t="s">
        <v>16</v>
      </c>
      <c r="E393" s="3">
        <v>0</v>
      </c>
      <c r="F393" s="3" t="s">
        <v>51</v>
      </c>
      <c r="G393">
        <f>IF(COUNTIFS((WeatherIncidents!$B$3:'WeatherIncidents'!$B$26),"&lt;="&amp;B393,WeatherIncidents!$C$3:'WeatherIncidents'!$C$26,"&gt;="&amp;B393)&gt;0,1,0)</f>
        <v>0</v>
      </c>
      <c r="H393">
        <f t="shared" si="7"/>
        <v>0</v>
      </c>
    </row>
    <row r="394" spans="1:8" x14ac:dyDescent="0.25">
      <c r="A394" s="3" t="s">
        <v>50</v>
      </c>
      <c r="B394" s="2">
        <v>41070.819444444445</v>
      </c>
      <c r="C394" s="3" t="s">
        <v>7</v>
      </c>
      <c r="D394" s="3" t="s">
        <v>41</v>
      </c>
      <c r="E394" s="3">
        <v>0</v>
      </c>
      <c r="F394" s="3" t="s">
        <v>51</v>
      </c>
      <c r="G394">
        <f>IF(COUNTIFS((WeatherIncidents!$B$3:'WeatherIncidents'!$B$26),"&lt;="&amp;B394,WeatherIncidents!$C$3:'WeatherIncidents'!$C$26,"&gt;="&amp;B394)&gt;0,1,0)</f>
        <v>0</v>
      </c>
      <c r="H394">
        <f t="shared" si="7"/>
        <v>0</v>
      </c>
    </row>
    <row r="395" spans="1:8" x14ac:dyDescent="0.25">
      <c r="A395" s="3" t="s">
        <v>50</v>
      </c>
      <c r="B395" s="2">
        <v>41261.662499999999</v>
      </c>
      <c r="C395" s="3" t="s">
        <v>33</v>
      </c>
      <c r="D395" s="3" t="s">
        <v>135</v>
      </c>
      <c r="E395" s="3">
        <v>0</v>
      </c>
      <c r="F395" s="3" t="s">
        <v>51</v>
      </c>
      <c r="G395">
        <f>IF(COUNTIFS((WeatherIncidents!$B$3:'WeatherIncidents'!$B$26),"&lt;="&amp;B395,WeatherIncidents!$C$3:'WeatherIncidents'!$C$26,"&gt;="&amp;B395)&gt;0,1,0)</f>
        <v>0</v>
      </c>
      <c r="H395">
        <f t="shared" si="7"/>
        <v>0</v>
      </c>
    </row>
    <row r="396" spans="1:8" x14ac:dyDescent="0.25">
      <c r="A396" s="3" t="s">
        <v>50</v>
      </c>
      <c r="B396" s="2">
        <v>41316.880555555559</v>
      </c>
      <c r="C396" s="3" t="s">
        <v>15</v>
      </c>
      <c r="D396" s="3" t="s">
        <v>15</v>
      </c>
      <c r="E396" s="3">
        <v>0</v>
      </c>
      <c r="F396" s="3" t="s">
        <v>51</v>
      </c>
      <c r="G396">
        <f>IF(COUNTIFS((WeatherIncidents!$B$3:'WeatherIncidents'!$B$26),"&lt;="&amp;B396,WeatherIncidents!$C$3:'WeatherIncidents'!$C$26,"&gt;="&amp;B396)&gt;0,1,0)</f>
        <v>0</v>
      </c>
      <c r="H396">
        <f t="shared" si="7"/>
        <v>0</v>
      </c>
    </row>
    <row r="397" spans="1:8" x14ac:dyDescent="0.25">
      <c r="A397" s="3" t="s">
        <v>50</v>
      </c>
      <c r="B397" s="2">
        <v>41519.611805555556</v>
      </c>
      <c r="C397" s="3" t="s">
        <v>15</v>
      </c>
      <c r="D397" s="3" t="s">
        <v>15</v>
      </c>
      <c r="E397" s="3">
        <v>0</v>
      </c>
      <c r="F397" s="3" t="s">
        <v>51</v>
      </c>
      <c r="G397">
        <f>IF(COUNTIFS((WeatherIncidents!$B$3:'WeatherIncidents'!$B$26),"&lt;="&amp;B397,WeatherIncidents!$C$3:'WeatherIncidents'!$C$26,"&gt;="&amp;B397)&gt;0,1,0)</f>
        <v>0</v>
      </c>
      <c r="H397">
        <f t="shared" si="7"/>
        <v>0</v>
      </c>
    </row>
    <row r="398" spans="1:8" x14ac:dyDescent="0.25">
      <c r="A398" s="3" t="s">
        <v>50</v>
      </c>
      <c r="B398" s="2">
        <v>41635.000694444447</v>
      </c>
      <c r="C398" s="3" t="s">
        <v>15</v>
      </c>
      <c r="D398" s="3" t="s">
        <v>15</v>
      </c>
      <c r="E398" s="3">
        <v>0</v>
      </c>
      <c r="F398" s="3" t="s">
        <v>51</v>
      </c>
      <c r="G398">
        <f>IF(COUNTIFS((WeatherIncidents!$B$3:'WeatherIncidents'!$B$26),"&lt;="&amp;B398,WeatherIncidents!$C$3:'WeatherIncidents'!$C$26,"&gt;="&amp;B398)&gt;0,1,0)</f>
        <v>0</v>
      </c>
      <c r="H398">
        <f t="shared" si="7"/>
        <v>0</v>
      </c>
    </row>
    <row r="399" spans="1:8" x14ac:dyDescent="0.25">
      <c r="A399" s="3" t="s">
        <v>52</v>
      </c>
      <c r="B399" s="2">
        <v>38464.512499999997</v>
      </c>
      <c r="C399" s="3" t="s">
        <v>15</v>
      </c>
      <c r="D399" s="3" t="s">
        <v>15</v>
      </c>
      <c r="E399" s="3">
        <v>0</v>
      </c>
      <c r="F399" s="3" t="s">
        <v>53</v>
      </c>
      <c r="G399">
        <f>IF(COUNTIFS((WeatherIncidents!$B$3:'WeatherIncidents'!$B$26),"&lt;="&amp;B399,WeatherIncidents!$C$3:'WeatherIncidents'!$C$26,"&gt;="&amp;B399)&gt;0,1,0)</f>
        <v>0</v>
      </c>
      <c r="H399">
        <f t="shared" si="7"/>
        <v>0</v>
      </c>
    </row>
    <row r="400" spans="1:8" x14ac:dyDescent="0.25">
      <c r="A400" s="3" t="s">
        <v>52</v>
      </c>
      <c r="B400" s="2">
        <v>38495.477083333331</v>
      </c>
      <c r="C400" s="3" t="s">
        <v>15</v>
      </c>
      <c r="D400" s="3" t="s">
        <v>15</v>
      </c>
      <c r="E400" s="3">
        <v>0</v>
      </c>
      <c r="F400" s="3" t="s">
        <v>53</v>
      </c>
      <c r="G400">
        <f>IF(COUNTIFS((WeatherIncidents!$B$3:'WeatherIncidents'!$B$26),"&lt;="&amp;B400,WeatherIncidents!$C$3:'WeatherIncidents'!$C$26,"&gt;="&amp;B400)&gt;0,1,0)</f>
        <v>0</v>
      </c>
      <c r="H400">
        <f t="shared" si="7"/>
        <v>0</v>
      </c>
    </row>
    <row r="401" spans="1:8" x14ac:dyDescent="0.25">
      <c r="A401" s="3" t="s">
        <v>52</v>
      </c>
      <c r="B401" s="2">
        <v>38563.666666666664</v>
      </c>
      <c r="C401" s="3" t="s">
        <v>15</v>
      </c>
      <c r="D401" s="3" t="s">
        <v>15</v>
      </c>
      <c r="E401" s="3">
        <v>0</v>
      </c>
      <c r="F401" s="3" t="s">
        <v>53</v>
      </c>
      <c r="G401">
        <f>IF(COUNTIFS((WeatherIncidents!$B$3:'WeatherIncidents'!$B$26),"&lt;="&amp;B401,WeatherIncidents!$C$3:'WeatherIncidents'!$C$26,"&gt;="&amp;B401)&gt;0,1,0)</f>
        <v>0</v>
      </c>
      <c r="H401">
        <f t="shared" si="7"/>
        <v>0</v>
      </c>
    </row>
    <row r="402" spans="1:8" x14ac:dyDescent="0.25">
      <c r="A402" s="3" t="s">
        <v>52</v>
      </c>
      <c r="B402" s="2">
        <v>38653.800694444442</v>
      </c>
      <c r="C402" s="3" t="s">
        <v>15</v>
      </c>
      <c r="D402" s="3" t="s">
        <v>15</v>
      </c>
      <c r="E402" s="3">
        <v>0</v>
      </c>
      <c r="F402" s="3" t="s">
        <v>53</v>
      </c>
      <c r="G402">
        <f>IF(COUNTIFS((WeatherIncidents!$B$3:'WeatherIncidents'!$B$26),"&lt;="&amp;B402,WeatherIncidents!$C$3:'WeatherIncidents'!$C$26,"&gt;="&amp;B402)&gt;0,1,0)</f>
        <v>0</v>
      </c>
      <c r="H402">
        <f t="shared" si="7"/>
        <v>0</v>
      </c>
    </row>
    <row r="403" spans="1:8" x14ac:dyDescent="0.25">
      <c r="A403" s="3" t="s">
        <v>52</v>
      </c>
      <c r="B403" s="2">
        <v>38674.753472222219</v>
      </c>
      <c r="C403" s="3" t="s">
        <v>15</v>
      </c>
      <c r="D403" s="3" t="s">
        <v>15</v>
      </c>
      <c r="E403" s="3">
        <v>0</v>
      </c>
      <c r="F403" s="3" t="s">
        <v>53</v>
      </c>
      <c r="G403">
        <f>IF(COUNTIFS((WeatherIncidents!$B$3:'WeatherIncidents'!$B$26),"&lt;="&amp;B403,WeatherIncidents!$C$3:'WeatherIncidents'!$C$26,"&gt;="&amp;B403)&gt;0,1,0)</f>
        <v>1</v>
      </c>
      <c r="H403">
        <f t="shared" si="7"/>
        <v>0</v>
      </c>
    </row>
    <row r="404" spans="1:8" x14ac:dyDescent="0.25">
      <c r="A404" s="3" t="s">
        <v>52</v>
      </c>
      <c r="B404" s="2">
        <v>38682.712500000001</v>
      </c>
      <c r="C404" s="3" t="s">
        <v>15</v>
      </c>
      <c r="D404" s="3" t="s">
        <v>15</v>
      </c>
      <c r="E404" s="3">
        <v>0</v>
      </c>
      <c r="F404" s="3" t="s">
        <v>53</v>
      </c>
      <c r="G404">
        <f>IF(COUNTIFS((WeatherIncidents!$B$3:'WeatherIncidents'!$B$26),"&lt;="&amp;B404,WeatherIncidents!$C$3:'WeatherIncidents'!$C$26,"&gt;="&amp;B404)&gt;0,1,0)</f>
        <v>0</v>
      </c>
      <c r="H404">
        <f t="shared" si="7"/>
        <v>0</v>
      </c>
    </row>
    <row r="405" spans="1:8" x14ac:dyDescent="0.25">
      <c r="A405" s="3" t="s">
        <v>52</v>
      </c>
      <c r="B405" s="2">
        <v>38717.282638888886</v>
      </c>
      <c r="C405" s="3" t="s">
        <v>15</v>
      </c>
      <c r="D405" s="3" t="s">
        <v>15</v>
      </c>
      <c r="E405" s="3">
        <v>0</v>
      </c>
      <c r="F405" s="3" t="s">
        <v>53</v>
      </c>
      <c r="G405">
        <f>IF(COUNTIFS((WeatherIncidents!$B$3:'WeatherIncidents'!$B$26),"&lt;="&amp;B405,WeatherIncidents!$C$3:'WeatherIncidents'!$C$26,"&gt;="&amp;B405)&gt;0,1,0)</f>
        <v>0</v>
      </c>
      <c r="H405">
        <f t="shared" si="7"/>
        <v>0</v>
      </c>
    </row>
    <row r="406" spans="1:8" x14ac:dyDescent="0.25">
      <c r="A406" s="3" t="s">
        <v>52</v>
      </c>
      <c r="B406" s="2">
        <v>38888.670138888891</v>
      </c>
      <c r="C406" s="3" t="s">
        <v>15</v>
      </c>
      <c r="D406" s="3" t="s">
        <v>15</v>
      </c>
      <c r="E406" s="3">
        <v>0</v>
      </c>
      <c r="F406" s="3" t="s">
        <v>53</v>
      </c>
      <c r="G406">
        <f>IF(COUNTIFS((WeatherIncidents!$B$3:'WeatherIncidents'!$B$26),"&lt;="&amp;B406,WeatherIncidents!$C$3:'WeatherIncidents'!$C$26,"&gt;="&amp;B406)&gt;0,1,0)</f>
        <v>0</v>
      </c>
      <c r="H406">
        <f t="shared" si="7"/>
        <v>0</v>
      </c>
    </row>
    <row r="407" spans="1:8" x14ac:dyDescent="0.25">
      <c r="A407" s="3" t="s">
        <v>52</v>
      </c>
      <c r="B407" s="2">
        <v>38913.710416666669</v>
      </c>
      <c r="C407" s="3" t="s">
        <v>33</v>
      </c>
      <c r="D407" s="3" t="s">
        <v>135</v>
      </c>
      <c r="E407" s="3">
        <v>1</v>
      </c>
      <c r="F407" s="3" t="s">
        <v>53</v>
      </c>
      <c r="G407">
        <f>IF(COUNTIFS((WeatherIncidents!$B$3:'WeatherIncidents'!$B$26),"&lt;="&amp;B407,WeatherIncidents!$C$3:'WeatherIncidents'!$C$26,"&gt;="&amp;B407)&gt;0,1,0)</f>
        <v>0</v>
      </c>
      <c r="H407">
        <f t="shared" si="7"/>
        <v>0</v>
      </c>
    </row>
    <row r="408" spans="1:8" x14ac:dyDescent="0.25">
      <c r="A408" s="3" t="s">
        <v>52</v>
      </c>
      <c r="B408" s="2">
        <v>38994.629166666666</v>
      </c>
      <c r="C408" s="3" t="s">
        <v>7</v>
      </c>
      <c r="D408" s="3" t="s">
        <v>41</v>
      </c>
      <c r="E408" s="3">
        <v>0</v>
      </c>
      <c r="F408" s="3" t="s">
        <v>53</v>
      </c>
      <c r="G408">
        <f>IF(COUNTIFS((WeatherIncidents!$B$3:'WeatherIncidents'!$B$26),"&lt;="&amp;B408,WeatherIncidents!$C$3:'WeatherIncidents'!$C$26,"&gt;="&amp;B408)&gt;0,1,0)</f>
        <v>0</v>
      </c>
      <c r="H408">
        <f t="shared" si="7"/>
        <v>0</v>
      </c>
    </row>
    <row r="409" spans="1:8" x14ac:dyDescent="0.25">
      <c r="A409" s="3" t="s">
        <v>52</v>
      </c>
      <c r="B409" s="2">
        <v>39079.356249999997</v>
      </c>
      <c r="C409" s="3" t="s">
        <v>15</v>
      </c>
      <c r="D409" s="3" t="s">
        <v>15</v>
      </c>
      <c r="E409" s="3">
        <v>0</v>
      </c>
      <c r="F409" s="3" t="s">
        <v>53</v>
      </c>
      <c r="G409">
        <f>IF(COUNTIFS((WeatherIncidents!$B$3:'WeatherIncidents'!$B$26),"&lt;="&amp;B409,WeatherIncidents!$C$3:'WeatherIncidents'!$C$26,"&gt;="&amp;B409)&gt;0,1,0)</f>
        <v>0</v>
      </c>
      <c r="H409">
        <f t="shared" si="7"/>
        <v>0</v>
      </c>
    </row>
    <row r="410" spans="1:8" x14ac:dyDescent="0.25">
      <c r="A410" s="3" t="s">
        <v>52</v>
      </c>
      <c r="B410" s="2">
        <v>39094.34375</v>
      </c>
      <c r="C410" s="3" t="s">
        <v>15</v>
      </c>
      <c r="D410" s="3" t="s">
        <v>15</v>
      </c>
      <c r="E410" s="3">
        <v>0</v>
      </c>
      <c r="F410" s="3" t="s">
        <v>53</v>
      </c>
      <c r="G410">
        <f>IF(COUNTIFS((WeatherIncidents!$B$3:'WeatherIncidents'!$B$26),"&lt;="&amp;B410,WeatherIncidents!$C$3:'WeatherIncidents'!$C$26,"&gt;="&amp;B410)&gt;0,1,0)</f>
        <v>0</v>
      </c>
      <c r="H410">
        <f t="shared" si="7"/>
        <v>0</v>
      </c>
    </row>
    <row r="411" spans="1:8" x14ac:dyDescent="0.25">
      <c r="A411" s="3" t="s">
        <v>52</v>
      </c>
      <c r="B411" s="2">
        <v>39193.250694444447</v>
      </c>
      <c r="C411" s="3" t="s">
        <v>33</v>
      </c>
      <c r="D411" s="3" t="s">
        <v>135</v>
      </c>
      <c r="E411" s="3">
        <v>0</v>
      </c>
      <c r="F411" s="3" t="s">
        <v>53</v>
      </c>
      <c r="G411">
        <f>IF(COUNTIFS((WeatherIncidents!$B$3:'WeatherIncidents'!$B$26),"&lt;="&amp;B411,WeatherIncidents!$C$3:'WeatherIncidents'!$C$26,"&gt;="&amp;B411)&gt;0,1,0)</f>
        <v>0</v>
      </c>
      <c r="H411">
        <f t="shared" si="7"/>
        <v>0</v>
      </c>
    </row>
    <row r="412" spans="1:8" x14ac:dyDescent="0.25">
      <c r="A412" s="3" t="s">
        <v>52</v>
      </c>
      <c r="B412" s="2">
        <v>39241.368750000001</v>
      </c>
      <c r="C412" s="3" t="s">
        <v>15</v>
      </c>
      <c r="D412" s="3" t="s">
        <v>15</v>
      </c>
      <c r="E412" s="3">
        <v>0</v>
      </c>
      <c r="F412" s="3" t="s">
        <v>53</v>
      </c>
      <c r="G412">
        <f>IF(COUNTIFS((WeatherIncidents!$B$3:'WeatherIncidents'!$B$26),"&lt;="&amp;B412,WeatherIncidents!$C$3:'WeatherIncidents'!$C$26,"&gt;="&amp;B412)&gt;0,1,0)</f>
        <v>0</v>
      </c>
      <c r="H412">
        <f t="shared" si="7"/>
        <v>0</v>
      </c>
    </row>
    <row r="413" spans="1:8" x14ac:dyDescent="0.25">
      <c r="A413" s="3" t="s">
        <v>52</v>
      </c>
      <c r="B413" s="2">
        <v>39482.043055555558</v>
      </c>
      <c r="C413" s="3" t="s">
        <v>33</v>
      </c>
      <c r="D413" s="3" t="s">
        <v>135</v>
      </c>
      <c r="E413" s="3">
        <v>0</v>
      </c>
      <c r="F413" s="3" t="s">
        <v>53</v>
      </c>
      <c r="G413">
        <f>IF(COUNTIFS((WeatherIncidents!$B$3:'WeatherIncidents'!$B$26),"&lt;="&amp;B413,WeatherIncidents!$C$3:'WeatherIncidents'!$C$26,"&gt;="&amp;B413)&gt;0,1,0)</f>
        <v>0</v>
      </c>
      <c r="H413">
        <f t="shared" si="7"/>
        <v>0</v>
      </c>
    </row>
    <row r="414" spans="1:8" x14ac:dyDescent="0.25">
      <c r="A414" s="3" t="s">
        <v>52</v>
      </c>
      <c r="B414" s="2">
        <v>39702.711111111108</v>
      </c>
      <c r="C414" s="3" t="s">
        <v>15</v>
      </c>
      <c r="D414" s="3" t="s">
        <v>15</v>
      </c>
      <c r="E414" s="3">
        <v>0</v>
      </c>
      <c r="F414" s="3" t="s">
        <v>53</v>
      </c>
      <c r="G414">
        <f>IF(COUNTIFS((WeatherIncidents!$B$3:'WeatherIncidents'!$B$26),"&lt;="&amp;B414,WeatherIncidents!$C$3:'WeatherIncidents'!$C$26,"&gt;="&amp;B414)&gt;0,1,0)</f>
        <v>0</v>
      </c>
      <c r="H414">
        <f t="shared" si="7"/>
        <v>0</v>
      </c>
    </row>
    <row r="415" spans="1:8" x14ac:dyDescent="0.25">
      <c r="A415" s="3" t="s">
        <v>52</v>
      </c>
      <c r="B415" s="2">
        <v>39741.052083333336</v>
      </c>
      <c r="C415" s="3" t="s">
        <v>15</v>
      </c>
      <c r="D415" s="3" t="s">
        <v>15</v>
      </c>
      <c r="E415" s="3">
        <v>0</v>
      </c>
      <c r="F415" s="3" t="s">
        <v>53</v>
      </c>
      <c r="G415">
        <f>IF(COUNTIFS((WeatherIncidents!$B$3:'WeatherIncidents'!$B$26),"&lt;="&amp;B415,WeatherIncidents!$C$3:'WeatherIncidents'!$C$26,"&gt;="&amp;B415)&gt;0,1,0)</f>
        <v>0</v>
      </c>
      <c r="H415">
        <f t="shared" si="7"/>
        <v>0</v>
      </c>
    </row>
    <row r="416" spans="1:8" x14ac:dyDescent="0.25">
      <c r="A416" s="3" t="s">
        <v>52</v>
      </c>
      <c r="B416" s="2">
        <v>39745.444444444445</v>
      </c>
      <c r="C416" s="3" t="s">
        <v>7</v>
      </c>
      <c r="D416" s="3" t="s">
        <v>41</v>
      </c>
      <c r="E416" s="3">
        <v>0</v>
      </c>
      <c r="F416" s="3" t="s">
        <v>53</v>
      </c>
      <c r="G416">
        <f>IF(COUNTIFS((WeatherIncidents!$B$3:'WeatherIncidents'!$B$26),"&lt;="&amp;B416,WeatherIncidents!$C$3:'WeatherIncidents'!$C$26,"&gt;="&amp;B416)&gt;0,1,0)</f>
        <v>0</v>
      </c>
      <c r="H416">
        <f t="shared" si="7"/>
        <v>0</v>
      </c>
    </row>
    <row r="417" spans="1:8" x14ac:dyDescent="0.25">
      <c r="A417" s="3" t="s">
        <v>52</v>
      </c>
      <c r="B417" s="2">
        <v>39856.979166666664</v>
      </c>
      <c r="C417" s="3" t="s">
        <v>15</v>
      </c>
      <c r="D417" s="3" t="s">
        <v>15</v>
      </c>
      <c r="E417" s="3">
        <v>0</v>
      </c>
      <c r="F417" s="3" t="s">
        <v>53</v>
      </c>
      <c r="G417">
        <f>IF(COUNTIFS((WeatherIncidents!$B$3:'WeatherIncidents'!$B$26),"&lt;="&amp;B417,WeatherIncidents!$C$3:'WeatherIncidents'!$C$26,"&gt;="&amp;B417)&gt;0,1,0)</f>
        <v>0</v>
      </c>
      <c r="H417">
        <f t="shared" si="7"/>
        <v>0</v>
      </c>
    </row>
    <row r="418" spans="1:8" x14ac:dyDescent="0.25">
      <c r="A418" s="3" t="s">
        <v>52</v>
      </c>
      <c r="B418" s="2">
        <v>40081.182638888888</v>
      </c>
      <c r="C418" s="3" t="s">
        <v>15</v>
      </c>
      <c r="D418" s="3" t="s">
        <v>15</v>
      </c>
      <c r="E418" s="3">
        <v>0</v>
      </c>
      <c r="F418" s="3" t="s">
        <v>53</v>
      </c>
      <c r="G418">
        <f>IF(COUNTIFS((WeatherIncidents!$B$3:'WeatherIncidents'!$B$26),"&lt;="&amp;B418,WeatherIncidents!$C$3:'WeatherIncidents'!$C$26,"&gt;="&amp;B418)&gt;0,1,0)</f>
        <v>0</v>
      </c>
      <c r="H418">
        <f t="shared" si="7"/>
        <v>0</v>
      </c>
    </row>
    <row r="419" spans="1:8" x14ac:dyDescent="0.25">
      <c r="A419" s="3" t="s">
        <v>52</v>
      </c>
      <c r="B419" s="2">
        <v>40233.804861111108</v>
      </c>
      <c r="C419" s="3" t="s">
        <v>15</v>
      </c>
      <c r="D419" s="3" t="s">
        <v>15</v>
      </c>
      <c r="E419" s="3">
        <v>0</v>
      </c>
      <c r="F419" s="3" t="s">
        <v>53</v>
      </c>
      <c r="G419">
        <f>IF(COUNTIFS((WeatherIncidents!$B$3:'WeatherIncidents'!$B$26),"&lt;="&amp;B419,WeatherIncidents!$C$3:'WeatherIncidents'!$C$26,"&gt;="&amp;B419)&gt;0,1,0)</f>
        <v>0</v>
      </c>
      <c r="H419">
        <f t="shared" si="7"/>
        <v>0</v>
      </c>
    </row>
    <row r="420" spans="1:8" x14ac:dyDescent="0.25">
      <c r="A420" s="3" t="s">
        <v>52</v>
      </c>
      <c r="B420" s="2">
        <v>40252.493750000001</v>
      </c>
      <c r="C420" s="3" t="s">
        <v>15</v>
      </c>
      <c r="D420" s="3" t="s">
        <v>15</v>
      </c>
      <c r="E420" s="3">
        <v>0</v>
      </c>
      <c r="F420" s="3" t="s">
        <v>53</v>
      </c>
      <c r="G420">
        <f>IF(COUNTIFS((WeatherIncidents!$B$3:'WeatherIncidents'!$B$26),"&lt;="&amp;B420,WeatherIncidents!$C$3:'WeatherIncidents'!$C$26,"&gt;="&amp;B420)&gt;0,1,0)</f>
        <v>0</v>
      </c>
      <c r="H420">
        <f t="shared" si="7"/>
        <v>0</v>
      </c>
    </row>
    <row r="421" spans="1:8" x14ac:dyDescent="0.25">
      <c r="A421" s="3" t="s">
        <v>52</v>
      </c>
      <c r="B421" s="2">
        <v>40498.331250000003</v>
      </c>
      <c r="C421" s="3" t="s">
        <v>15</v>
      </c>
      <c r="D421" s="3" t="s">
        <v>15</v>
      </c>
      <c r="E421" s="3">
        <v>0</v>
      </c>
      <c r="F421" s="3" t="s">
        <v>53</v>
      </c>
      <c r="G421">
        <f>IF(COUNTIFS((WeatherIncidents!$B$3:'WeatherIncidents'!$B$26),"&lt;="&amp;B421,WeatherIncidents!$C$3:'WeatherIncidents'!$C$26,"&gt;="&amp;B421)&gt;0,1,0)</f>
        <v>0</v>
      </c>
      <c r="H421">
        <f t="shared" si="7"/>
        <v>0</v>
      </c>
    </row>
    <row r="422" spans="1:8" x14ac:dyDescent="0.25">
      <c r="A422" s="3" t="s">
        <v>52</v>
      </c>
      <c r="B422" s="2">
        <v>40594.217361111114</v>
      </c>
      <c r="C422" s="3" t="s">
        <v>15</v>
      </c>
      <c r="D422" s="3" t="s">
        <v>15</v>
      </c>
      <c r="E422" s="3">
        <v>0</v>
      </c>
      <c r="F422" s="3" t="s">
        <v>53</v>
      </c>
      <c r="G422">
        <f>IF(COUNTIFS((WeatherIncidents!$B$3:'WeatherIncidents'!$B$26),"&lt;="&amp;B422,WeatherIncidents!$C$3:'WeatherIncidents'!$C$26,"&gt;="&amp;B422)&gt;0,1,0)</f>
        <v>0</v>
      </c>
      <c r="H422">
        <f t="shared" si="7"/>
        <v>0</v>
      </c>
    </row>
    <row r="423" spans="1:8" x14ac:dyDescent="0.25">
      <c r="A423" s="3" t="s">
        <v>52</v>
      </c>
      <c r="B423" s="2">
        <v>40665.520833333336</v>
      </c>
      <c r="C423" s="3" t="s">
        <v>33</v>
      </c>
      <c r="D423" s="3" t="s">
        <v>37</v>
      </c>
      <c r="E423" s="3">
        <v>0</v>
      </c>
      <c r="F423" s="3" t="s">
        <v>53</v>
      </c>
      <c r="G423">
        <f>IF(COUNTIFS((WeatherIncidents!$B$3:'WeatherIncidents'!$B$26),"&lt;="&amp;B423,WeatherIncidents!$C$3:'WeatherIncidents'!$C$26,"&gt;="&amp;B423)&gt;0,1,0)</f>
        <v>0</v>
      </c>
      <c r="H423">
        <f t="shared" si="7"/>
        <v>0</v>
      </c>
    </row>
    <row r="424" spans="1:8" x14ac:dyDescent="0.25">
      <c r="A424" s="3" t="s">
        <v>52</v>
      </c>
      <c r="B424" s="2">
        <v>40692.490972222222</v>
      </c>
      <c r="C424" s="3" t="s">
        <v>7</v>
      </c>
      <c r="D424" s="3" t="s">
        <v>41</v>
      </c>
      <c r="E424" s="3">
        <v>0</v>
      </c>
      <c r="F424" s="3" t="s">
        <v>53</v>
      </c>
      <c r="G424">
        <f>IF(COUNTIFS((WeatherIncidents!$B$3:'WeatherIncidents'!$B$26),"&lt;="&amp;B424,WeatherIncidents!$C$3:'WeatherIncidents'!$C$26,"&gt;="&amp;B424)&gt;0,1,0)</f>
        <v>0</v>
      </c>
      <c r="H424">
        <f t="shared" si="7"/>
        <v>0</v>
      </c>
    </row>
    <row r="425" spans="1:8" x14ac:dyDescent="0.25">
      <c r="A425" s="3" t="s">
        <v>52</v>
      </c>
      <c r="B425" s="2">
        <v>40799.443055555559</v>
      </c>
      <c r="C425" s="3" t="s">
        <v>15</v>
      </c>
      <c r="D425" s="3" t="s">
        <v>15</v>
      </c>
      <c r="E425" s="3">
        <v>0</v>
      </c>
      <c r="F425" s="3" t="s">
        <v>53</v>
      </c>
      <c r="G425">
        <f>IF(COUNTIFS((WeatherIncidents!$B$3:'WeatherIncidents'!$B$26),"&lt;="&amp;B425,WeatherIncidents!$C$3:'WeatherIncidents'!$C$26,"&gt;="&amp;B425)&gt;0,1,0)</f>
        <v>0</v>
      </c>
      <c r="H425">
        <f t="shared" si="7"/>
        <v>0</v>
      </c>
    </row>
    <row r="426" spans="1:8" x14ac:dyDescent="0.25">
      <c r="A426" s="3" t="s">
        <v>52</v>
      </c>
      <c r="B426" s="2">
        <v>40986.0625</v>
      </c>
      <c r="C426" s="3" t="s">
        <v>33</v>
      </c>
      <c r="D426" s="3" t="s">
        <v>135</v>
      </c>
      <c r="E426" s="3">
        <v>0</v>
      </c>
      <c r="F426" s="3" t="s">
        <v>53</v>
      </c>
      <c r="G426">
        <f>IF(COUNTIFS((WeatherIncidents!$B$3:'WeatherIncidents'!$B$26),"&lt;="&amp;B426,WeatherIncidents!$C$3:'WeatherIncidents'!$C$26,"&gt;="&amp;B426)&gt;0,1,0)</f>
        <v>0</v>
      </c>
      <c r="H426">
        <f t="shared" si="7"/>
        <v>0</v>
      </c>
    </row>
    <row r="427" spans="1:8" x14ac:dyDescent="0.25">
      <c r="A427" s="3" t="s">
        <v>52</v>
      </c>
      <c r="B427" s="2">
        <v>40986.386111111111</v>
      </c>
      <c r="C427" s="3" t="s">
        <v>33</v>
      </c>
      <c r="D427" s="3" t="s">
        <v>135</v>
      </c>
      <c r="E427" s="3">
        <v>0</v>
      </c>
      <c r="F427" s="3" t="s">
        <v>53</v>
      </c>
      <c r="G427">
        <f>IF(COUNTIFS((WeatherIncidents!$B$3:'WeatherIncidents'!$B$26),"&lt;="&amp;B427,WeatherIncidents!$C$3:'WeatherIncidents'!$C$26,"&gt;="&amp;B427)&gt;0,1,0)</f>
        <v>0</v>
      </c>
      <c r="H427">
        <f t="shared" si="7"/>
        <v>0</v>
      </c>
    </row>
    <row r="428" spans="1:8" x14ac:dyDescent="0.25">
      <c r="A428" s="3" t="s">
        <v>52</v>
      </c>
      <c r="B428" s="2">
        <v>40986.419444444444</v>
      </c>
      <c r="C428" s="3" t="s">
        <v>33</v>
      </c>
      <c r="D428" s="3" t="s">
        <v>135</v>
      </c>
      <c r="E428" s="3">
        <v>0</v>
      </c>
      <c r="F428" s="3" t="s">
        <v>53</v>
      </c>
      <c r="G428">
        <f>IF(COUNTIFS((WeatherIncidents!$B$3:'WeatherIncidents'!$B$26),"&lt;="&amp;B428,WeatherIncidents!$C$3:'WeatherIncidents'!$C$26,"&gt;="&amp;B428)&gt;0,1,0)</f>
        <v>0</v>
      </c>
      <c r="H428">
        <f t="shared" si="7"/>
        <v>0</v>
      </c>
    </row>
    <row r="429" spans="1:8" x14ac:dyDescent="0.25">
      <c r="A429" s="3" t="s">
        <v>52</v>
      </c>
      <c r="B429" s="2">
        <v>40986.43472222222</v>
      </c>
      <c r="C429" s="3" t="s">
        <v>33</v>
      </c>
      <c r="D429" s="3" t="s">
        <v>135</v>
      </c>
      <c r="E429" s="3">
        <v>0</v>
      </c>
      <c r="F429" s="3" t="s">
        <v>53</v>
      </c>
      <c r="G429">
        <f>IF(COUNTIFS((WeatherIncidents!$B$3:'WeatherIncidents'!$B$26),"&lt;="&amp;B429,WeatherIncidents!$C$3:'WeatherIncidents'!$C$26,"&gt;="&amp;B429)&gt;0,1,0)</f>
        <v>0</v>
      </c>
      <c r="H429">
        <f t="shared" si="7"/>
        <v>0</v>
      </c>
    </row>
    <row r="430" spans="1:8" x14ac:dyDescent="0.25">
      <c r="A430" s="3" t="s">
        <v>52</v>
      </c>
      <c r="B430" s="2">
        <v>40986.501388888886</v>
      </c>
      <c r="C430" s="3" t="s">
        <v>33</v>
      </c>
      <c r="D430" s="3" t="s">
        <v>37</v>
      </c>
      <c r="E430" s="3">
        <v>0</v>
      </c>
      <c r="F430" s="3" t="s">
        <v>53</v>
      </c>
      <c r="G430">
        <f>IF(COUNTIFS((WeatherIncidents!$B$3:'WeatherIncidents'!$B$26),"&lt;="&amp;B430,WeatherIncidents!$C$3:'WeatherIncidents'!$C$26,"&gt;="&amp;B430)&gt;0,1,0)</f>
        <v>0</v>
      </c>
      <c r="H430">
        <f t="shared" si="7"/>
        <v>0</v>
      </c>
    </row>
    <row r="431" spans="1:8" x14ac:dyDescent="0.25">
      <c r="A431" s="3" t="s">
        <v>52</v>
      </c>
      <c r="B431" s="2">
        <v>41013.242361111108</v>
      </c>
      <c r="C431" s="3" t="s">
        <v>15</v>
      </c>
      <c r="D431" s="3" t="s">
        <v>15</v>
      </c>
      <c r="E431" s="3">
        <v>0</v>
      </c>
      <c r="F431" s="3" t="s">
        <v>53</v>
      </c>
      <c r="G431">
        <f>IF(COUNTIFS((WeatherIncidents!$B$3:'WeatherIncidents'!$B$26),"&lt;="&amp;B431,WeatherIncidents!$C$3:'WeatherIncidents'!$C$26,"&gt;="&amp;B431)&gt;0,1,0)</f>
        <v>0</v>
      </c>
      <c r="H431">
        <f t="shared" si="7"/>
        <v>0</v>
      </c>
    </row>
    <row r="432" spans="1:8" x14ac:dyDescent="0.25">
      <c r="A432" s="3" t="s">
        <v>52</v>
      </c>
      <c r="B432" s="2">
        <v>41013.279861111114</v>
      </c>
      <c r="C432" s="3" t="s">
        <v>15</v>
      </c>
      <c r="D432" s="3" t="s">
        <v>15</v>
      </c>
      <c r="E432" s="3">
        <v>0</v>
      </c>
      <c r="F432" s="3" t="s">
        <v>53</v>
      </c>
      <c r="G432">
        <f>IF(COUNTIFS((WeatherIncidents!$B$3:'WeatherIncidents'!$B$26),"&lt;="&amp;B432,WeatherIncidents!$C$3:'WeatherIncidents'!$C$26,"&gt;="&amp;B432)&gt;0,1,0)</f>
        <v>0</v>
      </c>
      <c r="H432">
        <f t="shared" si="7"/>
        <v>0</v>
      </c>
    </row>
    <row r="433" spans="1:8" hidden="1" x14ac:dyDescent="0.25">
      <c r="A433" s="3" t="s">
        <v>52</v>
      </c>
      <c r="B433" s="2">
        <v>41013.286805555559</v>
      </c>
      <c r="C433" s="3" t="s">
        <v>15</v>
      </c>
      <c r="D433" s="3" t="s">
        <v>15</v>
      </c>
      <c r="E433" s="3">
        <v>0</v>
      </c>
      <c r="F433" s="3" t="s">
        <v>53</v>
      </c>
      <c r="G433">
        <f>IF(COUNTIFS((WeatherIncidents!$B$3:'WeatherIncidents'!$B$26),"&lt;="&amp;B433,WeatherIncidents!$C$3:'WeatherIncidents'!$C$26,"&gt;="&amp;B433)&gt;0,1,0)</f>
        <v>0</v>
      </c>
      <c r="H433">
        <f t="shared" si="7"/>
        <v>1</v>
      </c>
    </row>
    <row r="434" spans="1:8" hidden="1" x14ac:dyDescent="0.25">
      <c r="A434" s="3" t="s">
        <v>52</v>
      </c>
      <c r="B434" s="2">
        <v>41013.293749999997</v>
      </c>
      <c r="C434" s="3" t="s">
        <v>15</v>
      </c>
      <c r="D434" s="3" t="s">
        <v>15</v>
      </c>
      <c r="E434" s="3">
        <v>0</v>
      </c>
      <c r="F434" s="3" t="s">
        <v>53</v>
      </c>
      <c r="G434">
        <f>IF(COUNTIFS((WeatherIncidents!$B$3:'WeatherIncidents'!$B$26),"&lt;="&amp;B434,WeatherIncidents!$C$3:'WeatherIncidents'!$C$26,"&gt;="&amp;B434)&gt;0,1,0)</f>
        <v>0</v>
      </c>
      <c r="H434">
        <f t="shared" si="7"/>
        <v>1</v>
      </c>
    </row>
    <row r="435" spans="1:8" hidden="1" x14ac:dyDescent="0.25">
      <c r="A435" s="3" t="s">
        <v>52</v>
      </c>
      <c r="B435" s="2">
        <v>41013.298611111109</v>
      </c>
      <c r="C435" s="3" t="s">
        <v>15</v>
      </c>
      <c r="D435" s="3" t="s">
        <v>15</v>
      </c>
      <c r="E435" s="3">
        <v>0</v>
      </c>
      <c r="F435" s="3" t="s">
        <v>53</v>
      </c>
      <c r="G435">
        <f>IF(COUNTIFS((WeatherIncidents!$B$3:'WeatherIncidents'!$B$26),"&lt;="&amp;B435,WeatherIncidents!$C$3:'WeatherIncidents'!$C$26,"&gt;="&amp;B435)&gt;0,1,0)</f>
        <v>0</v>
      </c>
      <c r="H435">
        <f t="shared" si="7"/>
        <v>1</v>
      </c>
    </row>
    <row r="436" spans="1:8" x14ac:dyDescent="0.25">
      <c r="A436" s="3" t="s">
        <v>52</v>
      </c>
      <c r="B436" s="2">
        <v>41288.236805555556</v>
      </c>
      <c r="C436" s="3" t="s">
        <v>15</v>
      </c>
      <c r="D436" s="3" t="s">
        <v>15</v>
      </c>
      <c r="E436" s="3">
        <v>0</v>
      </c>
      <c r="F436" s="3" t="s">
        <v>53</v>
      </c>
      <c r="G436">
        <f>IF(COUNTIFS((WeatherIncidents!$B$3:'WeatherIncidents'!$B$26),"&lt;="&amp;B436,WeatherIncidents!$C$3:'WeatherIncidents'!$C$26,"&gt;="&amp;B436)&gt;0,1,0)</f>
        <v>0</v>
      </c>
      <c r="H436">
        <f t="shared" si="7"/>
        <v>0</v>
      </c>
    </row>
    <row r="437" spans="1:8" x14ac:dyDescent="0.25">
      <c r="A437" s="3" t="s">
        <v>52</v>
      </c>
      <c r="B437" s="2">
        <v>41354.314583333333</v>
      </c>
      <c r="C437" s="3" t="s">
        <v>15</v>
      </c>
      <c r="D437" s="3" t="s">
        <v>15</v>
      </c>
      <c r="E437" s="3">
        <v>0</v>
      </c>
      <c r="F437" s="3" t="s">
        <v>53</v>
      </c>
      <c r="G437">
        <f>IF(COUNTIFS((WeatherIncidents!$B$3:'WeatherIncidents'!$B$26),"&lt;="&amp;B437,WeatherIncidents!$C$3:'WeatherIncidents'!$C$26,"&gt;="&amp;B437)&gt;0,1,0)</f>
        <v>0</v>
      </c>
      <c r="H437">
        <f t="shared" si="7"/>
        <v>0</v>
      </c>
    </row>
    <row r="438" spans="1:8" x14ac:dyDescent="0.25">
      <c r="A438" s="3" t="s">
        <v>54</v>
      </c>
      <c r="B438" s="2">
        <v>38419.708333333336</v>
      </c>
      <c r="C438" s="3" t="s">
        <v>15</v>
      </c>
      <c r="D438" s="3" t="s">
        <v>15</v>
      </c>
      <c r="E438" s="3">
        <v>0</v>
      </c>
      <c r="F438" s="3" t="s">
        <v>55</v>
      </c>
      <c r="G438">
        <f>IF(COUNTIFS((WeatherIncidents!$B$3:'WeatherIncidents'!$B$26),"&lt;="&amp;B438,WeatherIncidents!$C$3:'WeatherIncidents'!$C$26,"&gt;="&amp;B438)&gt;0,1,0)</f>
        <v>0</v>
      </c>
      <c r="H438">
        <f t="shared" si="7"/>
        <v>0</v>
      </c>
    </row>
    <row r="439" spans="1:8" x14ac:dyDescent="0.25">
      <c r="A439" s="3" t="s">
        <v>54</v>
      </c>
      <c r="B439" s="2">
        <v>38439.865972222222</v>
      </c>
      <c r="C439" s="3" t="s">
        <v>7</v>
      </c>
      <c r="D439" s="3" t="s">
        <v>81</v>
      </c>
      <c r="E439" s="3">
        <v>0</v>
      </c>
      <c r="F439" s="3" t="s">
        <v>55</v>
      </c>
      <c r="G439">
        <f>IF(COUNTIFS((WeatherIncidents!$B$3:'WeatherIncidents'!$B$26),"&lt;="&amp;B439,WeatherIncidents!$C$3:'WeatherIncidents'!$C$26,"&gt;="&amp;B439)&gt;0,1,0)</f>
        <v>0</v>
      </c>
      <c r="H439">
        <f t="shared" si="7"/>
        <v>0</v>
      </c>
    </row>
    <row r="440" spans="1:8" x14ac:dyDescent="0.25">
      <c r="A440" s="3" t="s">
        <v>54</v>
      </c>
      <c r="B440" s="2">
        <v>38708.270833333336</v>
      </c>
      <c r="C440" s="3" t="s">
        <v>15</v>
      </c>
      <c r="D440" s="3" t="s">
        <v>15</v>
      </c>
      <c r="E440" s="3">
        <v>0</v>
      </c>
      <c r="F440" s="3" t="s">
        <v>55</v>
      </c>
      <c r="G440">
        <f>IF(COUNTIFS((WeatherIncidents!$B$3:'WeatherIncidents'!$B$26),"&lt;="&amp;B440,WeatherIncidents!$C$3:'WeatherIncidents'!$C$26,"&gt;="&amp;B440)&gt;0,1,0)</f>
        <v>0</v>
      </c>
      <c r="H440">
        <f t="shared" si="7"/>
        <v>0</v>
      </c>
    </row>
    <row r="441" spans="1:8" x14ac:dyDescent="0.25">
      <c r="A441" s="3" t="s">
        <v>54</v>
      </c>
      <c r="B441" s="2">
        <v>38718.275694444441</v>
      </c>
      <c r="C441" s="3" t="s">
        <v>15</v>
      </c>
      <c r="D441" s="3" t="s">
        <v>15</v>
      </c>
      <c r="E441" s="3">
        <v>0</v>
      </c>
      <c r="F441" s="3" t="s">
        <v>55</v>
      </c>
      <c r="G441">
        <f>IF(COUNTIFS((WeatherIncidents!$B$3:'WeatherIncidents'!$B$26),"&lt;="&amp;B441,WeatherIncidents!$C$3:'WeatherIncidents'!$C$26,"&gt;="&amp;B441)&gt;0,1,0)</f>
        <v>0</v>
      </c>
      <c r="H441">
        <f t="shared" si="7"/>
        <v>0</v>
      </c>
    </row>
    <row r="442" spans="1:8" x14ac:dyDescent="0.25">
      <c r="A442" s="3" t="s">
        <v>54</v>
      </c>
      <c r="B442" s="2">
        <v>38758.469444444447</v>
      </c>
      <c r="C442" s="3" t="s">
        <v>15</v>
      </c>
      <c r="D442" s="3" t="s">
        <v>15</v>
      </c>
      <c r="E442" s="3">
        <v>0</v>
      </c>
      <c r="F442" s="3" t="s">
        <v>55</v>
      </c>
      <c r="G442">
        <f>IF(COUNTIFS((WeatherIncidents!$B$3:'WeatherIncidents'!$B$26),"&lt;="&amp;B442,WeatherIncidents!$C$3:'WeatherIncidents'!$C$26,"&gt;="&amp;B442)&gt;0,1,0)</f>
        <v>0</v>
      </c>
      <c r="H442">
        <f t="shared" si="7"/>
        <v>0</v>
      </c>
    </row>
    <row r="443" spans="1:8" x14ac:dyDescent="0.25">
      <c r="A443" s="3" t="s">
        <v>54</v>
      </c>
      <c r="B443" s="2">
        <v>38797.340277777781</v>
      </c>
      <c r="C443" s="3" t="s">
        <v>15</v>
      </c>
      <c r="D443" s="3" t="s">
        <v>15</v>
      </c>
      <c r="E443" s="3">
        <v>0</v>
      </c>
      <c r="F443" s="3" t="s">
        <v>55</v>
      </c>
      <c r="G443">
        <f>IF(COUNTIFS((WeatherIncidents!$B$3:'WeatherIncidents'!$B$26),"&lt;="&amp;B443,WeatherIncidents!$C$3:'WeatherIncidents'!$C$26,"&gt;="&amp;B443)&gt;0,1,0)</f>
        <v>0</v>
      </c>
      <c r="H443">
        <f t="shared" si="7"/>
        <v>0</v>
      </c>
    </row>
    <row r="444" spans="1:8" x14ac:dyDescent="0.25">
      <c r="A444" s="3" t="s">
        <v>54</v>
      </c>
      <c r="B444" s="2">
        <v>38843.28125</v>
      </c>
      <c r="C444" s="3" t="s">
        <v>15</v>
      </c>
      <c r="D444" s="3" t="s">
        <v>15</v>
      </c>
      <c r="E444" s="3">
        <v>0</v>
      </c>
      <c r="F444" s="3" t="s">
        <v>55</v>
      </c>
      <c r="G444">
        <f>IF(COUNTIFS((WeatherIncidents!$B$3:'WeatherIncidents'!$B$26),"&lt;="&amp;B444,WeatherIncidents!$C$3:'WeatherIncidents'!$C$26,"&gt;="&amp;B444)&gt;0,1,0)</f>
        <v>0</v>
      </c>
      <c r="H444">
        <f t="shared" si="7"/>
        <v>0</v>
      </c>
    </row>
    <row r="445" spans="1:8" x14ac:dyDescent="0.25">
      <c r="A445" s="3" t="s">
        <v>54</v>
      </c>
      <c r="B445" s="2">
        <v>38874.723611111112</v>
      </c>
      <c r="C445" s="3" t="s">
        <v>15</v>
      </c>
      <c r="D445" s="3" t="s">
        <v>15</v>
      </c>
      <c r="E445" s="3">
        <v>0</v>
      </c>
      <c r="F445" s="3" t="s">
        <v>55</v>
      </c>
      <c r="G445">
        <f>IF(COUNTIFS((WeatherIncidents!$B$3:'WeatherIncidents'!$B$26),"&lt;="&amp;B445,WeatherIncidents!$C$3:'WeatherIncidents'!$C$26,"&gt;="&amp;B445)&gt;0,1,0)</f>
        <v>0</v>
      </c>
      <c r="H445">
        <f t="shared" si="7"/>
        <v>0</v>
      </c>
    </row>
    <row r="446" spans="1:8" x14ac:dyDescent="0.25">
      <c r="A446" s="3" t="s">
        <v>54</v>
      </c>
      <c r="B446" s="2">
        <v>39131.704861111109</v>
      </c>
      <c r="C446" s="3" t="s">
        <v>15</v>
      </c>
      <c r="D446" s="3" t="s">
        <v>15</v>
      </c>
      <c r="E446" s="3">
        <v>0</v>
      </c>
      <c r="F446" s="3" t="s">
        <v>55</v>
      </c>
      <c r="G446">
        <f>IF(COUNTIFS((WeatherIncidents!$B$3:'WeatherIncidents'!$B$26),"&lt;="&amp;B446,WeatherIncidents!$C$3:'WeatherIncidents'!$C$26,"&gt;="&amp;B446)&gt;0,1,0)</f>
        <v>0</v>
      </c>
      <c r="H446">
        <f t="shared" si="7"/>
        <v>0</v>
      </c>
    </row>
    <row r="447" spans="1:8" x14ac:dyDescent="0.25">
      <c r="A447" s="3" t="s">
        <v>54</v>
      </c>
      <c r="B447" s="2">
        <v>39295.638194444444</v>
      </c>
      <c r="C447" s="3" t="s">
        <v>15</v>
      </c>
      <c r="D447" s="3" t="s">
        <v>15</v>
      </c>
      <c r="E447" s="3">
        <v>0</v>
      </c>
      <c r="F447" s="3" t="s">
        <v>55</v>
      </c>
      <c r="G447">
        <f>IF(COUNTIFS((WeatherIncidents!$B$3:'WeatherIncidents'!$B$26),"&lt;="&amp;B447,WeatherIncidents!$C$3:'WeatherIncidents'!$C$26,"&gt;="&amp;B447)&gt;0,1,0)</f>
        <v>0</v>
      </c>
      <c r="H447">
        <f t="shared" si="7"/>
        <v>0</v>
      </c>
    </row>
    <row r="448" spans="1:8" x14ac:dyDescent="0.25">
      <c r="A448" s="3" t="s">
        <v>54</v>
      </c>
      <c r="B448" s="2">
        <v>39319.734722222223</v>
      </c>
      <c r="C448" s="3" t="s">
        <v>15</v>
      </c>
      <c r="D448" s="3" t="s">
        <v>15</v>
      </c>
      <c r="E448" s="3">
        <v>0</v>
      </c>
      <c r="F448" s="3" t="s">
        <v>55</v>
      </c>
      <c r="G448">
        <f>IF(COUNTIFS((WeatherIncidents!$B$3:'WeatherIncidents'!$B$26),"&lt;="&amp;B448,WeatherIncidents!$C$3:'WeatherIncidents'!$C$26,"&gt;="&amp;B448)&gt;0,1,0)</f>
        <v>0</v>
      </c>
      <c r="H448">
        <f t="shared" si="7"/>
        <v>0</v>
      </c>
    </row>
    <row r="449" spans="1:8" x14ac:dyDescent="0.25">
      <c r="A449" s="3" t="s">
        <v>54</v>
      </c>
      <c r="B449" s="2">
        <v>39368.379166666666</v>
      </c>
      <c r="C449" s="3" t="s">
        <v>15</v>
      </c>
      <c r="D449" s="3" t="s">
        <v>15</v>
      </c>
      <c r="E449" s="3">
        <v>0</v>
      </c>
      <c r="F449" s="3" t="s">
        <v>55</v>
      </c>
      <c r="G449">
        <f>IF(COUNTIFS((WeatherIncidents!$B$3:'WeatherIncidents'!$B$26),"&lt;="&amp;B449,WeatherIncidents!$C$3:'WeatherIncidents'!$C$26,"&gt;="&amp;B449)&gt;0,1,0)</f>
        <v>0</v>
      </c>
      <c r="H449">
        <f t="shared" si="7"/>
        <v>0</v>
      </c>
    </row>
    <row r="450" spans="1:8" x14ac:dyDescent="0.25">
      <c r="A450" s="3" t="s">
        <v>54</v>
      </c>
      <c r="B450" s="2">
        <v>39416.237500000003</v>
      </c>
      <c r="C450" s="3" t="s">
        <v>7</v>
      </c>
      <c r="D450" s="3" t="s">
        <v>41</v>
      </c>
      <c r="E450" s="3">
        <v>0</v>
      </c>
      <c r="F450" s="3" t="s">
        <v>55</v>
      </c>
      <c r="G450">
        <f>IF(COUNTIFS((WeatherIncidents!$B$3:'WeatherIncidents'!$B$26),"&lt;="&amp;B450,WeatherIncidents!$C$3:'WeatherIncidents'!$C$26,"&gt;="&amp;B450)&gt;0,1,0)</f>
        <v>0</v>
      </c>
      <c r="H450">
        <f t="shared" si="7"/>
        <v>0</v>
      </c>
    </row>
    <row r="451" spans="1:8" x14ac:dyDescent="0.25">
      <c r="A451" s="3" t="s">
        <v>54</v>
      </c>
      <c r="B451" s="2">
        <v>39452.295138888891</v>
      </c>
      <c r="C451" s="3" t="s">
        <v>33</v>
      </c>
      <c r="D451" s="3" t="s">
        <v>135</v>
      </c>
      <c r="E451" s="3">
        <v>0</v>
      </c>
      <c r="F451" s="3" t="s">
        <v>55</v>
      </c>
      <c r="G451">
        <f>IF(COUNTIFS((WeatherIncidents!$B$3:'WeatherIncidents'!$B$26),"&lt;="&amp;B451,WeatherIncidents!$C$3:'WeatherIncidents'!$C$26,"&gt;="&amp;B451)&gt;0,1,0)</f>
        <v>0</v>
      </c>
      <c r="H451">
        <f t="shared" ref="H451:H514" si="8">IF(ABS(B451-B450)&lt;0.015,1,0)</f>
        <v>0</v>
      </c>
    </row>
    <row r="452" spans="1:8" x14ac:dyDescent="0.25">
      <c r="A452" s="3" t="s">
        <v>54</v>
      </c>
      <c r="B452" s="2">
        <v>39452.563194444447</v>
      </c>
      <c r="C452" s="3" t="s">
        <v>7</v>
      </c>
      <c r="D452" s="3" t="s">
        <v>136</v>
      </c>
      <c r="E452" s="3">
        <v>0</v>
      </c>
      <c r="F452" s="3" t="s">
        <v>55</v>
      </c>
      <c r="G452">
        <f>IF(COUNTIFS((WeatherIncidents!$B$3:'WeatherIncidents'!$B$26),"&lt;="&amp;B452,WeatherIncidents!$C$3:'WeatherIncidents'!$C$26,"&gt;="&amp;B452)&gt;0,1,0)</f>
        <v>0</v>
      </c>
      <c r="H452">
        <f t="shared" si="8"/>
        <v>0</v>
      </c>
    </row>
    <row r="453" spans="1:8" x14ac:dyDescent="0.25">
      <c r="A453" s="3" t="s">
        <v>54</v>
      </c>
      <c r="B453" s="2">
        <v>39545.259722222225</v>
      </c>
      <c r="C453" s="3" t="s">
        <v>15</v>
      </c>
      <c r="D453" s="3" t="s">
        <v>15</v>
      </c>
      <c r="E453" s="3">
        <v>0</v>
      </c>
      <c r="F453" s="3" t="s">
        <v>55</v>
      </c>
      <c r="G453">
        <f>IF(COUNTIFS((WeatherIncidents!$B$3:'WeatherIncidents'!$B$26),"&lt;="&amp;B453,WeatherIncidents!$C$3:'WeatherIncidents'!$C$26,"&gt;="&amp;B453)&gt;0,1,0)</f>
        <v>0</v>
      </c>
      <c r="H453">
        <f t="shared" si="8"/>
        <v>0</v>
      </c>
    </row>
    <row r="454" spans="1:8" x14ac:dyDescent="0.25">
      <c r="A454" s="3" t="s">
        <v>54</v>
      </c>
      <c r="B454" s="2">
        <v>39606.395833333336</v>
      </c>
      <c r="C454" s="3" t="s">
        <v>15</v>
      </c>
      <c r="D454" s="3" t="s">
        <v>15</v>
      </c>
      <c r="E454" s="3">
        <v>0</v>
      </c>
      <c r="F454" s="3" t="s">
        <v>55</v>
      </c>
      <c r="G454">
        <f>IF(COUNTIFS((WeatherIncidents!$B$3:'WeatherIncidents'!$B$26),"&lt;="&amp;B454,WeatherIncidents!$C$3:'WeatherIncidents'!$C$26,"&gt;="&amp;B454)&gt;0,1,0)</f>
        <v>0</v>
      </c>
      <c r="H454">
        <f t="shared" si="8"/>
        <v>0</v>
      </c>
    </row>
    <row r="455" spans="1:8" x14ac:dyDescent="0.25">
      <c r="A455" s="3" t="s">
        <v>54</v>
      </c>
      <c r="B455" s="2">
        <v>39616.538888888892</v>
      </c>
      <c r="C455" s="3" t="s">
        <v>15</v>
      </c>
      <c r="D455" s="3" t="s">
        <v>15</v>
      </c>
      <c r="E455" s="3">
        <v>0</v>
      </c>
      <c r="F455" s="3" t="s">
        <v>55</v>
      </c>
      <c r="G455">
        <f>IF(COUNTIFS((WeatherIncidents!$B$3:'WeatherIncidents'!$B$26),"&lt;="&amp;B455,WeatherIncidents!$C$3:'WeatherIncidents'!$C$26,"&gt;="&amp;B455)&gt;0,1,0)</f>
        <v>0</v>
      </c>
      <c r="H455">
        <f t="shared" si="8"/>
        <v>0</v>
      </c>
    </row>
    <row r="456" spans="1:8" x14ac:dyDescent="0.25">
      <c r="A456" s="3" t="s">
        <v>54</v>
      </c>
      <c r="B456" s="2">
        <v>39619.505555555559</v>
      </c>
      <c r="C456" s="3" t="s">
        <v>7</v>
      </c>
      <c r="D456" s="3" t="s">
        <v>16</v>
      </c>
      <c r="E456" s="3">
        <v>0</v>
      </c>
      <c r="F456" s="3" t="s">
        <v>55</v>
      </c>
      <c r="G456">
        <f>IF(COUNTIFS((WeatherIncidents!$B$3:'WeatherIncidents'!$B$26),"&lt;="&amp;B456,WeatherIncidents!$C$3:'WeatherIncidents'!$C$26,"&gt;="&amp;B456)&gt;0,1,0)</f>
        <v>0</v>
      </c>
      <c r="H456">
        <f t="shared" si="8"/>
        <v>0</v>
      </c>
    </row>
    <row r="457" spans="1:8" x14ac:dyDescent="0.25">
      <c r="A457" s="3" t="s">
        <v>54</v>
      </c>
      <c r="B457" s="2">
        <v>39644.365277777775</v>
      </c>
      <c r="C457" s="3" t="s">
        <v>15</v>
      </c>
      <c r="D457" s="3" t="s">
        <v>15</v>
      </c>
      <c r="E457" s="3">
        <v>1</v>
      </c>
      <c r="F457" s="3" t="s">
        <v>55</v>
      </c>
      <c r="G457">
        <f>IF(COUNTIFS((WeatherIncidents!$B$3:'WeatherIncidents'!$B$26),"&lt;="&amp;B457,WeatherIncidents!$C$3:'WeatherIncidents'!$C$26,"&gt;="&amp;B457)&gt;0,1,0)</f>
        <v>0</v>
      </c>
      <c r="H457">
        <f t="shared" si="8"/>
        <v>0</v>
      </c>
    </row>
    <row r="458" spans="1:8" x14ac:dyDescent="0.25">
      <c r="A458" s="3" t="s">
        <v>54</v>
      </c>
      <c r="B458" s="2">
        <v>39645.157638888886</v>
      </c>
      <c r="C458" s="3" t="s">
        <v>15</v>
      </c>
      <c r="D458" s="3" t="s">
        <v>15</v>
      </c>
      <c r="E458" s="3">
        <v>0</v>
      </c>
      <c r="F458" s="3" t="s">
        <v>55</v>
      </c>
      <c r="G458">
        <f>IF(COUNTIFS((WeatherIncidents!$B$3:'WeatherIncidents'!$B$26),"&lt;="&amp;B458,WeatherIncidents!$C$3:'WeatherIncidents'!$C$26,"&gt;="&amp;B458)&gt;0,1,0)</f>
        <v>0</v>
      </c>
      <c r="H458">
        <f t="shared" si="8"/>
        <v>0</v>
      </c>
    </row>
    <row r="459" spans="1:8" x14ac:dyDescent="0.25">
      <c r="A459" s="3" t="s">
        <v>54</v>
      </c>
      <c r="B459" s="2">
        <v>39649.253472222219</v>
      </c>
      <c r="C459" s="3" t="s">
        <v>15</v>
      </c>
      <c r="D459" s="3" t="s">
        <v>15</v>
      </c>
      <c r="E459" s="3">
        <v>0</v>
      </c>
      <c r="F459" s="3" t="s">
        <v>55</v>
      </c>
      <c r="G459">
        <f>IF(COUNTIFS((WeatherIncidents!$B$3:'WeatherIncidents'!$B$26),"&lt;="&amp;B459,WeatherIncidents!$C$3:'WeatherIncidents'!$C$26,"&gt;="&amp;B459)&gt;0,1,0)</f>
        <v>0</v>
      </c>
      <c r="H459">
        <f t="shared" si="8"/>
        <v>0</v>
      </c>
    </row>
    <row r="460" spans="1:8" x14ac:dyDescent="0.25">
      <c r="A460" s="3" t="s">
        <v>54</v>
      </c>
      <c r="B460" s="2">
        <v>39654.477083333331</v>
      </c>
      <c r="C460" s="3" t="s">
        <v>15</v>
      </c>
      <c r="D460" s="3" t="s">
        <v>15</v>
      </c>
      <c r="E460" s="3">
        <v>0</v>
      </c>
      <c r="F460" s="3" t="s">
        <v>55</v>
      </c>
      <c r="G460">
        <f>IF(COUNTIFS((WeatherIncidents!$B$3:'WeatherIncidents'!$B$26),"&lt;="&amp;B460,WeatherIncidents!$C$3:'WeatherIncidents'!$C$26,"&gt;="&amp;B460)&gt;0,1,0)</f>
        <v>0</v>
      </c>
      <c r="H460">
        <f t="shared" si="8"/>
        <v>0</v>
      </c>
    </row>
    <row r="461" spans="1:8" x14ac:dyDescent="0.25">
      <c r="A461" s="3" t="s">
        <v>54</v>
      </c>
      <c r="B461" s="2">
        <v>39692.469444444447</v>
      </c>
      <c r="C461" s="3" t="s">
        <v>15</v>
      </c>
      <c r="D461" s="3" t="s">
        <v>15</v>
      </c>
      <c r="E461" s="3">
        <v>0</v>
      </c>
      <c r="F461" s="3" t="s">
        <v>55</v>
      </c>
      <c r="G461">
        <f>IF(COUNTIFS((WeatherIncidents!$B$3:'WeatherIncidents'!$B$26),"&lt;="&amp;B461,WeatherIncidents!$C$3:'WeatherIncidents'!$C$26,"&gt;="&amp;B461)&gt;0,1,0)</f>
        <v>0</v>
      </c>
      <c r="H461">
        <f t="shared" si="8"/>
        <v>0</v>
      </c>
    </row>
    <row r="462" spans="1:8" x14ac:dyDescent="0.25">
      <c r="A462" s="3" t="s">
        <v>54</v>
      </c>
      <c r="B462" s="2">
        <v>39702.731944444444</v>
      </c>
      <c r="C462" s="3" t="s">
        <v>15</v>
      </c>
      <c r="D462" s="3" t="s">
        <v>15</v>
      </c>
      <c r="E462" s="3">
        <v>0</v>
      </c>
      <c r="F462" s="3" t="s">
        <v>55</v>
      </c>
      <c r="G462">
        <f>IF(COUNTIFS((WeatherIncidents!$B$3:'WeatherIncidents'!$B$26),"&lt;="&amp;B462,WeatherIncidents!$C$3:'WeatherIncidents'!$C$26,"&gt;="&amp;B462)&gt;0,1,0)</f>
        <v>0</v>
      </c>
      <c r="H462">
        <f t="shared" si="8"/>
        <v>0</v>
      </c>
    </row>
    <row r="463" spans="1:8" x14ac:dyDescent="0.25">
      <c r="A463" s="3" t="s">
        <v>54</v>
      </c>
      <c r="B463" s="2">
        <v>39705.606249999997</v>
      </c>
      <c r="C463" s="3" t="s">
        <v>15</v>
      </c>
      <c r="D463" s="3" t="s">
        <v>15</v>
      </c>
      <c r="E463" s="3">
        <v>0</v>
      </c>
      <c r="F463" s="3" t="s">
        <v>55</v>
      </c>
      <c r="G463">
        <f>IF(COUNTIFS((WeatherIncidents!$B$3:'WeatherIncidents'!$B$26),"&lt;="&amp;B463,WeatherIncidents!$C$3:'WeatherIncidents'!$C$26,"&gt;="&amp;B463)&gt;0,1,0)</f>
        <v>0</v>
      </c>
      <c r="H463">
        <f t="shared" si="8"/>
        <v>0</v>
      </c>
    </row>
    <row r="464" spans="1:8" x14ac:dyDescent="0.25">
      <c r="A464" s="3" t="s">
        <v>54</v>
      </c>
      <c r="B464" s="2">
        <v>39940.693749999999</v>
      </c>
      <c r="C464" s="3" t="s">
        <v>15</v>
      </c>
      <c r="D464" s="3" t="s">
        <v>15</v>
      </c>
      <c r="E464" s="3">
        <v>0</v>
      </c>
      <c r="F464" s="3" t="s">
        <v>55</v>
      </c>
      <c r="G464">
        <f>IF(COUNTIFS((WeatherIncidents!$B$3:'WeatherIncidents'!$B$26),"&lt;="&amp;B464,WeatherIncidents!$C$3:'WeatherIncidents'!$C$26,"&gt;="&amp;B464)&gt;0,1,0)</f>
        <v>0</v>
      </c>
      <c r="H464">
        <f t="shared" si="8"/>
        <v>0</v>
      </c>
    </row>
    <row r="465" spans="1:8" x14ac:dyDescent="0.25">
      <c r="A465" s="3" t="s">
        <v>54</v>
      </c>
      <c r="B465" s="2">
        <v>39952.631944444445</v>
      </c>
      <c r="C465" s="3" t="s">
        <v>7</v>
      </c>
      <c r="D465" s="3" t="s">
        <v>8</v>
      </c>
      <c r="E465" s="3">
        <v>0</v>
      </c>
      <c r="F465" s="3" t="s">
        <v>55</v>
      </c>
      <c r="G465">
        <f>IF(COUNTIFS((WeatherIncidents!$B$3:'WeatherIncidents'!$B$26),"&lt;="&amp;B465,WeatherIncidents!$C$3:'WeatherIncidents'!$C$26,"&gt;="&amp;B465)&gt;0,1,0)</f>
        <v>0</v>
      </c>
      <c r="H465">
        <f t="shared" si="8"/>
        <v>0</v>
      </c>
    </row>
    <row r="466" spans="1:8" x14ac:dyDescent="0.25">
      <c r="A466" s="3" t="s">
        <v>54</v>
      </c>
      <c r="B466" s="2">
        <v>40135.361805555556</v>
      </c>
      <c r="C466" s="3" t="s">
        <v>15</v>
      </c>
      <c r="D466" s="3" t="s">
        <v>15</v>
      </c>
      <c r="E466" s="3">
        <v>0</v>
      </c>
      <c r="F466" s="3" t="s">
        <v>55</v>
      </c>
      <c r="G466">
        <f>IF(COUNTIFS((WeatherIncidents!$B$3:'WeatherIncidents'!$B$26),"&lt;="&amp;B466,WeatherIncidents!$C$3:'WeatherIncidents'!$C$26,"&gt;="&amp;B466)&gt;0,1,0)</f>
        <v>0</v>
      </c>
      <c r="H466">
        <f t="shared" si="8"/>
        <v>0</v>
      </c>
    </row>
    <row r="467" spans="1:8" x14ac:dyDescent="0.25">
      <c r="A467" s="3" t="s">
        <v>54</v>
      </c>
      <c r="B467" s="2">
        <v>40154.843055555553</v>
      </c>
      <c r="C467" s="3" t="s">
        <v>33</v>
      </c>
      <c r="D467" s="3" t="s">
        <v>37</v>
      </c>
      <c r="E467" s="3">
        <v>0</v>
      </c>
      <c r="F467" s="3" t="s">
        <v>55</v>
      </c>
      <c r="G467">
        <f>IF(COUNTIFS((WeatherIncidents!$B$3:'WeatherIncidents'!$B$26),"&lt;="&amp;B467,WeatherIncidents!$C$3:'WeatherIncidents'!$C$26,"&gt;="&amp;B467)&gt;0,1,0)</f>
        <v>0</v>
      </c>
      <c r="H467">
        <f t="shared" si="8"/>
        <v>0</v>
      </c>
    </row>
    <row r="468" spans="1:8" x14ac:dyDescent="0.25">
      <c r="A468" s="3" t="s">
        <v>54</v>
      </c>
      <c r="B468" s="2">
        <v>40209.336111111108</v>
      </c>
      <c r="C468" s="3" t="s">
        <v>15</v>
      </c>
      <c r="D468" s="3" t="s">
        <v>15</v>
      </c>
      <c r="E468" s="3">
        <v>0</v>
      </c>
      <c r="F468" s="3" t="s">
        <v>55</v>
      </c>
      <c r="G468">
        <f>IF(COUNTIFS((WeatherIncidents!$B$3:'WeatherIncidents'!$B$26),"&lt;="&amp;B468,WeatherIncidents!$C$3:'WeatherIncidents'!$C$26,"&gt;="&amp;B468)&gt;0,1,0)</f>
        <v>0</v>
      </c>
      <c r="H468">
        <f t="shared" si="8"/>
        <v>0</v>
      </c>
    </row>
    <row r="469" spans="1:8" x14ac:dyDescent="0.25">
      <c r="A469" s="3" t="s">
        <v>54</v>
      </c>
      <c r="B469" s="2">
        <v>40239.13958333333</v>
      </c>
      <c r="C469" s="3" t="s">
        <v>15</v>
      </c>
      <c r="D469" s="3" t="s">
        <v>15</v>
      </c>
      <c r="E469" s="3">
        <v>0</v>
      </c>
      <c r="F469" s="3" t="s">
        <v>55</v>
      </c>
      <c r="G469">
        <f>IF(COUNTIFS((WeatherIncidents!$B$3:'WeatherIncidents'!$B$26),"&lt;="&amp;B469,WeatherIncidents!$C$3:'WeatherIncidents'!$C$26,"&gt;="&amp;B469)&gt;0,1,0)</f>
        <v>0</v>
      </c>
      <c r="H469">
        <f t="shared" si="8"/>
        <v>0</v>
      </c>
    </row>
    <row r="470" spans="1:8" x14ac:dyDescent="0.25">
      <c r="A470" s="3" t="s">
        <v>54</v>
      </c>
      <c r="B470" s="2">
        <v>40273.374305555553</v>
      </c>
      <c r="C470" s="3" t="s">
        <v>15</v>
      </c>
      <c r="D470" s="3" t="s">
        <v>15</v>
      </c>
      <c r="E470" s="3">
        <v>0</v>
      </c>
      <c r="F470" s="3" t="s">
        <v>55</v>
      </c>
      <c r="G470">
        <f>IF(COUNTIFS((WeatherIncidents!$B$3:'WeatherIncidents'!$B$26),"&lt;="&amp;B470,WeatherIncidents!$C$3:'WeatherIncidents'!$C$26,"&gt;="&amp;B470)&gt;0,1,0)</f>
        <v>0</v>
      </c>
      <c r="H470">
        <f t="shared" si="8"/>
        <v>0</v>
      </c>
    </row>
    <row r="471" spans="1:8" x14ac:dyDescent="0.25">
      <c r="A471" s="3" t="s">
        <v>54</v>
      </c>
      <c r="B471" s="2">
        <v>40314.65625</v>
      </c>
      <c r="C471" s="3" t="s">
        <v>15</v>
      </c>
      <c r="D471" s="3" t="s">
        <v>15</v>
      </c>
      <c r="E471" s="3">
        <v>0</v>
      </c>
      <c r="F471" s="3" t="s">
        <v>55</v>
      </c>
      <c r="G471">
        <f>IF(COUNTIFS((WeatherIncidents!$B$3:'WeatherIncidents'!$B$26),"&lt;="&amp;B471,WeatherIncidents!$C$3:'WeatherIncidents'!$C$26,"&gt;="&amp;B471)&gt;0,1,0)</f>
        <v>0</v>
      </c>
      <c r="H471">
        <f t="shared" si="8"/>
        <v>0</v>
      </c>
    </row>
    <row r="472" spans="1:8" x14ac:dyDescent="0.25">
      <c r="A472" s="3" t="s">
        <v>54</v>
      </c>
      <c r="B472" s="2">
        <v>40416.46875</v>
      </c>
      <c r="C472" s="3" t="s">
        <v>33</v>
      </c>
      <c r="D472" s="3" t="s">
        <v>135</v>
      </c>
      <c r="E472" s="3">
        <v>0</v>
      </c>
      <c r="F472" s="3" t="s">
        <v>55</v>
      </c>
      <c r="G472">
        <f>IF(COUNTIFS((WeatherIncidents!$B$3:'WeatherIncidents'!$B$26),"&lt;="&amp;B472,WeatherIncidents!$C$3:'WeatherIncidents'!$C$26,"&gt;="&amp;B472)&gt;0,1,0)</f>
        <v>0</v>
      </c>
      <c r="H472">
        <f t="shared" si="8"/>
        <v>0</v>
      </c>
    </row>
    <row r="473" spans="1:8" x14ac:dyDescent="0.25">
      <c r="A473" s="3" t="s">
        <v>54</v>
      </c>
      <c r="B473" s="2">
        <v>40431.784722222219</v>
      </c>
      <c r="C473" s="3" t="s">
        <v>15</v>
      </c>
      <c r="D473" s="3" t="s">
        <v>15</v>
      </c>
      <c r="E473" s="3">
        <v>0</v>
      </c>
      <c r="F473" s="3" t="s">
        <v>55</v>
      </c>
      <c r="G473">
        <f>IF(COUNTIFS((WeatherIncidents!$B$3:'WeatherIncidents'!$B$26),"&lt;="&amp;B473,WeatherIncidents!$C$3:'WeatherIncidents'!$C$26,"&gt;="&amp;B473)&gt;0,1,0)</f>
        <v>0</v>
      </c>
      <c r="H473">
        <f t="shared" si="8"/>
        <v>0</v>
      </c>
    </row>
    <row r="474" spans="1:8" x14ac:dyDescent="0.25">
      <c r="A474" s="3" t="s">
        <v>54</v>
      </c>
      <c r="B474" s="2">
        <v>40475.952777777777</v>
      </c>
      <c r="C474" s="3" t="s">
        <v>15</v>
      </c>
      <c r="D474" s="3" t="s">
        <v>15</v>
      </c>
      <c r="E474" s="3">
        <v>0</v>
      </c>
      <c r="F474" s="3" t="s">
        <v>55</v>
      </c>
      <c r="G474">
        <f>IF(COUNTIFS((WeatherIncidents!$B$3:'WeatherIncidents'!$B$26),"&lt;="&amp;B474,WeatherIncidents!$C$3:'WeatherIncidents'!$C$26,"&gt;="&amp;B474)&gt;0,1,0)</f>
        <v>0</v>
      </c>
      <c r="H474">
        <f t="shared" si="8"/>
        <v>0</v>
      </c>
    </row>
    <row r="475" spans="1:8" x14ac:dyDescent="0.25">
      <c r="A475" s="3" t="s">
        <v>54</v>
      </c>
      <c r="B475" s="2">
        <v>40497.536111111112</v>
      </c>
      <c r="C475" s="3" t="s">
        <v>15</v>
      </c>
      <c r="D475" s="3" t="s">
        <v>15</v>
      </c>
      <c r="E475" s="3">
        <v>0</v>
      </c>
      <c r="F475" s="3" t="s">
        <v>55</v>
      </c>
      <c r="G475">
        <f>IF(COUNTIFS((WeatherIncidents!$B$3:'WeatherIncidents'!$B$26),"&lt;="&amp;B475,WeatherIncidents!$C$3:'WeatherIncidents'!$C$26,"&gt;="&amp;B475)&gt;0,1,0)</f>
        <v>0</v>
      </c>
      <c r="H475">
        <f t="shared" si="8"/>
        <v>0</v>
      </c>
    </row>
    <row r="476" spans="1:8" x14ac:dyDescent="0.25">
      <c r="A476" s="3" t="s">
        <v>54</v>
      </c>
      <c r="B476" s="2">
        <v>40520.259027777778</v>
      </c>
      <c r="C476" s="3" t="s">
        <v>15</v>
      </c>
      <c r="D476" s="3" t="s">
        <v>15</v>
      </c>
      <c r="E476" s="3">
        <v>0</v>
      </c>
      <c r="F476" s="3" t="s">
        <v>55</v>
      </c>
      <c r="G476">
        <f>IF(COUNTIFS((WeatherIncidents!$B$3:'WeatherIncidents'!$B$26),"&lt;="&amp;B476,WeatherIncidents!$C$3:'WeatherIncidents'!$C$26,"&gt;="&amp;B476)&gt;0,1,0)</f>
        <v>0</v>
      </c>
      <c r="H476">
        <f t="shared" si="8"/>
        <v>0</v>
      </c>
    </row>
    <row r="477" spans="1:8" x14ac:dyDescent="0.25">
      <c r="A477" s="3" t="s">
        <v>54</v>
      </c>
      <c r="B477" s="2">
        <v>40526.397916666669</v>
      </c>
      <c r="C477" s="3" t="s">
        <v>15</v>
      </c>
      <c r="D477" s="3" t="s">
        <v>15</v>
      </c>
      <c r="E477" s="3">
        <v>0</v>
      </c>
      <c r="F477" s="3" t="s">
        <v>55</v>
      </c>
      <c r="G477">
        <f>IF(COUNTIFS((WeatherIncidents!$B$3:'WeatherIncidents'!$B$26),"&lt;="&amp;B477,WeatherIncidents!$C$3:'WeatherIncidents'!$C$26,"&gt;="&amp;B477)&gt;0,1,0)</f>
        <v>0</v>
      </c>
      <c r="H477">
        <f t="shared" si="8"/>
        <v>0</v>
      </c>
    </row>
    <row r="478" spans="1:8" x14ac:dyDescent="0.25">
      <c r="A478" s="3" t="s">
        <v>54</v>
      </c>
      <c r="B478" s="2">
        <v>40529.674305555556</v>
      </c>
      <c r="C478" s="3" t="s">
        <v>15</v>
      </c>
      <c r="D478" s="3" t="s">
        <v>15</v>
      </c>
      <c r="E478" s="3">
        <v>0</v>
      </c>
      <c r="F478" s="3" t="s">
        <v>55</v>
      </c>
      <c r="G478">
        <f>IF(COUNTIFS((WeatherIncidents!$B$3:'WeatherIncidents'!$B$26),"&lt;="&amp;B478,WeatherIncidents!$C$3:'WeatherIncidents'!$C$26,"&gt;="&amp;B478)&gt;0,1,0)</f>
        <v>0</v>
      </c>
      <c r="H478">
        <f t="shared" si="8"/>
        <v>0</v>
      </c>
    </row>
    <row r="479" spans="1:8" x14ac:dyDescent="0.25">
      <c r="A479" s="3" t="s">
        <v>54</v>
      </c>
      <c r="B479" s="2">
        <v>40532.568749999999</v>
      </c>
      <c r="C479" s="3" t="s">
        <v>33</v>
      </c>
      <c r="D479" s="3" t="s">
        <v>135</v>
      </c>
      <c r="E479" s="3">
        <v>0</v>
      </c>
      <c r="F479" s="3" t="s">
        <v>55</v>
      </c>
      <c r="G479">
        <f>IF(COUNTIFS((WeatherIncidents!$B$3:'WeatherIncidents'!$B$26),"&lt;="&amp;B479,WeatherIncidents!$C$3:'WeatherIncidents'!$C$26,"&gt;="&amp;B479)&gt;0,1,0)</f>
        <v>0</v>
      </c>
      <c r="H479">
        <f t="shared" si="8"/>
        <v>0</v>
      </c>
    </row>
    <row r="480" spans="1:8" x14ac:dyDescent="0.25">
      <c r="A480" s="3" t="s">
        <v>54</v>
      </c>
      <c r="B480" s="2">
        <v>40558.309027777781</v>
      </c>
      <c r="C480" s="3" t="s">
        <v>15</v>
      </c>
      <c r="D480" s="3" t="s">
        <v>15</v>
      </c>
      <c r="E480" s="3">
        <v>0</v>
      </c>
      <c r="F480" s="3" t="s">
        <v>55</v>
      </c>
      <c r="G480">
        <f>IF(COUNTIFS((WeatherIncidents!$B$3:'WeatherIncidents'!$B$26),"&lt;="&amp;B480,WeatherIncidents!$C$3:'WeatherIncidents'!$C$26,"&gt;="&amp;B480)&gt;0,1,0)</f>
        <v>0</v>
      </c>
      <c r="H480">
        <f t="shared" si="8"/>
        <v>0</v>
      </c>
    </row>
    <row r="481" spans="1:8" x14ac:dyDescent="0.25">
      <c r="A481" s="3" t="s">
        <v>54</v>
      </c>
      <c r="B481" s="2">
        <v>40563.543055555558</v>
      </c>
      <c r="C481" s="3" t="s">
        <v>15</v>
      </c>
      <c r="D481" s="3" t="s">
        <v>15</v>
      </c>
      <c r="E481" s="3">
        <v>0</v>
      </c>
      <c r="F481" s="3" t="s">
        <v>55</v>
      </c>
      <c r="G481">
        <f>IF(COUNTIFS((WeatherIncidents!$B$3:'WeatherIncidents'!$B$26),"&lt;="&amp;B481,WeatherIncidents!$C$3:'WeatherIncidents'!$C$26,"&gt;="&amp;B481)&gt;0,1,0)</f>
        <v>0</v>
      </c>
      <c r="H481">
        <f t="shared" si="8"/>
        <v>0</v>
      </c>
    </row>
    <row r="482" spans="1:8" x14ac:dyDescent="0.25">
      <c r="A482" s="3" t="s">
        <v>54</v>
      </c>
      <c r="B482" s="2">
        <v>40574.268055555556</v>
      </c>
      <c r="C482" s="3" t="s">
        <v>15</v>
      </c>
      <c r="D482" s="3" t="s">
        <v>15</v>
      </c>
      <c r="E482" s="3">
        <v>0</v>
      </c>
      <c r="F482" s="3" t="s">
        <v>55</v>
      </c>
      <c r="G482">
        <f>IF(COUNTIFS((WeatherIncidents!$B$3:'WeatherIncidents'!$B$26),"&lt;="&amp;B482,WeatherIncidents!$C$3:'WeatherIncidents'!$C$26,"&gt;="&amp;B482)&gt;0,1,0)</f>
        <v>0</v>
      </c>
      <c r="H482">
        <f t="shared" si="8"/>
        <v>0</v>
      </c>
    </row>
    <row r="483" spans="1:8" x14ac:dyDescent="0.25">
      <c r="A483" s="3" t="s">
        <v>54</v>
      </c>
      <c r="B483" s="2">
        <v>40589.257638888892</v>
      </c>
      <c r="C483" s="3" t="s">
        <v>15</v>
      </c>
      <c r="D483" s="3" t="s">
        <v>15</v>
      </c>
      <c r="E483" s="3">
        <v>0</v>
      </c>
      <c r="F483" s="3" t="s">
        <v>55</v>
      </c>
      <c r="G483">
        <f>IF(COUNTIFS((WeatherIncidents!$B$3:'WeatherIncidents'!$B$26),"&lt;="&amp;B483,WeatherIncidents!$C$3:'WeatherIncidents'!$C$26,"&gt;="&amp;B483)&gt;0,1,0)</f>
        <v>0</v>
      </c>
      <c r="H483">
        <f t="shared" si="8"/>
        <v>0</v>
      </c>
    </row>
    <row r="484" spans="1:8" x14ac:dyDescent="0.25">
      <c r="A484" s="3" t="s">
        <v>54</v>
      </c>
      <c r="B484" s="2">
        <v>40600.35</v>
      </c>
      <c r="C484" s="3" t="s">
        <v>33</v>
      </c>
      <c r="D484" s="3" t="s">
        <v>37</v>
      </c>
      <c r="E484" s="3">
        <v>0</v>
      </c>
      <c r="F484" s="3" t="s">
        <v>55</v>
      </c>
      <c r="G484">
        <f>IF(COUNTIFS((WeatherIncidents!$B$3:'WeatherIncidents'!$B$26),"&lt;="&amp;B484,WeatherIncidents!$C$3:'WeatherIncidents'!$C$26,"&gt;="&amp;B484)&gt;0,1,0)</f>
        <v>0</v>
      </c>
      <c r="H484">
        <f t="shared" si="8"/>
        <v>0</v>
      </c>
    </row>
    <row r="485" spans="1:8" x14ac:dyDescent="0.25">
      <c r="A485" s="3" t="s">
        <v>54</v>
      </c>
      <c r="B485" s="2">
        <v>40613.236111111109</v>
      </c>
      <c r="C485" s="3" t="s">
        <v>15</v>
      </c>
      <c r="D485" s="3" t="s">
        <v>15</v>
      </c>
      <c r="E485" s="3">
        <v>0</v>
      </c>
      <c r="F485" s="3" t="s">
        <v>55</v>
      </c>
      <c r="G485">
        <f>IF(COUNTIFS((WeatherIncidents!$B$3:'WeatherIncidents'!$B$26),"&lt;="&amp;B485,WeatherIncidents!$C$3:'WeatherIncidents'!$C$26,"&gt;="&amp;B485)&gt;0,1,0)</f>
        <v>0</v>
      </c>
      <c r="H485">
        <f t="shared" si="8"/>
        <v>0</v>
      </c>
    </row>
    <row r="486" spans="1:8" x14ac:dyDescent="0.25">
      <c r="A486" s="3" t="s">
        <v>54</v>
      </c>
      <c r="B486" s="2">
        <v>40754.652083333334</v>
      </c>
      <c r="C486" s="3" t="s">
        <v>15</v>
      </c>
      <c r="D486" s="3" t="s">
        <v>15</v>
      </c>
      <c r="E486" s="3">
        <v>0</v>
      </c>
      <c r="F486" s="3" t="s">
        <v>55</v>
      </c>
      <c r="G486">
        <f>IF(COUNTIFS((WeatherIncidents!$B$3:'WeatherIncidents'!$B$26),"&lt;="&amp;B486,WeatherIncidents!$C$3:'WeatherIncidents'!$C$26,"&gt;="&amp;B486)&gt;0,1,0)</f>
        <v>0</v>
      </c>
      <c r="H486">
        <f t="shared" si="8"/>
        <v>0</v>
      </c>
    </row>
    <row r="487" spans="1:8" x14ac:dyDescent="0.25">
      <c r="A487" s="3" t="s">
        <v>54</v>
      </c>
      <c r="B487" s="2">
        <v>40783.609027777777</v>
      </c>
      <c r="C487" s="3" t="s">
        <v>33</v>
      </c>
      <c r="D487" s="3" t="s">
        <v>135</v>
      </c>
      <c r="E487" s="3">
        <v>0</v>
      </c>
      <c r="F487" s="3" t="s">
        <v>55</v>
      </c>
      <c r="G487">
        <f>IF(COUNTIFS((WeatherIncidents!$B$3:'WeatherIncidents'!$B$26),"&lt;="&amp;B487,WeatherIncidents!$C$3:'WeatherIncidents'!$C$26,"&gt;="&amp;B487)&gt;0,1,0)</f>
        <v>0</v>
      </c>
      <c r="H487">
        <f t="shared" si="8"/>
        <v>0</v>
      </c>
    </row>
    <row r="488" spans="1:8" x14ac:dyDescent="0.25">
      <c r="A488" s="3" t="s">
        <v>54</v>
      </c>
      <c r="B488" s="2">
        <v>40893.572222222225</v>
      </c>
      <c r="C488" s="3" t="s">
        <v>7</v>
      </c>
      <c r="D488" s="3" t="s">
        <v>16</v>
      </c>
      <c r="E488" s="3">
        <v>0</v>
      </c>
      <c r="F488" s="3" t="s">
        <v>55</v>
      </c>
      <c r="G488">
        <f>IF(COUNTIFS((WeatherIncidents!$B$3:'WeatherIncidents'!$B$26),"&lt;="&amp;B488,WeatherIncidents!$C$3:'WeatherIncidents'!$C$26,"&gt;="&amp;B488)&gt;0,1,0)</f>
        <v>0</v>
      </c>
      <c r="H488">
        <f t="shared" si="8"/>
        <v>0</v>
      </c>
    </row>
    <row r="489" spans="1:8" x14ac:dyDescent="0.25">
      <c r="A489" s="3" t="s">
        <v>54</v>
      </c>
      <c r="B489" s="2">
        <v>40895.259722222225</v>
      </c>
      <c r="C489" s="3" t="s">
        <v>15</v>
      </c>
      <c r="D489" s="3" t="s">
        <v>15</v>
      </c>
      <c r="E489" s="3">
        <v>0</v>
      </c>
      <c r="F489" s="3" t="s">
        <v>55</v>
      </c>
      <c r="G489">
        <f>IF(COUNTIFS((WeatherIncidents!$B$3:'WeatherIncidents'!$B$26),"&lt;="&amp;B489,WeatherIncidents!$C$3:'WeatherIncidents'!$C$26,"&gt;="&amp;B489)&gt;0,1,0)</f>
        <v>0</v>
      </c>
      <c r="H489">
        <f t="shared" si="8"/>
        <v>0</v>
      </c>
    </row>
    <row r="490" spans="1:8" x14ac:dyDescent="0.25">
      <c r="A490" s="3" t="s">
        <v>54</v>
      </c>
      <c r="B490" s="2">
        <v>40953.262499999997</v>
      </c>
      <c r="C490" s="3" t="s">
        <v>15</v>
      </c>
      <c r="D490" s="3" t="s">
        <v>15</v>
      </c>
      <c r="E490" s="3">
        <v>0</v>
      </c>
      <c r="F490" s="3" t="s">
        <v>55</v>
      </c>
      <c r="G490">
        <f>IF(COUNTIFS((WeatherIncidents!$B$3:'WeatherIncidents'!$B$26),"&lt;="&amp;B490,WeatherIncidents!$C$3:'WeatherIncidents'!$C$26,"&gt;="&amp;B490)&gt;0,1,0)</f>
        <v>0</v>
      </c>
      <c r="H490">
        <f t="shared" si="8"/>
        <v>0</v>
      </c>
    </row>
    <row r="491" spans="1:8" x14ac:dyDescent="0.25">
      <c r="A491" s="3" t="s">
        <v>54</v>
      </c>
      <c r="B491" s="2">
        <v>40966.859027777777</v>
      </c>
      <c r="C491" s="3" t="s">
        <v>33</v>
      </c>
      <c r="D491" s="3" t="s">
        <v>37</v>
      </c>
      <c r="E491" s="3">
        <v>0</v>
      </c>
      <c r="F491" s="3" t="s">
        <v>55</v>
      </c>
      <c r="G491">
        <f>IF(COUNTIFS((WeatherIncidents!$B$3:'WeatherIncidents'!$B$26),"&lt;="&amp;B491,WeatherIncidents!$C$3:'WeatherIncidents'!$C$26,"&gt;="&amp;B491)&gt;0,1,0)</f>
        <v>0</v>
      </c>
      <c r="H491">
        <f t="shared" si="8"/>
        <v>0</v>
      </c>
    </row>
    <row r="492" spans="1:8" x14ac:dyDescent="0.25">
      <c r="A492" s="3" t="s">
        <v>54</v>
      </c>
      <c r="B492" s="2">
        <v>41009.144444444442</v>
      </c>
      <c r="C492" s="3" t="s">
        <v>15</v>
      </c>
      <c r="D492" s="3" t="s">
        <v>15</v>
      </c>
      <c r="E492" s="3">
        <v>0</v>
      </c>
      <c r="F492" s="3" t="s">
        <v>55</v>
      </c>
      <c r="G492">
        <f>IF(COUNTIFS((WeatherIncidents!$B$3:'WeatherIncidents'!$B$26),"&lt;="&amp;B492,WeatherIncidents!$C$3:'WeatherIncidents'!$C$26,"&gt;="&amp;B492)&gt;0,1,0)</f>
        <v>0</v>
      </c>
      <c r="H492">
        <f t="shared" si="8"/>
        <v>0</v>
      </c>
    </row>
    <row r="493" spans="1:8" x14ac:dyDescent="0.25">
      <c r="A493" s="3" t="s">
        <v>54</v>
      </c>
      <c r="B493" s="2">
        <v>41128.529861111114</v>
      </c>
      <c r="C493" s="3" t="s">
        <v>33</v>
      </c>
      <c r="D493" s="3" t="s">
        <v>135</v>
      </c>
      <c r="E493" s="3">
        <v>0</v>
      </c>
      <c r="F493" s="3" t="s">
        <v>55</v>
      </c>
      <c r="G493">
        <f>IF(COUNTIFS((WeatherIncidents!$B$3:'WeatherIncidents'!$B$26),"&lt;="&amp;B493,WeatherIncidents!$C$3:'WeatherIncidents'!$C$26,"&gt;="&amp;B493)&gt;0,1,0)</f>
        <v>0</v>
      </c>
      <c r="H493">
        <f t="shared" si="8"/>
        <v>0</v>
      </c>
    </row>
    <row r="494" spans="1:8" x14ac:dyDescent="0.25">
      <c r="A494" s="3" t="s">
        <v>54</v>
      </c>
      <c r="B494" s="2">
        <v>41143.541666666664</v>
      </c>
      <c r="C494" s="3" t="s">
        <v>15</v>
      </c>
      <c r="D494" s="3" t="s">
        <v>15</v>
      </c>
      <c r="E494" s="3">
        <v>0</v>
      </c>
      <c r="F494" s="3" t="s">
        <v>55</v>
      </c>
      <c r="G494">
        <f>IF(COUNTIFS((WeatherIncidents!$B$3:'WeatherIncidents'!$B$26),"&lt;="&amp;B494,WeatherIncidents!$C$3:'WeatherIncidents'!$C$26,"&gt;="&amp;B494)&gt;0,1,0)</f>
        <v>0</v>
      </c>
      <c r="H494">
        <f t="shared" si="8"/>
        <v>0</v>
      </c>
    </row>
    <row r="495" spans="1:8" x14ac:dyDescent="0.25">
      <c r="A495" s="3" t="s">
        <v>54</v>
      </c>
      <c r="B495" s="2">
        <v>41151.580555555556</v>
      </c>
      <c r="C495" s="3" t="s">
        <v>33</v>
      </c>
      <c r="D495" s="3" t="s">
        <v>135</v>
      </c>
      <c r="E495" s="3">
        <v>0</v>
      </c>
      <c r="F495" s="3" t="s">
        <v>55</v>
      </c>
      <c r="G495">
        <f>IF(COUNTIFS((WeatherIncidents!$B$3:'WeatherIncidents'!$B$26),"&lt;="&amp;B495,WeatherIncidents!$C$3:'WeatherIncidents'!$C$26,"&gt;="&amp;B495)&gt;0,1,0)</f>
        <v>0</v>
      </c>
      <c r="H495">
        <f t="shared" si="8"/>
        <v>0</v>
      </c>
    </row>
    <row r="496" spans="1:8" x14ac:dyDescent="0.25">
      <c r="A496" s="3" t="s">
        <v>54</v>
      </c>
      <c r="B496" s="2">
        <v>41267.288888888892</v>
      </c>
      <c r="C496" s="3" t="s">
        <v>15</v>
      </c>
      <c r="D496" s="3" t="s">
        <v>15</v>
      </c>
      <c r="E496" s="3">
        <v>0</v>
      </c>
      <c r="F496" s="3" t="s">
        <v>55</v>
      </c>
      <c r="G496">
        <f>IF(COUNTIFS((WeatherIncidents!$B$3:'WeatherIncidents'!$B$26),"&lt;="&amp;B496,WeatherIncidents!$C$3:'WeatherIncidents'!$C$26,"&gt;="&amp;B496)&gt;0,1,0)</f>
        <v>0</v>
      </c>
      <c r="H496">
        <f t="shared" si="8"/>
        <v>0</v>
      </c>
    </row>
    <row r="497" spans="1:8" x14ac:dyDescent="0.25">
      <c r="A497" s="3" t="s">
        <v>54</v>
      </c>
      <c r="B497" s="2">
        <v>41268.273611111108</v>
      </c>
      <c r="C497" s="3" t="s">
        <v>7</v>
      </c>
      <c r="D497" s="3" t="s">
        <v>16</v>
      </c>
      <c r="E497" s="3">
        <v>0</v>
      </c>
      <c r="F497" s="3" t="s">
        <v>55</v>
      </c>
      <c r="G497">
        <f>IF(COUNTIFS((WeatherIncidents!$B$3:'WeatherIncidents'!$B$26),"&lt;="&amp;B497,WeatherIncidents!$C$3:'WeatherIncidents'!$C$26,"&gt;="&amp;B497)&gt;0,1,0)</f>
        <v>0</v>
      </c>
      <c r="H497">
        <f t="shared" si="8"/>
        <v>0</v>
      </c>
    </row>
    <row r="498" spans="1:8" x14ac:dyDescent="0.25">
      <c r="A498" s="3" t="s">
        <v>54</v>
      </c>
      <c r="B498" s="2">
        <v>41310.328472222223</v>
      </c>
      <c r="C498" s="3" t="s">
        <v>15</v>
      </c>
      <c r="D498" s="3" t="s">
        <v>15</v>
      </c>
      <c r="E498" s="3">
        <v>0</v>
      </c>
      <c r="F498" s="3" t="s">
        <v>55</v>
      </c>
      <c r="G498">
        <f>IF(COUNTIFS((WeatherIncidents!$B$3:'WeatherIncidents'!$B$26),"&lt;="&amp;B498,WeatherIncidents!$C$3:'WeatherIncidents'!$C$26,"&gt;="&amp;B498)&gt;0,1,0)</f>
        <v>0</v>
      </c>
      <c r="H498">
        <f t="shared" si="8"/>
        <v>0</v>
      </c>
    </row>
    <row r="499" spans="1:8" x14ac:dyDescent="0.25">
      <c r="A499" s="3" t="s">
        <v>54</v>
      </c>
      <c r="B499" s="2">
        <v>41325.232638888891</v>
      </c>
      <c r="C499" s="3" t="s">
        <v>33</v>
      </c>
      <c r="D499" s="3" t="s">
        <v>135</v>
      </c>
      <c r="E499" s="3">
        <v>0</v>
      </c>
      <c r="F499" s="3" t="s">
        <v>55</v>
      </c>
      <c r="G499">
        <f>IF(COUNTIFS((WeatherIncidents!$B$3:'WeatherIncidents'!$B$26),"&lt;="&amp;B499,WeatherIncidents!$C$3:'WeatherIncidents'!$C$26,"&gt;="&amp;B499)&gt;0,1,0)</f>
        <v>0</v>
      </c>
      <c r="H499">
        <f t="shared" si="8"/>
        <v>0</v>
      </c>
    </row>
    <row r="500" spans="1:8" x14ac:dyDescent="0.25">
      <c r="A500" s="3" t="s">
        <v>54</v>
      </c>
      <c r="B500" s="2">
        <v>41353.809027777781</v>
      </c>
      <c r="C500" s="3" t="s">
        <v>15</v>
      </c>
      <c r="D500" s="3" t="s">
        <v>15</v>
      </c>
      <c r="E500" s="3">
        <v>0</v>
      </c>
      <c r="F500" s="3" t="s">
        <v>55</v>
      </c>
      <c r="G500">
        <f>IF(COUNTIFS((WeatherIncidents!$B$3:'WeatherIncidents'!$B$26),"&lt;="&amp;B500,WeatherIncidents!$C$3:'WeatherIncidents'!$C$26,"&gt;="&amp;B500)&gt;0,1,0)</f>
        <v>0</v>
      </c>
      <c r="H500">
        <f t="shared" si="8"/>
        <v>0</v>
      </c>
    </row>
    <row r="501" spans="1:8" x14ac:dyDescent="0.25">
      <c r="A501" s="3" t="s">
        <v>54</v>
      </c>
      <c r="B501" s="2">
        <v>41400.299305555556</v>
      </c>
      <c r="C501" s="3" t="s">
        <v>7</v>
      </c>
      <c r="D501" s="3" t="s">
        <v>41</v>
      </c>
      <c r="E501" s="3">
        <v>0</v>
      </c>
      <c r="F501" s="3" t="s">
        <v>55</v>
      </c>
      <c r="G501">
        <f>IF(COUNTIFS((WeatherIncidents!$B$3:'WeatherIncidents'!$B$26),"&lt;="&amp;B501,WeatherIncidents!$C$3:'WeatherIncidents'!$C$26,"&gt;="&amp;B501)&gt;0,1,0)</f>
        <v>0</v>
      </c>
      <c r="H501">
        <f t="shared" si="8"/>
        <v>0</v>
      </c>
    </row>
    <row r="502" spans="1:8" x14ac:dyDescent="0.25">
      <c r="A502" s="3" t="s">
        <v>54</v>
      </c>
      <c r="B502" s="2">
        <v>41400.566666666666</v>
      </c>
      <c r="C502" s="3" t="s">
        <v>7</v>
      </c>
      <c r="D502" s="3" t="s">
        <v>41</v>
      </c>
      <c r="E502" s="3">
        <v>0</v>
      </c>
      <c r="F502" s="3" t="s">
        <v>55</v>
      </c>
      <c r="G502">
        <f>IF(COUNTIFS((WeatherIncidents!$B$3:'WeatherIncidents'!$B$26),"&lt;="&amp;B502,WeatherIncidents!$C$3:'WeatherIncidents'!$C$26,"&gt;="&amp;B502)&gt;0,1,0)</f>
        <v>0</v>
      </c>
      <c r="H502">
        <f t="shared" si="8"/>
        <v>0</v>
      </c>
    </row>
    <row r="503" spans="1:8" x14ac:dyDescent="0.25">
      <c r="A503" s="3" t="s">
        <v>54</v>
      </c>
      <c r="B503" s="2">
        <v>41404.242361111108</v>
      </c>
      <c r="C503" s="3" t="s">
        <v>15</v>
      </c>
      <c r="D503" s="3" t="s">
        <v>15</v>
      </c>
      <c r="E503" s="3">
        <v>0</v>
      </c>
      <c r="F503" s="3" t="s">
        <v>55</v>
      </c>
      <c r="G503">
        <f>IF(COUNTIFS((WeatherIncidents!$B$3:'WeatherIncidents'!$B$26),"&lt;="&amp;B503,WeatherIncidents!$C$3:'WeatherIncidents'!$C$26,"&gt;="&amp;B503)&gt;0,1,0)</f>
        <v>0</v>
      </c>
      <c r="H503">
        <f t="shared" si="8"/>
        <v>0</v>
      </c>
    </row>
    <row r="504" spans="1:8" x14ac:dyDescent="0.25">
      <c r="A504" s="3" t="s">
        <v>54</v>
      </c>
      <c r="B504" s="2">
        <v>41410.137499999997</v>
      </c>
      <c r="C504" s="3" t="s">
        <v>15</v>
      </c>
      <c r="D504" s="3" t="s">
        <v>15</v>
      </c>
      <c r="E504" s="3">
        <v>0</v>
      </c>
      <c r="F504" s="3" t="s">
        <v>55</v>
      </c>
      <c r="G504">
        <f>IF(COUNTIFS((WeatherIncidents!$B$3:'WeatherIncidents'!$B$26),"&lt;="&amp;B504,WeatherIncidents!$C$3:'WeatherIncidents'!$C$26,"&gt;="&amp;B504)&gt;0,1,0)</f>
        <v>0</v>
      </c>
      <c r="H504">
        <f t="shared" si="8"/>
        <v>0</v>
      </c>
    </row>
    <row r="505" spans="1:8" x14ac:dyDescent="0.25">
      <c r="A505" s="3" t="s">
        <v>54</v>
      </c>
      <c r="B505" s="2">
        <v>41410.478472222225</v>
      </c>
      <c r="C505" s="3" t="s">
        <v>7</v>
      </c>
      <c r="D505" s="3" t="s">
        <v>41</v>
      </c>
      <c r="E505" s="3">
        <v>0</v>
      </c>
      <c r="F505" s="3" t="s">
        <v>55</v>
      </c>
      <c r="G505">
        <f>IF(COUNTIFS((WeatherIncidents!$B$3:'WeatherIncidents'!$B$26),"&lt;="&amp;B505,WeatherIncidents!$C$3:'WeatherIncidents'!$C$26,"&gt;="&amp;B505)&gt;0,1,0)</f>
        <v>0</v>
      </c>
      <c r="H505">
        <f t="shared" si="8"/>
        <v>0</v>
      </c>
    </row>
    <row r="506" spans="1:8" x14ac:dyDescent="0.25">
      <c r="A506" s="3" t="s">
        <v>54</v>
      </c>
      <c r="B506" s="2">
        <v>41477.594444444447</v>
      </c>
      <c r="C506" s="3" t="s">
        <v>15</v>
      </c>
      <c r="D506" s="3" t="s">
        <v>15</v>
      </c>
      <c r="E506" s="3">
        <v>0</v>
      </c>
      <c r="F506" s="3" t="s">
        <v>55</v>
      </c>
      <c r="G506">
        <f>IF(COUNTIFS((WeatherIncidents!$B$3:'WeatherIncidents'!$B$26),"&lt;="&amp;B506,WeatherIncidents!$C$3:'WeatherIncidents'!$C$26,"&gt;="&amp;B506)&gt;0,1,0)</f>
        <v>0</v>
      </c>
      <c r="H506">
        <f t="shared" si="8"/>
        <v>0</v>
      </c>
    </row>
    <row r="507" spans="1:8" x14ac:dyDescent="0.25">
      <c r="A507" s="3" t="s">
        <v>54</v>
      </c>
      <c r="B507" s="2">
        <v>41519.635416666664</v>
      </c>
      <c r="C507" s="3" t="s">
        <v>33</v>
      </c>
      <c r="D507" s="3" t="s">
        <v>135</v>
      </c>
      <c r="E507" s="3">
        <v>0</v>
      </c>
      <c r="F507" s="3" t="s">
        <v>55</v>
      </c>
      <c r="G507">
        <f>IF(COUNTIFS((WeatherIncidents!$B$3:'WeatherIncidents'!$B$26),"&lt;="&amp;B507,WeatherIncidents!$C$3:'WeatherIncidents'!$C$26,"&gt;="&amp;B507)&gt;0,1,0)</f>
        <v>0</v>
      </c>
      <c r="H507">
        <f t="shared" si="8"/>
        <v>0</v>
      </c>
    </row>
    <row r="508" spans="1:8" x14ac:dyDescent="0.25">
      <c r="A508" s="3" t="s">
        <v>54</v>
      </c>
      <c r="B508" s="2">
        <v>41545.716666666667</v>
      </c>
      <c r="C508" s="3" t="s">
        <v>15</v>
      </c>
      <c r="D508" s="3" t="s">
        <v>15</v>
      </c>
      <c r="E508" s="3">
        <v>0</v>
      </c>
      <c r="F508" s="3" t="s">
        <v>55</v>
      </c>
      <c r="G508">
        <f>IF(COUNTIFS((WeatherIncidents!$B$3:'WeatherIncidents'!$B$26),"&lt;="&amp;B508,WeatherIncidents!$C$3:'WeatherIncidents'!$C$26,"&gt;="&amp;B508)&gt;0,1,0)</f>
        <v>0</v>
      </c>
      <c r="H508">
        <f t="shared" si="8"/>
        <v>0</v>
      </c>
    </row>
    <row r="509" spans="1:8" x14ac:dyDescent="0.25">
      <c r="A509" s="3" t="s">
        <v>54</v>
      </c>
      <c r="B509" s="2">
        <v>41673.9</v>
      </c>
      <c r="C509" s="3" t="s">
        <v>7</v>
      </c>
      <c r="D509" s="3" t="s">
        <v>82</v>
      </c>
      <c r="E509" s="3">
        <v>0</v>
      </c>
      <c r="F509" s="3" t="s">
        <v>55</v>
      </c>
      <c r="G509">
        <f>IF(COUNTIFS((WeatherIncidents!$B$3:'WeatherIncidents'!$B$26),"&lt;="&amp;B509,WeatherIncidents!$C$3:'WeatherIncidents'!$C$26,"&gt;="&amp;B509)&gt;0,1,0)</f>
        <v>0</v>
      </c>
      <c r="H509">
        <f t="shared" si="8"/>
        <v>0</v>
      </c>
    </row>
    <row r="510" spans="1:8" x14ac:dyDescent="0.25">
      <c r="A510" s="3" t="s">
        <v>54</v>
      </c>
      <c r="B510" s="2">
        <v>41728.428472222222</v>
      </c>
      <c r="C510" s="3" t="s">
        <v>15</v>
      </c>
      <c r="D510" s="3" t="s">
        <v>15</v>
      </c>
      <c r="E510" s="3">
        <v>0</v>
      </c>
      <c r="F510" s="3" t="s">
        <v>55</v>
      </c>
      <c r="G510">
        <f>IF(COUNTIFS((WeatherIncidents!$B$3:'WeatherIncidents'!$B$26),"&lt;="&amp;B510,WeatherIncidents!$C$3:'WeatherIncidents'!$C$26,"&gt;="&amp;B510)&gt;0,1,0)</f>
        <v>0</v>
      </c>
      <c r="H510">
        <f t="shared" si="8"/>
        <v>0</v>
      </c>
    </row>
    <row r="511" spans="1:8" x14ac:dyDescent="0.25">
      <c r="A511" s="3" t="s">
        <v>54</v>
      </c>
      <c r="B511" s="2">
        <v>42030.580555555556</v>
      </c>
      <c r="C511" s="3" t="s">
        <v>33</v>
      </c>
      <c r="D511" s="3" t="s">
        <v>37</v>
      </c>
      <c r="E511" s="3">
        <v>0</v>
      </c>
      <c r="F511" s="3" t="s">
        <v>55</v>
      </c>
      <c r="G511">
        <f>IF(COUNTIFS((WeatherIncidents!$B$3:'WeatherIncidents'!$B$26),"&lt;="&amp;B511,WeatherIncidents!$C$3:'WeatherIncidents'!$C$26,"&gt;="&amp;B511)&gt;0,1,0)</f>
        <v>0</v>
      </c>
      <c r="H511">
        <f t="shared" si="8"/>
        <v>0</v>
      </c>
    </row>
    <row r="512" spans="1:8" x14ac:dyDescent="0.25">
      <c r="A512" s="3" t="s">
        <v>56</v>
      </c>
      <c r="B512" s="2">
        <v>38355.725694444445</v>
      </c>
      <c r="C512" s="3" t="s">
        <v>33</v>
      </c>
      <c r="D512" s="3" t="s">
        <v>135</v>
      </c>
      <c r="E512" s="3">
        <v>0</v>
      </c>
      <c r="F512" s="3" t="s">
        <v>59</v>
      </c>
      <c r="G512">
        <f>IF(COUNTIFS((WeatherIncidents!$B$3:'WeatherIncidents'!$B$26),"&lt;="&amp;B512,WeatherIncidents!$C$3:'WeatherIncidents'!$C$26,"&gt;="&amp;B512)&gt;0,1,0)</f>
        <v>0</v>
      </c>
      <c r="H512">
        <f t="shared" si="8"/>
        <v>0</v>
      </c>
    </row>
    <row r="513" spans="1:8" x14ac:dyDescent="0.25">
      <c r="A513" s="3" t="s">
        <v>56</v>
      </c>
      <c r="B513" s="2">
        <v>38385.405555555553</v>
      </c>
      <c r="C513" s="3" t="s">
        <v>33</v>
      </c>
      <c r="D513" s="3" t="s">
        <v>135</v>
      </c>
      <c r="E513" s="3">
        <v>0</v>
      </c>
      <c r="F513" s="3" t="s">
        <v>59</v>
      </c>
      <c r="G513">
        <f>IF(COUNTIFS((WeatherIncidents!$B$3:'WeatherIncidents'!$B$26),"&lt;="&amp;B513,WeatherIncidents!$C$3:'WeatherIncidents'!$C$26,"&gt;="&amp;B513)&gt;0,1,0)</f>
        <v>0</v>
      </c>
      <c r="H513">
        <f t="shared" si="8"/>
        <v>0</v>
      </c>
    </row>
    <row r="514" spans="1:8" x14ac:dyDescent="0.25">
      <c r="A514" s="3" t="s">
        <v>56</v>
      </c>
      <c r="B514" s="2">
        <v>38462.27847222222</v>
      </c>
      <c r="C514" s="3" t="s">
        <v>15</v>
      </c>
      <c r="D514" s="3" t="s">
        <v>15</v>
      </c>
      <c r="E514" s="3">
        <v>0</v>
      </c>
      <c r="F514" s="3" t="s">
        <v>59</v>
      </c>
      <c r="G514">
        <f>IF(COUNTIFS((WeatherIncidents!$B$3:'WeatherIncidents'!$B$26),"&lt;="&amp;B514,WeatherIncidents!$C$3:'WeatherIncidents'!$C$26,"&gt;="&amp;B514)&gt;0,1,0)</f>
        <v>0</v>
      </c>
      <c r="H514">
        <f t="shared" si="8"/>
        <v>0</v>
      </c>
    </row>
    <row r="515" spans="1:8" x14ac:dyDescent="0.25">
      <c r="A515" s="3" t="s">
        <v>56</v>
      </c>
      <c r="B515" s="2">
        <v>38523.42291666667</v>
      </c>
      <c r="C515" s="3" t="s">
        <v>15</v>
      </c>
      <c r="D515" s="3" t="s">
        <v>15</v>
      </c>
      <c r="E515" s="3">
        <v>0</v>
      </c>
      <c r="F515" s="3" t="s">
        <v>59</v>
      </c>
      <c r="G515">
        <f>IF(COUNTIFS((WeatherIncidents!$B$3:'WeatherIncidents'!$B$26),"&lt;="&amp;B515,WeatherIncidents!$C$3:'WeatherIncidents'!$C$26,"&gt;="&amp;B515)&gt;0,1,0)</f>
        <v>0</v>
      </c>
      <c r="H515">
        <f t="shared" ref="H515:H578" si="9">IF(ABS(B515-B514)&lt;0.015,1,0)</f>
        <v>0</v>
      </c>
    </row>
    <row r="516" spans="1:8" x14ac:dyDescent="0.25">
      <c r="A516" s="3" t="s">
        <v>56</v>
      </c>
      <c r="B516" s="2">
        <v>38584.85833333333</v>
      </c>
      <c r="C516" s="3" t="s">
        <v>15</v>
      </c>
      <c r="D516" s="3" t="s">
        <v>15</v>
      </c>
      <c r="E516" s="3">
        <v>0</v>
      </c>
      <c r="F516" s="3" t="s">
        <v>59</v>
      </c>
      <c r="G516">
        <f>IF(COUNTIFS((WeatherIncidents!$B$3:'WeatherIncidents'!$B$26),"&lt;="&amp;B516,WeatherIncidents!$C$3:'WeatherIncidents'!$C$26,"&gt;="&amp;B516)&gt;0,1,0)</f>
        <v>0</v>
      </c>
      <c r="H516">
        <f t="shared" si="9"/>
        <v>0</v>
      </c>
    </row>
    <row r="517" spans="1:8" x14ac:dyDescent="0.25">
      <c r="A517" s="3" t="s">
        <v>56</v>
      </c>
      <c r="B517" s="2">
        <v>38715.534722222219</v>
      </c>
      <c r="C517" s="3" t="s">
        <v>7</v>
      </c>
      <c r="D517" s="3" t="s">
        <v>16</v>
      </c>
      <c r="E517" s="3">
        <v>0</v>
      </c>
      <c r="F517" s="3" t="s">
        <v>59</v>
      </c>
      <c r="G517">
        <f>IF(COUNTIFS((WeatherIncidents!$B$3:'WeatherIncidents'!$B$26),"&lt;="&amp;B517,WeatherIncidents!$C$3:'WeatherIncidents'!$C$26,"&gt;="&amp;B517)&gt;0,1,0)</f>
        <v>0</v>
      </c>
      <c r="H517">
        <f t="shared" si="9"/>
        <v>0</v>
      </c>
    </row>
    <row r="518" spans="1:8" x14ac:dyDescent="0.25">
      <c r="A518" s="3" t="s">
        <v>56</v>
      </c>
      <c r="B518" s="2">
        <v>38926.436805555553</v>
      </c>
      <c r="C518" s="3" t="s">
        <v>15</v>
      </c>
      <c r="D518" s="3" t="s">
        <v>15</v>
      </c>
      <c r="E518" s="3">
        <v>0</v>
      </c>
      <c r="F518" s="3" t="s">
        <v>59</v>
      </c>
      <c r="G518">
        <f>IF(COUNTIFS((WeatherIncidents!$B$3:'WeatherIncidents'!$B$26),"&lt;="&amp;B518,WeatherIncidents!$C$3:'WeatherIncidents'!$C$26,"&gt;="&amp;B518)&gt;0,1,0)</f>
        <v>0</v>
      </c>
      <c r="H518">
        <f t="shared" si="9"/>
        <v>0</v>
      </c>
    </row>
    <row r="519" spans="1:8" x14ac:dyDescent="0.25">
      <c r="A519" s="3" t="s">
        <v>56</v>
      </c>
      <c r="B519" s="2">
        <v>38995.841666666667</v>
      </c>
      <c r="C519" s="3" t="s">
        <v>15</v>
      </c>
      <c r="D519" s="3" t="s">
        <v>15</v>
      </c>
      <c r="E519" s="3">
        <v>0</v>
      </c>
      <c r="F519" s="3" t="s">
        <v>59</v>
      </c>
      <c r="G519">
        <f>IF(COUNTIFS((WeatherIncidents!$B$3:'WeatherIncidents'!$B$26),"&lt;="&amp;B519,WeatherIncidents!$C$3:'WeatherIncidents'!$C$26,"&gt;="&amp;B519)&gt;0,1,0)</f>
        <v>0</v>
      </c>
      <c r="H519">
        <f t="shared" si="9"/>
        <v>0</v>
      </c>
    </row>
    <row r="520" spans="1:8" x14ac:dyDescent="0.25">
      <c r="A520" s="3" t="s">
        <v>56</v>
      </c>
      <c r="B520" s="2">
        <v>38996.652083333334</v>
      </c>
      <c r="C520" s="3" t="s">
        <v>15</v>
      </c>
      <c r="D520" s="3" t="s">
        <v>15</v>
      </c>
      <c r="E520" s="3">
        <v>0</v>
      </c>
      <c r="F520" s="3" t="s">
        <v>59</v>
      </c>
      <c r="G520">
        <f>IF(COUNTIFS((WeatherIncidents!$B$3:'WeatherIncidents'!$B$26),"&lt;="&amp;B520,WeatherIncidents!$C$3:'WeatherIncidents'!$C$26,"&gt;="&amp;B520)&gt;0,1,0)</f>
        <v>0</v>
      </c>
      <c r="H520">
        <f t="shared" si="9"/>
        <v>0</v>
      </c>
    </row>
    <row r="521" spans="1:8" x14ac:dyDescent="0.25">
      <c r="A521" s="3" t="s">
        <v>56</v>
      </c>
      <c r="B521" s="2">
        <v>39106.523611111108</v>
      </c>
      <c r="C521" s="3" t="s">
        <v>15</v>
      </c>
      <c r="D521" s="3" t="s">
        <v>15</v>
      </c>
      <c r="E521" s="3">
        <v>0</v>
      </c>
      <c r="F521" s="3" t="s">
        <v>59</v>
      </c>
      <c r="G521">
        <f>IF(COUNTIFS((WeatherIncidents!$B$3:'WeatherIncidents'!$B$26),"&lt;="&amp;B521,WeatherIncidents!$C$3:'WeatherIncidents'!$C$26,"&gt;="&amp;B521)&gt;0,1,0)</f>
        <v>0</v>
      </c>
      <c r="H521">
        <f t="shared" si="9"/>
        <v>0</v>
      </c>
    </row>
    <row r="522" spans="1:8" x14ac:dyDescent="0.25">
      <c r="A522" s="3" t="s">
        <v>56</v>
      </c>
      <c r="B522" s="2">
        <v>39145.368055555555</v>
      </c>
      <c r="C522" s="3" t="s">
        <v>15</v>
      </c>
      <c r="D522" s="3" t="s">
        <v>15</v>
      </c>
      <c r="E522" s="3">
        <v>0</v>
      </c>
      <c r="F522" s="3" t="s">
        <v>59</v>
      </c>
      <c r="G522">
        <f>IF(COUNTIFS((WeatherIncidents!$B$3:'WeatherIncidents'!$B$26),"&lt;="&amp;B522,WeatherIncidents!$C$3:'WeatherIncidents'!$C$26,"&gt;="&amp;B522)&gt;0,1,0)</f>
        <v>1</v>
      </c>
      <c r="H522">
        <f t="shared" si="9"/>
        <v>0</v>
      </c>
    </row>
    <row r="523" spans="1:8" x14ac:dyDescent="0.25">
      <c r="A523" s="3" t="s">
        <v>56</v>
      </c>
      <c r="B523" s="2">
        <v>39239.449305555558</v>
      </c>
      <c r="C523" s="3" t="s">
        <v>33</v>
      </c>
      <c r="D523" s="3" t="s">
        <v>135</v>
      </c>
      <c r="E523" s="3">
        <v>0</v>
      </c>
      <c r="F523" s="3" t="s">
        <v>59</v>
      </c>
      <c r="G523">
        <f>IF(COUNTIFS((WeatherIncidents!$B$3:'WeatherIncidents'!$B$26),"&lt;="&amp;B523,WeatherIncidents!$C$3:'WeatherIncidents'!$C$26,"&gt;="&amp;B523)&gt;0,1,0)</f>
        <v>0</v>
      </c>
      <c r="H523">
        <f t="shared" si="9"/>
        <v>0</v>
      </c>
    </row>
    <row r="524" spans="1:8" x14ac:dyDescent="0.25">
      <c r="A524" s="3" t="s">
        <v>56</v>
      </c>
      <c r="B524" s="2">
        <v>39309.836111111108</v>
      </c>
      <c r="C524" s="3" t="s">
        <v>15</v>
      </c>
      <c r="D524" s="3" t="s">
        <v>15</v>
      </c>
      <c r="E524" s="3">
        <v>0</v>
      </c>
      <c r="F524" s="3" t="s">
        <v>59</v>
      </c>
      <c r="G524">
        <f>IF(COUNTIFS((WeatherIncidents!$B$3:'WeatherIncidents'!$B$26),"&lt;="&amp;B524,WeatherIncidents!$C$3:'WeatherIncidents'!$C$26,"&gt;="&amp;B524)&gt;0,1,0)</f>
        <v>0</v>
      </c>
      <c r="H524">
        <f t="shared" si="9"/>
        <v>0</v>
      </c>
    </row>
    <row r="525" spans="1:8" x14ac:dyDescent="0.25">
      <c r="A525" s="3" t="s">
        <v>56</v>
      </c>
      <c r="B525" s="2">
        <v>39347.362500000003</v>
      </c>
      <c r="C525" s="3" t="s">
        <v>15</v>
      </c>
      <c r="D525" s="3" t="s">
        <v>15</v>
      </c>
      <c r="E525" s="3">
        <v>0</v>
      </c>
      <c r="F525" s="3" t="s">
        <v>59</v>
      </c>
      <c r="G525">
        <f>IF(COUNTIFS((WeatherIncidents!$B$3:'WeatherIncidents'!$B$26),"&lt;="&amp;B525,WeatherIncidents!$C$3:'WeatherIncidents'!$C$26,"&gt;="&amp;B525)&gt;0,1,0)</f>
        <v>0</v>
      </c>
      <c r="H525">
        <f t="shared" si="9"/>
        <v>0</v>
      </c>
    </row>
    <row r="526" spans="1:8" x14ac:dyDescent="0.25">
      <c r="A526" s="3" t="s">
        <v>56</v>
      </c>
      <c r="B526" s="2">
        <v>39354.847222222219</v>
      </c>
      <c r="C526" s="3" t="s">
        <v>15</v>
      </c>
      <c r="D526" s="3" t="s">
        <v>15</v>
      </c>
      <c r="E526" s="3">
        <v>0</v>
      </c>
      <c r="F526" s="3" t="s">
        <v>59</v>
      </c>
      <c r="G526">
        <f>IF(COUNTIFS((WeatherIncidents!$B$3:'WeatherIncidents'!$B$26),"&lt;="&amp;B526,WeatherIncidents!$C$3:'WeatherIncidents'!$C$26,"&gt;="&amp;B526)&gt;0,1,0)</f>
        <v>0</v>
      </c>
      <c r="H526">
        <f t="shared" si="9"/>
        <v>0</v>
      </c>
    </row>
    <row r="527" spans="1:8" x14ac:dyDescent="0.25">
      <c r="A527" s="3" t="s">
        <v>56</v>
      </c>
      <c r="B527" s="2">
        <v>39416.245833333334</v>
      </c>
      <c r="C527" s="3" t="s">
        <v>33</v>
      </c>
      <c r="D527" s="3" t="s">
        <v>135</v>
      </c>
      <c r="E527" s="3">
        <v>0</v>
      </c>
      <c r="F527" s="3" t="s">
        <v>59</v>
      </c>
      <c r="G527">
        <f>IF(COUNTIFS((WeatherIncidents!$B$3:'WeatherIncidents'!$B$26),"&lt;="&amp;B527,WeatherIncidents!$C$3:'WeatherIncidents'!$C$26,"&gt;="&amp;B527)&gt;0,1,0)</f>
        <v>0</v>
      </c>
      <c r="H527">
        <f t="shared" si="9"/>
        <v>0</v>
      </c>
    </row>
    <row r="528" spans="1:8" x14ac:dyDescent="0.25">
      <c r="A528" s="3" t="s">
        <v>56</v>
      </c>
      <c r="B528" s="2">
        <v>39798.568055555559</v>
      </c>
      <c r="C528" s="3" t="s">
        <v>15</v>
      </c>
      <c r="D528" s="3" t="s">
        <v>15</v>
      </c>
      <c r="E528" s="3">
        <v>0</v>
      </c>
      <c r="F528" s="3" t="s">
        <v>59</v>
      </c>
      <c r="G528">
        <f>IF(COUNTIFS((WeatherIncidents!$B$3:'WeatherIncidents'!$B$26),"&lt;="&amp;B528,WeatherIncidents!$C$3:'WeatherIncidents'!$C$26,"&gt;="&amp;B528)&gt;0,1,0)</f>
        <v>0</v>
      </c>
      <c r="H528">
        <f t="shared" si="9"/>
        <v>0</v>
      </c>
    </row>
    <row r="529" spans="1:8" x14ac:dyDescent="0.25">
      <c r="A529" s="3" t="s">
        <v>56</v>
      </c>
      <c r="B529" s="2">
        <v>39853.267361111109</v>
      </c>
      <c r="C529" s="3" t="s">
        <v>33</v>
      </c>
      <c r="D529" s="3" t="s">
        <v>135</v>
      </c>
      <c r="E529" s="3">
        <v>0</v>
      </c>
      <c r="F529" s="3" t="s">
        <v>59</v>
      </c>
      <c r="G529">
        <f>IF(COUNTIFS((WeatherIncidents!$B$3:'WeatherIncidents'!$B$26),"&lt;="&amp;B529,WeatherIncidents!$C$3:'WeatherIncidents'!$C$26,"&gt;="&amp;B529)&gt;0,1,0)</f>
        <v>0</v>
      </c>
      <c r="H529">
        <f t="shared" si="9"/>
        <v>0</v>
      </c>
    </row>
    <row r="530" spans="1:8" x14ac:dyDescent="0.25">
      <c r="A530" s="3" t="s">
        <v>56</v>
      </c>
      <c r="B530" s="2">
        <v>39971.804166666669</v>
      </c>
      <c r="C530" s="3" t="s">
        <v>15</v>
      </c>
      <c r="D530" s="3" t="s">
        <v>15</v>
      </c>
      <c r="E530" s="3">
        <v>0</v>
      </c>
      <c r="F530" s="3" t="s">
        <v>59</v>
      </c>
      <c r="G530">
        <f>IF(COUNTIFS((WeatherIncidents!$B$3:'WeatherIncidents'!$B$26),"&lt;="&amp;B530,WeatherIncidents!$C$3:'WeatherIncidents'!$C$26,"&gt;="&amp;B530)&gt;0,1,0)</f>
        <v>0</v>
      </c>
      <c r="H530">
        <f t="shared" si="9"/>
        <v>0</v>
      </c>
    </row>
    <row r="531" spans="1:8" x14ac:dyDescent="0.25">
      <c r="A531" s="3" t="s">
        <v>56</v>
      </c>
      <c r="B531" s="2">
        <v>40154.470833333333</v>
      </c>
      <c r="C531" s="3" t="s">
        <v>33</v>
      </c>
      <c r="D531" s="3" t="s">
        <v>135</v>
      </c>
      <c r="E531" s="3">
        <v>0</v>
      </c>
      <c r="F531" s="3" t="s">
        <v>59</v>
      </c>
      <c r="G531">
        <f>IF(COUNTIFS((WeatherIncidents!$B$3:'WeatherIncidents'!$B$26),"&lt;="&amp;B531,WeatherIncidents!$C$3:'WeatherIncidents'!$C$26,"&gt;="&amp;B531)&gt;0,1,0)</f>
        <v>0</v>
      </c>
      <c r="H531">
        <f t="shared" si="9"/>
        <v>0</v>
      </c>
    </row>
    <row r="532" spans="1:8" x14ac:dyDescent="0.25">
      <c r="A532" s="3" t="s">
        <v>56</v>
      </c>
      <c r="B532" s="2">
        <v>40199.34097222222</v>
      </c>
      <c r="C532" s="3" t="s">
        <v>33</v>
      </c>
      <c r="D532" s="3" t="s">
        <v>135</v>
      </c>
      <c r="E532" s="3">
        <v>0</v>
      </c>
      <c r="F532" s="3" t="s">
        <v>59</v>
      </c>
      <c r="G532">
        <f>IF(COUNTIFS((WeatherIncidents!$B$3:'WeatherIncidents'!$B$26),"&lt;="&amp;B532,WeatherIncidents!$C$3:'WeatherIncidents'!$C$26,"&gt;="&amp;B532)&gt;0,1,0)</f>
        <v>0</v>
      </c>
      <c r="H532">
        <f t="shared" si="9"/>
        <v>0</v>
      </c>
    </row>
    <row r="533" spans="1:8" x14ac:dyDescent="0.25">
      <c r="A533" s="3" t="s">
        <v>56</v>
      </c>
      <c r="B533" s="2">
        <v>40261.729166666664</v>
      </c>
      <c r="C533" s="3" t="s">
        <v>15</v>
      </c>
      <c r="D533" s="3" t="s">
        <v>15</v>
      </c>
      <c r="E533" s="3">
        <v>0</v>
      </c>
      <c r="F533" s="3" t="s">
        <v>59</v>
      </c>
      <c r="G533">
        <f>IF(COUNTIFS((WeatherIncidents!$B$3:'WeatherIncidents'!$B$26),"&lt;="&amp;B533,WeatherIncidents!$C$3:'WeatherIncidents'!$C$26,"&gt;="&amp;B533)&gt;0,1,0)</f>
        <v>0</v>
      </c>
      <c r="H533">
        <f t="shared" si="9"/>
        <v>0</v>
      </c>
    </row>
    <row r="534" spans="1:8" x14ac:dyDescent="0.25">
      <c r="A534" s="3" t="s">
        <v>56</v>
      </c>
      <c r="B534" s="2">
        <v>40341.107638888891</v>
      </c>
      <c r="C534" s="3" t="s">
        <v>15</v>
      </c>
      <c r="D534" s="3" t="s">
        <v>15</v>
      </c>
      <c r="E534" s="3">
        <v>0</v>
      </c>
      <c r="F534" s="3" t="s">
        <v>59</v>
      </c>
      <c r="G534">
        <f>IF(COUNTIFS((WeatherIncidents!$B$3:'WeatherIncidents'!$B$26),"&lt;="&amp;B534,WeatherIncidents!$C$3:'WeatherIncidents'!$C$26,"&gt;="&amp;B534)&gt;0,1,0)</f>
        <v>0</v>
      </c>
      <c r="H534">
        <f t="shared" si="9"/>
        <v>0</v>
      </c>
    </row>
    <row r="535" spans="1:8" x14ac:dyDescent="0.25">
      <c r="A535" s="3" t="s">
        <v>56</v>
      </c>
      <c r="B535" s="2">
        <v>40412.804861111108</v>
      </c>
      <c r="C535" s="3" t="s">
        <v>7</v>
      </c>
      <c r="D535" s="3" t="s">
        <v>8</v>
      </c>
      <c r="E535" s="3">
        <v>0</v>
      </c>
      <c r="F535" s="3" t="s">
        <v>59</v>
      </c>
      <c r="G535">
        <f>IF(COUNTIFS((WeatherIncidents!$B$3:'WeatherIncidents'!$B$26),"&lt;="&amp;B535,WeatherIncidents!$C$3:'WeatherIncidents'!$C$26,"&gt;="&amp;B535)&gt;0,1,0)</f>
        <v>0</v>
      </c>
      <c r="H535">
        <f t="shared" si="9"/>
        <v>0</v>
      </c>
    </row>
    <row r="536" spans="1:8" x14ac:dyDescent="0.25">
      <c r="A536" s="3" t="s">
        <v>56</v>
      </c>
      <c r="B536" s="2">
        <v>40448.574999999997</v>
      </c>
      <c r="C536" s="3" t="s">
        <v>33</v>
      </c>
      <c r="D536" s="3" t="s">
        <v>135</v>
      </c>
      <c r="E536" s="3">
        <v>0</v>
      </c>
      <c r="F536" s="3" t="s">
        <v>59</v>
      </c>
      <c r="G536">
        <f>IF(COUNTIFS((WeatherIncidents!$B$3:'WeatherIncidents'!$B$26),"&lt;="&amp;B536,WeatherIncidents!$C$3:'WeatherIncidents'!$C$26,"&gt;="&amp;B536)&gt;0,1,0)</f>
        <v>0</v>
      </c>
      <c r="H536">
        <f t="shared" si="9"/>
        <v>0</v>
      </c>
    </row>
    <row r="537" spans="1:8" x14ac:dyDescent="0.25">
      <c r="A537" s="3" t="s">
        <v>56</v>
      </c>
      <c r="B537" s="2">
        <v>40574.444444444445</v>
      </c>
      <c r="C537" s="3" t="s">
        <v>7</v>
      </c>
      <c r="D537" s="3" t="s">
        <v>82</v>
      </c>
      <c r="E537" s="3">
        <v>0</v>
      </c>
      <c r="F537" s="3" t="s">
        <v>59</v>
      </c>
      <c r="G537">
        <f>IF(COUNTIFS((WeatherIncidents!$B$3:'WeatherIncidents'!$B$26),"&lt;="&amp;B537,WeatherIncidents!$C$3:'WeatherIncidents'!$C$26,"&gt;="&amp;B537)&gt;0,1,0)</f>
        <v>0</v>
      </c>
      <c r="H537">
        <f t="shared" si="9"/>
        <v>0</v>
      </c>
    </row>
    <row r="538" spans="1:8" x14ac:dyDescent="0.25">
      <c r="A538" s="3" t="s">
        <v>56</v>
      </c>
      <c r="B538" s="2">
        <v>40954.703472222223</v>
      </c>
      <c r="C538" s="3" t="s">
        <v>15</v>
      </c>
      <c r="D538" s="3" t="s">
        <v>15</v>
      </c>
      <c r="E538" s="3">
        <v>0</v>
      </c>
      <c r="F538" s="3" t="s">
        <v>59</v>
      </c>
      <c r="G538">
        <f>IF(COUNTIFS((WeatherIncidents!$B$3:'WeatherIncidents'!$B$26),"&lt;="&amp;B538,WeatherIncidents!$C$3:'WeatherIncidents'!$C$26,"&gt;="&amp;B538)&gt;0,1,0)</f>
        <v>0</v>
      </c>
      <c r="H538">
        <f t="shared" si="9"/>
        <v>0</v>
      </c>
    </row>
    <row r="539" spans="1:8" x14ac:dyDescent="0.25">
      <c r="A539" s="3" t="s">
        <v>56</v>
      </c>
      <c r="B539" s="2">
        <v>41383.405555555553</v>
      </c>
      <c r="C539" s="3" t="s">
        <v>15</v>
      </c>
      <c r="D539" s="3" t="s">
        <v>15</v>
      </c>
      <c r="E539" s="3">
        <v>0</v>
      </c>
      <c r="F539" s="3" t="s">
        <v>59</v>
      </c>
      <c r="G539">
        <f>IF(COUNTIFS((WeatherIncidents!$B$3:'WeatherIncidents'!$B$26),"&lt;="&amp;B539,WeatherIncidents!$C$3:'WeatherIncidents'!$C$26,"&gt;="&amp;B539)&gt;0,1,0)</f>
        <v>0</v>
      </c>
      <c r="H539">
        <f t="shared" si="9"/>
        <v>0</v>
      </c>
    </row>
    <row r="540" spans="1:8" x14ac:dyDescent="0.25">
      <c r="A540" s="3" t="s">
        <v>56</v>
      </c>
      <c r="B540" s="2">
        <v>41757.568749999999</v>
      </c>
      <c r="C540" s="3" t="s">
        <v>7</v>
      </c>
      <c r="D540" s="3" t="s">
        <v>16</v>
      </c>
      <c r="E540" s="3">
        <v>0</v>
      </c>
      <c r="F540" s="3" t="s">
        <v>59</v>
      </c>
      <c r="G540">
        <f>IF(COUNTIFS((WeatherIncidents!$B$3:'WeatherIncidents'!$B$26),"&lt;="&amp;B540,WeatherIncidents!$C$3:'WeatherIncidents'!$C$26,"&gt;="&amp;B540)&gt;0,1,0)</f>
        <v>0</v>
      </c>
      <c r="H540">
        <f t="shared" si="9"/>
        <v>0</v>
      </c>
    </row>
    <row r="541" spans="1:8" x14ac:dyDescent="0.25">
      <c r="A541" s="3" t="s">
        <v>56</v>
      </c>
      <c r="B541" s="2">
        <v>41759.384722222225</v>
      </c>
      <c r="C541" s="3" t="s">
        <v>15</v>
      </c>
      <c r="D541" s="3" t="s">
        <v>15</v>
      </c>
      <c r="E541" s="3">
        <v>0</v>
      </c>
      <c r="F541" s="3" t="s">
        <v>59</v>
      </c>
      <c r="G541">
        <f>IF(COUNTIFS((WeatherIncidents!$B$3:'WeatherIncidents'!$B$26),"&lt;="&amp;B541,WeatherIncidents!$C$3:'WeatherIncidents'!$C$26,"&gt;="&amp;B541)&gt;0,1,0)</f>
        <v>1</v>
      </c>
      <c r="H541">
        <f t="shared" si="9"/>
        <v>0</v>
      </c>
    </row>
    <row r="542" spans="1:8" x14ac:dyDescent="0.25">
      <c r="A542" s="3" t="s">
        <v>56</v>
      </c>
      <c r="B542" s="2">
        <v>41854.668055555558</v>
      </c>
      <c r="C542" s="3" t="s">
        <v>15</v>
      </c>
      <c r="D542" s="3" t="s">
        <v>15</v>
      </c>
      <c r="E542" s="3">
        <v>0</v>
      </c>
      <c r="F542" s="3" t="s">
        <v>59</v>
      </c>
      <c r="G542">
        <f>IF(COUNTIFS((WeatherIncidents!$B$3:'WeatherIncidents'!$B$26),"&lt;="&amp;B542,WeatherIncidents!$C$3:'WeatherIncidents'!$C$26,"&gt;="&amp;B542)&gt;0,1,0)</f>
        <v>0</v>
      </c>
      <c r="H542">
        <f t="shared" si="9"/>
        <v>0</v>
      </c>
    </row>
    <row r="543" spans="1:8" x14ac:dyDescent="0.25">
      <c r="A543" s="3" t="s">
        <v>56</v>
      </c>
      <c r="B543" s="2">
        <v>41855.390972222223</v>
      </c>
      <c r="C543" s="3" t="s">
        <v>15</v>
      </c>
      <c r="D543" s="3" t="s">
        <v>15</v>
      </c>
      <c r="E543" s="3">
        <v>0</v>
      </c>
      <c r="F543" s="3" t="s">
        <v>59</v>
      </c>
      <c r="G543">
        <f>IF(COUNTIFS((WeatherIncidents!$B$3:'WeatherIncidents'!$B$26),"&lt;="&amp;B543,WeatherIncidents!$C$3:'WeatherIncidents'!$C$26,"&gt;="&amp;B543)&gt;0,1,0)</f>
        <v>0</v>
      </c>
      <c r="H543">
        <f t="shared" si="9"/>
        <v>0</v>
      </c>
    </row>
    <row r="544" spans="1:8" x14ac:dyDescent="0.25">
      <c r="A544" s="3" t="s">
        <v>58</v>
      </c>
      <c r="B544" s="2">
        <v>38385.577777777777</v>
      </c>
      <c r="C544" s="3" t="s">
        <v>33</v>
      </c>
      <c r="D544" s="3" t="s">
        <v>135</v>
      </c>
      <c r="E544" s="3">
        <v>0</v>
      </c>
      <c r="F544" s="3" t="s">
        <v>59</v>
      </c>
      <c r="G544">
        <f>IF(COUNTIFS((WeatherIncidents!$B$3:'WeatherIncidents'!$B$26),"&lt;="&amp;B544,WeatherIncidents!$C$3:'WeatherIncidents'!$C$26,"&gt;="&amp;B544)&gt;0,1,0)</f>
        <v>0</v>
      </c>
      <c r="H544">
        <f t="shared" si="9"/>
        <v>0</v>
      </c>
    </row>
    <row r="545" spans="1:8" x14ac:dyDescent="0.25">
      <c r="A545" s="3" t="s">
        <v>58</v>
      </c>
      <c r="B545" s="2">
        <v>38386.502083333333</v>
      </c>
      <c r="C545" s="3" t="s">
        <v>33</v>
      </c>
      <c r="D545" s="3" t="s">
        <v>37</v>
      </c>
      <c r="E545" s="3">
        <v>0</v>
      </c>
      <c r="F545" s="3" t="s">
        <v>59</v>
      </c>
      <c r="G545">
        <f>IF(COUNTIFS((WeatherIncidents!$B$3:'WeatherIncidents'!$B$26),"&lt;="&amp;B545,WeatherIncidents!$C$3:'WeatherIncidents'!$C$26,"&gt;="&amp;B545)&gt;0,1,0)</f>
        <v>0</v>
      </c>
      <c r="H545">
        <f t="shared" si="9"/>
        <v>0</v>
      </c>
    </row>
    <row r="546" spans="1:8" x14ac:dyDescent="0.25">
      <c r="A546" s="3" t="s">
        <v>58</v>
      </c>
      <c r="B546" s="2">
        <v>38615.354166666664</v>
      </c>
      <c r="C546" s="3" t="s">
        <v>33</v>
      </c>
      <c r="D546" s="3" t="s">
        <v>135</v>
      </c>
      <c r="E546" s="3">
        <v>0</v>
      </c>
      <c r="F546" s="3" t="s">
        <v>59</v>
      </c>
      <c r="G546">
        <f>IF(COUNTIFS((WeatherIncidents!$B$3:'WeatherIncidents'!$B$26),"&lt;="&amp;B546,WeatherIncidents!$C$3:'WeatherIncidents'!$C$26,"&gt;="&amp;B546)&gt;0,1,0)</f>
        <v>0</v>
      </c>
      <c r="H546">
        <f t="shared" si="9"/>
        <v>0</v>
      </c>
    </row>
    <row r="547" spans="1:8" x14ac:dyDescent="0.25">
      <c r="A547" s="3" t="s">
        <v>58</v>
      </c>
      <c r="B547" s="2">
        <v>38719.447222222225</v>
      </c>
      <c r="C547" s="3" t="s">
        <v>33</v>
      </c>
      <c r="D547" s="3" t="s">
        <v>135</v>
      </c>
      <c r="E547" s="3">
        <v>0</v>
      </c>
      <c r="F547" s="3" t="s">
        <v>59</v>
      </c>
      <c r="G547">
        <f>IF(COUNTIFS((WeatherIncidents!$B$3:'WeatherIncidents'!$B$26),"&lt;="&amp;B547,WeatherIncidents!$C$3:'WeatherIncidents'!$C$26,"&gt;="&amp;B547)&gt;0,1,0)</f>
        <v>0</v>
      </c>
      <c r="H547">
        <f t="shared" si="9"/>
        <v>0</v>
      </c>
    </row>
    <row r="548" spans="1:8" x14ac:dyDescent="0.25">
      <c r="A548" s="3" t="s">
        <v>58</v>
      </c>
      <c r="B548" s="2">
        <v>38812.052777777775</v>
      </c>
      <c r="C548" s="3" t="s">
        <v>33</v>
      </c>
      <c r="D548" s="3" t="s">
        <v>37</v>
      </c>
      <c r="E548" s="3">
        <v>0</v>
      </c>
      <c r="F548" s="3" t="s">
        <v>59</v>
      </c>
      <c r="G548">
        <f>IF(COUNTIFS((WeatherIncidents!$B$3:'WeatherIncidents'!$B$26),"&lt;="&amp;B548,WeatherIncidents!$C$3:'WeatherIncidents'!$C$26,"&gt;="&amp;B548)&gt;0,1,0)</f>
        <v>0</v>
      </c>
      <c r="H548">
        <f t="shared" si="9"/>
        <v>0</v>
      </c>
    </row>
    <row r="549" spans="1:8" x14ac:dyDescent="0.25">
      <c r="A549" s="3" t="s">
        <v>58</v>
      </c>
      <c r="B549" s="2">
        <v>39384.449999999997</v>
      </c>
      <c r="C549" s="3" t="s">
        <v>15</v>
      </c>
      <c r="D549" s="3" t="s">
        <v>15</v>
      </c>
      <c r="E549" s="3">
        <v>0</v>
      </c>
      <c r="F549" s="3" t="s">
        <v>59</v>
      </c>
      <c r="G549">
        <f>IF(COUNTIFS((WeatherIncidents!$B$3:'WeatherIncidents'!$B$26),"&lt;="&amp;B549,WeatherIncidents!$C$3:'WeatherIncidents'!$C$26,"&gt;="&amp;B549)&gt;0,1,0)</f>
        <v>0</v>
      </c>
      <c r="H549">
        <f t="shared" si="9"/>
        <v>0</v>
      </c>
    </row>
    <row r="550" spans="1:8" x14ac:dyDescent="0.25">
      <c r="A550" s="3" t="s">
        <v>58</v>
      </c>
      <c r="B550" s="2">
        <v>39590.819444444445</v>
      </c>
      <c r="C550" s="3" t="s">
        <v>15</v>
      </c>
      <c r="D550" s="3" t="s">
        <v>15</v>
      </c>
      <c r="E550" s="3">
        <v>0</v>
      </c>
      <c r="F550" s="3" t="s">
        <v>59</v>
      </c>
      <c r="G550">
        <f>IF(COUNTIFS((WeatherIncidents!$B$3:'WeatherIncidents'!$B$26),"&lt;="&amp;B550,WeatherIncidents!$C$3:'WeatherIncidents'!$C$26,"&gt;="&amp;B550)&gt;0,1,0)</f>
        <v>0</v>
      </c>
      <c r="H550">
        <f t="shared" si="9"/>
        <v>0</v>
      </c>
    </row>
    <row r="551" spans="1:8" x14ac:dyDescent="0.25">
      <c r="A551" s="3" t="s">
        <v>58</v>
      </c>
      <c r="B551" s="2">
        <v>39864.839583333334</v>
      </c>
      <c r="C551" s="3" t="s">
        <v>7</v>
      </c>
      <c r="D551" s="3" t="s">
        <v>136</v>
      </c>
      <c r="E551" s="3">
        <v>0</v>
      </c>
      <c r="F551" s="3" t="s">
        <v>59</v>
      </c>
      <c r="G551">
        <f>IF(COUNTIFS((WeatherIncidents!$B$3:'WeatherIncidents'!$B$26),"&lt;="&amp;B551,WeatherIncidents!$C$3:'WeatherIncidents'!$C$26,"&gt;="&amp;B551)&gt;0,1,0)</f>
        <v>0</v>
      </c>
      <c r="H551">
        <f t="shared" si="9"/>
        <v>0</v>
      </c>
    </row>
    <row r="552" spans="1:8" x14ac:dyDescent="0.25">
      <c r="A552" s="3" t="s">
        <v>58</v>
      </c>
      <c r="B552" s="2">
        <v>40532.603472222225</v>
      </c>
      <c r="C552" s="3" t="s">
        <v>33</v>
      </c>
      <c r="D552" s="3" t="s">
        <v>135</v>
      </c>
      <c r="E552" s="3">
        <v>0</v>
      </c>
      <c r="F552" s="3" t="s">
        <v>59</v>
      </c>
      <c r="G552">
        <f>IF(COUNTIFS((WeatherIncidents!$B$3:'WeatherIncidents'!$B$26),"&lt;="&amp;B552,WeatherIncidents!$C$3:'WeatherIncidents'!$C$26,"&gt;="&amp;B552)&gt;0,1,0)</f>
        <v>0</v>
      </c>
      <c r="H552">
        <f t="shared" si="9"/>
        <v>0</v>
      </c>
    </row>
    <row r="553" spans="1:8" x14ac:dyDescent="0.25">
      <c r="A553" s="3" t="s">
        <v>58</v>
      </c>
      <c r="B553" s="2">
        <v>40532.768055555556</v>
      </c>
      <c r="C553" s="3" t="s">
        <v>33</v>
      </c>
      <c r="D553" s="3" t="s">
        <v>37</v>
      </c>
      <c r="E553" s="3">
        <v>0</v>
      </c>
      <c r="F553" s="3" t="s">
        <v>59</v>
      </c>
      <c r="G553">
        <f>IF(COUNTIFS((WeatherIncidents!$B$3:'WeatherIncidents'!$B$26),"&lt;="&amp;B553,WeatherIncidents!$C$3:'WeatherIncidents'!$C$26,"&gt;="&amp;B553)&gt;0,1,0)</f>
        <v>0</v>
      </c>
      <c r="H553">
        <f t="shared" si="9"/>
        <v>0</v>
      </c>
    </row>
    <row r="554" spans="1:8" x14ac:dyDescent="0.25">
      <c r="A554" s="3" t="s">
        <v>58</v>
      </c>
      <c r="B554" s="2">
        <v>41328.560416666667</v>
      </c>
      <c r="C554" s="3" t="s">
        <v>15</v>
      </c>
      <c r="D554" s="3" t="s">
        <v>15</v>
      </c>
      <c r="E554" s="3">
        <v>0</v>
      </c>
      <c r="F554" s="3" t="s">
        <v>59</v>
      </c>
      <c r="G554">
        <f>IF(COUNTIFS((WeatherIncidents!$B$3:'WeatherIncidents'!$B$26),"&lt;="&amp;B554,WeatherIncidents!$C$3:'WeatherIncidents'!$C$26,"&gt;="&amp;B554)&gt;0,1,0)</f>
        <v>0</v>
      </c>
      <c r="H554">
        <f t="shared" si="9"/>
        <v>0</v>
      </c>
    </row>
    <row r="555" spans="1:8" x14ac:dyDescent="0.25">
      <c r="A555" s="3" t="s">
        <v>58</v>
      </c>
      <c r="B555" s="2">
        <v>41428.256944444445</v>
      </c>
      <c r="C555" s="3" t="s">
        <v>15</v>
      </c>
      <c r="D555" s="3" t="s">
        <v>15</v>
      </c>
      <c r="E555" s="3">
        <v>0</v>
      </c>
      <c r="F555" s="3" t="s">
        <v>59</v>
      </c>
      <c r="G555">
        <f>IF(COUNTIFS((WeatherIncidents!$B$3:'WeatherIncidents'!$B$26),"&lt;="&amp;B555,WeatherIncidents!$C$3:'WeatherIncidents'!$C$26,"&gt;="&amp;B555)&gt;0,1,0)</f>
        <v>0</v>
      </c>
      <c r="H555">
        <f t="shared" si="9"/>
        <v>0</v>
      </c>
    </row>
    <row r="556" spans="1:8" x14ac:dyDescent="0.25">
      <c r="A556" s="3" t="s">
        <v>58</v>
      </c>
      <c r="B556" s="2">
        <v>41698.283333333333</v>
      </c>
      <c r="C556" s="3" t="s">
        <v>33</v>
      </c>
      <c r="D556" s="3" t="s">
        <v>37</v>
      </c>
      <c r="E556" s="3">
        <v>0</v>
      </c>
      <c r="F556" s="3" t="s">
        <v>59</v>
      </c>
      <c r="G556">
        <f>IF(COUNTIFS((WeatherIncidents!$B$3:'WeatherIncidents'!$B$26),"&lt;="&amp;B556,WeatherIncidents!$C$3:'WeatherIncidents'!$C$26,"&gt;="&amp;B556)&gt;0,1,0)</f>
        <v>0</v>
      </c>
      <c r="H556">
        <f t="shared" si="9"/>
        <v>0</v>
      </c>
    </row>
    <row r="557" spans="1:8" x14ac:dyDescent="0.25">
      <c r="A557" s="3" t="s">
        <v>58</v>
      </c>
      <c r="B557" s="2">
        <v>41698.368750000001</v>
      </c>
      <c r="C557" s="3" t="s">
        <v>33</v>
      </c>
      <c r="D557" s="3" t="s">
        <v>37</v>
      </c>
      <c r="E557" s="3">
        <v>0</v>
      </c>
      <c r="F557" s="3" t="s">
        <v>59</v>
      </c>
      <c r="G557">
        <f>IF(COUNTIFS((WeatherIncidents!$B$3:'WeatherIncidents'!$B$26),"&lt;="&amp;B557,WeatherIncidents!$C$3:'WeatherIncidents'!$C$26,"&gt;="&amp;B557)&gt;0,1,0)</f>
        <v>0</v>
      </c>
      <c r="H557">
        <f t="shared" si="9"/>
        <v>0</v>
      </c>
    </row>
    <row r="558" spans="1:8" x14ac:dyDescent="0.25">
      <c r="A558" s="3" t="s">
        <v>58</v>
      </c>
      <c r="B558" s="2">
        <v>41698.629861111112</v>
      </c>
      <c r="C558" s="3" t="s">
        <v>7</v>
      </c>
      <c r="D558" s="3" t="s">
        <v>8</v>
      </c>
      <c r="E558" s="3">
        <v>0</v>
      </c>
      <c r="F558" s="3" t="s">
        <v>59</v>
      </c>
      <c r="G558">
        <f>IF(COUNTIFS((WeatherIncidents!$B$3:'WeatherIncidents'!$B$26),"&lt;="&amp;B558,WeatherIncidents!$C$3:'WeatherIncidents'!$C$26,"&gt;="&amp;B558)&gt;0,1,0)</f>
        <v>0</v>
      </c>
      <c r="H558">
        <f t="shared" si="9"/>
        <v>0</v>
      </c>
    </row>
    <row r="559" spans="1:8" x14ac:dyDescent="0.25">
      <c r="A559" s="3" t="s">
        <v>58</v>
      </c>
      <c r="B559" s="2">
        <v>41716.625</v>
      </c>
      <c r="C559" s="3" t="s">
        <v>7</v>
      </c>
      <c r="D559" s="3" t="s">
        <v>19</v>
      </c>
      <c r="E559" s="3">
        <v>0</v>
      </c>
      <c r="F559" s="3" t="s">
        <v>59</v>
      </c>
      <c r="G559">
        <f>IF(COUNTIFS((WeatherIncidents!$B$3:'WeatherIncidents'!$B$26),"&lt;="&amp;B559,WeatherIncidents!$C$3:'WeatherIncidents'!$C$26,"&gt;="&amp;B559)&gt;0,1,0)</f>
        <v>0</v>
      </c>
      <c r="H559">
        <f t="shared" si="9"/>
        <v>0</v>
      </c>
    </row>
    <row r="560" spans="1:8" x14ac:dyDescent="0.25">
      <c r="A560" s="3" t="s">
        <v>60</v>
      </c>
      <c r="B560" s="2">
        <v>38443.456944444442</v>
      </c>
      <c r="C560" s="3" t="s">
        <v>33</v>
      </c>
      <c r="D560" s="3" t="s">
        <v>135</v>
      </c>
      <c r="E560" s="3">
        <v>0</v>
      </c>
      <c r="F560" s="3" t="s">
        <v>59</v>
      </c>
      <c r="G560">
        <f>IF(COUNTIFS((WeatherIncidents!$B$3:'WeatherIncidents'!$B$26),"&lt;="&amp;B560,WeatherIncidents!$C$3:'WeatherIncidents'!$C$26,"&gt;="&amp;B560)&gt;0,1,0)</f>
        <v>1</v>
      </c>
      <c r="H560">
        <f t="shared" si="9"/>
        <v>0</v>
      </c>
    </row>
    <row r="561" spans="1:8" x14ac:dyDescent="0.25">
      <c r="A561" s="3" t="s">
        <v>60</v>
      </c>
      <c r="B561" s="2">
        <v>38658.594444444447</v>
      </c>
      <c r="C561" s="3" t="s">
        <v>15</v>
      </c>
      <c r="D561" s="3" t="s">
        <v>15</v>
      </c>
      <c r="E561" s="3">
        <v>0</v>
      </c>
      <c r="F561" s="3" t="s">
        <v>59</v>
      </c>
      <c r="G561">
        <f>IF(COUNTIFS((WeatherIncidents!$B$3:'WeatherIncidents'!$B$26),"&lt;="&amp;B561,WeatherIncidents!$C$3:'WeatherIncidents'!$C$26,"&gt;="&amp;B561)&gt;0,1,0)</f>
        <v>0</v>
      </c>
      <c r="H561">
        <f t="shared" si="9"/>
        <v>0</v>
      </c>
    </row>
    <row r="562" spans="1:8" x14ac:dyDescent="0.25">
      <c r="A562" s="3" t="s">
        <v>60</v>
      </c>
      <c r="B562" s="2">
        <v>38697.575694444444</v>
      </c>
      <c r="C562" s="3" t="s">
        <v>15</v>
      </c>
      <c r="D562" s="3" t="s">
        <v>15</v>
      </c>
      <c r="E562" s="3">
        <v>0</v>
      </c>
      <c r="F562" s="3" t="s">
        <v>59</v>
      </c>
      <c r="G562">
        <f>IF(COUNTIFS((WeatherIncidents!$B$3:'WeatherIncidents'!$B$26),"&lt;="&amp;B562,WeatherIncidents!$C$3:'WeatherIncidents'!$C$26,"&gt;="&amp;B562)&gt;0,1,0)</f>
        <v>0</v>
      </c>
      <c r="H562">
        <f t="shared" si="9"/>
        <v>0</v>
      </c>
    </row>
    <row r="563" spans="1:8" x14ac:dyDescent="0.25">
      <c r="A563" s="3" t="s">
        <v>60</v>
      </c>
      <c r="B563" s="2">
        <v>38719.34097222222</v>
      </c>
      <c r="C563" s="3" t="s">
        <v>33</v>
      </c>
      <c r="D563" s="3" t="s">
        <v>135</v>
      </c>
      <c r="E563" s="3">
        <v>0</v>
      </c>
      <c r="F563" s="3" t="s">
        <v>59</v>
      </c>
      <c r="G563">
        <f>IF(COUNTIFS((WeatherIncidents!$B$3:'WeatherIncidents'!$B$26),"&lt;="&amp;B563,WeatherIncidents!$C$3:'WeatherIncidents'!$C$26,"&gt;="&amp;B563)&gt;0,1,0)</f>
        <v>0</v>
      </c>
      <c r="H563">
        <f t="shared" si="9"/>
        <v>0</v>
      </c>
    </row>
    <row r="564" spans="1:8" x14ac:dyDescent="0.25">
      <c r="A564" s="3" t="s">
        <v>60</v>
      </c>
      <c r="B564" s="2">
        <v>38719.449999999997</v>
      </c>
      <c r="C564" s="3" t="s">
        <v>33</v>
      </c>
      <c r="D564" s="3" t="s">
        <v>37</v>
      </c>
      <c r="E564" s="3">
        <v>0</v>
      </c>
      <c r="F564" s="3" t="s">
        <v>59</v>
      </c>
      <c r="G564">
        <f>IF(COUNTIFS((WeatherIncidents!$B$3:'WeatherIncidents'!$B$26),"&lt;="&amp;B564,WeatherIncidents!$C$3:'WeatherIncidents'!$C$26,"&gt;="&amp;B564)&gt;0,1,0)</f>
        <v>0</v>
      </c>
      <c r="H564">
        <f t="shared" si="9"/>
        <v>0</v>
      </c>
    </row>
    <row r="565" spans="1:8" x14ac:dyDescent="0.25">
      <c r="A565" s="3" t="s">
        <v>60</v>
      </c>
      <c r="B565" s="2">
        <v>38753.461111111108</v>
      </c>
      <c r="C565" s="3" t="s">
        <v>15</v>
      </c>
      <c r="D565" s="3" t="s">
        <v>15</v>
      </c>
      <c r="E565" s="3">
        <v>0</v>
      </c>
      <c r="F565" s="3" t="s">
        <v>59</v>
      </c>
      <c r="G565">
        <f>IF(COUNTIFS((WeatherIncidents!$B$3:'WeatherIncidents'!$B$26),"&lt;="&amp;B565,WeatherIncidents!$C$3:'WeatherIncidents'!$C$26,"&gt;="&amp;B565)&gt;0,1,0)</f>
        <v>1</v>
      </c>
      <c r="H565">
        <f t="shared" si="9"/>
        <v>0</v>
      </c>
    </row>
    <row r="566" spans="1:8" x14ac:dyDescent="0.25">
      <c r="A566" s="3" t="s">
        <v>60</v>
      </c>
      <c r="B566" s="2">
        <v>38756.51458333333</v>
      </c>
      <c r="C566" s="3" t="s">
        <v>15</v>
      </c>
      <c r="D566" s="3" t="s">
        <v>15</v>
      </c>
      <c r="E566" s="3">
        <v>0</v>
      </c>
      <c r="F566" s="3" t="s">
        <v>59</v>
      </c>
      <c r="G566">
        <f>IF(COUNTIFS((WeatherIncidents!$B$3:'WeatherIncidents'!$B$26),"&lt;="&amp;B566,WeatherIncidents!$C$3:'WeatherIncidents'!$C$26,"&gt;="&amp;B566)&gt;0,1,0)</f>
        <v>1</v>
      </c>
      <c r="H566">
        <f t="shared" si="9"/>
        <v>0</v>
      </c>
    </row>
    <row r="567" spans="1:8" x14ac:dyDescent="0.25">
      <c r="A567" s="3" t="s">
        <v>60</v>
      </c>
      <c r="B567" s="2">
        <v>39145.396527777775</v>
      </c>
      <c r="C567" s="3" t="s">
        <v>15</v>
      </c>
      <c r="D567" s="3" t="s">
        <v>15</v>
      </c>
      <c r="E567" s="3">
        <v>0</v>
      </c>
      <c r="F567" s="3" t="s">
        <v>59</v>
      </c>
      <c r="G567">
        <f>IF(COUNTIFS((WeatherIncidents!$B$3:'WeatherIncidents'!$B$26),"&lt;="&amp;B567,WeatherIncidents!$C$3:'WeatherIncidents'!$C$26,"&gt;="&amp;B567)&gt;0,1,0)</f>
        <v>1</v>
      </c>
      <c r="H567">
        <f t="shared" si="9"/>
        <v>0</v>
      </c>
    </row>
    <row r="568" spans="1:8" x14ac:dyDescent="0.25">
      <c r="A568" s="3" t="s">
        <v>60</v>
      </c>
      <c r="B568" s="2">
        <v>39570.285416666666</v>
      </c>
      <c r="C568" s="3" t="s">
        <v>7</v>
      </c>
      <c r="D568" s="3" t="s">
        <v>19</v>
      </c>
      <c r="E568" s="3">
        <v>0</v>
      </c>
      <c r="F568" s="3" t="s">
        <v>59</v>
      </c>
      <c r="G568">
        <f>IF(COUNTIFS((WeatherIncidents!$B$3:'WeatherIncidents'!$B$26),"&lt;="&amp;B568,WeatherIncidents!$C$3:'WeatherIncidents'!$C$26,"&gt;="&amp;B568)&gt;0,1,0)</f>
        <v>0</v>
      </c>
      <c r="H568">
        <f t="shared" si="9"/>
        <v>0</v>
      </c>
    </row>
    <row r="569" spans="1:8" x14ac:dyDescent="0.25">
      <c r="A569" s="3" t="s">
        <v>60</v>
      </c>
      <c r="B569" s="2">
        <v>39832.380555555559</v>
      </c>
      <c r="C569" s="3" t="s">
        <v>7</v>
      </c>
      <c r="D569" s="3" t="s">
        <v>81</v>
      </c>
      <c r="E569" s="3">
        <v>0</v>
      </c>
      <c r="F569" s="3" t="s">
        <v>59</v>
      </c>
      <c r="G569">
        <f>IF(COUNTIFS((WeatherIncidents!$B$3:'WeatherIncidents'!$B$26),"&lt;="&amp;B569,WeatherIncidents!$C$3:'WeatherIncidents'!$C$26,"&gt;="&amp;B569)&gt;0,1,0)</f>
        <v>0</v>
      </c>
      <c r="H569">
        <f t="shared" si="9"/>
        <v>0</v>
      </c>
    </row>
    <row r="570" spans="1:8" x14ac:dyDescent="0.25">
      <c r="A570" s="3" t="s">
        <v>63</v>
      </c>
      <c r="B570" s="2">
        <v>38475.836111111108</v>
      </c>
      <c r="C570" s="3" t="s">
        <v>15</v>
      </c>
      <c r="D570" s="3" t="s">
        <v>15</v>
      </c>
      <c r="E570" s="3">
        <v>0</v>
      </c>
      <c r="F570" s="3" t="s">
        <v>64</v>
      </c>
      <c r="G570">
        <f>IF(COUNTIFS((WeatherIncidents!$B$3:'WeatherIncidents'!$B$26),"&lt;="&amp;B570,WeatherIncidents!$C$3:'WeatherIncidents'!$C$26,"&gt;="&amp;B570)&gt;0,1,0)</f>
        <v>0</v>
      </c>
      <c r="H570">
        <f t="shared" si="9"/>
        <v>0</v>
      </c>
    </row>
    <row r="571" spans="1:8" hidden="1" x14ac:dyDescent="0.25">
      <c r="A571" s="3" t="s">
        <v>63</v>
      </c>
      <c r="B571" s="2">
        <v>38475.836111111108</v>
      </c>
      <c r="C571" s="3" t="s">
        <v>15</v>
      </c>
      <c r="D571" s="3" t="s">
        <v>15</v>
      </c>
      <c r="E571" s="3">
        <v>0</v>
      </c>
      <c r="F571" s="3" t="s">
        <v>59</v>
      </c>
      <c r="G571">
        <f>IF(COUNTIFS((WeatherIncidents!$B$3:'WeatherIncidents'!$B$26),"&lt;="&amp;B571,WeatherIncidents!$C$3:'WeatherIncidents'!$C$26,"&gt;="&amp;B571)&gt;0,1,0)</f>
        <v>0</v>
      </c>
      <c r="H571">
        <f t="shared" si="9"/>
        <v>1</v>
      </c>
    </row>
    <row r="572" spans="1:8" x14ac:dyDescent="0.25">
      <c r="A572" s="3" t="s">
        <v>63</v>
      </c>
      <c r="B572" s="2">
        <v>38740.822222222225</v>
      </c>
      <c r="C572" s="3" t="s">
        <v>33</v>
      </c>
      <c r="D572" s="3" t="s">
        <v>135</v>
      </c>
      <c r="E572" s="3">
        <v>0</v>
      </c>
      <c r="F572" s="3" t="s">
        <v>64</v>
      </c>
      <c r="G572">
        <f>IF(COUNTIFS((WeatherIncidents!$B$3:'WeatherIncidents'!$B$26),"&lt;="&amp;B572,WeatherIncidents!$C$3:'WeatherIncidents'!$C$26,"&gt;="&amp;B572)&gt;0,1,0)</f>
        <v>1</v>
      </c>
      <c r="H572">
        <f t="shared" si="9"/>
        <v>0</v>
      </c>
    </row>
    <row r="573" spans="1:8" hidden="1" x14ac:dyDescent="0.25">
      <c r="A573" s="3" t="s">
        <v>63</v>
      </c>
      <c r="B573" s="2">
        <v>38740.822222222225</v>
      </c>
      <c r="C573" s="3" t="s">
        <v>33</v>
      </c>
      <c r="D573" s="3" t="s">
        <v>135</v>
      </c>
      <c r="E573" s="3">
        <v>0</v>
      </c>
      <c r="F573" s="3" t="s">
        <v>59</v>
      </c>
      <c r="G573">
        <f>IF(COUNTIFS((WeatherIncidents!$B$3:'WeatherIncidents'!$B$26),"&lt;="&amp;B573,WeatherIncidents!$C$3:'WeatherIncidents'!$C$26,"&gt;="&amp;B573)&gt;0,1,0)</f>
        <v>1</v>
      </c>
      <c r="H573">
        <f t="shared" si="9"/>
        <v>1</v>
      </c>
    </row>
    <row r="574" spans="1:8" x14ac:dyDescent="0.25">
      <c r="A574" s="3" t="s">
        <v>63</v>
      </c>
      <c r="B574" s="2">
        <v>38741.522222222222</v>
      </c>
      <c r="C574" s="3" t="s">
        <v>33</v>
      </c>
      <c r="D574" s="3" t="s">
        <v>135</v>
      </c>
      <c r="E574" s="3">
        <v>0</v>
      </c>
      <c r="F574" s="3" t="s">
        <v>64</v>
      </c>
      <c r="G574">
        <f>IF(COUNTIFS((WeatherIncidents!$B$3:'WeatherIncidents'!$B$26),"&lt;="&amp;B574,WeatherIncidents!$C$3:'WeatherIncidents'!$C$26,"&gt;="&amp;B574)&gt;0,1,0)</f>
        <v>0</v>
      </c>
      <c r="H574">
        <f t="shared" si="9"/>
        <v>0</v>
      </c>
    </row>
    <row r="575" spans="1:8" hidden="1" x14ac:dyDescent="0.25">
      <c r="A575" s="3" t="s">
        <v>63</v>
      </c>
      <c r="B575" s="2">
        <v>38741.522222222222</v>
      </c>
      <c r="C575" s="3" t="s">
        <v>33</v>
      </c>
      <c r="D575" s="3" t="s">
        <v>135</v>
      </c>
      <c r="E575" s="3">
        <v>0</v>
      </c>
      <c r="F575" s="3" t="s">
        <v>59</v>
      </c>
      <c r="G575">
        <f>IF(COUNTIFS((WeatherIncidents!$B$3:'WeatherIncidents'!$B$26),"&lt;="&amp;B575,WeatherIncidents!$C$3:'WeatherIncidents'!$C$26,"&gt;="&amp;B575)&gt;0,1,0)</f>
        <v>0</v>
      </c>
      <c r="H575">
        <f t="shared" si="9"/>
        <v>1</v>
      </c>
    </row>
    <row r="576" spans="1:8" x14ac:dyDescent="0.25">
      <c r="A576" s="3" t="s">
        <v>63</v>
      </c>
      <c r="B576" s="2">
        <v>38842.746527777781</v>
      </c>
      <c r="C576" s="3" t="s">
        <v>15</v>
      </c>
      <c r="D576" s="3" t="s">
        <v>15</v>
      </c>
      <c r="E576" s="3">
        <v>0</v>
      </c>
      <c r="F576" s="3" t="s">
        <v>64</v>
      </c>
      <c r="G576">
        <f>IF(COUNTIFS((WeatherIncidents!$B$3:'WeatherIncidents'!$B$26),"&lt;="&amp;B576,WeatherIncidents!$C$3:'WeatherIncidents'!$C$26,"&gt;="&amp;B576)&gt;0,1,0)</f>
        <v>0</v>
      </c>
      <c r="H576">
        <f t="shared" si="9"/>
        <v>0</v>
      </c>
    </row>
    <row r="577" spans="1:8" hidden="1" x14ac:dyDescent="0.25">
      <c r="A577" s="3" t="s">
        <v>63</v>
      </c>
      <c r="B577" s="2">
        <v>38842.746527777781</v>
      </c>
      <c r="C577" s="3" t="s">
        <v>15</v>
      </c>
      <c r="D577" s="3" t="s">
        <v>15</v>
      </c>
      <c r="E577" s="3">
        <v>0</v>
      </c>
      <c r="F577" s="3" t="s">
        <v>59</v>
      </c>
      <c r="G577">
        <f>IF(COUNTIFS((WeatherIncidents!$B$3:'WeatherIncidents'!$B$26),"&lt;="&amp;B577,WeatherIncidents!$C$3:'WeatherIncidents'!$C$26,"&gt;="&amp;B577)&gt;0,1,0)</f>
        <v>0</v>
      </c>
      <c r="H577">
        <f t="shared" si="9"/>
        <v>1</v>
      </c>
    </row>
    <row r="578" spans="1:8" x14ac:dyDescent="0.25">
      <c r="A578" s="3" t="s">
        <v>63</v>
      </c>
      <c r="B578" s="2">
        <v>38872.176388888889</v>
      </c>
      <c r="C578" s="3" t="s">
        <v>15</v>
      </c>
      <c r="D578" s="3" t="s">
        <v>15</v>
      </c>
      <c r="E578" s="3">
        <v>0</v>
      </c>
      <c r="F578" s="3" t="s">
        <v>64</v>
      </c>
      <c r="G578">
        <f>IF(COUNTIFS((WeatherIncidents!$B$3:'WeatherIncidents'!$B$26),"&lt;="&amp;B578,WeatherIncidents!$C$3:'WeatherIncidents'!$C$26,"&gt;="&amp;B578)&gt;0,1,0)</f>
        <v>0</v>
      </c>
      <c r="H578">
        <f t="shared" si="9"/>
        <v>0</v>
      </c>
    </row>
    <row r="579" spans="1:8" hidden="1" x14ac:dyDescent="0.25">
      <c r="A579" s="3" t="s">
        <v>63</v>
      </c>
      <c r="B579" s="2">
        <v>38872.176388888889</v>
      </c>
      <c r="C579" s="3" t="s">
        <v>15</v>
      </c>
      <c r="D579" s="3" t="s">
        <v>15</v>
      </c>
      <c r="E579" s="3">
        <v>0</v>
      </c>
      <c r="F579" s="3" t="s">
        <v>59</v>
      </c>
      <c r="G579">
        <f>IF(COUNTIFS((WeatherIncidents!$B$3:'WeatherIncidents'!$B$26),"&lt;="&amp;B579,WeatherIncidents!$C$3:'WeatherIncidents'!$C$26,"&gt;="&amp;B579)&gt;0,1,0)</f>
        <v>0</v>
      </c>
      <c r="H579">
        <f t="shared" ref="H579:H642" si="10">IF(ABS(B579-B578)&lt;0.015,1,0)</f>
        <v>1</v>
      </c>
    </row>
    <row r="580" spans="1:8" x14ac:dyDescent="0.25">
      <c r="A580" s="3" t="s">
        <v>63</v>
      </c>
      <c r="B580" s="2">
        <v>38982.572916666664</v>
      </c>
      <c r="C580" s="3" t="s">
        <v>15</v>
      </c>
      <c r="D580" s="3" t="s">
        <v>15</v>
      </c>
      <c r="E580" s="3">
        <v>0</v>
      </c>
      <c r="F580" s="3" t="s">
        <v>64</v>
      </c>
      <c r="G580">
        <f>IF(COUNTIFS((WeatherIncidents!$B$3:'WeatherIncidents'!$B$26),"&lt;="&amp;B580,WeatherIncidents!$C$3:'WeatherIncidents'!$C$26,"&gt;="&amp;B580)&gt;0,1,0)</f>
        <v>0</v>
      </c>
      <c r="H580">
        <f t="shared" si="10"/>
        <v>0</v>
      </c>
    </row>
    <row r="581" spans="1:8" hidden="1" x14ac:dyDescent="0.25">
      <c r="A581" s="3" t="s">
        <v>63</v>
      </c>
      <c r="B581" s="2">
        <v>38982.572916666664</v>
      </c>
      <c r="C581" s="3" t="s">
        <v>15</v>
      </c>
      <c r="D581" s="3" t="s">
        <v>15</v>
      </c>
      <c r="E581" s="3">
        <v>0</v>
      </c>
      <c r="F581" s="3" t="s">
        <v>59</v>
      </c>
      <c r="G581">
        <f>IF(COUNTIFS((WeatherIncidents!$B$3:'WeatherIncidents'!$B$26),"&lt;="&amp;B581,WeatherIncidents!$C$3:'WeatherIncidents'!$C$26,"&gt;="&amp;B581)&gt;0,1,0)</f>
        <v>0</v>
      </c>
      <c r="H581">
        <f t="shared" si="10"/>
        <v>1</v>
      </c>
    </row>
    <row r="582" spans="1:8" x14ac:dyDescent="0.25">
      <c r="A582" s="3" t="s">
        <v>63</v>
      </c>
      <c r="B582" s="2">
        <v>39047.69027777778</v>
      </c>
      <c r="C582" s="3" t="s">
        <v>15</v>
      </c>
      <c r="D582" s="3" t="s">
        <v>15</v>
      </c>
      <c r="E582" s="3">
        <v>0</v>
      </c>
      <c r="F582" s="3" t="s">
        <v>64</v>
      </c>
      <c r="G582">
        <f>IF(COUNTIFS((WeatherIncidents!$B$3:'WeatherIncidents'!$B$26),"&lt;="&amp;B582,WeatherIncidents!$C$3:'WeatherIncidents'!$C$26,"&gt;="&amp;B582)&gt;0,1,0)</f>
        <v>0</v>
      </c>
      <c r="H582">
        <f t="shared" si="10"/>
        <v>0</v>
      </c>
    </row>
    <row r="583" spans="1:8" hidden="1" x14ac:dyDescent="0.25">
      <c r="A583" s="3" t="s">
        <v>63</v>
      </c>
      <c r="B583" s="2">
        <v>39047.69027777778</v>
      </c>
      <c r="C583" s="3" t="s">
        <v>15</v>
      </c>
      <c r="D583" s="3" t="s">
        <v>15</v>
      </c>
      <c r="E583" s="3">
        <v>0</v>
      </c>
      <c r="F583" s="3" t="s">
        <v>59</v>
      </c>
      <c r="G583">
        <f>IF(COUNTIFS((WeatherIncidents!$B$3:'WeatherIncidents'!$B$26),"&lt;="&amp;B583,WeatherIncidents!$C$3:'WeatherIncidents'!$C$26,"&gt;="&amp;B583)&gt;0,1,0)</f>
        <v>0</v>
      </c>
      <c r="H583">
        <f t="shared" si="10"/>
        <v>1</v>
      </c>
    </row>
    <row r="584" spans="1:8" x14ac:dyDescent="0.25">
      <c r="A584" s="3" t="s">
        <v>63</v>
      </c>
      <c r="B584" s="2">
        <v>39060.908333333333</v>
      </c>
      <c r="C584" s="3" t="s">
        <v>7</v>
      </c>
      <c r="D584" s="3" t="s">
        <v>81</v>
      </c>
      <c r="E584" s="3">
        <v>0</v>
      </c>
      <c r="F584" s="3" t="s">
        <v>64</v>
      </c>
      <c r="G584">
        <f>IF(COUNTIFS((WeatherIncidents!$B$3:'WeatherIncidents'!$B$26),"&lt;="&amp;B584,WeatherIncidents!$C$3:'WeatherIncidents'!$C$26,"&gt;="&amp;B584)&gt;0,1,0)</f>
        <v>0</v>
      </c>
      <c r="H584">
        <f t="shared" si="10"/>
        <v>0</v>
      </c>
    </row>
    <row r="585" spans="1:8" hidden="1" x14ac:dyDescent="0.25">
      <c r="A585" s="3" t="s">
        <v>63</v>
      </c>
      <c r="B585" s="2">
        <v>39060.908333333333</v>
      </c>
      <c r="C585" s="3" t="s">
        <v>7</v>
      </c>
      <c r="D585" s="3" t="s">
        <v>81</v>
      </c>
      <c r="E585" s="3">
        <v>0</v>
      </c>
      <c r="F585" s="3" t="s">
        <v>59</v>
      </c>
      <c r="G585">
        <f>IF(COUNTIFS((WeatherIncidents!$B$3:'WeatherIncidents'!$B$26),"&lt;="&amp;B585,WeatherIncidents!$C$3:'WeatherIncidents'!$C$26,"&gt;="&amp;B585)&gt;0,1,0)</f>
        <v>0</v>
      </c>
      <c r="H585">
        <f t="shared" si="10"/>
        <v>1</v>
      </c>
    </row>
    <row r="586" spans="1:8" x14ac:dyDescent="0.25">
      <c r="A586" s="3" t="s">
        <v>63</v>
      </c>
      <c r="B586" s="2">
        <v>39268.073611111111</v>
      </c>
      <c r="C586" s="3" t="s">
        <v>7</v>
      </c>
      <c r="D586" s="3" t="s">
        <v>8</v>
      </c>
      <c r="E586" s="3">
        <v>1</v>
      </c>
      <c r="F586" s="3" t="s">
        <v>64</v>
      </c>
      <c r="G586">
        <f>IF(COUNTIFS((WeatherIncidents!$B$3:'WeatherIncidents'!$B$26),"&lt;="&amp;B586,WeatherIncidents!$C$3:'WeatherIncidents'!$C$26,"&gt;="&amp;B586)&gt;0,1,0)</f>
        <v>0</v>
      </c>
      <c r="H586">
        <f t="shared" si="10"/>
        <v>0</v>
      </c>
    </row>
    <row r="587" spans="1:8" hidden="1" x14ac:dyDescent="0.25">
      <c r="A587" s="3" t="s">
        <v>63</v>
      </c>
      <c r="B587" s="2">
        <v>39268.073611111111</v>
      </c>
      <c r="C587" s="3" t="s">
        <v>7</v>
      </c>
      <c r="D587" s="3" t="s">
        <v>8</v>
      </c>
      <c r="E587" s="3">
        <v>1</v>
      </c>
      <c r="F587" s="3" t="s">
        <v>59</v>
      </c>
      <c r="G587">
        <f>IF(COUNTIFS((WeatherIncidents!$B$3:'WeatherIncidents'!$B$26),"&lt;="&amp;B587,WeatherIncidents!$C$3:'WeatherIncidents'!$C$26,"&gt;="&amp;B587)&gt;0,1,0)</f>
        <v>0</v>
      </c>
      <c r="H587">
        <f t="shared" si="10"/>
        <v>1</v>
      </c>
    </row>
    <row r="588" spans="1:8" x14ac:dyDescent="0.25">
      <c r="A588" s="3" t="s">
        <v>63</v>
      </c>
      <c r="B588" s="2">
        <v>39336.431250000001</v>
      </c>
      <c r="C588" s="3" t="s">
        <v>7</v>
      </c>
      <c r="D588" s="3" t="s">
        <v>81</v>
      </c>
      <c r="E588" s="3">
        <v>0</v>
      </c>
      <c r="F588" s="3" t="s">
        <v>64</v>
      </c>
      <c r="G588">
        <f>IF(COUNTIFS((WeatherIncidents!$B$3:'WeatherIncidents'!$B$26),"&lt;="&amp;B588,WeatherIncidents!$C$3:'WeatherIncidents'!$C$26,"&gt;="&amp;B588)&gt;0,1,0)</f>
        <v>0</v>
      </c>
      <c r="H588">
        <f t="shared" si="10"/>
        <v>0</v>
      </c>
    </row>
    <row r="589" spans="1:8" hidden="1" x14ac:dyDescent="0.25">
      <c r="A589" s="3" t="s">
        <v>63</v>
      </c>
      <c r="B589" s="2">
        <v>39336.431250000001</v>
      </c>
      <c r="C589" s="3" t="s">
        <v>7</v>
      </c>
      <c r="D589" s="3" t="s">
        <v>81</v>
      </c>
      <c r="E589" s="3">
        <v>0</v>
      </c>
      <c r="F589" s="3" t="s">
        <v>59</v>
      </c>
      <c r="G589">
        <f>IF(COUNTIFS((WeatherIncidents!$B$3:'WeatherIncidents'!$B$26),"&lt;="&amp;B589,WeatherIncidents!$C$3:'WeatherIncidents'!$C$26,"&gt;="&amp;B589)&gt;0,1,0)</f>
        <v>0</v>
      </c>
      <c r="H589">
        <f t="shared" si="10"/>
        <v>1</v>
      </c>
    </row>
    <row r="590" spans="1:8" x14ac:dyDescent="0.25">
      <c r="A590" s="3" t="s">
        <v>63</v>
      </c>
      <c r="B590" s="2">
        <v>39346.140972222223</v>
      </c>
      <c r="C590" s="3" t="s">
        <v>7</v>
      </c>
      <c r="D590" s="3" t="s">
        <v>16</v>
      </c>
      <c r="E590" s="3">
        <v>0</v>
      </c>
      <c r="F590" s="3" t="s">
        <v>64</v>
      </c>
      <c r="G590">
        <f>IF(COUNTIFS((WeatherIncidents!$B$3:'WeatherIncidents'!$B$26),"&lt;="&amp;B590,WeatherIncidents!$C$3:'WeatherIncidents'!$C$26,"&gt;="&amp;B590)&gt;0,1,0)</f>
        <v>0</v>
      </c>
      <c r="H590">
        <f t="shared" si="10"/>
        <v>0</v>
      </c>
    </row>
    <row r="591" spans="1:8" hidden="1" x14ac:dyDescent="0.25">
      <c r="A591" s="3" t="s">
        <v>63</v>
      </c>
      <c r="B591" s="2">
        <v>39346.140972222223</v>
      </c>
      <c r="C591" s="3" t="s">
        <v>7</v>
      </c>
      <c r="D591" s="3" t="s">
        <v>16</v>
      </c>
      <c r="E591" s="3">
        <v>0</v>
      </c>
      <c r="F591" s="3" t="s">
        <v>59</v>
      </c>
      <c r="G591">
        <f>IF(COUNTIFS((WeatherIncidents!$B$3:'WeatherIncidents'!$B$26),"&lt;="&amp;B591,WeatherIncidents!$C$3:'WeatherIncidents'!$C$26,"&gt;="&amp;B591)&gt;0,1,0)</f>
        <v>0</v>
      </c>
      <c r="H591">
        <f t="shared" si="10"/>
        <v>1</v>
      </c>
    </row>
    <row r="592" spans="1:8" x14ac:dyDescent="0.25">
      <c r="A592" s="3" t="s">
        <v>63</v>
      </c>
      <c r="B592" s="2">
        <v>39354.773611111108</v>
      </c>
      <c r="C592" s="3" t="s">
        <v>7</v>
      </c>
      <c r="D592" s="3" t="s">
        <v>82</v>
      </c>
      <c r="E592" s="3">
        <v>0</v>
      </c>
      <c r="F592" s="3" t="s">
        <v>64</v>
      </c>
      <c r="G592">
        <f>IF(COUNTIFS((WeatherIncidents!$B$3:'WeatherIncidents'!$B$26),"&lt;="&amp;B592,WeatherIncidents!$C$3:'WeatherIncidents'!$C$26,"&gt;="&amp;B592)&gt;0,1,0)</f>
        <v>0</v>
      </c>
      <c r="H592">
        <f t="shared" si="10"/>
        <v>0</v>
      </c>
    </row>
    <row r="593" spans="1:8" hidden="1" x14ac:dyDescent="0.25">
      <c r="A593" s="3" t="s">
        <v>63</v>
      </c>
      <c r="B593" s="2">
        <v>39354.773611111108</v>
      </c>
      <c r="C593" s="3" t="s">
        <v>7</v>
      </c>
      <c r="D593" s="3" t="s">
        <v>82</v>
      </c>
      <c r="E593" s="3">
        <v>0</v>
      </c>
      <c r="F593" s="3" t="s">
        <v>59</v>
      </c>
      <c r="G593">
        <f>IF(COUNTIFS((WeatherIncidents!$B$3:'WeatherIncidents'!$B$26),"&lt;="&amp;B593,WeatherIncidents!$C$3:'WeatherIncidents'!$C$26,"&gt;="&amp;B593)&gt;0,1,0)</f>
        <v>0</v>
      </c>
      <c r="H593">
        <f t="shared" si="10"/>
        <v>1</v>
      </c>
    </row>
    <row r="594" spans="1:8" x14ac:dyDescent="0.25">
      <c r="A594" s="3" t="s">
        <v>63</v>
      </c>
      <c r="B594" s="2">
        <v>39770.811111111114</v>
      </c>
      <c r="C594" s="3" t="s">
        <v>15</v>
      </c>
      <c r="D594" s="3" t="s">
        <v>15</v>
      </c>
      <c r="E594" s="3">
        <v>0</v>
      </c>
      <c r="F594" s="3" t="s">
        <v>64</v>
      </c>
      <c r="G594">
        <f>IF(COUNTIFS((WeatherIncidents!$B$3:'WeatherIncidents'!$B$26),"&lt;="&amp;B594,WeatherIncidents!$C$3:'WeatherIncidents'!$C$26,"&gt;="&amp;B594)&gt;0,1,0)</f>
        <v>0</v>
      </c>
      <c r="H594">
        <f t="shared" si="10"/>
        <v>0</v>
      </c>
    </row>
    <row r="595" spans="1:8" hidden="1" x14ac:dyDescent="0.25">
      <c r="A595" s="3" t="s">
        <v>63</v>
      </c>
      <c r="B595" s="2">
        <v>39770.811111111114</v>
      </c>
      <c r="C595" s="3" t="s">
        <v>15</v>
      </c>
      <c r="D595" s="3" t="s">
        <v>15</v>
      </c>
      <c r="E595" s="3">
        <v>0</v>
      </c>
      <c r="F595" s="3" t="s">
        <v>59</v>
      </c>
      <c r="G595">
        <f>IF(COUNTIFS((WeatherIncidents!$B$3:'WeatherIncidents'!$B$26),"&lt;="&amp;B595,WeatherIncidents!$C$3:'WeatherIncidents'!$C$26,"&gt;="&amp;B595)&gt;0,1,0)</f>
        <v>0</v>
      </c>
      <c r="H595">
        <f t="shared" si="10"/>
        <v>1</v>
      </c>
    </row>
    <row r="596" spans="1:8" x14ac:dyDescent="0.25">
      <c r="A596" s="3" t="s">
        <v>63</v>
      </c>
      <c r="B596" s="2">
        <v>39807.466666666667</v>
      </c>
      <c r="C596" s="3" t="s">
        <v>15</v>
      </c>
      <c r="D596" s="3" t="s">
        <v>15</v>
      </c>
      <c r="E596" s="3">
        <v>0</v>
      </c>
      <c r="F596" s="3" t="s">
        <v>64</v>
      </c>
      <c r="G596">
        <f>IF(COUNTIFS((WeatherIncidents!$B$3:'WeatherIncidents'!$B$26),"&lt;="&amp;B596,WeatherIncidents!$C$3:'WeatherIncidents'!$C$26,"&gt;="&amp;B596)&gt;0,1,0)</f>
        <v>0</v>
      </c>
      <c r="H596">
        <f t="shared" si="10"/>
        <v>0</v>
      </c>
    </row>
    <row r="597" spans="1:8" hidden="1" x14ac:dyDescent="0.25">
      <c r="A597" s="3" t="s">
        <v>63</v>
      </c>
      <c r="B597" s="2">
        <v>39807.466666666667</v>
      </c>
      <c r="C597" s="3" t="s">
        <v>15</v>
      </c>
      <c r="D597" s="3" t="s">
        <v>15</v>
      </c>
      <c r="E597" s="3">
        <v>0</v>
      </c>
      <c r="F597" s="3" t="s">
        <v>59</v>
      </c>
      <c r="G597">
        <f>IF(COUNTIFS((WeatherIncidents!$B$3:'WeatherIncidents'!$B$26),"&lt;="&amp;B597,WeatherIncidents!$C$3:'WeatherIncidents'!$C$26,"&gt;="&amp;B597)&gt;0,1,0)</f>
        <v>0</v>
      </c>
      <c r="H597">
        <f t="shared" si="10"/>
        <v>1</v>
      </c>
    </row>
    <row r="598" spans="1:8" x14ac:dyDescent="0.25">
      <c r="A598" s="3" t="s">
        <v>63</v>
      </c>
      <c r="B598" s="2">
        <v>39848.588194444441</v>
      </c>
      <c r="C598" s="3" t="s">
        <v>7</v>
      </c>
      <c r="D598" s="3" t="s">
        <v>16</v>
      </c>
      <c r="E598" s="3">
        <v>0</v>
      </c>
      <c r="F598" s="3" t="s">
        <v>64</v>
      </c>
      <c r="G598">
        <f>IF(COUNTIFS((WeatherIncidents!$B$3:'WeatherIncidents'!$B$26),"&lt;="&amp;B598,WeatherIncidents!$C$3:'WeatherIncidents'!$C$26,"&gt;="&amp;B598)&gt;0,1,0)</f>
        <v>0</v>
      </c>
      <c r="H598">
        <f t="shared" si="10"/>
        <v>0</v>
      </c>
    </row>
    <row r="599" spans="1:8" hidden="1" x14ac:dyDescent="0.25">
      <c r="A599" s="3" t="s">
        <v>63</v>
      </c>
      <c r="B599" s="2">
        <v>39848.588194444441</v>
      </c>
      <c r="C599" s="3" t="s">
        <v>7</v>
      </c>
      <c r="D599" s="3" t="s">
        <v>16</v>
      </c>
      <c r="E599" s="3">
        <v>0</v>
      </c>
      <c r="F599" s="3" t="s">
        <v>59</v>
      </c>
      <c r="G599">
        <f>IF(COUNTIFS((WeatherIncidents!$B$3:'WeatherIncidents'!$B$26),"&lt;="&amp;B599,WeatherIncidents!$C$3:'WeatherIncidents'!$C$26,"&gt;="&amp;B599)&gt;0,1,0)</f>
        <v>0</v>
      </c>
      <c r="H599">
        <f t="shared" si="10"/>
        <v>1</v>
      </c>
    </row>
    <row r="600" spans="1:8" x14ac:dyDescent="0.25">
      <c r="A600" s="3" t="s">
        <v>63</v>
      </c>
      <c r="B600" s="2">
        <v>39967.479861111111</v>
      </c>
      <c r="C600" s="3" t="s">
        <v>33</v>
      </c>
      <c r="D600" s="3" t="s">
        <v>135</v>
      </c>
      <c r="E600" s="3">
        <v>0</v>
      </c>
      <c r="F600" s="3" t="s">
        <v>64</v>
      </c>
      <c r="G600">
        <f>IF(COUNTIFS((WeatherIncidents!$B$3:'WeatherIncidents'!$B$26),"&lt;="&amp;B600,WeatherIncidents!$C$3:'WeatherIncidents'!$C$26,"&gt;="&amp;B600)&gt;0,1,0)</f>
        <v>0</v>
      </c>
      <c r="H600">
        <f t="shared" si="10"/>
        <v>0</v>
      </c>
    </row>
    <row r="601" spans="1:8" hidden="1" x14ac:dyDescent="0.25">
      <c r="A601" s="3" t="s">
        <v>63</v>
      </c>
      <c r="B601" s="2">
        <v>39967.479861111111</v>
      </c>
      <c r="C601" s="3" t="s">
        <v>33</v>
      </c>
      <c r="D601" s="3" t="s">
        <v>135</v>
      </c>
      <c r="E601" s="3">
        <v>0</v>
      </c>
      <c r="F601" s="3" t="s">
        <v>59</v>
      </c>
      <c r="G601">
        <f>IF(COUNTIFS((WeatherIncidents!$B$3:'WeatherIncidents'!$B$26),"&lt;="&amp;B601,WeatherIncidents!$C$3:'WeatherIncidents'!$C$26,"&gt;="&amp;B601)&gt;0,1,0)</f>
        <v>0</v>
      </c>
      <c r="H601">
        <f t="shared" si="10"/>
        <v>1</v>
      </c>
    </row>
    <row r="602" spans="1:8" x14ac:dyDescent="0.25">
      <c r="A602" s="3" t="s">
        <v>63</v>
      </c>
      <c r="B602" s="2">
        <v>39967.673611111109</v>
      </c>
      <c r="C602" s="3" t="s">
        <v>33</v>
      </c>
      <c r="D602" s="3" t="s">
        <v>135</v>
      </c>
      <c r="E602" s="3">
        <v>0</v>
      </c>
      <c r="F602" s="3" t="s">
        <v>64</v>
      </c>
      <c r="G602">
        <f>IF(COUNTIFS((WeatherIncidents!$B$3:'WeatherIncidents'!$B$26),"&lt;="&amp;B602,WeatherIncidents!$C$3:'WeatherIncidents'!$C$26,"&gt;="&amp;B602)&gt;0,1,0)</f>
        <v>0</v>
      </c>
      <c r="H602">
        <f t="shared" si="10"/>
        <v>0</v>
      </c>
    </row>
    <row r="603" spans="1:8" hidden="1" x14ac:dyDescent="0.25">
      <c r="A603" s="3" t="s">
        <v>63</v>
      </c>
      <c r="B603" s="2">
        <v>39967.673611111109</v>
      </c>
      <c r="C603" s="3" t="s">
        <v>33</v>
      </c>
      <c r="D603" s="3" t="s">
        <v>135</v>
      </c>
      <c r="E603" s="3">
        <v>0</v>
      </c>
      <c r="F603" s="3" t="s">
        <v>59</v>
      </c>
      <c r="G603">
        <f>IF(COUNTIFS((WeatherIncidents!$B$3:'WeatherIncidents'!$B$26),"&lt;="&amp;B603,WeatherIncidents!$C$3:'WeatherIncidents'!$C$26,"&gt;="&amp;B603)&gt;0,1,0)</f>
        <v>0</v>
      </c>
      <c r="H603">
        <f t="shared" si="10"/>
        <v>1</v>
      </c>
    </row>
    <row r="604" spans="1:8" hidden="1" x14ac:dyDescent="0.25">
      <c r="A604" s="3" t="s">
        <v>63</v>
      </c>
      <c r="B604" s="2">
        <v>39967.674305555556</v>
      </c>
      <c r="C604" s="3" t="s">
        <v>33</v>
      </c>
      <c r="D604" s="3" t="s">
        <v>135</v>
      </c>
      <c r="E604" s="3">
        <v>0</v>
      </c>
      <c r="F604" s="3" t="s">
        <v>64</v>
      </c>
      <c r="G604">
        <f>IF(COUNTIFS((WeatherIncidents!$B$3:'WeatherIncidents'!$B$26),"&lt;="&amp;B604,WeatherIncidents!$C$3:'WeatherIncidents'!$C$26,"&gt;="&amp;B604)&gt;0,1,0)</f>
        <v>0</v>
      </c>
      <c r="H604">
        <f t="shared" si="10"/>
        <v>1</v>
      </c>
    </row>
    <row r="605" spans="1:8" hidden="1" x14ac:dyDescent="0.25">
      <c r="A605" s="3" t="s">
        <v>63</v>
      </c>
      <c r="B605" s="2">
        <v>39967.674305555556</v>
      </c>
      <c r="C605" s="3" t="s">
        <v>33</v>
      </c>
      <c r="D605" s="3" t="s">
        <v>135</v>
      </c>
      <c r="E605" s="3">
        <v>0</v>
      </c>
      <c r="F605" s="3" t="s">
        <v>59</v>
      </c>
      <c r="G605">
        <f>IF(COUNTIFS((WeatherIncidents!$B$3:'WeatherIncidents'!$B$26),"&lt;="&amp;B605,WeatherIncidents!$C$3:'WeatherIncidents'!$C$26,"&gt;="&amp;B605)&gt;0,1,0)</f>
        <v>0</v>
      </c>
      <c r="H605">
        <f t="shared" si="10"/>
        <v>1</v>
      </c>
    </row>
    <row r="606" spans="1:8" x14ac:dyDescent="0.25">
      <c r="A606" s="3" t="s">
        <v>63</v>
      </c>
      <c r="B606" s="2">
        <v>39967.690972222219</v>
      </c>
      <c r="C606" s="3" t="s">
        <v>33</v>
      </c>
      <c r="D606" s="3" t="s">
        <v>135</v>
      </c>
      <c r="E606" s="3">
        <v>0</v>
      </c>
      <c r="F606" s="3" t="s">
        <v>64</v>
      </c>
      <c r="G606">
        <f>IF(COUNTIFS((WeatherIncidents!$B$3:'WeatherIncidents'!$B$26),"&lt;="&amp;B606,WeatherIncidents!$C$3:'WeatherIncidents'!$C$26,"&gt;="&amp;B606)&gt;0,1,0)</f>
        <v>0</v>
      </c>
      <c r="H606">
        <f t="shared" si="10"/>
        <v>0</v>
      </c>
    </row>
    <row r="607" spans="1:8" hidden="1" x14ac:dyDescent="0.25">
      <c r="A607" s="3" t="s">
        <v>63</v>
      </c>
      <c r="B607" s="2">
        <v>39967.690972222219</v>
      </c>
      <c r="C607" s="3" t="s">
        <v>33</v>
      </c>
      <c r="D607" s="3" t="s">
        <v>135</v>
      </c>
      <c r="E607" s="3">
        <v>0</v>
      </c>
      <c r="F607" s="3" t="s">
        <v>59</v>
      </c>
      <c r="G607">
        <f>IF(COUNTIFS((WeatherIncidents!$B$3:'WeatherIncidents'!$B$26),"&lt;="&amp;B607,WeatherIncidents!$C$3:'WeatherIncidents'!$C$26,"&gt;="&amp;B607)&gt;0,1,0)</f>
        <v>0</v>
      </c>
      <c r="H607">
        <f t="shared" si="10"/>
        <v>1</v>
      </c>
    </row>
    <row r="608" spans="1:8" x14ac:dyDescent="0.25">
      <c r="A608" s="3" t="s">
        <v>63</v>
      </c>
      <c r="B608" s="2">
        <v>39967.816666666666</v>
      </c>
      <c r="C608" s="3" t="s">
        <v>33</v>
      </c>
      <c r="D608" s="3" t="s">
        <v>135</v>
      </c>
      <c r="E608" s="3">
        <v>0</v>
      </c>
      <c r="F608" s="3" t="s">
        <v>64</v>
      </c>
      <c r="G608">
        <f>IF(COUNTIFS((WeatherIncidents!$B$3:'WeatherIncidents'!$B$26),"&lt;="&amp;B608,WeatherIncidents!$C$3:'WeatherIncidents'!$C$26,"&gt;="&amp;B608)&gt;0,1,0)</f>
        <v>0</v>
      </c>
      <c r="H608">
        <f t="shared" si="10"/>
        <v>0</v>
      </c>
    </row>
    <row r="609" spans="1:8" hidden="1" x14ac:dyDescent="0.25">
      <c r="A609" s="3" t="s">
        <v>63</v>
      </c>
      <c r="B609" s="2">
        <v>39967.816666666666</v>
      </c>
      <c r="C609" s="3" t="s">
        <v>33</v>
      </c>
      <c r="D609" s="3" t="s">
        <v>135</v>
      </c>
      <c r="E609" s="3">
        <v>0</v>
      </c>
      <c r="F609" s="3" t="s">
        <v>59</v>
      </c>
      <c r="G609">
        <f>IF(COUNTIFS((WeatherIncidents!$B$3:'WeatherIncidents'!$B$26),"&lt;="&amp;B609,WeatherIncidents!$C$3:'WeatherIncidents'!$C$26,"&gt;="&amp;B609)&gt;0,1,0)</f>
        <v>0</v>
      </c>
      <c r="H609">
        <f t="shared" si="10"/>
        <v>1</v>
      </c>
    </row>
    <row r="610" spans="1:8" x14ac:dyDescent="0.25">
      <c r="A610" s="3" t="s">
        <v>63</v>
      </c>
      <c r="B610" s="2">
        <v>40425.588194444441</v>
      </c>
      <c r="C610" s="3" t="s">
        <v>7</v>
      </c>
      <c r="D610" s="3" t="s">
        <v>16</v>
      </c>
      <c r="E610" s="3">
        <v>0</v>
      </c>
      <c r="F610" s="3" t="s">
        <v>64</v>
      </c>
      <c r="G610">
        <f>IF(COUNTIFS((WeatherIncidents!$B$3:'WeatherIncidents'!$B$26),"&lt;="&amp;B610,WeatherIncidents!$C$3:'WeatherIncidents'!$C$26,"&gt;="&amp;B610)&gt;0,1,0)</f>
        <v>0</v>
      </c>
      <c r="H610">
        <f t="shared" si="10"/>
        <v>0</v>
      </c>
    </row>
    <row r="611" spans="1:8" hidden="1" x14ac:dyDescent="0.25">
      <c r="A611" s="3" t="s">
        <v>63</v>
      </c>
      <c r="B611" s="2">
        <v>40425.588194444441</v>
      </c>
      <c r="C611" s="3" t="s">
        <v>7</v>
      </c>
      <c r="D611" s="3" t="s">
        <v>16</v>
      </c>
      <c r="E611" s="3">
        <v>0</v>
      </c>
      <c r="F611" s="3" t="s">
        <v>59</v>
      </c>
      <c r="G611">
        <f>IF(COUNTIFS((WeatherIncidents!$B$3:'WeatherIncidents'!$B$26),"&lt;="&amp;B611,WeatherIncidents!$C$3:'WeatherIncidents'!$C$26,"&gt;="&amp;B611)&gt;0,1,0)</f>
        <v>0</v>
      </c>
      <c r="H611">
        <f t="shared" si="10"/>
        <v>1</v>
      </c>
    </row>
    <row r="612" spans="1:8" x14ac:dyDescent="0.25">
      <c r="A612" s="3" t="s">
        <v>63</v>
      </c>
      <c r="B612" s="2">
        <v>40470.409722222219</v>
      </c>
      <c r="C612" s="3" t="s">
        <v>33</v>
      </c>
      <c r="D612" s="3" t="s">
        <v>135</v>
      </c>
      <c r="E612" s="3">
        <v>0</v>
      </c>
      <c r="F612" s="3" t="s">
        <v>64</v>
      </c>
      <c r="G612">
        <f>IF(COUNTIFS((WeatherIncidents!$B$3:'WeatherIncidents'!$B$26),"&lt;="&amp;B612,WeatherIncidents!$C$3:'WeatherIncidents'!$C$26,"&gt;="&amp;B612)&gt;0,1,0)</f>
        <v>0</v>
      </c>
      <c r="H612">
        <f t="shared" si="10"/>
        <v>0</v>
      </c>
    </row>
    <row r="613" spans="1:8" hidden="1" x14ac:dyDescent="0.25">
      <c r="A613" s="3" t="s">
        <v>63</v>
      </c>
      <c r="B613" s="2">
        <v>40470.409722222219</v>
      </c>
      <c r="C613" s="3" t="s">
        <v>33</v>
      </c>
      <c r="D613" s="3" t="s">
        <v>135</v>
      </c>
      <c r="E613" s="3">
        <v>0</v>
      </c>
      <c r="F613" s="3" t="s">
        <v>59</v>
      </c>
      <c r="G613">
        <f>IF(COUNTIFS((WeatherIncidents!$B$3:'WeatherIncidents'!$B$26),"&lt;="&amp;B613,WeatherIncidents!$C$3:'WeatherIncidents'!$C$26,"&gt;="&amp;B613)&gt;0,1,0)</f>
        <v>0</v>
      </c>
      <c r="H613">
        <f t="shared" si="10"/>
        <v>1</v>
      </c>
    </row>
    <row r="614" spans="1:8" x14ac:dyDescent="0.25">
      <c r="A614" s="3" t="s">
        <v>63</v>
      </c>
      <c r="B614" s="2">
        <v>40494.78402777778</v>
      </c>
      <c r="C614" s="3" t="s">
        <v>7</v>
      </c>
      <c r="D614" s="3" t="s">
        <v>81</v>
      </c>
      <c r="E614" s="3">
        <v>0</v>
      </c>
      <c r="F614" s="3" t="s">
        <v>64</v>
      </c>
      <c r="G614">
        <f>IF(COUNTIFS((WeatherIncidents!$B$3:'WeatherIncidents'!$B$26),"&lt;="&amp;B614,WeatherIncidents!$C$3:'WeatherIncidents'!$C$26,"&gt;="&amp;B614)&gt;0,1,0)</f>
        <v>0</v>
      </c>
      <c r="H614">
        <f t="shared" si="10"/>
        <v>0</v>
      </c>
    </row>
    <row r="615" spans="1:8" hidden="1" x14ac:dyDescent="0.25">
      <c r="A615" s="3" t="s">
        <v>63</v>
      </c>
      <c r="B615" s="2">
        <v>40494.78402777778</v>
      </c>
      <c r="C615" s="3" t="s">
        <v>7</v>
      </c>
      <c r="D615" s="3" t="s">
        <v>81</v>
      </c>
      <c r="E615" s="3">
        <v>0</v>
      </c>
      <c r="F615" s="3" t="s">
        <v>59</v>
      </c>
      <c r="G615">
        <f>IF(COUNTIFS((WeatherIncidents!$B$3:'WeatherIncidents'!$B$26),"&lt;="&amp;B615,WeatherIncidents!$C$3:'WeatherIncidents'!$C$26,"&gt;="&amp;B615)&gt;0,1,0)</f>
        <v>0</v>
      </c>
      <c r="H615">
        <f t="shared" si="10"/>
        <v>1</v>
      </c>
    </row>
    <row r="616" spans="1:8" x14ac:dyDescent="0.25">
      <c r="A616" s="3" t="s">
        <v>63</v>
      </c>
      <c r="B616" s="2">
        <v>40566.280555555553</v>
      </c>
      <c r="C616" s="3" t="s">
        <v>7</v>
      </c>
      <c r="D616" s="3" t="s">
        <v>16</v>
      </c>
      <c r="E616" s="3">
        <v>0</v>
      </c>
      <c r="F616" s="3" t="s">
        <v>64</v>
      </c>
      <c r="G616">
        <f>IF(COUNTIFS((WeatherIncidents!$B$3:'WeatherIncidents'!$B$26),"&lt;="&amp;B616,WeatherIncidents!$C$3:'WeatherIncidents'!$C$26,"&gt;="&amp;B616)&gt;0,1,0)</f>
        <v>1</v>
      </c>
      <c r="H616">
        <f t="shared" si="10"/>
        <v>0</v>
      </c>
    </row>
    <row r="617" spans="1:8" hidden="1" x14ac:dyDescent="0.25">
      <c r="A617" s="3" t="s">
        <v>63</v>
      </c>
      <c r="B617" s="2">
        <v>40566.280555555553</v>
      </c>
      <c r="C617" s="3" t="s">
        <v>7</v>
      </c>
      <c r="D617" s="3" t="s">
        <v>16</v>
      </c>
      <c r="E617" s="3">
        <v>0</v>
      </c>
      <c r="F617" s="3" t="s">
        <v>59</v>
      </c>
      <c r="G617">
        <f>IF(COUNTIFS((WeatherIncidents!$B$3:'WeatherIncidents'!$B$26),"&lt;="&amp;B617,WeatherIncidents!$C$3:'WeatherIncidents'!$C$26,"&gt;="&amp;B617)&gt;0,1,0)</f>
        <v>1</v>
      </c>
      <c r="H617">
        <f t="shared" si="10"/>
        <v>1</v>
      </c>
    </row>
    <row r="618" spans="1:8" x14ac:dyDescent="0.25">
      <c r="A618" s="3" t="s">
        <v>63</v>
      </c>
      <c r="B618" s="2">
        <v>40569.813194444447</v>
      </c>
      <c r="C618" s="3" t="s">
        <v>15</v>
      </c>
      <c r="D618" s="3" t="s">
        <v>15</v>
      </c>
      <c r="E618" s="3">
        <v>0</v>
      </c>
      <c r="F618" s="3" t="s">
        <v>64</v>
      </c>
      <c r="G618">
        <f>IF(COUNTIFS((WeatherIncidents!$B$3:'WeatherIncidents'!$B$26),"&lt;="&amp;B618,WeatherIncidents!$C$3:'WeatherIncidents'!$C$26,"&gt;="&amp;B618)&gt;0,1,0)</f>
        <v>0</v>
      </c>
      <c r="H618">
        <f t="shared" si="10"/>
        <v>0</v>
      </c>
    </row>
    <row r="619" spans="1:8" hidden="1" x14ac:dyDescent="0.25">
      <c r="A619" s="3" t="s">
        <v>63</v>
      </c>
      <c r="B619" s="2">
        <v>40569.813194444447</v>
      </c>
      <c r="C619" s="3" t="s">
        <v>15</v>
      </c>
      <c r="D619" s="3" t="s">
        <v>15</v>
      </c>
      <c r="E619" s="3">
        <v>0</v>
      </c>
      <c r="F619" s="3" t="s">
        <v>59</v>
      </c>
      <c r="G619">
        <f>IF(COUNTIFS((WeatherIncidents!$B$3:'WeatherIncidents'!$B$26),"&lt;="&amp;B619,WeatherIncidents!$C$3:'WeatherIncidents'!$C$26,"&gt;="&amp;B619)&gt;0,1,0)</f>
        <v>0</v>
      </c>
      <c r="H619">
        <f t="shared" si="10"/>
        <v>1</v>
      </c>
    </row>
    <row r="620" spans="1:8" x14ac:dyDescent="0.25">
      <c r="A620" s="3" t="s">
        <v>63</v>
      </c>
      <c r="B620" s="2">
        <v>40604.451388888891</v>
      </c>
      <c r="C620" s="3" t="s">
        <v>15</v>
      </c>
      <c r="D620" s="3" t="s">
        <v>15</v>
      </c>
      <c r="E620" s="3">
        <v>0</v>
      </c>
      <c r="F620" s="3" t="s">
        <v>64</v>
      </c>
      <c r="G620">
        <f>IF(COUNTIFS((WeatherIncidents!$B$3:'WeatherIncidents'!$B$26),"&lt;="&amp;B620,WeatherIncidents!$C$3:'WeatherIncidents'!$C$26,"&gt;="&amp;B620)&gt;0,1,0)</f>
        <v>0</v>
      </c>
      <c r="H620">
        <f t="shared" si="10"/>
        <v>0</v>
      </c>
    </row>
    <row r="621" spans="1:8" hidden="1" x14ac:dyDescent="0.25">
      <c r="A621" s="3" t="s">
        <v>63</v>
      </c>
      <c r="B621" s="2">
        <v>40604.451388888891</v>
      </c>
      <c r="C621" s="3" t="s">
        <v>15</v>
      </c>
      <c r="D621" s="3" t="s">
        <v>15</v>
      </c>
      <c r="E621" s="3">
        <v>0</v>
      </c>
      <c r="F621" s="3" t="s">
        <v>59</v>
      </c>
      <c r="G621">
        <f>IF(COUNTIFS((WeatherIncidents!$B$3:'WeatherIncidents'!$B$26),"&lt;="&amp;B621,WeatherIncidents!$C$3:'WeatherIncidents'!$C$26,"&gt;="&amp;B621)&gt;0,1,0)</f>
        <v>0</v>
      </c>
      <c r="H621">
        <f t="shared" si="10"/>
        <v>1</v>
      </c>
    </row>
    <row r="622" spans="1:8" x14ac:dyDescent="0.25">
      <c r="A622" s="3" t="s">
        <v>63</v>
      </c>
      <c r="B622" s="2">
        <v>40692.212500000001</v>
      </c>
      <c r="C622" s="3" t="s">
        <v>15</v>
      </c>
      <c r="D622" s="3" t="s">
        <v>15</v>
      </c>
      <c r="E622" s="3">
        <v>0</v>
      </c>
      <c r="F622" s="3" t="s">
        <v>64</v>
      </c>
      <c r="G622">
        <f>IF(COUNTIFS((WeatherIncidents!$B$3:'WeatherIncidents'!$B$26),"&lt;="&amp;B622,WeatherIncidents!$C$3:'WeatherIncidents'!$C$26,"&gt;="&amp;B622)&gt;0,1,0)</f>
        <v>0</v>
      </c>
      <c r="H622">
        <f t="shared" si="10"/>
        <v>0</v>
      </c>
    </row>
    <row r="623" spans="1:8" hidden="1" x14ac:dyDescent="0.25">
      <c r="A623" s="3" t="s">
        <v>63</v>
      </c>
      <c r="B623" s="2">
        <v>40692.212500000001</v>
      </c>
      <c r="C623" s="3" t="s">
        <v>15</v>
      </c>
      <c r="D623" s="3" t="s">
        <v>15</v>
      </c>
      <c r="E623" s="3">
        <v>0</v>
      </c>
      <c r="F623" s="3" t="s">
        <v>59</v>
      </c>
      <c r="G623">
        <f>IF(COUNTIFS((WeatherIncidents!$B$3:'WeatherIncidents'!$B$26),"&lt;="&amp;B623,WeatherIncidents!$C$3:'WeatherIncidents'!$C$26,"&gt;="&amp;B623)&gt;0,1,0)</f>
        <v>0</v>
      </c>
      <c r="H623">
        <f t="shared" si="10"/>
        <v>1</v>
      </c>
    </row>
    <row r="624" spans="1:8" x14ac:dyDescent="0.25">
      <c r="A624" s="3" t="s">
        <v>63</v>
      </c>
      <c r="B624" s="2">
        <v>40705.4375</v>
      </c>
      <c r="C624" s="3" t="s">
        <v>15</v>
      </c>
      <c r="D624" s="3" t="s">
        <v>15</v>
      </c>
      <c r="E624" s="3">
        <v>0</v>
      </c>
      <c r="F624" s="3" t="s">
        <v>64</v>
      </c>
      <c r="G624">
        <f>IF(COUNTIFS((WeatherIncidents!$B$3:'WeatherIncidents'!$B$26),"&lt;="&amp;B624,WeatherIncidents!$C$3:'WeatherIncidents'!$C$26,"&gt;="&amp;B624)&gt;0,1,0)</f>
        <v>0</v>
      </c>
      <c r="H624">
        <f t="shared" si="10"/>
        <v>0</v>
      </c>
    </row>
    <row r="625" spans="1:8" hidden="1" x14ac:dyDescent="0.25">
      <c r="A625" s="3" t="s">
        <v>63</v>
      </c>
      <c r="B625" s="2">
        <v>40705.4375</v>
      </c>
      <c r="C625" s="3" t="s">
        <v>15</v>
      </c>
      <c r="D625" s="3" t="s">
        <v>15</v>
      </c>
      <c r="E625" s="3">
        <v>0</v>
      </c>
      <c r="F625" s="3" t="s">
        <v>59</v>
      </c>
      <c r="G625">
        <f>IF(COUNTIFS((WeatherIncidents!$B$3:'WeatherIncidents'!$B$26),"&lt;="&amp;B625,WeatherIncidents!$C$3:'WeatherIncidents'!$C$26,"&gt;="&amp;B625)&gt;0,1,0)</f>
        <v>0</v>
      </c>
      <c r="H625">
        <f t="shared" si="10"/>
        <v>1</v>
      </c>
    </row>
    <row r="626" spans="1:8" x14ac:dyDescent="0.25">
      <c r="A626" s="3" t="s">
        <v>63</v>
      </c>
      <c r="B626" s="2">
        <v>40727.142361111109</v>
      </c>
      <c r="C626" s="3" t="s">
        <v>15</v>
      </c>
      <c r="D626" s="3" t="s">
        <v>15</v>
      </c>
      <c r="E626" s="3">
        <v>1</v>
      </c>
      <c r="F626" s="3" t="s">
        <v>64</v>
      </c>
      <c r="G626">
        <f>IF(COUNTIFS((WeatherIncidents!$B$3:'WeatherIncidents'!$B$26),"&lt;="&amp;B626,WeatherIncidents!$C$3:'WeatherIncidents'!$C$26,"&gt;="&amp;B626)&gt;0,1,0)</f>
        <v>0</v>
      </c>
      <c r="H626">
        <f t="shared" si="10"/>
        <v>0</v>
      </c>
    </row>
    <row r="627" spans="1:8" hidden="1" x14ac:dyDescent="0.25">
      <c r="A627" s="3" t="s">
        <v>63</v>
      </c>
      <c r="B627" s="2">
        <v>40727.142361111109</v>
      </c>
      <c r="C627" s="3" t="s">
        <v>15</v>
      </c>
      <c r="D627" s="3" t="s">
        <v>15</v>
      </c>
      <c r="E627" s="3">
        <v>1</v>
      </c>
      <c r="F627" s="3" t="s">
        <v>59</v>
      </c>
      <c r="G627">
        <f>IF(COUNTIFS((WeatherIncidents!$B$3:'WeatherIncidents'!$B$26),"&lt;="&amp;B627,WeatherIncidents!$C$3:'WeatherIncidents'!$C$26,"&gt;="&amp;B627)&gt;0,1,0)</f>
        <v>0</v>
      </c>
      <c r="H627">
        <f t="shared" si="10"/>
        <v>1</v>
      </c>
    </row>
    <row r="628" spans="1:8" x14ac:dyDescent="0.25">
      <c r="A628" s="3" t="s">
        <v>63</v>
      </c>
      <c r="B628" s="2">
        <v>40988.150694444441</v>
      </c>
      <c r="C628" s="3" t="s">
        <v>7</v>
      </c>
      <c r="D628" s="3" t="s">
        <v>8</v>
      </c>
      <c r="E628" s="3">
        <v>0</v>
      </c>
      <c r="F628" s="3" t="s">
        <v>64</v>
      </c>
      <c r="G628">
        <f>IF(COUNTIFS((WeatherIncidents!$B$3:'WeatherIncidents'!$B$26),"&lt;="&amp;B628,WeatherIncidents!$C$3:'WeatherIncidents'!$C$26,"&gt;="&amp;B628)&gt;0,1,0)</f>
        <v>0</v>
      </c>
      <c r="H628">
        <f t="shared" si="10"/>
        <v>0</v>
      </c>
    </row>
    <row r="629" spans="1:8" hidden="1" x14ac:dyDescent="0.25">
      <c r="A629" s="3" t="s">
        <v>63</v>
      </c>
      <c r="B629" s="2">
        <v>40988.150694444441</v>
      </c>
      <c r="C629" s="3" t="s">
        <v>7</v>
      </c>
      <c r="D629" s="3" t="s">
        <v>8</v>
      </c>
      <c r="E629" s="3">
        <v>0</v>
      </c>
      <c r="F629" s="3" t="s">
        <v>59</v>
      </c>
      <c r="G629">
        <f>IF(COUNTIFS((WeatherIncidents!$B$3:'WeatherIncidents'!$B$26),"&lt;="&amp;B629,WeatherIncidents!$C$3:'WeatherIncidents'!$C$26,"&gt;="&amp;B629)&gt;0,1,0)</f>
        <v>0</v>
      </c>
      <c r="H629">
        <f t="shared" si="10"/>
        <v>1</v>
      </c>
    </row>
    <row r="630" spans="1:8" x14ac:dyDescent="0.25">
      <c r="A630" s="3" t="s">
        <v>63</v>
      </c>
      <c r="B630" s="2">
        <v>41018.30972222222</v>
      </c>
      <c r="C630" s="3" t="s">
        <v>15</v>
      </c>
      <c r="D630" s="3" t="s">
        <v>15</v>
      </c>
      <c r="E630" s="3">
        <v>0</v>
      </c>
      <c r="F630" s="3" t="s">
        <v>64</v>
      </c>
      <c r="G630">
        <f>IF(COUNTIFS((WeatherIncidents!$B$3:'WeatherIncidents'!$B$26),"&lt;="&amp;B630,WeatherIncidents!$C$3:'WeatherIncidents'!$C$26,"&gt;="&amp;B630)&gt;0,1,0)</f>
        <v>0</v>
      </c>
      <c r="H630">
        <f t="shared" si="10"/>
        <v>0</v>
      </c>
    </row>
    <row r="631" spans="1:8" hidden="1" x14ac:dyDescent="0.25">
      <c r="A631" s="3" t="s">
        <v>63</v>
      </c>
      <c r="B631" s="2">
        <v>41018.30972222222</v>
      </c>
      <c r="C631" s="3" t="s">
        <v>15</v>
      </c>
      <c r="D631" s="3" t="s">
        <v>15</v>
      </c>
      <c r="E631" s="3">
        <v>0</v>
      </c>
      <c r="F631" s="3" t="s">
        <v>59</v>
      </c>
      <c r="G631">
        <f>IF(COUNTIFS((WeatherIncidents!$B$3:'WeatherIncidents'!$B$26),"&lt;="&amp;B631,WeatherIncidents!$C$3:'WeatherIncidents'!$C$26,"&gt;="&amp;B631)&gt;0,1,0)</f>
        <v>0</v>
      </c>
      <c r="H631">
        <f t="shared" si="10"/>
        <v>1</v>
      </c>
    </row>
    <row r="632" spans="1:8" x14ac:dyDescent="0.25">
      <c r="A632" s="3" t="s">
        <v>63</v>
      </c>
      <c r="B632" s="2">
        <v>41282.500694444447</v>
      </c>
      <c r="C632" s="3" t="s">
        <v>7</v>
      </c>
      <c r="D632" s="3" t="s">
        <v>81</v>
      </c>
      <c r="E632" s="3">
        <v>0</v>
      </c>
      <c r="F632" s="3" t="s">
        <v>64</v>
      </c>
      <c r="G632">
        <f>IF(COUNTIFS((WeatherIncidents!$B$3:'WeatherIncidents'!$B$26),"&lt;="&amp;B632,WeatherIncidents!$C$3:'WeatherIncidents'!$C$26,"&gt;="&amp;B632)&gt;0,1,0)</f>
        <v>0</v>
      </c>
      <c r="H632">
        <f t="shared" si="10"/>
        <v>0</v>
      </c>
    </row>
    <row r="633" spans="1:8" hidden="1" x14ac:dyDescent="0.25">
      <c r="A633" s="3" t="s">
        <v>63</v>
      </c>
      <c r="B633" s="2">
        <v>41282.500694444447</v>
      </c>
      <c r="C633" s="3" t="s">
        <v>7</v>
      </c>
      <c r="D633" s="3" t="s">
        <v>81</v>
      </c>
      <c r="E633" s="3">
        <v>0</v>
      </c>
      <c r="F633" s="3" t="s">
        <v>59</v>
      </c>
      <c r="G633">
        <f>IF(COUNTIFS((WeatherIncidents!$B$3:'WeatherIncidents'!$B$26),"&lt;="&amp;B633,WeatherIncidents!$C$3:'WeatherIncidents'!$C$26,"&gt;="&amp;B633)&gt;0,1,0)</f>
        <v>0</v>
      </c>
      <c r="H633">
        <f t="shared" si="10"/>
        <v>1</v>
      </c>
    </row>
    <row r="634" spans="1:8" x14ac:dyDescent="0.25">
      <c r="A634" s="3" t="s">
        <v>63</v>
      </c>
      <c r="B634" s="2">
        <v>41287.326388888891</v>
      </c>
      <c r="C634" s="3" t="s">
        <v>7</v>
      </c>
      <c r="D634" s="3" t="s">
        <v>16</v>
      </c>
      <c r="E634" s="3">
        <v>0</v>
      </c>
      <c r="F634" s="3" t="s">
        <v>64</v>
      </c>
      <c r="G634">
        <f>IF(COUNTIFS((WeatherIncidents!$B$3:'WeatherIncidents'!$B$26),"&lt;="&amp;B634,WeatherIncidents!$C$3:'WeatherIncidents'!$C$26,"&gt;="&amp;B634)&gt;0,1,0)</f>
        <v>0</v>
      </c>
      <c r="H634">
        <f t="shared" si="10"/>
        <v>0</v>
      </c>
    </row>
    <row r="635" spans="1:8" hidden="1" x14ac:dyDescent="0.25">
      <c r="A635" s="3" t="s">
        <v>63</v>
      </c>
      <c r="B635" s="2">
        <v>41287.326388888891</v>
      </c>
      <c r="C635" s="3" t="s">
        <v>7</v>
      </c>
      <c r="D635" s="3" t="s">
        <v>16</v>
      </c>
      <c r="E635" s="3">
        <v>0</v>
      </c>
      <c r="F635" s="3" t="s">
        <v>59</v>
      </c>
      <c r="G635">
        <f>IF(COUNTIFS((WeatherIncidents!$B$3:'WeatherIncidents'!$B$26),"&lt;="&amp;B635,WeatherIncidents!$C$3:'WeatherIncidents'!$C$26,"&gt;="&amp;B635)&gt;0,1,0)</f>
        <v>0</v>
      </c>
      <c r="H635">
        <f t="shared" si="10"/>
        <v>1</v>
      </c>
    </row>
    <row r="636" spans="1:8" x14ac:dyDescent="0.25">
      <c r="A636" s="3" t="s">
        <v>63</v>
      </c>
      <c r="B636" s="2">
        <v>41329.49722222222</v>
      </c>
      <c r="C636" s="3" t="s">
        <v>10</v>
      </c>
      <c r="D636" s="3" t="s">
        <v>118</v>
      </c>
      <c r="E636" s="3">
        <v>0</v>
      </c>
      <c r="F636" s="3" t="s">
        <v>64</v>
      </c>
      <c r="G636">
        <f>IF(COUNTIFS((WeatherIncidents!$B$3:'WeatherIncidents'!$B$26),"&lt;="&amp;B636,WeatherIncidents!$C$3:'WeatherIncidents'!$C$26,"&gt;="&amp;B636)&gt;0,1,0)</f>
        <v>0</v>
      </c>
      <c r="H636">
        <f t="shared" si="10"/>
        <v>0</v>
      </c>
    </row>
    <row r="637" spans="1:8" hidden="1" x14ac:dyDescent="0.25">
      <c r="A637" s="3" t="s">
        <v>63</v>
      </c>
      <c r="B637" s="2">
        <v>41329.49722222222</v>
      </c>
      <c r="C637" s="3" t="s">
        <v>10</v>
      </c>
      <c r="D637" s="3" t="s">
        <v>118</v>
      </c>
      <c r="E637" s="3">
        <v>0</v>
      </c>
      <c r="F637" s="3" t="s">
        <v>59</v>
      </c>
      <c r="G637">
        <f>IF(COUNTIFS((WeatherIncidents!$B$3:'WeatherIncidents'!$B$26),"&lt;="&amp;B637,WeatherIncidents!$C$3:'WeatherIncidents'!$C$26,"&gt;="&amp;B637)&gt;0,1,0)</f>
        <v>0</v>
      </c>
      <c r="H637">
        <f t="shared" si="10"/>
        <v>1</v>
      </c>
    </row>
    <row r="638" spans="1:8" x14ac:dyDescent="0.25">
      <c r="A638" s="3" t="s">
        <v>63</v>
      </c>
      <c r="B638" s="2">
        <v>41635.607638888891</v>
      </c>
      <c r="C638" s="3" t="s">
        <v>7</v>
      </c>
      <c r="D638" s="3" t="s">
        <v>136</v>
      </c>
      <c r="E638" s="3">
        <v>0</v>
      </c>
      <c r="F638" s="3" t="s">
        <v>64</v>
      </c>
      <c r="G638">
        <f>IF(COUNTIFS((WeatherIncidents!$B$3:'WeatherIncidents'!$B$26),"&lt;="&amp;B638,WeatherIncidents!$C$3:'WeatherIncidents'!$C$26,"&gt;="&amp;B638)&gt;0,1,0)</f>
        <v>0</v>
      </c>
      <c r="H638">
        <f t="shared" si="10"/>
        <v>0</v>
      </c>
    </row>
    <row r="639" spans="1:8" hidden="1" x14ac:dyDescent="0.25">
      <c r="A639" s="3" t="s">
        <v>63</v>
      </c>
      <c r="B639" s="2">
        <v>41635.607638888891</v>
      </c>
      <c r="C639" s="3" t="s">
        <v>7</v>
      </c>
      <c r="D639" s="3" t="s">
        <v>136</v>
      </c>
      <c r="E639" s="3">
        <v>0</v>
      </c>
      <c r="F639" s="3" t="s">
        <v>59</v>
      </c>
      <c r="G639">
        <f>IF(COUNTIFS((WeatherIncidents!$B$3:'WeatherIncidents'!$B$26),"&lt;="&amp;B639,WeatherIncidents!$C$3:'WeatherIncidents'!$C$26,"&gt;="&amp;B639)&gt;0,1,0)</f>
        <v>0</v>
      </c>
      <c r="H639">
        <f t="shared" si="10"/>
        <v>1</v>
      </c>
    </row>
    <row r="640" spans="1:8" x14ac:dyDescent="0.25">
      <c r="A640" s="3" t="s">
        <v>63</v>
      </c>
      <c r="B640" s="2">
        <v>41698.771527777775</v>
      </c>
      <c r="C640" s="3" t="s">
        <v>33</v>
      </c>
      <c r="D640" s="3" t="s">
        <v>135</v>
      </c>
      <c r="E640" s="3">
        <v>0</v>
      </c>
      <c r="F640" s="3" t="s">
        <v>64</v>
      </c>
      <c r="G640">
        <f>IF(COUNTIFS((WeatherIncidents!$B$3:'WeatherIncidents'!$B$26),"&lt;="&amp;B640,WeatherIncidents!$C$3:'WeatherIncidents'!$C$26,"&gt;="&amp;B640)&gt;0,1,0)</f>
        <v>0</v>
      </c>
      <c r="H640">
        <f t="shared" si="10"/>
        <v>0</v>
      </c>
    </row>
    <row r="641" spans="1:8" hidden="1" x14ac:dyDescent="0.25">
      <c r="A641" s="3" t="s">
        <v>63</v>
      </c>
      <c r="B641" s="2">
        <v>41698.771527777775</v>
      </c>
      <c r="C641" s="3" t="s">
        <v>33</v>
      </c>
      <c r="D641" s="3" t="s">
        <v>135</v>
      </c>
      <c r="E641" s="3">
        <v>0</v>
      </c>
      <c r="F641" s="3" t="s">
        <v>59</v>
      </c>
      <c r="G641">
        <f>IF(COUNTIFS((WeatherIncidents!$B$3:'WeatherIncidents'!$B$26),"&lt;="&amp;B641,WeatherIncidents!$C$3:'WeatherIncidents'!$C$26,"&gt;="&amp;B641)&gt;0,1,0)</f>
        <v>0</v>
      </c>
      <c r="H641">
        <f t="shared" si="10"/>
        <v>1</v>
      </c>
    </row>
    <row r="642" spans="1:8" x14ac:dyDescent="0.25">
      <c r="A642" s="3" t="s">
        <v>63</v>
      </c>
      <c r="B642" s="2">
        <v>41758.69027777778</v>
      </c>
      <c r="C642" s="3" t="s">
        <v>7</v>
      </c>
      <c r="D642" s="3" t="s">
        <v>8</v>
      </c>
      <c r="E642" s="3">
        <v>0</v>
      </c>
      <c r="F642" s="3" t="s">
        <v>64</v>
      </c>
      <c r="G642">
        <f>IF(COUNTIFS((WeatherIncidents!$B$3:'WeatherIncidents'!$B$26),"&lt;="&amp;B642,WeatherIncidents!$C$3:'WeatherIncidents'!$C$26,"&gt;="&amp;B642)&gt;0,1,0)</f>
        <v>0</v>
      </c>
      <c r="H642">
        <f t="shared" si="10"/>
        <v>0</v>
      </c>
    </row>
    <row r="643" spans="1:8" hidden="1" x14ac:dyDescent="0.25">
      <c r="A643" s="3" t="s">
        <v>63</v>
      </c>
      <c r="B643" s="2">
        <v>41758.69027777778</v>
      </c>
      <c r="C643" s="3" t="s">
        <v>7</v>
      </c>
      <c r="D643" s="3" t="s">
        <v>8</v>
      </c>
      <c r="E643" s="3">
        <v>0</v>
      </c>
      <c r="F643" s="3" t="s">
        <v>59</v>
      </c>
      <c r="G643">
        <f>IF(COUNTIFS((WeatherIncidents!$B$3:'WeatherIncidents'!$B$26),"&lt;="&amp;B643,WeatherIncidents!$C$3:'WeatherIncidents'!$C$26,"&gt;="&amp;B643)&gt;0,1,0)</f>
        <v>0</v>
      </c>
      <c r="H643">
        <f t="shared" ref="H643:H706" si="11">IF(ABS(B643-B642)&lt;0.015,1,0)</f>
        <v>1</v>
      </c>
    </row>
    <row r="644" spans="1:8" x14ac:dyDescent="0.25">
      <c r="A644" s="3" t="s">
        <v>63</v>
      </c>
      <c r="B644" s="2">
        <v>41759.34097222222</v>
      </c>
      <c r="C644" s="3" t="s">
        <v>15</v>
      </c>
      <c r="D644" s="3" t="s">
        <v>15</v>
      </c>
      <c r="E644" s="3">
        <v>0</v>
      </c>
      <c r="F644" s="3" t="s">
        <v>64</v>
      </c>
      <c r="G644">
        <f>IF(COUNTIFS((WeatherIncidents!$B$3:'WeatherIncidents'!$B$26),"&lt;="&amp;B644,WeatherIncidents!$C$3:'WeatherIncidents'!$C$26,"&gt;="&amp;B644)&gt;0,1,0)</f>
        <v>1</v>
      </c>
      <c r="H644">
        <f t="shared" si="11"/>
        <v>0</v>
      </c>
    </row>
    <row r="645" spans="1:8" hidden="1" x14ac:dyDescent="0.25">
      <c r="A645" s="3" t="s">
        <v>63</v>
      </c>
      <c r="B645" s="2">
        <v>41759.34097222222</v>
      </c>
      <c r="C645" s="3" t="s">
        <v>15</v>
      </c>
      <c r="D645" s="3" t="s">
        <v>15</v>
      </c>
      <c r="E645" s="3">
        <v>0</v>
      </c>
      <c r="F645" s="3" t="s">
        <v>59</v>
      </c>
      <c r="G645">
        <f>IF(COUNTIFS((WeatherIncidents!$B$3:'WeatherIncidents'!$B$26),"&lt;="&amp;B645,WeatherIncidents!$C$3:'WeatherIncidents'!$C$26,"&gt;="&amp;B645)&gt;0,1,0)</f>
        <v>1</v>
      </c>
      <c r="H645">
        <f t="shared" si="11"/>
        <v>1</v>
      </c>
    </row>
    <row r="646" spans="1:8" x14ac:dyDescent="0.25">
      <c r="A646" s="3" t="s">
        <v>63</v>
      </c>
      <c r="B646" s="2">
        <v>41759.472916666666</v>
      </c>
      <c r="C646" s="3" t="s">
        <v>7</v>
      </c>
      <c r="D646" s="3" t="s">
        <v>16</v>
      </c>
      <c r="E646" s="3">
        <v>0</v>
      </c>
      <c r="F646" s="3" t="s">
        <v>64</v>
      </c>
      <c r="G646">
        <f>IF(COUNTIFS((WeatherIncidents!$B$3:'WeatherIncidents'!$B$26),"&lt;="&amp;B646,WeatherIncidents!$C$3:'WeatherIncidents'!$C$26,"&gt;="&amp;B646)&gt;0,1,0)</f>
        <v>1</v>
      </c>
      <c r="H646">
        <f t="shared" si="11"/>
        <v>0</v>
      </c>
    </row>
    <row r="647" spans="1:8" hidden="1" x14ac:dyDescent="0.25">
      <c r="A647" s="3" t="s">
        <v>63</v>
      </c>
      <c r="B647" s="2">
        <v>41759.472916666666</v>
      </c>
      <c r="C647" s="3" t="s">
        <v>7</v>
      </c>
      <c r="D647" s="3" t="s">
        <v>16</v>
      </c>
      <c r="E647" s="3">
        <v>0</v>
      </c>
      <c r="F647" s="3" t="s">
        <v>59</v>
      </c>
      <c r="G647">
        <f>IF(COUNTIFS((WeatherIncidents!$B$3:'WeatherIncidents'!$B$26),"&lt;="&amp;B647,WeatherIncidents!$C$3:'WeatherIncidents'!$C$26,"&gt;="&amp;B647)&gt;0,1,0)</f>
        <v>1</v>
      </c>
      <c r="H647">
        <f t="shared" si="11"/>
        <v>1</v>
      </c>
    </row>
    <row r="648" spans="1:8" x14ac:dyDescent="0.25">
      <c r="A648" s="3" t="s">
        <v>63</v>
      </c>
      <c r="B648" s="2">
        <v>41773.529166666667</v>
      </c>
      <c r="C648" s="3" t="s">
        <v>33</v>
      </c>
      <c r="D648" s="3" t="s">
        <v>135</v>
      </c>
      <c r="E648" s="3">
        <v>0</v>
      </c>
      <c r="F648" s="3" t="s">
        <v>64</v>
      </c>
      <c r="G648">
        <f>IF(COUNTIFS((WeatherIncidents!$B$3:'WeatherIncidents'!$B$26),"&lt;="&amp;B648,WeatherIncidents!$C$3:'WeatherIncidents'!$C$26,"&gt;="&amp;B648)&gt;0,1,0)</f>
        <v>0</v>
      </c>
      <c r="H648">
        <f t="shared" si="11"/>
        <v>0</v>
      </c>
    </row>
    <row r="649" spans="1:8" hidden="1" x14ac:dyDescent="0.25">
      <c r="A649" s="3" t="s">
        <v>63</v>
      </c>
      <c r="B649" s="2">
        <v>41773.529166666667</v>
      </c>
      <c r="C649" s="3" t="s">
        <v>33</v>
      </c>
      <c r="D649" s="3" t="s">
        <v>135</v>
      </c>
      <c r="E649" s="3">
        <v>0</v>
      </c>
      <c r="F649" s="3" t="s">
        <v>59</v>
      </c>
      <c r="G649">
        <f>IF(COUNTIFS((WeatherIncidents!$B$3:'WeatherIncidents'!$B$26),"&lt;="&amp;B649,WeatherIncidents!$C$3:'WeatherIncidents'!$C$26,"&gt;="&amp;B649)&gt;0,1,0)</f>
        <v>0</v>
      </c>
      <c r="H649">
        <f t="shared" si="11"/>
        <v>1</v>
      </c>
    </row>
    <row r="650" spans="1:8" x14ac:dyDescent="0.25">
      <c r="A650" s="3" t="s">
        <v>63</v>
      </c>
      <c r="B650" s="2">
        <v>41841.662499999999</v>
      </c>
      <c r="C650" s="3" t="s">
        <v>15</v>
      </c>
      <c r="D650" s="3" t="s">
        <v>15</v>
      </c>
      <c r="E650" s="3">
        <v>0</v>
      </c>
      <c r="F650" s="3" t="s">
        <v>64</v>
      </c>
      <c r="G650">
        <f>IF(COUNTIFS((WeatherIncidents!$B$3:'WeatherIncidents'!$B$26),"&lt;="&amp;B650,WeatherIncidents!$C$3:'WeatherIncidents'!$C$26,"&gt;="&amp;B650)&gt;0,1,0)</f>
        <v>0</v>
      </c>
      <c r="H650">
        <f t="shared" si="11"/>
        <v>0</v>
      </c>
    </row>
    <row r="651" spans="1:8" hidden="1" x14ac:dyDescent="0.25">
      <c r="A651" s="3" t="s">
        <v>63</v>
      </c>
      <c r="B651" s="2">
        <v>41841.662499999999</v>
      </c>
      <c r="C651" s="3" t="s">
        <v>15</v>
      </c>
      <c r="D651" s="3" t="s">
        <v>15</v>
      </c>
      <c r="E651" s="3">
        <v>0</v>
      </c>
      <c r="F651" s="3" t="s">
        <v>59</v>
      </c>
      <c r="G651">
        <f>IF(COUNTIFS((WeatherIncidents!$B$3:'WeatherIncidents'!$B$26),"&lt;="&amp;B651,WeatherIncidents!$C$3:'WeatherIncidents'!$C$26,"&gt;="&amp;B651)&gt;0,1,0)</f>
        <v>0</v>
      </c>
      <c r="H651">
        <f t="shared" si="11"/>
        <v>1</v>
      </c>
    </row>
    <row r="652" spans="1:8" x14ac:dyDescent="0.25">
      <c r="A652" s="3" t="s">
        <v>63</v>
      </c>
      <c r="B652" s="2">
        <v>41993.52847222222</v>
      </c>
      <c r="C652" s="3" t="s">
        <v>7</v>
      </c>
      <c r="D652" s="3" t="s">
        <v>8</v>
      </c>
      <c r="E652" s="3">
        <v>0</v>
      </c>
      <c r="F652" s="3" t="s">
        <v>64</v>
      </c>
      <c r="G652">
        <f>IF(COUNTIFS((WeatherIncidents!$B$3:'WeatherIncidents'!$B$26),"&lt;="&amp;B652,WeatherIncidents!$C$3:'WeatherIncidents'!$C$26,"&gt;="&amp;B652)&gt;0,1,0)</f>
        <v>0</v>
      </c>
      <c r="H652">
        <f t="shared" si="11"/>
        <v>0</v>
      </c>
    </row>
    <row r="653" spans="1:8" hidden="1" x14ac:dyDescent="0.25">
      <c r="A653" s="3" t="s">
        <v>63</v>
      </c>
      <c r="B653" s="2">
        <v>41993.52847222222</v>
      </c>
      <c r="C653" s="3" t="s">
        <v>7</v>
      </c>
      <c r="D653" s="3" t="s">
        <v>8</v>
      </c>
      <c r="E653" s="3">
        <v>0</v>
      </c>
      <c r="F653" s="3" t="s">
        <v>59</v>
      </c>
      <c r="G653">
        <f>IF(COUNTIFS((WeatherIncidents!$B$3:'WeatherIncidents'!$B$26),"&lt;="&amp;B653,WeatherIncidents!$C$3:'WeatherIncidents'!$C$26,"&gt;="&amp;B653)&gt;0,1,0)</f>
        <v>0</v>
      </c>
      <c r="H653">
        <f t="shared" si="11"/>
        <v>1</v>
      </c>
    </row>
    <row r="654" spans="1:8" x14ac:dyDescent="0.25">
      <c r="A654" s="3" t="s">
        <v>63</v>
      </c>
      <c r="B654" s="2">
        <v>42028.186111111114</v>
      </c>
      <c r="C654" s="3" t="s">
        <v>7</v>
      </c>
      <c r="D654" s="3" t="s">
        <v>8</v>
      </c>
      <c r="E654" s="3">
        <v>0</v>
      </c>
      <c r="F654" s="3" t="s">
        <v>64</v>
      </c>
      <c r="G654">
        <f>IF(COUNTIFS((WeatherIncidents!$B$3:'WeatherIncidents'!$B$26),"&lt;="&amp;B654,WeatherIncidents!$C$3:'WeatherIncidents'!$C$26,"&gt;="&amp;B654)&gt;0,1,0)</f>
        <v>1</v>
      </c>
      <c r="H654">
        <f t="shared" si="11"/>
        <v>0</v>
      </c>
    </row>
    <row r="655" spans="1:8" hidden="1" x14ac:dyDescent="0.25">
      <c r="A655" s="3" t="s">
        <v>63</v>
      </c>
      <c r="B655" s="2">
        <v>42028.186111111114</v>
      </c>
      <c r="C655" s="3" t="s">
        <v>7</v>
      </c>
      <c r="D655" s="3" t="s">
        <v>8</v>
      </c>
      <c r="E655" s="3">
        <v>0</v>
      </c>
      <c r="F655" s="3" t="s">
        <v>59</v>
      </c>
      <c r="G655">
        <f>IF(COUNTIFS((WeatherIncidents!$B$3:'WeatherIncidents'!$B$26),"&lt;="&amp;B655,WeatherIncidents!$C$3:'WeatherIncidents'!$C$26,"&gt;="&amp;B655)&gt;0,1,0)</f>
        <v>1</v>
      </c>
      <c r="H655">
        <f t="shared" si="11"/>
        <v>1</v>
      </c>
    </row>
    <row r="656" spans="1:8" x14ac:dyDescent="0.25">
      <c r="A656" s="3" t="s">
        <v>63</v>
      </c>
      <c r="B656" s="2">
        <v>42028.294444444444</v>
      </c>
      <c r="C656" s="3" t="s">
        <v>7</v>
      </c>
      <c r="D656" s="3" t="s">
        <v>82</v>
      </c>
      <c r="E656" s="3">
        <v>0</v>
      </c>
      <c r="F656" s="3" t="s">
        <v>64</v>
      </c>
      <c r="G656">
        <f>IF(COUNTIFS((WeatherIncidents!$B$3:'WeatherIncidents'!$B$26),"&lt;="&amp;B656,WeatherIncidents!$C$3:'WeatherIncidents'!$C$26,"&gt;="&amp;B656)&gt;0,1,0)</f>
        <v>1</v>
      </c>
      <c r="H656">
        <f t="shared" si="11"/>
        <v>0</v>
      </c>
    </row>
    <row r="657" spans="1:8" hidden="1" x14ac:dyDescent="0.25">
      <c r="A657" s="3" t="s">
        <v>63</v>
      </c>
      <c r="B657" s="2">
        <v>42028.294444444444</v>
      </c>
      <c r="C657" s="3" t="s">
        <v>7</v>
      </c>
      <c r="D657" s="3" t="s">
        <v>82</v>
      </c>
      <c r="E657" s="3">
        <v>0</v>
      </c>
      <c r="F657" s="3" t="s">
        <v>59</v>
      </c>
      <c r="G657">
        <f>IF(COUNTIFS((WeatherIncidents!$B$3:'WeatherIncidents'!$B$26),"&lt;="&amp;B657,WeatherIncidents!$C$3:'WeatherIncidents'!$C$26,"&gt;="&amp;B657)&gt;0,1,0)</f>
        <v>1</v>
      </c>
      <c r="H657">
        <f t="shared" si="11"/>
        <v>1</v>
      </c>
    </row>
    <row r="658" spans="1:8" x14ac:dyDescent="0.25">
      <c r="A658" s="3" t="s">
        <v>63</v>
      </c>
      <c r="B658" s="2">
        <v>42028.393055555556</v>
      </c>
      <c r="C658" s="3" t="s">
        <v>15</v>
      </c>
      <c r="D658" s="3" t="s">
        <v>15</v>
      </c>
      <c r="E658" s="3">
        <v>0</v>
      </c>
      <c r="F658" s="3" t="s">
        <v>64</v>
      </c>
      <c r="G658">
        <f>IF(COUNTIFS((WeatherIncidents!$B$3:'WeatherIncidents'!$B$26),"&lt;="&amp;B658,WeatherIncidents!$C$3:'WeatherIncidents'!$C$26,"&gt;="&amp;B658)&gt;0,1,0)</f>
        <v>1</v>
      </c>
      <c r="H658">
        <f t="shared" si="11"/>
        <v>0</v>
      </c>
    </row>
    <row r="659" spans="1:8" hidden="1" x14ac:dyDescent="0.25">
      <c r="A659" s="3" t="s">
        <v>63</v>
      </c>
      <c r="B659" s="2">
        <v>42028.393055555556</v>
      </c>
      <c r="C659" s="3" t="s">
        <v>15</v>
      </c>
      <c r="D659" s="3" t="s">
        <v>15</v>
      </c>
      <c r="E659" s="3">
        <v>0</v>
      </c>
      <c r="F659" s="3" t="s">
        <v>59</v>
      </c>
      <c r="G659">
        <f>IF(COUNTIFS((WeatherIncidents!$B$3:'WeatherIncidents'!$B$26),"&lt;="&amp;B659,WeatherIncidents!$C$3:'WeatherIncidents'!$C$26,"&gt;="&amp;B659)&gt;0,1,0)</f>
        <v>1</v>
      </c>
      <c r="H659">
        <f t="shared" si="11"/>
        <v>1</v>
      </c>
    </row>
    <row r="660" spans="1:8" x14ac:dyDescent="0.25">
      <c r="A660" s="3" t="s">
        <v>63</v>
      </c>
      <c r="B660" s="2">
        <v>42028.599305555559</v>
      </c>
      <c r="C660" s="3" t="s">
        <v>7</v>
      </c>
      <c r="D660" s="3" t="s">
        <v>82</v>
      </c>
      <c r="E660" s="3">
        <v>0</v>
      </c>
      <c r="F660" s="3" t="s">
        <v>64</v>
      </c>
      <c r="G660">
        <f>IF(COUNTIFS((WeatherIncidents!$B$3:'WeatherIncidents'!$B$26),"&lt;="&amp;B660,WeatherIncidents!$C$3:'WeatherIncidents'!$C$26,"&gt;="&amp;B660)&gt;0,1,0)</f>
        <v>1</v>
      </c>
      <c r="H660">
        <f t="shared" si="11"/>
        <v>0</v>
      </c>
    </row>
    <row r="661" spans="1:8" hidden="1" x14ac:dyDescent="0.25">
      <c r="A661" s="3" t="s">
        <v>63</v>
      </c>
      <c r="B661" s="2">
        <v>42028.599305555559</v>
      </c>
      <c r="C661" s="3" t="s">
        <v>7</v>
      </c>
      <c r="D661" s="3" t="s">
        <v>82</v>
      </c>
      <c r="E661" s="3">
        <v>0</v>
      </c>
      <c r="F661" s="3" t="s">
        <v>59</v>
      </c>
      <c r="G661">
        <f>IF(COUNTIFS((WeatherIncidents!$B$3:'WeatherIncidents'!$B$26),"&lt;="&amp;B661,WeatherIncidents!$C$3:'WeatherIncidents'!$C$26,"&gt;="&amp;B661)&gt;0,1,0)</f>
        <v>1</v>
      </c>
      <c r="H661">
        <f t="shared" si="11"/>
        <v>1</v>
      </c>
    </row>
    <row r="662" spans="1:8" x14ac:dyDescent="0.25">
      <c r="A662" s="3" t="s">
        <v>65</v>
      </c>
      <c r="B662" s="2">
        <v>38362.700694444444</v>
      </c>
      <c r="C662" s="3" t="s">
        <v>33</v>
      </c>
      <c r="D662" s="3" t="s">
        <v>135</v>
      </c>
      <c r="E662" s="3">
        <v>0</v>
      </c>
      <c r="F662" s="3" t="s">
        <v>66</v>
      </c>
      <c r="G662">
        <f>IF(COUNTIFS((WeatherIncidents!$B$3:'WeatherIncidents'!$B$26),"&lt;="&amp;B662,WeatherIncidents!$C$3:'WeatherIncidents'!$C$26,"&gt;="&amp;B662)&gt;0,1,0)</f>
        <v>0</v>
      </c>
      <c r="H662">
        <f t="shared" si="11"/>
        <v>0</v>
      </c>
    </row>
    <row r="663" spans="1:8" x14ac:dyDescent="0.25">
      <c r="A663" s="3" t="s">
        <v>65</v>
      </c>
      <c r="B663" s="2">
        <v>38413.45416666667</v>
      </c>
      <c r="C663" s="3" t="s">
        <v>15</v>
      </c>
      <c r="D663" s="3" t="s">
        <v>15</v>
      </c>
      <c r="E663" s="3">
        <v>0</v>
      </c>
      <c r="F663" s="3" t="s">
        <v>66</v>
      </c>
      <c r="G663">
        <f>IF(COUNTIFS((WeatherIncidents!$B$3:'WeatherIncidents'!$B$26),"&lt;="&amp;B663,WeatherIncidents!$C$3:'WeatherIncidents'!$C$26,"&gt;="&amp;B663)&gt;0,1,0)</f>
        <v>0</v>
      </c>
      <c r="H663">
        <f t="shared" si="11"/>
        <v>0</v>
      </c>
    </row>
    <row r="664" spans="1:8" x14ac:dyDescent="0.25">
      <c r="A664" s="3" t="s">
        <v>65</v>
      </c>
      <c r="B664" s="2">
        <v>38537.334027777775</v>
      </c>
      <c r="C664" s="3" t="s">
        <v>15</v>
      </c>
      <c r="D664" s="3" t="s">
        <v>15</v>
      </c>
      <c r="E664" s="3">
        <v>1</v>
      </c>
      <c r="F664" s="3" t="s">
        <v>66</v>
      </c>
      <c r="G664">
        <f>IF(COUNTIFS((WeatherIncidents!$B$3:'WeatherIncidents'!$B$26),"&lt;="&amp;B664,WeatherIncidents!$C$3:'WeatherIncidents'!$C$26,"&gt;="&amp;B664)&gt;0,1,0)</f>
        <v>0</v>
      </c>
      <c r="H664">
        <f t="shared" si="11"/>
        <v>0</v>
      </c>
    </row>
    <row r="665" spans="1:8" x14ac:dyDescent="0.25">
      <c r="A665" s="3" t="s">
        <v>65</v>
      </c>
      <c r="B665" s="2">
        <v>38558.416666666664</v>
      </c>
      <c r="C665" s="3" t="s">
        <v>7</v>
      </c>
      <c r="D665" s="3" t="s">
        <v>136</v>
      </c>
      <c r="E665" s="3">
        <v>0</v>
      </c>
      <c r="F665" s="3" t="s">
        <v>66</v>
      </c>
      <c r="G665">
        <f>IF(COUNTIFS((WeatherIncidents!$B$3:'WeatherIncidents'!$B$26),"&lt;="&amp;B665,WeatherIncidents!$C$3:'WeatherIncidents'!$C$26,"&gt;="&amp;B665)&gt;0,1,0)</f>
        <v>0</v>
      </c>
      <c r="H665">
        <f t="shared" si="11"/>
        <v>0</v>
      </c>
    </row>
    <row r="666" spans="1:8" x14ac:dyDescent="0.25">
      <c r="A666" s="3" t="s">
        <v>65</v>
      </c>
      <c r="B666" s="2">
        <v>38560.336805555555</v>
      </c>
      <c r="C666" s="3" t="s">
        <v>15</v>
      </c>
      <c r="D666" s="3" t="s">
        <v>15</v>
      </c>
      <c r="E666" s="3">
        <v>0</v>
      </c>
      <c r="F666" s="3" t="s">
        <v>66</v>
      </c>
      <c r="G666">
        <f>IF(COUNTIFS((WeatherIncidents!$B$3:'WeatherIncidents'!$B$26),"&lt;="&amp;B666,WeatherIncidents!$C$3:'WeatherIncidents'!$C$26,"&gt;="&amp;B666)&gt;0,1,0)</f>
        <v>0</v>
      </c>
      <c r="H666">
        <f t="shared" si="11"/>
        <v>0</v>
      </c>
    </row>
    <row r="667" spans="1:8" x14ac:dyDescent="0.25">
      <c r="A667" s="3" t="s">
        <v>65</v>
      </c>
      <c r="B667" s="2">
        <v>38563.550000000003</v>
      </c>
      <c r="C667" s="3" t="s">
        <v>15</v>
      </c>
      <c r="D667" s="3" t="s">
        <v>15</v>
      </c>
      <c r="E667" s="3">
        <v>0</v>
      </c>
      <c r="F667" s="3" t="s">
        <v>66</v>
      </c>
      <c r="G667">
        <f>IF(COUNTIFS((WeatherIncidents!$B$3:'WeatherIncidents'!$B$26),"&lt;="&amp;B667,WeatherIncidents!$C$3:'WeatherIncidents'!$C$26,"&gt;="&amp;B667)&gt;0,1,0)</f>
        <v>0</v>
      </c>
      <c r="H667">
        <f t="shared" si="11"/>
        <v>0</v>
      </c>
    </row>
    <row r="668" spans="1:8" x14ac:dyDescent="0.25">
      <c r="A668" s="3" t="s">
        <v>65</v>
      </c>
      <c r="B668" s="2">
        <v>38575.754861111112</v>
      </c>
      <c r="C668" s="3" t="s">
        <v>7</v>
      </c>
      <c r="D668" s="3" t="s">
        <v>81</v>
      </c>
      <c r="E668" s="3">
        <v>0</v>
      </c>
      <c r="F668" s="3" t="s">
        <v>66</v>
      </c>
      <c r="G668">
        <f>IF(COUNTIFS((WeatherIncidents!$B$3:'WeatherIncidents'!$B$26),"&lt;="&amp;B668,WeatherIncidents!$C$3:'WeatherIncidents'!$C$26,"&gt;="&amp;B668)&gt;0,1,0)</f>
        <v>0</v>
      </c>
      <c r="H668">
        <f t="shared" si="11"/>
        <v>0</v>
      </c>
    </row>
    <row r="669" spans="1:8" x14ac:dyDescent="0.25">
      <c r="A669" s="3" t="s">
        <v>65</v>
      </c>
      <c r="B669" s="2">
        <v>38615.364583333336</v>
      </c>
      <c r="C669" s="3" t="s">
        <v>33</v>
      </c>
      <c r="D669" s="3" t="s">
        <v>135</v>
      </c>
      <c r="E669" s="3">
        <v>0</v>
      </c>
      <c r="F669" s="3" t="s">
        <v>66</v>
      </c>
      <c r="G669">
        <f>IF(COUNTIFS((WeatherIncidents!$B$3:'WeatherIncidents'!$B$26),"&lt;="&amp;B669,WeatherIncidents!$C$3:'WeatherIncidents'!$C$26,"&gt;="&amp;B669)&gt;0,1,0)</f>
        <v>0</v>
      </c>
      <c r="H669">
        <f t="shared" si="11"/>
        <v>0</v>
      </c>
    </row>
    <row r="670" spans="1:8" x14ac:dyDescent="0.25">
      <c r="A670" s="3" t="s">
        <v>65</v>
      </c>
      <c r="B670" s="2">
        <v>38615.438194444447</v>
      </c>
      <c r="C670" s="3" t="s">
        <v>33</v>
      </c>
      <c r="D670" s="3" t="s">
        <v>135</v>
      </c>
      <c r="E670" s="3">
        <v>0</v>
      </c>
      <c r="F670" s="3" t="s">
        <v>66</v>
      </c>
      <c r="G670">
        <f>IF(COUNTIFS((WeatherIncidents!$B$3:'WeatherIncidents'!$B$26),"&lt;="&amp;B670,WeatherIncidents!$C$3:'WeatherIncidents'!$C$26,"&gt;="&amp;B670)&gt;0,1,0)</f>
        <v>0</v>
      </c>
      <c r="H670">
        <f t="shared" si="11"/>
        <v>0</v>
      </c>
    </row>
    <row r="671" spans="1:8" x14ac:dyDescent="0.25">
      <c r="A671" s="3" t="s">
        <v>65</v>
      </c>
      <c r="B671" s="2">
        <v>38666.400000000001</v>
      </c>
      <c r="C671" s="3" t="s">
        <v>7</v>
      </c>
      <c r="D671" s="3" t="s">
        <v>81</v>
      </c>
      <c r="E671" s="3">
        <v>0</v>
      </c>
      <c r="F671" s="3" t="s">
        <v>66</v>
      </c>
      <c r="G671">
        <f>IF(COUNTIFS((WeatherIncidents!$B$3:'WeatherIncidents'!$B$26),"&lt;="&amp;B671,WeatherIncidents!$C$3:'WeatherIncidents'!$C$26,"&gt;="&amp;B671)&gt;0,1,0)</f>
        <v>0</v>
      </c>
      <c r="H671">
        <f t="shared" si="11"/>
        <v>0</v>
      </c>
    </row>
    <row r="672" spans="1:8" x14ac:dyDescent="0.25">
      <c r="A672" s="3" t="s">
        <v>65</v>
      </c>
      <c r="B672" s="2">
        <v>38903.767361111109</v>
      </c>
      <c r="C672" s="3" t="s">
        <v>15</v>
      </c>
      <c r="D672" s="3" t="s">
        <v>15</v>
      </c>
      <c r="E672" s="3">
        <v>1</v>
      </c>
      <c r="F672" s="3" t="s">
        <v>66</v>
      </c>
      <c r="G672">
        <f>IF(COUNTIFS((WeatherIncidents!$B$3:'WeatherIncidents'!$B$26),"&lt;="&amp;B672,WeatherIncidents!$C$3:'WeatherIncidents'!$C$26,"&gt;="&amp;B672)&gt;0,1,0)</f>
        <v>0</v>
      </c>
      <c r="H672">
        <f t="shared" si="11"/>
        <v>0</v>
      </c>
    </row>
    <row r="673" spans="1:8" x14ac:dyDescent="0.25">
      <c r="A673" s="3" t="s">
        <v>65</v>
      </c>
      <c r="B673" s="2">
        <v>38916.580555555556</v>
      </c>
      <c r="C673" s="3" t="s">
        <v>15</v>
      </c>
      <c r="D673" s="3" t="s">
        <v>15</v>
      </c>
      <c r="E673" s="3">
        <v>0</v>
      </c>
      <c r="F673" s="3" t="s">
        <v>66</v>
      </c>
      <c r="G673">
        <f>IF(COUNTIFS((WeatherIncidents!$B$3:'WeatherIncidents'!$B$26),"&lt;="&amp;B673,WeatherIncidents!$C$3:'WeatherIncidents'!$C$26,"&gt;="&amp;B673)&gt;0,1,0)</f>
        <v>0</v>
      </c>
      <c r="H673">
        <f t="shared" si="11"/>
        <v>0</v>
      </c>
    </row>
    <row r="674" spans="1:8" x14ac:dyDescent="0.25">
      <c r="A674" s="3" t="s">
        <v>65</v>
      </c>
      <c r="B674" s="2">
        <v>39051.263194444444</v>
      </c>
      <c r="C674" s="3" t="s">
        <v>33</v>
      </c>
      <c r="D674" s="3" t="s">
        <v>37</v>
      </c>
      <c r="E674" s="3">
        <v>0</v>
      </c>
      <c r="F674" s="3" t="s">
        <v>66</v>
      </c>
      <c r="G674">
        <f>IF(COUNTIFS((WeatherIncidents!$B$3:'WeatherIncidents'!$B$26),"&lt;="&amp;B674,WeatherIncidents!$C$3:'WeatherIncidents'!$C$26,"&gt;="&amp;B674)&gt;0,1,0)</f>
        <v>1</v>
      </c>
      <c r="H674">
        <f t="shared" si="11"/>
        <v>0</v>
      </c>
    </row>
    <row r="675" spans="1:8" x14ac:dyDescent="0.25">
      <c r="A675" s="3" t="s">
        <v>65</v>
      </c>
      <c r="B675" s="2">
        <v>39171.041666666664</v>
      </c>
      <c r="C675" s="3" t="s">
        <v>7</v>
      </c>
      <c r="D675" s="3" t="s">
        <v>81</v>
      </c>
      <c r="E675" s="3">
        <v>0</v>
      </c>
      <c r="F675" s="3" t="s">
        <v>66</v>
      </c>
      <c r="G675">
        <f>IF(COUNTIFS((WeatherIncidents!$B$3:'WeatherIncidents'!$B$26),"&lt;="&amp;B675,WeatherIncidents!$C$3:'WeatherIncidents'!$C$26,"&gt;="&amp;B675)&gt;0,1,0)</f>
        <v>0</v>
      </c>
      <c r="H675">
        <f t="shared" si="11"/>
        <v>0</v>
      </c>
    </row>
    <row r="676" spans="1:8" x14ac:dyDescent="0.25">
      <c r="A676" s="3" t="s">
        <v>65</v>
      </c>
      <c r="B676" s="2">
        <v>39246.833333333336</v>
      </c>
      <c r="C676" s="3" t="s">
        <v>7</v>
      </c>
      <c r="D676" s="3" t="s">
        <v>8</v>
      </c>
      <c r="E676" s="3">
        <v>0</v>
      </c>
      <c r="F676" s="3" t="s">
        <v>66</v>
      </c>
      <c r="G676">
        <f>IF(COUNTIFS((WeatherIncidents!$B$3:'WeatherIncidents'!$B$26),"&lt;="&amp;B676,WeatherIncidents!$C$3:'WeatherIncidents'!$C$26,"&gt;="&amp;B676)&gt;0,1,0)</f>
        <v>0</v>
      </c>
      <c r="H676">
        <f t="shared" si="11"/>
        <v>0</v>
      </c>
    </row>
    <row r="677" spans="1:8" x14ac:dyDescent="0.25">
      <c r="A677" s="3" t="s">
        <v>65</v>
      </c>
      <c r="B677" s="2">
        <v>39265.503472222219</v>
      </c>
      <c r="C677" s="3" t="s">
        <v>15</v>
      </c>
      <c r="D677" s="3" t="s">
        <v>15</v>
      </c>
      <c r="E677" s="3">
        <v>1</v>
      </c>
      <c r="F677" s="3" t="s">
        <v>66</v>
      </c>
      <c r="G677">
        <f>IF(COUNTIFS((WeatherIncidents!$B$3:'WeatherIncidents'!$B$26),"&lt;="&amp;B677,WeatherIncidents!$C$3:'WeatherIncidents'!$C$26,"&gt;="&amp;B677)&gt;0,1,0)</f>
        <v>0</v>
      </c>
      <c r="H677">
        <f t="shared" si="11"/>
        <v>0</v>
      </c>
    </row>
    <row r="678" spans="1:8" x14ac:dyDescent="0.25">
      <c r="A678" s="3" t="s">
        <v>65</v>
      </c>
      <c r="B678" s="2">
        <v>39377.229166666664</v>
      </c>
      <c r="C678" s="3" t="s">
        <v>33</v>
      </c>
      <c r="D678" s="3" t="s">
        <v>135</v>
      </c>
      <c r="E678" s="3">
        <v>0</v>
      </c>
      <c r="F678" s="3" t="s">
        <v>66</v>
      </c>
      <c r="G678">
        <f>IF(COUNTIFS((WeatherIncidents!$B$3:'WeatherIncidents'!$B$26),"&lt;="&amp;B678,WeatherIncidents!$C$3:'WeatherIncidents'!$C$26,"&gt;="&amp;B678)&gt;0,1,0)</f>
        <v>1</v>
      </c>
      <c r="H678">
        <f t="shared" si="11"/>
        <v>0</v>
      </c>
    </row>
    <row r="679" spans="1:8" x14ac:dyDescent="0.25">
      <c r="A679" s="3" t="s">
        <v>65</v>
      </c>
      <c r="B679" s="2">
        <v>39616.427083333336</v>
      </c>
      <c r="C679" s="3" t="s">
        <v>15</v>
      </c>
      <c r="D679" s="3" t="s">
        <v>15</v>
      </c>
      <c r="E679" s="3">
        <v>0</v>
      </c>
      <c r="F679" s="3" t="s">
        <v>66</v>
      </c>
      <c r="G679">
        <f>IF(COUNTIFS((WeatherIncidents!$B$3:'WeatherIncidents'!$B$26),"&lt;="&amp;B679,WeatherIncidents!$C$3:'WeatherIncidents'!$C$26,"&gt;="&amp;B679)&gt;0,1,0)</f>
        <v>0</v>
      </c>
      <c r="H679">
        <f t="shared" si="11"/>
        <v>0</v>
      </c>
    </row>
    <row r="680" spans="1:8" x14ac:dyDescent="0.25">
      <c r="A680" s="3" t="s">
        <v>65</v>
      </c>
      <c r="B680" s="2">
        <v>39623.30972222222</v>
      </c>
      <c r="C680" s="3" t="s">
        <v>15</v>
      </c>
      <c r="D680" s="3" t="s">
        <v>15</v>
      </c>
      <c r="E680" s="3">
        <v>0</v>
      </c>
      <c r="F680" s="3" t="s">
        <v>66</v>
      </c>
      <c r="G680">
        <f>IF(COUNTIFS((WeatherIncidents!$B$3:'WeatherIncidents'!$B$26),"&lt;="&amp;B680,WeatherIncidents!$C$3:'WeatherIncidents'!$C$26,"&gt;="&amp;B680)&gt;0,1,0)</f>
        <v>0</v>
      </c>
      <c r="H680">
        <f t="shared" si="11"/>
        <v>0</v>
      </c>
    </row>
    <row r="681" spans="1:8" x14ac:dyDescent="0.25">
      <c r="A681" s="3" t="s">
        <v>65</v>
      </c>
      <c r="B681" s="2">
        <v>40128.242361111108</v>
      </c>
      <c r="C681" s="3" t="s">
        <v>15</v>
      </c>
      <c r="D681" s="3" t="s">
        <v>15</v>
      </c>
      <c r="E681" s="3">
        <v>0</v>
      </c>
      <c r="F681" s="3" t="s">
        <v>66</v>
      </c>
      <c r="G681">
        <f>IF(COUNTIFS((WeatherIncidents!$B$3:'WeatherIncidents'!$B$26),"&lt;="&amp;B681,WeatherIncidents!$C$3:'WeatherIncidents'!$C$26,"&gt;="&amp;B681)&gt;0,1,0)</f>
        <v>0</v>
      </c>
      <c r="H681">
        <f t="shared" si="11"/>
        <v>0</v>
      </c>
    </row>
    <row r="682" spans="1:8" x14ac:dyDescent="0.25">
      <c r="A682" s="3" t="s">
        <v>65</v>
      </c>
      <c r="B682" s="2">
        <v>40199.324305555558</v>
      </c>
      <c r="C682" s="3" t="s">
        <v>33</v>
      </c>
      <c r="D682" s="3" t="s">
        <v>135</v>
      </c>
      <c r="E682" s="3">
        <v>0</v>
      </c>
      <c r="F682" s="3" t="s">
        <v>66</v>
      </c>
      <c r="G682">
        <f>IF(COUNTIFS((WeatherIncidents!$B$3:'WeatherIncidents'!$B$26),"&lt;="&amp;B682,WeatherIncidents!$C$3:'WeatherIncidents'!$C$26,"&gt;="&amp;B682)&gt;0,1,0)</f>
        <v>0</v>
      </c>
      <c r="H682">
        <f t="shared" si="11"/>
        <v>0</v>
      </c>
    </row>
    <row r="683" spans="1:8" x14ac:dyDescent="0.25">
      <c r="A683" s="3" t="s">
        <v>65</v>
      </c>
      <c r="B683" s="2">
        <v>40253.120138888888</v>
      </c>
      <c r="C683" s="3" t="s">
        <v>15</v>
      </c>
      <c r="D683" s="3" t="s">
        <v>15</v>
      </c>
      <c r="E683" s="3">
        <v>0</v>
      </c>
      <c r="F683" s="3" t="s">
        <v>66</v>
      </c>
      <c r="G683">
        <f>IF(COUNTIFS((WeatherIncidents!$B$3:'WeatherIncidents'!$B$26),"&lt;="&amp;B683,WeatherIncidents!$C$3:'WeatherIncidents'!$C$26,"&gt;="&amp;B683)&gt;0,1,0)</f>
        <v>0</v>
      </c>
      <c r="H683">
        <f t="shared" si="11"/>
        <v>0</v>
      </c>
    </row>
    <row r="684" spans="1:8" x14ac:dyDescent="0.25">
      <c r="A684" s="3" t="s">
        <v>65</v>
      </c>
      <c r="B684" s="2">
        <v>40342.606944444444</v>
      </c>
      <c r="C684" s="3" t="s">
        <v>15</v>
      </c>
      <c r="D684" s="3" t="s">
        <v>15</v>
      </c>
      <c r="E684" s="3">
        <v>0</v>
      </c>
      <c r="F684" s="3" t="s">
        <v>66</v>
      </c>
      <c r="G684">
        <f>IF(COUNTIFS((WeatherIncidents!$B$3:'WeatherIncidents'!$B$26),"&lt;="&amp;B684,WeatherIncidents!$C$3:'WeatherIncidents'!$C$26,"&gt;="&amp;B684)&gt;0,1,0)</f>
        <v>0</v>
      </c>
      <c r="H684">
        <f t="shared" si="11"/>
        <v>0</v>
      </c>
    </row>
    <row r="685" spans="1:8" x14ac:dyDescent="0.25">
      <c r="A685" s="3" t="s">
        <v>65</v>
      </c>
      <c r="B685" s="2">
        <v>40522.459027777775</v>
      </c>
      <c r="C685" s="3" t="s">
        <v>15</v>
      </c>
      <c r="D685" s="3" t="s">
        <v>15</v>
      </c>
      <c r="E685" s="3">
        <v>0</v>
      </c>
      <c r="F685" s="3" t="s">
        <v>66</v>
      </c>
      <c r="G685">
        <f>IF(COUNTIFS((WeatherIncidents!$B$3:'WeatherIncidents'!$B$26),"&lt;="&amp;B685,WeatherIncidents!$C$3:'WeatherIncidents'!$C$26,"&gt;="&amp;B685)&gt;0,1,0)</f>
        <v>0</v>
      </c>
      <c r="H685">
        <f t="shared" si="11"/>
        <v>0</v>
      </c>
    </row>
    <row r="686" spans="1:8" x14ac:dyDescent="0.25">
      <c r="A686" s="3" t="s">
        <v>65</v>
      </c>
      <c r="B686" s="2">
        <v>40534.280555555553</v>
      </c>
      <c r="C686" s="3" t="s">
        <v>33</v>
      </c>
      <c r="D686" s="3" t="s">
        <v>37</v>
      </c>
      <c r="E686" s="3">
        <v>0</v>
      </c>
      <c r="F686" s="3" t="s">
        <v>66</v>
      </c>
      <c r="G686">
        <f>IF(COUNTIFS((WeatherIncidents!$B$3:'WeatherIncidents'!$B$26),"&lt;="&amp;B686,WeatherIncidents!$C$3:'WeatherIncidents'!$C$26,"&gt;="&amp;B686)&gt;0,1,0)</f>
        <v>0</v>
      </c>
      <c r="H686">
        <f t="shared" si="11"/>
        <v>0</v>
      </c>
    </row>
    <row r="687" spans="1:8" x14ac:dyDescent="0.25">
      <c r="A687" s="3" t="s">
        <v>65</v>
      </c>
      <c r="B687" s="2">
        <v>40568.573611111111</v>
      </c>
      <c r="C687" s="3" t="s">
        <v>33</v>
      </c>
      <c r="D687" s="3" t="s">
        <v>135</v>
      </c>
      <c r="E687" s="3">
        <v>0</v>
      </c>
      <c r="F687" s="3" t="s">
        <v>66</v>
      </c>
      <c r="G687">
        <f>IF(COUNTIFS((WeatherIncidents!$B$3:'WeatherIncidents'!$B$26),"&lt;="&amp;B687,WeatherIncidents!$C$3:'WeatherIncidents'!$C$26,"&gt;="&amp;B687)&gt;0,1,0)</f>
        <v>0</v>
      </c>
      <c r="H687">
        <f t="shared" si="11"/>
        <v>0</v>
      </c>
    </row>
    <row r="688" spans="1:8" x14ac:dyDescent="0.25">
      <c r="A688" s="3" t="s">
        <v>65</v>
      </c>
      <c r="B688" s="2">
        <v>40576.258333333331</v>
      </c>
      <c r="C688" s="3" t="s">
        <v>33</v>
      </c>
      <c r="D688" s="3" t="s">
        <v>37</v>
      </c>
      <c r="E688" s="3">
        <v>0</v>
      </c>
      <c r="F688" s="3" t="s">
        <v>66</v>
      </c>
      <c r="G688">
        <f>IF(COUNTIFS((WeatherIncidents!$B$3:'WeatherIncidents'!$B$26),"&lt;="&amp;B688,WeatherIncidents!$C$3:'WeatherIncidents'!$C$26,"&gt;="&amp;B688)&gt;0,1,0)</f>
        <v>1</v>
      </c>
      <c r="H688">
        <f t="shared" si="11"/>
        <v>0</v>
      </c>
    </row>
    <row r="689" spans="1:8" x14ac:dyDescent="0.25">
      <c r="A689" s="3" t="s">
        <v>65</v>
      </c>
      <c r="B689" s="2">
        <v>40585.352777777778</v>
      </c>
      <c r="C689" s="3" t="s">
        <v>33</v>
      </c>
      <c r="D689" s="3" t="s">
        <v>135</v>
      </c>
      <c r="E689" s="3">
        <v>0</v>
      </c>
      <c r="F689" s="3" t="s">
        <v>66</v>
      </c>
      <c r="G689">
        <f>IF(COUNTIFS((WeatherIncidents!$B$3:'WeatherIncidents'!$B$26),"&lt;="&amp;B689,WeatherIncidents!$C$3:'WeatherIncidents'!$C$26,"&gt;="&amp;B689)&gt;0,1,0)</f>
        <v>0</v>
      </c>
      <c r="H689">
        <f t="shared" si="11"/>
        <v>0</v>
      </c>
    </row>
    <row r="690" spans="1:8" x14ac:dyDescent="0.25">
      <c r="A690" s="3" t="s">
        <v>65</v>
      </c>
      <c r="B690" s="2">
        <v>41099.333333333336</v>
      </c>
      <c r="C690" s="3" t="s">
        <v>15</v>
      </c>
      <c r="D690" s="3" t="s">
        <v>15</v>
      </c>
      <c r="E690" s="3">
        <v>1</v>
      </c>
      <c r="F690" s="3" t="s">
        <v>66</v>
      </c>
      <c r="G690">
        <f>IF(COUNTIFS((WeatherIncidents!$B$3:'WeatherIncidents'!$B$26),"&lt;="&amp;B690,WeatherIncidents!$C$3:'WeatherIncidents'!$C$26,"&gt;="&amp;B690)&gt;0,1,0)</f>
        <v>0</v>
      </c>
      <c r="H690">
        <f t="shared" si="11"/>
        <v>0</v>
      </c>
    </row>
    <row r="691" spans="1:8" x14ac:dyDescent="0.25">
      <c r="A691" s="3" t="s">
        <v>65</v>
      </c>
      <c r="B691" s="2">
        <v>41151.554861111108</v>
      </c>
      <c r="C691" s="3" t="s">
        <v>33</v>
      </c>
      <c r="D691" s="3" t="s">
        <v>135</v>
      </c>
      <c r="E691" s="3">
        <v>0</v>
      </c>
      <c r="F691" s="3" t="s">
        <v>66</v>
      </c>
      <c r="G691">
        <f>IF(COUNTIFS((WeatherIncidents!$B$3:'WeatherIncidents'!$B$26),"&lt;="&amp;B691,WeatherIncidents!$C$3:'WeatherIncidents'!$C$26,"&gt;="&amp;B691)&gt;0,1,0)</f>
        <v>0</v>
      </c>
      <c r="H691">
        <f t="shared" si="11"/>
        <v>0</v>
      </c>
    </row>
    <row r="692" spans="1:8" x14ac:dyDescent="0.25">
      <c r="A692" s="3" t="s">
        <v>65</v>
      </c>
      <c r="B692" s="2">
        <v>41332.750694444447</v>
      </c>
      <c r="C692" s="3" t="s">
        <v>33</v>
      </c>
      <c r="D692" s="3" t="s">
        <v>135</v>
      </c>
      <c r="E692" s="3">
        <v>0</v>
      </c>
      <c r="F692" s="3" t="s">
        <v>66</v>
      </c>
      <c r="G692">
        <f>IF(COUNTIFS((WeatherIncidents!$B$3:'WeatherIncidents'!$B$26),"&lt;="&amp;B692,WeatherIncidents!$C$3:'WeatherIncidents'!$C$26,"&gt;="&amp;B692)&gt;0,1,0)</f>
        <v>0</v>
      </c>
      <c r="H692">
        <f t="shared" si="11"/>
        <v>0</v>
      </c>
    </row>
    <row r="693" spans="1:8" x14ac:dyDescent="0.25">
      <c r="A693" s="3" t="s">
        <v>65</v>
      </c>
      <c r="B693" s="2">
        <v>41443.822222222225</v>
      </c>
      <c r="C693" s="3" t="s">
        <v>15</v>
      </c>
      <c r="D693" s="3" t="s">
        <v>15</v>
      </c>
      <c r="E693" s="3">
        <v>0</v>
      </c>
      <c r="F693" s="3" t="s">
        <v>66</v>
      </c>
      <c r="G693">
        <f>IF(COUNTIFS((WeatherIncidents!$B$3:'WeatherIncidents'!$B$26),"&lt;="&amp;B693,WeatherIncidents!$C$3:'WeatherIncidents'!$C$26,"&gt;="&amp;B693)&gt;0,1,0)</f>
        <v>0</v>
      </c>
      <c r="H693">
        <f t="shared" si="11"/>
        <v>0</v>
      </c>
    </row>
    <row r="694" spans="1:8" x14ac:dyDescent="0.25">
      <c r="A694" s="3" t="s">
        <v>65</v>
      </c>
      <c r="B694" s="2">
        <v>41617.533333333333</v>
      </c>
      <c r="C694" s="3" t="s">
        <v>15</v>
      </c>
      <c r="D694" s="3" t="s">
        <v>15</v>
      </c>
      <c r="E694" s="3">
        <v>0</v>
      </c>
      <c r="F694" s="3" t="s">
        <v>66</v>
      </c>
      <c r="G694">
        <f>IF(COUNTIFS((WeatherIncidents!$B$3:'WeatherIncidents'!$B$26),"&lt;="&amp;B694,WeatherIncidents!$C$3:'WeatherIncidents'!$C$26,"&gt;="&amp;B694)&gt;0,1,0)</f>
        <v>0</v>
      </c>
      <c r="H694">
        <f t="shared" si="11"/>
        <v>0</v>
      </c>
    </row>
    <row r="695" spans="1:8" x14ac:dyDescent="0.25">
      <c r="A695" s="3" t="s">
        <v>65</v>
      </c>
      <c r="B695" s="2">
        <v>41617.753472222219</v>
      </c>
      <c r="C695" s="3" t="s">
        <v>15</v>
      </c>
      <c r="D695" s="3" t="s">
        <v>15</v>
      </c>
      <c r="E695" s="3">
        <v>0</v>
      </c>
      <c r="F695" s="3" t="s">
        <v>66</v>
      </c>
      <c r="G695">
        <f>IF(COUNTIFS((WeatherIncidents!$B$3:'WeatherIncidents'!$B$26),"&lt;="&amp;B695,WeatherIncidents!$C$3:'WeatherIncidents'!$C$26,"&gt;="&amp;B695)&gt;0,1,0)</f>
        <v>0</v>
      </c>
      <c r="H695">
        <f t="shared" si="11"/>
        <v>0</v>
      </c>
    </row>
    <row r="696" spans="1:8" x14ac:dyDescent="0.25">
      <c r="A696" s="3" t="s">
        <v>65</v>
      </c>
      <c r="B696" s="2">
        <v>41772.287499999999</v>
      </c>
      <c r="C696" s="3" t="s">
        <v>33</v>
      </c>
      <c r="D696" s="3" t="s">
        <v>135</v>
      </c>
      <c r="E696" s="3">
        <v>0</v>
      </c>
      <c r="F696" s="3" t="s">
        <v>66</v>
      </c>
      <c r="G696">
        <f>IF(COUNTIFS((WeatherIncidents!$B$3:'WeatherIncidents'!$B$26),"&lt;="&amp;B696,WeatherIncidents!$C$3:'WeatherIncidents'!$C$26,"&gt;="&amp;B696)&gt;0,1,0)</f>
        <v>0</v>
      </c>
      <c r="H696">
        <f t="shared" si="11"/>
        <v>0</v>
      </c>
    </row>
    <row r="697" spans="1:8" x14ac:dyDescent="0.25">
      <c r="A697" s="3" t="s">
        <v>65</v>
      </c>
      <c r="B697" s="2">
        <v>41846.504861111112</v>
      </c>
      <c r="C697" s="3" t="s">
        <v>15</v>
      </c>
      <c r="D697" s="3" t="s">
        <v>15</v>
      </c>
      <c r="E697" s="3">
        <v>0</v>
      </c>
      <c r="F697" s="3" t="s">
        <v>66</v>
      </c>
      <c r="G697">
        <f>IF(COUNTIFS((WeatherIncidents!$B$3:'WeatherIncidents'!$B$26),"&lt;="&amp;B697,WeatherIncidents!$C$3:'WeatherIncidents'!$C$26,"&gt;="&amp;B697)&gt;0,1,0)</f>
        <v>0</v>
      </c>
      <c r="H697">
        <f t="shared" si="11"/>
        <v>0</v>
      </c>
    </row>
    <row r="698" spans="1:8" x14ac:dyDescent="0.25">
      <c r="A698" s="3" t="s">
        <v>65</v>
      </c>
      <c r="B698" s="2">
        <v>41968.15347222222</v>
      </c>
      <c r="C698" s="3" t="s">
        <v>15</v>
      </c>
      <c r="D698" s="3" t="s">
        <v>15</v>
      </c>
      <c r="E698" s="3">
        <v>0</v>
      </c>
      <c r="F698" s="3" t="s">
        <v>66</v>
      </c>
      <c r="G698">
        <f>IF(COUNTIFS((WeatherIncidents!$B$3:'WeatherIncidents'!$B$26),"&lt;="&amp;B698,WeatherIncidents!$C$3:'WeatherIncidents'!$C$26,"&gt;="&amp;B698)&gt;0,1,0)</f>
        <v>1</v>
      </c>
      <c r="H698">
        <f t="shared" si="11"/>
        <v>0</v>
      </c>
    </row>
    <row r="699" spans="1:8" x14ac:dyDescent="0.25">
      <c r="A699" s="3" t="s">
        <v>67</v>
      </c>
      <c r="B699" s="2">
        <v>38443.489583333336</v>
      </c>
      <c r="C699" s="3" t="s">
        <v>33</v>
      </c>
      <c r="D699" s="3" t="s">
        <v>135</v>
      </c>
      <c r="E699" s="3">
        <v>0</v>
      </c>
      <c r="F699" s="3" t="s">
        <v>66</v>
      </c>
      <c r="G699">
        <f>IF(COUNTIFS((WeatherIncidents!$B$3:'WeatherIncidents'!$B$26),"&lt;="&amp;B699,WeatherIncidents!$C$3:'WeatherIncidents'!$C$26,"&gt;="&amp;B699)&gt;0,1,0)</f>
        <v>1</v>
      </c>
      <c r="H699">
        <f t="shared" si="11"/>
        <v>0</v>
      </c>
    </row>
    <row r="700" spans="1:8" x14ac:dyDescent="0.25">
      <c r="A700" s="3" t="s">
        <v>67</v>
      </c>
      <c r="B700" s="2">
        <v>38451.022222222222</v>
      </c>
      <c r="C700" s="3" t="s">
        <v>33</v>
      </c>
      <c r="D700" s="3" t="s">
        <v>135</v>
      </c>
      <c r="E700" s="3">
        <v>0</v>
      </c>
      <c r="F700" s="3" t="s">
        <v>66</v>
      </c>
      <c r="G700">
        <f>IF(COUNTIFS((WeatherIncidents!$B$3:'WeatherIncidents'!$B$26),"&lt;="&amp;B700,WeatherIncidents!$C$3:'WeatherIncidents'!$C$26,"&gt;="&amp;B700)&gt;0,1,0)</f>
        <v>0</v>
      </c>
      <c r="H700">
        <f t="shared" si="11"/>
        <v>0</v>
      </c>
    </row>
    <row r="701" spans="1:8" x14ac:dyDescent="0.25">
      <c r="A701" s="3" t="s">
        <v>67</v>
      </c>
      <c r="B701" s="2">
        <v>38461.050000000003</v>
      </c>
      <c r="C701" s="3" t="s">
        <v>33</v>
      </c>
      <c r="D701" s="3" t="s">
        <v>135</v>
      </c>
      <c r="E701" s="3">
        <v>0</v>
      </c>
      <c r="F701" s="3" t="s">
        <v>66</v>
      </c>
      <c r="G701">
        <f>IF(COUNTIFS((WeatherIncidents!$B$3:'WeatherIncidents'!$B$26),"&lt;="&amp;B701,WeatherIncidents!$C$3:'WeatherIncidents'!$C$26,"&gt;="&amp;B701)&gt;0,1,0)</f>
        <v>0</v>
      </c>
      <c r="H701">
        <f t="shared" si="11"/>
        <v>0</v>
      </c>
    </row>
    <row r="702" spans="1:8" x14ac:dyDescent="0.25">
      <c r="A702" s="3" t="s">
        <v>67</v>
      </c>
      <c r="B702" s="2">
        <v>38506.070138888892</v>
      </c>
      <c r="C702" s="3" t="s">
        <v>15</v>
      </c>
      <c r="D702" s="3" t="s">
        <v>15</v>
      </c>
      <c r="E702" s="3">
        <v>0</v>
      </c>
      <c r="F702" s="3" t="s">
        <v>66</v>
      </c>
      <c r="G702">
        <f>IF(COUNTIFS((WeatherIncidents!$B$3:'WeatherIncidents'!$B$26),"&lt;="&amp;B702,WeatherIncidents!$C$3:'WeatherIncidents'!$C$26,"&gt;="&amp;B702)&gt;0,1,0)</f>
        <v>0</v>
      </c>
      <c r="H702">
        <f t="shared" si="11"/>
        <v>0</v>
      </c>
    </row>
    <row r="703" spans="1:8" x14ac:dyDescent="0.25">
      <c r="A703" s="3" t="s">
        <v>67</v>
      </c>
      <c r="B703" s="2">
        <v>38571.009722222225</v>
      </c>
      <c r="C703" s="3" t="s">
        <v>15</v>
      </c>
      <c r="D703" s="3" t="s">
        <v>15</v>
      </c>
      <c r="E703" s="3">
        <v>0</v>
      </c>
      <c r="F703" s="3" t="s">
        <v>66</v>
      </c>
      <c r="G703">
        <f>IF(COUNTIFS((WeatherIncidents!$B$3:'WeatherIncidents'!$B$26),"&lt;="&amp;B703,WeatherIncidents!$C$3:'WeatherIncidents'!$C$26,"&gt;="&amp;B703)&gt;0,1,0)</f>
        <v>0</v>
      </c>
      <c r="H703">
        <f t="shared" si="11"/>
        <v>0</v>
      </c>
    </row>
    <row r="704" spans="1:8" x14ac:dyDescent="0.25">
      <c r="A704" s="3" t="s">
        <v>67</v>
      </c>
      <c r="B704" s="2">
        <v>38614.974999999999</v>
      </c>
      <c r="C704" s="3" t="s">
        <v>33</v>
      </c>
      <c r="D704" s="3" t="s">
        <v>135</v>
      </c>
      <c r="E704" s="3">
        <v>0</v>
      </c>
      <c r="F704" s="3" t="s">
        <v>66</v>
      </c>
      <c r="G704">
        <f>IF(COUNTIFS((WeatherIncidents!$B$3:'WeatherIncidents'!$B$26),"&lt;="&amp;B704,WeatherIncidents!$C$3:'WeatherIncidents'!$C$26,"&gt;="&amp;B704)&gt;0,1,0)</f>
        <v>0</v>
      </c>
      <c r="H704">
        <f t="shared" si="11"/>
        <v>0</v>
      </c>
    </row>
    <row r="705" spans="1:8" x14ac:dyDescent="0.25">
      <c r="A705" s="3" t="s">
        <v>67</v>
      </c>
      <c r="B705" s="2">
        <v>38637.282638888886</v>
      </c>
      <c r="C705" s="3" t="s">
        <v>15</v>
      </c>
      <c r="D705" s="3" t="s">
        <v>15</v>
      </c>
      <c r="E705" s="3">
        <v>0</v>
      </c>
      <c r="F705" s="3" t="s">
        <v>66</v>
      </c>
      <c r="G705">
        <f>IF(COUNTIFS((WeatherIncidents!$B$3:'WeatherIncidents'!$B$26),"&lt;="&amp;B705,WeatherIncidents!$C$3:'WeatherIncidents'!$C$26,"&gt;="&amp;B705)&gt;0,1,0)</f>
        <v>0</v>
      </c>
      <c r="H705">
        <f t="shared" si="11"/>
        <v>0</v>
      </c>
    </row>
    <row r="706" spans="1:8" x14ac:dyDescent="0.25">
      <c r="A706" s="3" t="s">
        <v>67</v>
      </c>
      <c r="B706" s="2">
        <v>38689.381944444445</v>
      </c>
      <c r="C706" s="3" t="s">
        <v>15</v>
      </c>
      <c r="D706" s="3" t="s">
        <v>15</v>
      </c>
      <c r="E706" s="3">
        <v>0</v>
      </c>
      <c r="F706" s="3" t="s">
        <v>66</v>
      </c>
      <c r="G706">
        <f>IF(COUNTIFS((WeatherIncidents!$B$3:'WeatherIncidents'!$B$26),"&lt;="&amp;B706,WeatherIncidents!$C$3:'WeatherIncidents'!$C$26,"&gt;="&amp;B706)&gt;0,1,0)</f>
        <v>0</v>
      </c>
      <c r="H706">
        <f t="shared" si="11"/>
        <v>0</v>
      </c>
    </row>
    <row r="707" spans="1:8" x14ac:dyDescent="0.25">
      <c r="A707" s="3" t="s">
        <v>67</v>
      </c>
      <c r="B707" s="2">
        <v>38710.67291666667</v>
      </c>
      <c r="C707" s="3" t="s">
        <v>15</v>
      </c>
      <c r="D707" s="3" t="s">
        <v>15</v>
      </c>
      <c r="E707" s="3">
        <v>0</v>
      </c>
      <c r="F707" s="3" t="s">
        <v>66</v>
      </c>
      <c r="G707">
        <f>IF(COUNTIFS((WeatherIncidents!$B$3:'WeatherIncidents'!$B$26),"&lt;="&amp;B707,WeatherIncidents!$C$3:'WeatherIncidents'!$C$26,"&gt;="&amp;B707)&gt;0,1,0)</f>
        <v>0</v>
      </c>
      <c r="H707">
        <f t="shared" ref="H707:H770" si="12">IF(ABS(B707-B706)&lt;0.015,1,0)</f>
        <v>0</v>
      </c>
    </row>
    <row r="708" spans="1:8" x14ac:dyDescent="0.25">
      <c r="A708" s="3" t="s">
        <v>67</v>
      </c>
      <c r="B708" s="2">
        <v>38735.946527777778</v>
      </c>
      <c r="C708" s="3" t="s">
        <v>33</v>
      </c>
      <c r="D708" s="3" t="s">
        <v>37</v>
      </c>
      <c r="E708" s="3">
        <v>0</v>
      </c>
      <c r="F708" s="3" t="s">
        <v>66</v>
      </c>
      <c r="G708">
        <f>IF(COUNTIFS((WeatherIncidents!$B$3:'WeatherIncidents'!$B$26),"&lt;="&amp;B708,WeatherIncidents!$C$3:'WeatherIncidents'!$C$26,"&gt;="&amp;B708)&gt;0,1,0)</f>
        <v>0</v>
      </c>
      <c r="H708">
        <f t="shared" si="12"/>
        <v>0</v>
      </c>
    </row>
    <row r="709" spans="1:8" x14ac:dyDescent="0.25">
      <c r="A709" s="3" t="s">
        <v>67</v>
      </c>
      <c r="B709" s="2">
        <v>38736.193055555559</v>
      </c>
      <c r="C709" s="3" t="s">
        <v>33</v>
      </c>
      <c r="D709" s="3" t="s">
        <v>37</v>
      </c>
      <c r="E709" s="3">
        <v>0</v>
      </c>
      <c r="F709" s="3" t="s">
        <v>66</v>
      </c>
      <c r="G709">
        <f>IF(COUNTIFS((WeatherIncidents!$B$3:'WeatherIncidents'!$B$26),"&lt;="&amp;B709,WeatherIncidents!$C$3:'WeatherIncidents'!$C$26,"&gt;="&amp;B709)&gt;0,1,0)</f>
        <v>0</v>
      </c>
      <c r="H709">
        <f t="shared" si="12"/>
        <v>0</v>
      </c>
    </row>
    <row r="710" spans="1:8" x14ac:dyDescent="0.25">
      <c r="A710" s="3" t="s">
        <v>67</v>
      </c>
      <c r="B710" s="2">
        <v>38763.672222222223</v>
      </c>
      <c r="C710" s="3" t="s">
        <v>7</v>
      </c>
      <c r="D710" s="3" t="s">
        <v>16</v>
      </c>
      <c r="E710" s="3">
        <v>0</v>
      </c>
      <c r="F710" s="3" t="s">
        <v>66</v>
      </c>
      <c r="G710">
        <f>IF(COUNTIFS((WeatherIncidents!$B$3:'WeatherIncidents'!$B$26),"&lt;="&amp;B710,WeatherIncidents!$C$3:'WeatherIncidents'!$C$26,"&gt;="&amp;B710)&gt;0,1,0)</f>
        <v>0</v>
      </c>
      <c r="H710">
        <f t="shared" si="12"/>
        <v>0</v>
      </c>
    </row>
    <row r="711" spans="1:8" x14ac:dyDescent="0.25">
      <c r="A711" s="3" t="s">
        <v>67</v>
      </c>
      <c r="B711" s="2">
        <v>38788.366666666669</v>
      </c>
      <c r="C711" s="3" t="s">
        <v>33</v>
      </c>
      <c r="D711" s="3" t="s">
        <v>37</v>
      </c>
      <c r="E711" s="3">
        <v>0</v>
      </c>
      <c r="F711" s="3" t="s">
        <v>66</v>
      </c>
      <c r="G711">
        <f>IF(COUNTIFS((WeatherIncidents!$B$3:'WeatherIncidents'!$B$26),"&lt;="&amp;B711,WeatherIncidents!$C$3:'WeatherIncidents'!$C$26,"&gt;="&amp;B711)&gt;0,1,0)</f>
        <v>0</v>
      </c>
      <c r="H711">
        <f t="shared" si="12"/>
        <v>0</v>
      </c>
    </row>
    <row r="712" spans="1:8" x14ac:dyDescent="0.25">
      <c r="A712" s="3" t="s">
        <v>67</v>
      </c>
      <c r="B712" s="2">
        <v>38795.638194444444</v>
      </c>
      <c r="C712" s="3" t="s">
        <v>33</v>
      </c>
      <c r="D712" s="3" t="s">
        <v>37</v>
      </c>
      <c r="E712" s="3">
        <v>0</v>
      </c>
      <c r="F712" s="3" t="s">
        <v>66</v>
      </c>
      <c r="G712">
        <f>IF(COUNTIFS((WeatherIncidents!$B$3:'WeatherIncidents'!$B$26),"&lt;="&amp;B712,WeatherIncidents!$C$3:'WeatherIncidents'!$C$26,"&gt;="&amp;B712)&gt;0,1,0)</f>
        <v>0</v>
      </c>
      <c r="H712">
        <f t="shared" si="12"/>
        <v>0</v>
      </c>
    </row>
    <row r="713" spans="1:8" x14ac:dyDescent="0.25">
      <c r="A713" s="3" t="s">
        <v>67</v>
      </c>
      <c r="B713" s="2">
        <v>38918.629166666666</v>
      </c>
      <c r="C713" s="3" t="s">
        <v>15</v>
      </c>
      <c r="D713" s="3" t="s">
        <v>15</v>
      </c>
      <c r="E713" s="3">
        <v>0</v>
      </c>
      <c r="F713" s="3" t="s">
        <v>66</v>
      </c>
      <c r="G713">
        <f>IF(COUNTIFS((WeatherIncidents!$B$3:'WeatherIncidents'!$B$26),"&lt;="&amp;B713,WeatherIncidents!$C$3:'WeatherIncidents'!$C$26,"&gt;="&amp;B713)&gt;0,1,0)</f>
        <v>0</v>
      </c>
      <c r="H713">
        <f t="shared" si="12"/>
        <v>0</v>
      </c>
    </row>
    <row r="714" spans="1:8" x14ac:dyDescent="0.25">
      <c r="A714" s="3" t="s">
        <v>67</v>
      </c>
      <c r="B714" s="2">
        <v>38981.288888888892</v>
      </c>
      <c r="C714" s="3" t="s">
        <v>33</v>
      </c>
      <c r="D714" s="3" t="s">
        <v>37</v>
      </c>
      <c r="E714" s="3">
        <v>0</v>
      </c>
      <c r="F714" s="3" t="s">
        <v>66</v>
      </c>
      <c r="G714">
        <f>IF(COUNTIFS((WeatherIncidents!$B$3:'WeatherIncidents'!$B$26),"&lt;="&amp;B714,WeatherIncidents!$C$3:'WeatherIncidents'!$C$26,"&gt;="&amp;B714)&gt;0,1,0)</f>
        <v>0</v>
      </c>
      <c r="H714">
        <f t="shared" si="12"/>
        <v>0</v>
      </c>
    </row>
    <row r="715" spans="1:8" x14ac:dyDescent="0.25">
      <c r="A715" s="3" t="s">
        <v>67</v>
      </c>
      <c r="B715" s="2">
        <v>39018.447916666664</v>
      </c>
      <c r="C715" s="3" t="s">
        <v>15</v>
      </c>
      <c r="D715" s="3" t="s">
        <v>15</v>
      </c>
      <c r="E715" s="3">
        <v>0</v>
      </c>
      <c r="F715" s="3" t="s">
        <v>66</v>
      </c>
      <c r="G715">
        <f>IF(COUNTIFS((WeatherIncidents!$B$3:'WeatherIncidents'!$B$26),"&lt;="&amp;B715,WeatherIncidents!$C$3:'WeatherIncidents'!$C$26,"&gt;="&amp;B715)&gt;0,1,0)</f>
        <v>0</v>
      </c>
      <c r="H715">
        <f t="shared" si="12"/>
        <v>0</v>
      </c>
    </row>
    <row r="716" spans="1:8" x14ac:dyDescent="0.25">
      <c r="A716" s="3" t="s">
        <v>67</v>
      </c>
      <c r="B716" s="2">
        <v>39019.602083333331</v>
      </c>
      <c r="C716" s="3" t="s">
        <v>33</v>
      </c>
      <c r="D716" s="3" t="s">
        <v>135</v>
      </c>
      <c r="E716" s="3">
        <v>0</v>
      </c>
      <c r="F716" s="3" t="s">
        <v>66</v>
      </c>
      <c r="G716">
        <f>IF(COUNTIFS((WeatherIncidents!$B$3:'WeatherIncidents'!$B$26),"&lt;="&amp;B716,WeatherIncidents!$C$3:'WeatherIncidents'!$C$26,"&gt;="&amp;B716)&gt;0,1,0)</f>
        <v>0</v>
      </c>
      <c r="H716">
        <f t="shared" si="12"/>
        <v>0</v>
      </c>
    </row>
    <row r="717" spans="1:8" x14ac:dyDescent="0.25">
      <c r="A717" s="3" t="s">
        <v>67</v>
      </c>
      <c r="B717" s="2">
        <v>39048.359722222223</v>
      </c>
      <c r="C717" s="3" t="s">
        <v>33</v>
      </c>
      <c r="D717" s="3" t="s">
        <v>37</v>
      </c>
      <c r="E717" s="3">
        <v>0</v>
      </c>
      <c r="F717" s="3" t="s">
        <v>66</v>
      </c>
      <c r="G717">
        <f>IF(COUNTIFS((WeatherIncidents!$B$3:'WeatherIncidents'!$B$26),"&lt;="&amp;B717,WeatherIncidents!$C$3:'WeatherIncidents'!$C$26,"&gt;="&amp;B717)&gt;0,1,0)</f>
        <v>0</v>
      </c>
      <c r="H717">
        <f t="shared" si="12"/>
        <v>0</v>
      </c>
    </row>
    <row r="718" spans="1:8" x14ac:dyDescent="0.25">
      <c r="A718" s="3" t="s">
        <v>67</v>
      </c>
      <c r="B718" s="2">
        <v>39049.182638888888</v>
      </c>
      <c r="C718" s="3" t="s">
        <v>33</v>
      </c>
      <c r="D718" s="3" t="s">
        <v>37</v>
      </c>
      <c r="E718" s="3">
        <v>0</v>
      </c>
      <c r="F718" s="3" t="s">
        <v>66</v>
      </c>
      <c r="G718">
        <f>IF(COUNTIFS((WeatherIncidents!$B$3:'WeatherIncidents'!$B$26),"&lt;="&amp;B718,WeatherIncidents!$C$3:'WeatherIncidents'!$C$26,"&gt;="&amp;B718)&gt;0,1,0)</f>
        <v>0</v>
      </c>
      <c r="H718">
        <f t="shared" si="12"/>
        <v>0</v>
      </c>
    </row>
    <row r="719" spans="1:8" x14ac:dyDescent="0.25">
      <c r="A719" s="3" t="s">
        <v>67</v>
      </c>
      <c r="B719" s="2">
        <v>39143.573611111111</v>
      </c>
      <c r="C719" s="3" t="s">
        <v>7</v>
      </c>
      <c r="D719" s="3" t="s">
        <v>81</v>
      </c>
      <c r="E719" s="3">
        <v>0</v>
      </c>
      <c r="F719" s="3" t="s">
        <v>66</v>
      </c>
      <c r="G719">
        <f>IF(COUNTIFS((WeatherIncidents!$B$3:'WeatherIncidents'!$B$26),"&lt;="&amp;B719,WeatherIncidents!$C$3:'WeatherIncidents'!$C$26,"&gt;="&amp;B719)&gt;0,1,0)</f>
        <v>1</v>
      </c>
      <c r="H719">
        <f t="shared" si="12"/>
        <v>0</v>
      </c>
    </row>
    <row r="720" spans="1:8" x14ac:dyDescent="0.25">
      <c r="A720" s="3" t="s">
        <v>67</v>
      </c>
      <c r="B720" s="2">
        <v>39156.515972222223</v>
      </c>
      <c r="C720" s="3" t="s">
        <v>15</v>
      </c>
      <c r="D720" s="3" t="s">
        <v>15</v>
      </c>
      <c r="E720" s="3">
        <v>0</v>
      </c>
      <c r="F720" s="3" t="s">
        <v>66</v>
      </c>
      <c r="G720">
        <f>IF(COUNTIFS((WeatherIncidents!$B$3:'WeatherIncidents'!$B$26),"&lt;="&amp;B720,WeatherIncidents!$C$3:'WeatherIncidents'!$C$26,"&gt;="&amp;B720)&gt;0,1,0)</f>
        <v>0</v>
      </c>
      <c r="H720">
        <f t="shared" si="12"/>
        <v>0</v>
      </c>
    </row>
    <row r="721" spans="1:8" x14ac:dyDescent="0.25">
      <c r="A721" s="3" t="s">
        <v>67</v>
      </c>
      <c r="B721" s="2">
        <v>39360.213194444441</v>
      </c>
      <c r="C721" s="3" t="s">
        <v>33</v>
      </c>
      <c r="D721" s="3" t="s">
        <v>37</v>
      </c>
      <c r="E721" s="3">
        <v>0</v>
      </c>
      <c r="F721" s="3" t="s">
        <v>66</v>
      </c>
      <c r="G721">
        <f>IF(COUNTIFS((WeatherIncidents!$B$3:'WeatherIncidents'!$B$26),"&lt;="&amp;B721,WeatherIncidents!$C$3:'WeatherIncidents'!$C$26,"&gt;="&amp;B721)&gt;0,1,0)</f>
        <v>0</v>
      </c>
      <c r="H721">
        <f t="shared" si="12"/>
        <v>0</v>
      </c>
    </row>
    <row r="722" spans="1:8" x14ac:dyDescent="0.25">
      <c r="A722" s="3" t="s">
        <v>67</v>
      </c>
      <c r="B722" s="2">
        <v>39360.319444444445</v>
      </c>
      <c r="C722" s="3" t="s">
        <v>33</v>
      </c>
      <c r="D722" s="3" t="s">
        <v>37</v>
      </c>
      <c r="E722" s="3">
        <v>0</v>
      </c>
      <c r="F722" s="3" t="s">
        <v>66</v>
      </c>
      <c r="G722">
        <f>IF(COUNTIFS((WeatherIncidents!$B$3:'WeatherIncidents'!$B$26),"&lt;="&amp;B722,WeatherIncidents!$C$3:'WeatherIncidents'!$C$26,"&gt;="&amp;B722)&gt;0,1,0)</f>
        <v>0</v>
      </c>
      <c r="H722">
        <f t="shared" si="12"/>
        <v>0</v>
      </c>
    </row>
    <row r="723" spans="1:8" x14ac:dyDescent="0.25">
      <c r="A723" s="3" t="s">
        <v>67</v>
      </c>
      <c r="B723" s="2">
        <v>39417.275000000001</v>
      </c>
      <c r="C723" s="3" t="s">
        <v>7</v>
      </c>
      <c r="D723" s="3" t="s">
        <v>19</v>
      </c>
      <c r="E723" s="3">
        <v>0</v>
      </c>
      <c r="F723" s="3" t="s">
        <v>66</v>
      </c>
      <c r="G723">
        <f>IF(COUNTIFS((WeatherIncidents!$B$3:'WeatherIncidents'!$B$26),"&lt;="&amp;B723,WeatherIncidents!$C$3:'WeatherIncidents'!$C$26,"&gt;="&amp;B723)&gt;0,1,0)</f>
        <v>0</v>
      </c>
      <c r="H723">
        <f t="shared" si="12"/>
        <v>0</v>
      </c>
    </row>
    <row r="724" spans="1:8" x14ac:dyDescent="0.25">
      <c r="A724" s="3" t="s">
        <v>67</v>
      </c>
      <c r="B724" s="2">
        <v>39417.318749999999</v>
      </c>
      <c r="C724" s="3" t="s">
        <v>7</v>
      </c>
      <c r="D724" s="3" t="s">
        <v>19</v>
      </c>
      <c r="E724" s="3">
        <v>0</v>
      </c>
      <c r="F724" s="3" t="s">
        <v>66</v>
      </c>
      <c r="G724">
        <f>IF(COUNTIFS((WeatherIncidents!$B$3:'WeatherIncidents'!$B$26),"&lt;="&amp;B724,WeatherIncidents!$C$3:'WeatherIncidents'!$C$26,"&gt;="&amp;B724)&gt;0,1,0)</f>
        <v>0</v>
      </c>
      <c r="H724">
        <f t="shared" si="12"/>
        <v>0</v>
      </c>
    </row>
    <row r="725" spans="1:8" x14ac:dyDescent="0.25">
      <c r="A725" s="3" t="s">
        <v>67</v>
      </c>
      <c r="B725" s="2">
        <v>39452.202777777777</v>
      </c>
      <c r="C725" s="3" t="s">
        <v>33</v>
      </c>
      <c r="D725" s="3" t="s">
        <v>37</v>
      </c>
      <c r="E725" s="3">
        <v>0</v>
      </c>
      <c r="F725" s="3" t="s">
        <v>66</v>
      </c>
      <c r="G725">
        <f>IF(COUNTIFS((WeatherIncidents!$B$3:'WeatherIncidents'!$B$26),"&lt;="&amp;B725,WeatherIncidents!$C$3:'WeatherIncidents'!$C$26,"&gt;="&amp;B725)&gt;0,1,0)</f>
        <v>0</v>
      </c>
      <c r="H725">
        <f t="shared" si="12"/>
        <v>0</v>
      </c>
    </row>
    <row r="726" spans="1:8" x14ac:dyDescent="0.25">
      <c r="A726" s="3" t="s">
        <v>67</v>
      </c>
      <c r="B726" s="2">
        <v>39481.540972222225</v>
      </c>
      <c r="C726" s="3" t="s">
        <v>33</v>
      </c>
      <c r="D726" s="3" t="s">
        <v>37</v>
      </c>
      <c r="E726" s="3">
        <v>0</v>
      </c>
      <c r="F726" s="3" t="s">
        <v>66</v>
      </c>
      <c r="G726">
        <f>IF(COUNTIFS((WeatherIncidents!$B$3:'WeatherIncidents'!$B$26),"&lt;="&amp;B726,WeatherIncidents!$C$3:'WeatherIncidents'!$C$26,"&gt;="&amp;B726)&gt;0,1,0)</f>
        <v>0</v>
      </c>
      <c r="H726">
        <f t="shared" si="12"/>
        <v>0</v>
      </c>
    </row>
    <row r="727" spans="1:8" x14ac:dyDescent="0.25">
      <c r="A727" s="3" t="s">
        <v>67</v>
      </c>
      <c r="B727" s="2">
        <v>39481.565972222219</v>
      </c>
      <c r="C727" s="3" t="s">
        <v>33</v>
      </c>
      <c r="D727" s="3" t="s">
        <v>37</v>
      </c>
      <c r="E727" s="3">
        <v>0</v>
      </c>
      <c r="F727" s="3" t="s">
        <v>66</v>
      </c>
      <c r="G727">
        <f>IF(COUNTIFS((WeatherIncidents!$B$3:'WeatherIncidents'!$B$26),"&lt;="&amp;B727,WeatherIncidents!$C$3:'WeatherIncidents'!$C$26,"&gt;="&amp;B727)&gt;0,1,0)</f>
        <v>0</v>
      </c>
      <c r="H727">
        <f t="shared" si="12"/>
        <v>0</v>
      </c>
    </row>
    <row r="728" spans="1:8" x14ac:dyDescent="0.25">
      <c r="A728" s="3" t="s">
        <v>67</v>
      </c>
      <c r="B728" s="2">
        <v>39481.746527777781</v>
      </c>
      <c r="C728" s="3" t="s">
        <v>33</v>
      </c>
      <c r="D728" s="3" t="s">
        <v>37</v>
      </c>
      <c r="E728" s="3">
        <v>0</v>
      </c>
      <c r="F728" s="3" t="s">
        <v>66</v>
      </c>
      <c r="G728">
        <f>IF(COUNTIFS((WeatherIncidents!$B$3:'WeatherIncidents'!$B$26),"&lt;="&amp;B728,WeatherIncidents!$C$3:'WeatherIncidents'!$C$26,"&gt;="&amp;B728)&gt;0,1,0)</f>
        <v>0</v>
      </c>
      <c r="H728">
        <f t="shared" si="12"/>
        <v>0</v>
      </c>
    </row>
    <row r="729" spans="1:8" x14ac:dyDescent="0.25">
      <c r="A729" s="3" t="s">
        <v>67</v>
      </c>
      <c r="B729" s="2">
        <v>39481.785416666666</v>
      </c>
      <c r="C729" s="3" t="s">
        <v>33</v>
      </c>
      <c r="D729" s="3" t="s">
        <v>37</v>
      </c>
      <c r="E729" s="3">
        <v>0</v>
      </c>
      <c r="F729" s="3" t="s">
        <v>66</v>
      </c>
      <c r="G729">
        <f>IF(COUNTIFS((WeatherIncidents!$B$3:'WeatherIncidents'!$B$26),"&lt;="&amp;B729,WeatherIncidents!$C$3:'WeatherIncidents'!$C$26,"&gt;="&amp;B729)&gt;0,1,0)</f>
        <v>0</v>
      </c>
      <c r="H729">
        <f t="shared" si="12"/>
        <v>0</v>
      </c>
    </row>
    <row r="730" spans="1:8" x14ac:dyDescent="0.25">
      <c r="A730" s="3" t="s">
        <v>67</v>
      </c>
      <c r="B730" s="2">
        <v>39596.28125</v>
      </c>
      <c r="C730" s="3" t="s">
        <v>15</v>
      </c>
      <c r="D730" s="3" t="s">
        <v>15</v>
      </c>
      <c r="E730" s="3">
        <v>0</v>
      </c>
      <c r="F730" s="3" t="s">
        <v>66</v>
      </c>
      <c r="G730">
        <f>IF(COUNTIFS((WeatherIncidents!$B$3:'WeatherIncidents'!$B$26),"&lt;="&amp;B730,WeatherIncidents!$C$3:'WeatherIncidents'!$C$26,"&gt;="&amp;B730)&gt;0,1,0)</f>
        <v>0</v>
      </c>
      <c r="H730">
        <f t="shared" si="12"/>
        <v>0</v>
      </c>
    </row>
    <row r="731" spans="1:8" x14ac:dyDescent="0.25">
      <c r="A731" s="3" t="s">
        <v>67</v>
      </c>
      <c r="B731" s="2">
        <v>39676.379861111112</v>
      </c>
      <c r="C731" s="3" t="s">
        <v>7</v>
      </c>
      <c r="D731" s="3" t="s">
        <v>41</v>
      </c>
      <c r="E731" s="3">
        <v>0</v>
      </c>
      <c r="F731" s="3" t="s">
        <v>66</v>
      </c>
      <c r="G731">
        <f>IF(COUNTIFS((WeatherIncidents!$B$3:'WeatherIncidents'!$B$26),"&lt;="&amp;B731,WeatherIncidents!$C$3:'WeatherIncidents'!$C$26,"&gt;="&amp;B731)&gt;0,1,0)</f>
        <v>0</v>
      </c>
      <c r="H731">
        <f t="shared" si="12"/>
        <v>0</v>
      </c>
    </row>
    <row r="732" spans="1:8" x14ac:dyDescent="0.25">
      <c r="A732" s="3" t="s">
        <v>67</v>
      </c>
      <c r="B732" s="2">
        <v>39708.647222222222</v>
      </c>
      <c r="C732" s="3" t="s">
        <v>7</v>
      </c>
      <c r="D732" s="3" t="s">
        <v>19</v>
      </c>
      <c r="E732" s="3">
        <v>0</v>
      </c>
      <c r="F732" s="3" t="s">
        <v>66</v>
      </c>
      <c r="G732">
        <f>IF(COUNTIFS((WeatherIncidents!$B$3:'WeatherIncidents'!$B$26),"&lt;="&amp;B732,WeatherIncidents!$C$3:'WeatherIncidents'!$C$26,"&gt;="&amp;B732)&gt;0,1,0)</f>
        <v>0</v>
      </c>
      <c r="H732">
        <f t="shared" si="12"/>
        <v>0</v>
      </c>
    </row>
    <row r="733" spans="1:8" x14ac:dyDescent="0.25">
      <c r="A733" s="3" t="s">
        <v>67</v>
      </c>
      <c r="B733" s="2">
        <v>39713.375</v>
      </c>
      <c r="C733" s="3" t="s">
        <v>15</v>
      </c>
      <c r="D733" s="3" t="s">
        <v>15</v>
      </c>
      <c r="E733" s="3">
        <v>0</v>
      </c>
      <c r="F733" s="3" t="s">
        <v>66</v>
      </c>
      <c r="G733">
        <f>IF(COUNTIFS((WeatherIncidents!$B$3:'WeatherIncidents'!$B$26),"&lt;="&amp;B733,WeatherIncidents!$C$3:'WeatherIncidents'!$C$26,"&gt;="&amp;B733)&gt;0,1,0)</f>
        <v>0</v>
      </c>
      <c r="H733">
        <f t="shared" si="12"/>
        <v>0</v>
      </c>
    </row>
    <row r="734" spans="1:8" x14ac:dyDescent="0.25">
      <c r="A734" s="3" t="s">
        <v>67</v>
      </c>
      <c r="B734" s="2">
        <v>39787.276388888888</v>
      </c>
      <c r="C734" s="3" t="s">
        <v>15</v>
      </c>
      <c r="D734" s="3" t="s">
        <v>15</v>
      </c>
      <c r="E734" s="3">
        <v>0</v>
      </c>
      <c r="F734" s="3" t="s">
        <v>66</v>
      </c>
      <c r="G734">
        <f>IF(COUNTIFS((WeatherIncidents!$B$3:'WeatherIncidents'!$B$26),"&lt;="&amp;B734,WeatherIncidents!$C$3:'WeatherIncidents'!$C$26,"&gt;="&amp;B734)&gt;0,1,0)</f>
        <v>1</v>
      </c>
      <c r="H734">
        <f t="shared" si="12"/>
        <v>0</v>
      </c>
    </row>
    <row r="735" spans="1:8" x14ac:dyDescent="0.25">
      <c r="A735" s="3" t="s">
        <v>67</v>
      </c>
      <c r="B735" s="2">
        <v>39800.598611111112</v>
      </c>
      <c r="C735" s="3" t="s">
        <v>33</v>
      </c>
      <c r="D735" s="3" t="s">
        <v>37</v>
      </c>
      <c r="E735" s="3">
        <v>0</v>
      </c>
      <c r="F735" s="3" t="s">
        <v>66</v>
      </c>
      <c r="G735">
        <f>IF(COUNTIFS((WeatherIncidents!$B$3:'WeatherIncidents'!$B$26),"&lt;="&amp;B735,WeatherIncidents!$C$3:'WeatherIncidents'!$C$26,"&gt;="&amp;B735)&gt;0,1,0)</f>
        <v>0</v>
      </c>
      <c r="H735">
        <f t="shared" si="12"/>
        <v>0</v>
      </c>
    </row>
    <row r="736" spans="1:8" x14ac:dyDescent="0.25">
      <c r="A736" s="3" t="s">
        <v>67</v>
      </c>
      <c r="B736" s="2">
        <v>39801.214583333334</v>
      </c>
      <c r="C736" s="3" t="s">
        <v>33</v>
      </c>
      <c r="D736" s="3" t="s">
        <v>135</v>
      </c>
      <c r="E736" s="3">
        <v>0</v>
      </c>
      <c r="F736" s="3" t="s">
        <v>66</v>
      </c>
      <c r="G736">
        <f>IF(COUNTIFS((WeatherIncidents!$B$3:'WeatherIncidents'!$B$26),"&lt;="&amp;B736,WeatherIncidents!$C$3:'WeatherIncidents'!$C$26,"&gt;="&amp;B736)&gt;0,1,0)</f>
        <v>0</v>
      </c>
      <c r="H736">
        <f t="shared" si="12"/>
        <v>0</v>
      </c>
    </row>
    <row r="737" spans="1:8" x14ac:dyDescent="0.25">
      <c r="A737" s="3" t="s">
        <v>67</v>
      </c>
      <c r="B737" s="2">
        <v>39853.307638888888</v>
      </c>
      <c r="C737" s="3" t="s">
        <v>33</v>
      </c>
      <c r="D737" s="3" t="s">
        <v>135</v>
      </c>
      <c r="E737" s="3">
        <v>0</v>
      </c>
      <c r="F737" s="3" t="s">
        <v>66</v>
      </c>
      <c r="G737">
        <f>IF(COUNTIFS((WeatherIncidents!$B$3:'WeatherIncidents'!$B$26),"&lt;="&amp;B737,WeatherIncidents!$C$3:'WeatherIncidents'!$C$26,"&gt;="&amp;B737)&gt;0,1,0)</f>
        <v>0</v>
      </c>
      <c r="H737">
        <f t="shared" si="12"/>
        <v>0</v>
      </c>
    </row>
    <row r="738" spans="1:8" x14ac:dyDescent="0.25">
      <c r="A738" s="3" t="s">
        <v>67</v>
      </c>
      <c r="B738" s="2">
        <v>39857.59652777778</v>
      </c>
      <c r="C738" s="3" t="s">
        <v>15</v>
      </c>
      <c r="D738" s="3" t="s">
        <v>15</v>
      </c>
      <c r="E738" s="3">
        <v>0</v>
      </c>
      <c r="F738" s="3" t="s">
        <v>66</v>
      </c>
      <c r="G738">
        <f>IF(COUNTIFS((WeatherIncidents!$B$3:'WeatherIncidents'!$B$26),"&lt;="&amp;B738,WeatherIncidents!$C$3:'WeatherIncidents'!$C$26,"&gt;="&amp;B738)&gt;0,1,0)</f>
        <v>0</v>
      </c>
      <c r="H738">
        <f t="shared" si="12"/>
        <v>0</v>
      </c>
    </row>
    <row r="739" spans="1:8" x14ac:dyDescent="0.25">
      <c r="A739" s="3" t="s">
        <v>67</v>
      </c>
      <c r="B739" s="2">
        <v>39860.351388888892</v>
      </c>
      <c r="C739" s="3" t="s">
        <v>33</v>
      </c>
      <c r="D739" s="3" t="s">
        <v>135</v>
      </c>
      <c r="E739" s="3">
        <v>0</v>
      </c>
      <c r="F739" s="3" t="s">
        <v>66</v>
      </c>
      <c r="G739">
        <f>IF(COUNTIFS((WeatherIncidents!$B$3:'WeatherIncidents'!$B$26),"&lt;="&amp;B739,WeatherIncidents!$C$3:'WeatherIncidents'!$C$26,"&gt;="&amp;B739)&gt;0,1,0)</f>
        <v>0</v>
      </c>
      <c r="H739">
        <f t="shared" si="12"/>
        <v>0</v>
      </c>
    </row>
    <row r="740" spans="1:8" x14ac:dyDescent="0.25">
      <c r="A740" s="3" t="s">
        <v>67</v>
      </c>
      <c r="B740" s="2">
        <v>39894.529861111114</v>
      </c>
      <c r="C740" s="3" t="s">
        <v>33</v>
      </c>
      <c r="D740" s="3" t="s">
        <v>37</v>
      </c>
      <c r="E740" s="3">
        <v>0</v>
      </c>
      <c r="F740" s="3" t="s">
        <v>66</v>
      </c>
      <c r="G740">
        <f>IF(COUNTIFS((WeatherIncidents!$B$3:'WeatherIncidents'!$B$26),"&lt;="&amp;B740,WeatherIncidents!$C$3:'WeatherIncidents'!$C$26,"&gt;="&amp;B740)&gt;0,1,0)</f>
        <v>0</v>
      </c>
      <c r="H740">
        <f t="shared" si="12"/>
        <v>0</v>
      </c>
    </row>
    <row r="741" spans="1:8" x14ac:dyDescent="0.25">
      <c r="A741" s="3" t="s">
        <v>67</v>
      </c>
      <c r="B741" s="2">
        <v>39905.542361111111</v>
      </c>
      <c r="C741" s="3" t="s">
        <v>7</v>
      </c>
      <c r="D741" s="3" t="s">
        <v>19</v>
      </c>
      <c r="E741" s="3">
        <v>0</v>
      </c>
      <c r="F741" s="3" t="s">
        <v>66</v>
      </c>
      <c r="G741">
        <f>IF(COUNTIFS((WeatherIncidents!$B$3:'WeatherIncidents'!$B$26),"&lt;="&amp;B741,WeatherIncidents!$C$3:'WeatherIncidents'!$C$26,"&gt;="&amp;B741)&gt;0,1,0)</f>
        <v>0</v>
      </c>
      <c r="H741">
        <f t="shared" si="12"/>
        <v>0</v>
      </c>
    </row>
    <row r="742" spans="1:8" x14ac:dyDescent="0.25">
      <c r="A742" s="3" t="s">
        <v>67</v>
      </c>
      <c r="B742" s="2">
        <v>39953.681944444441</v>
      </c>
      <c r="C742" s="3" t="s">
        <v>7</v>
      </c>
      <c r="D742" s="3" t="s">
        <v>19</v>
      </c>
      <c r="E742" s="3">
        <v>0</v>
      </c>
      <c r="F742" s="3" t="s">
        <v>66</v>
      </c>
      <c r="G742">
        <f>IF(COUNTIFS((WeatherIncidents!$B$3:'WeatherIncidents'!$B$26),"&lt;="&amp;B742,WeatherIncidents!$C$3:'WeatherIncidents'!$C$26,"&gt;="&amp;B742)&gt;0,1,0)</f>
        <v>0</v>
      </c>
      <c r="H742">
        <f t="shared" si="12"/>
        <v>0</v>
      </c>
    </row>
    <row r="743" spans="1:8" x14ac:dyDescent="0.25">
      <c r="A743" s="3" t="s">
        <v>67</v>
      </c>
      <c r="B743" s="2">
        <v>40084.262499999997</v>
      </c>
      <c r="C743" s="3" t="s">
        <v>15</v>
      </c>
      <c r="D743" s="3" t="s">
        <v>15</v>
      </c>
      <c r="E743" s="3">
        <v>0</v>
      </c>
      <c r="F743" s="3" t="s">
        <v>66</v>
      </c>
      <c r="G743">
        <f>IF(COUNTIFS((WeatherIncidents!$B$3:'WeatherIncidents'!$B$26),"&lt;="&amp;B743,WeatherIncidents!$C$3:'WeatherIncidents'!$C$26,"&gt;="&amp;B743)&gt;0,1,0)</f>
        <v>0</v>
      </c>
      <c r="H743">
        <f t="shared" si="12"/>
        <v>0</v>
      </c>
    </row>
    <row r="744" spans="1:8" x14ac:dyDescent="0.25">
      <c r="A744" s="3" t="s">
        <v>67</v>
      </c>
      <c r="B744" s="2">
        <v>40130.206944444442</v>
      </c>
      <c r="C744" s="3" t="s">
        <v>15</v>
      </c>
      <c r="D744" s="3" t="s">
        <v>15</v>
      </c>
      <c r="E744" s="3">
        <v>0</v>
      </c>
      <c r="F744" s="3" t="s">
        <v>66</v>
      </c>
      <c r="G744">
        <f>IF(COUNTIFS((WeatherIncidents!$B$3:'WeatherIncidents'!$B$26),"&lt;="&amp;B744,WeatherIncidents!$C$3:'WeatherIncidents'!$C$26,"&gt;="&amp;B744)&gt;0,1,0)</f>
        <v>0</v>
      </c>
      <c r="H744">
        <f t="shared" si="12"/>
        <v>0</v>
      </c>
    </row>
    <row r="745" spans="1:8" x14ac:dyDescent="0.25">
      <c r="A745" s="3" t="s">
        <v>67</v>
      </c>
      <c r="B745" s="2">
        <v>40154.805555555555</v>
      </c>
      <c r="C745" s="3" t="s">
        <v>33</v>
      </c>
      <c r="D745" s="3" t="s">
        <v>135</v>
      </c>
      <c r="E745" s="3">
        <v>0</v>
      </c>
      <c r="F745" s="3" t="s">
        <v>66</v>
      </c>
      <c r="G745">
        <f>IF(COUNTIFS((WeatherIncidents!$B$3:'WeatherIncidents'!$B$26),"&lt;="&amp;B745,WeatherIncidents!$C$3:'WeatherIncidents'!$C$26,"&gt;="&amp;B745)&gt;0,1,0)</f>
        <v>0</v>
      </c>
      <c r="H745">
        <f t="shared" si="12"/>
        <v>0</v>
      </c>
    </row>
    <row r="746" spans="1:8" x14ac:dyDescent="0.25">
      <c r="A746" s="3" t="s">
        <v>67</v>
      </c>
      <c r="B746" s="2">
        <v>40154.852083333331</v>
      </c>
      <c r="C746" s="3" t="s">
        <v>33</v>
      </c>
      <c r="D746" s="3" t="s">
        <v>37</v>
      </c>
      <c r="E746" s="3">
        <v>0</v>
      </c>
      <c r="F746" s="3" t="s">
        <v>66</v>
      </c>
      <c r="G746">
        <f>IF(COUNTIFS((WeatherIncidents!$B$3:'WeatherIncidents'!$B$26),"&lt;="&amp;B746,WeatherIncidents!$C$3:'WeatherIncidents'!$C$26,"&gt;="&amp;B746)&gt;0,1,0)</f>
        <v>0</v>
      </c>
      <c r="H746">
        <f t="shared" si="12"/>
        <v>0</v>
      </c>
    </row>
    <row r="747" spans="1:8" x14ac:dyDescent="0.25">
      <c r="A747" s="3" t="s">
        <v>67</v>
      </c>
      <c r="B747" s="2">
        <v>40154.927083333336</v>
      </c>
      <c r="C747" s="3" t="s">
        <v>33</v>
      </c>
      <c r="D747" s="3" t="s">
        <v>37</v>
      </c>
      <c r="E747" s="3">
        <v>0</v>
      </c>
      <c r="F747" s="3" t="s">
        <v>66</v>
      </c>
      <c r="G747">
        <f>IF(COUNTIFS((WeatherIncidents!$B$3:'WeatherIncidents'!$B$26),"&lt;="&amp;B747,WeatherIncidents!$C$3:'WeatherIncidents'!$C$26,"&gt;="&amp;B747)&gt;0,1,0)</f>
        <v>0</v>
      </c>
      <c r="H747">
        <f t="shared" si="12"/>
        <v>0</v>
      </c>
    </row>
    <row r="748" spans="1:8" x14ac:dyDescent="0.25">
      <c r="A748" s="3" t="s">
        <v>67</v>
      </c>
      <c r="B748" s="2">
        <v>40155.082638888889</v>
      </c>
      <c r="C748" s="3" t="s">
        <v>33</v>
      </c>
      <c r="D748" s="3" t="s">
        <v>37</v>
      </c>
      <c r="E748" s="3">
        <v>0</v>
      </c>
      <c r="F748" s="3" t="s">
        <v>66</v>
      </c>
      <c r="G748">
        <f>IF(COUNTIFS((WeatherIncidents!$B$3:'WeatherIncidents'!$B$26),"&lt;="&amp;B748,WeatherIncidents!$C$3:'WeatherIncidents'!$C$26,"&gt;="&amp;B748)&gt;0,1,0)</f>
        <v>0</v>
      </c>
      <c r="H748">
        <f t="shared" si="12"/>
        <v>0</v>
      </c>
    </row>
    <row r="749" spans="1:8" x14ac:dyDescent="0.25">
      <c r="A749" s="3" t="s">
        <v>67</v>
      </c>
      <c r="B749" s="2">
        <v>40169.359722222223</v>
      </c>
      <c r="C749" s="3" t="s">
        <v>33</v>
      </c>
      <c r="D749" s="3" t="s">
        <v>37</v>
      </c>
      <c r="E749" s="3">
        <v>0</v>
      </c>
      <c r="F749" s="3" t="s">
        <v>66</v>
      </c>
      <c r="G749">
        <f>IF(COUNTIFS((WeatherIncidents!$B$3:'WeatherIncidents'!$B$26),"&lt;="&amp;B749,WeatherIncidents!$C$3:'WeatherIncidents'!$C$26,"&gt;="&amp;B749)&gt;0,1,0)</f>
        <v>0</v>
      </c>
      <c r="H749">
        <f t="shared" si="12"/>
        <v>0</v>
      </c>
    </row>
    <row r="750" spans="1:8" x14ac:dyDescent="0.25">
      <c r="A750" s="3" t="s">
        <v>67</v>
      </c>
      <c r="B750" s="2">
        <v>40169.555555555555</v>
      </c>
      <c r="C750" s="3" t="s">
        <v>33</v>
      </c>
      <c r="D750" s="3" t="s">
        <v>37</v>
      </c>
      <c r="E750" s="3">
        <v>0</v>
      </c>
      <c r="F750" s="3" t="s">
        <v>66</v>
      </c>
      <c r="G750">
        <f>IF(COUNTIFS((WeatherIncidents!$B$3:'WeatherIncidents'!$B$26),"&lt;="&amp;B750,WeatherIncidents!$C$3:'WeatherIncidents'!$C$26,"&gt;="&amp;B750)&gt;0,1,0)</f>
        <v>0</v>
      </c>
      <c r="H750">
        <f t="shared" si="12"/>
        <v>0</v>
      </c>
    </row>
    <row r="751" spans="1:8" x14ac:dyDescent="0.25">
      <c r="A751" s="3" t="s">
        <v>67</v>
      </c>
      <c r="B751" s="2">
        <v>40196.665277777778</v>
      </c>
      <c r="C751" s="3" t="s">
        <v>33</v>
      </c>
      <c r="D751" s="3" t="s">
        <v>37</v>
      </c>
      <c r="E751" s="3">
        <v>0</v>
      </c>
      <c r="F751" s="3" t="s">
        <v>66</v>
      </c>
      <c r="G751">
        <f>IF(COUNTIFS((WeatherIncidents!$B$3:'WeatherIncidents'!$B$26),"&lt;="&amp;B751,WeatherIncidents!$C$3:'WeatherIncidents'!$C$26,"&gt;="&amp;B751)&gt;0,1,0)</f>
        <v>0</v>
      </c>
      <c r="H751">
        <f t="shared" si="12"/>
        <v>0</v>
      </c>
    </row>
    <row r="752" spans="1:8" x14ac:dyDescent="0.25">
      <c r="A752" s="3" t="s">
        <v>67</v>
      </c>
      <c r="B752" s="2">
        <v>40196.807638888888</v>
      </c>
      <c r="C752" s="3" t="s">
        <v>33</v>
      </c>
      <c r="D752" s="3" t="s">
        <v>37</v>
      </c>
      <c r="E752" s="3">
        <v>0</v>
      </c>
      <c r="F752" s="3" t="s">
        <v>66</v>
      </c>
      <c r="G752">
        <f>IF(COUNTIFS((WeatherIncidents!$B$3:'WeatherIncidents'!$B$26),"&lt;="&amp;B752,WeatherIncidents!$C$3:'WeatherIncidents'!$C$26,"&gt;="&amp;B752)&gt;0,1,0)</f>
        <v>0</v>
      </c>
      <c r="H752">
        <f t="shared" si="12"/>
        <v>0</v>
      </c>
    </row>
    <row r="753" spans="1:8" x14ac:dyDescent="0.25">
      <c r="A753" s="3" t="s">
        <v>67</v>
      </c>
      <c r="B753" s="2">
        <v>40246.333333333336</v>
      </c>
      <c r="C753" s="3" t="s">
        <v>33</v>
      </c>
      <c r="D753" s="3" t="s">
        <v>135</v>
      </c>
      <c r="E753" s="3">
        <v>0</v>
      </c>
      <c r="F753" s="3" t="s">
        <v>66</v>
      </c>
      <c r="G753">
        <f>IF(COUNTIFS((WeatherIncidents!$B$3:'WeatherIncidents'!$B$26),"&lt;="&amp;B753,WeatherIncidents!$C$3:'WeatherIncidents'!$C$26,"&gt;="&amp;B753)&gt;0,1,0)</f>
        <v>0</v>
      </c>
      <c r="H753">
        <f t="shared" si="12"/>
        <v>0</v>
      </c>
    </row>
    <row r="754" spans="1:8" x14ac:dyDescent="0.25">
      <c r="A754" s="3" t="s">
        <v>67</v>
      </c>
      <c r="B754" s="2">
        <v>40319.664583333331</v>
      </c>
      <c r="C754" s="3" t="s">
        <v>33</v>
      </c>
      <c r="D754" s="3" t="s">
        <v>37</v>
      </c>
      <c r="E754" s="3">
        <v>0</v>
      </c>
      <c r="F754" s="3" t="s">
        <v>66</v>
      </c>
      <c r="G754">
        <f>IF(COUNTIFS((WeatherIncidents!$B$3:'WeatherIncidents'!$B$26),"&lt;="&amp;B754,WeatherIncidents!$C$3:'WeatherIncidents'!$C$26,"&gt;="&amp;B754)&gt;0,1,0)</f>
        <v>0</v>
      </c>
      <c r="H754">
        <f t="shared" si="12"/>
        <v>0</v>
      </c>
    </row>
    <row r="755" spans="1:8" x14ac:dyDescent="0.25">
      <c r="A755" s="3" t="s">
        <v>67</v>
      </c>
      <c r="B755" s="2">
        <v>40347.786111111112</v>
      </c>
      <c r="C755" s="3" t="s">
        <v>15</v>
      </c>
      <c r="D755" s="3" t="s">
        <v>15</v>
      </c>
      <c r="E755" s="3">
        <v>0</v>
      </c>
      <c r="F755" s="3" t="s">
        <v>66</v>
      </c>
      <c r="G755">
        <f>IF(COUNTIFS((WeatherIncidents!$B$3:'WeatherIncidents'!$B$26),"&lt;="&amp;B755,WeatherIncidents!$C$3:'WeatherIncidents'!$C$26,"&gt;="&amp;B755)&gt;0,1,0)</f>
        <v>0</v>
      </c>
      <c r="H755">
        <f t="shared" si="12"/>
        <v>0</v>
      </c>
    </row>
    <row r="756" spans="1:8" x14ac:dyDescent="0.25">
      <c r="A756" s="3" t="s">
        <v>67</v>
      </c>
      <c r="B756" s="2">
        <v>40347.808333333334</v>
      </c>
      <c r="C756" s="3" t="s">
        <v>15</v>
      </c>
      <c r="D756" s="3" t="s">
        <v>15</v>
      </c>
      <c r="E756" s="3">
        <v>0</v>
      </c>
      <c r="F756" s="3" t="s">
        <v>66</v>
      </c>
      <c r="G756">
        <f>IF(COUNTIFS((WeatherIncidents!$B$3:'WeatherIncidents'!$B$26),"&lt;="&amp;B756,WeatherIncidents!$C$3:'WeatherIncidents'!$C$26,"&gt;="&amp;B756)&gt;0,1,0)</f>
        <v>0</v>
      </c>
      <c r="H756">
        <f t="shared" si="12"/>
        <v>0</v>
      </c>
    </row>
    <row r="757" spans="1:8" x14ac:dyDescent="0.25">
      <c r="A757" s="3" t="s">
        <v>67</v>
      </c>
      <c r="B757" s="2">
        <v>40379.445138888892</v>
      </c>
      <c r="C757" s="3" t="s">
        <v>15</v>
      </c>
      <c r="D757" s="3" t="s">
        <v>15</v>
      </c>
      <c r="E757" s="3">
        <v>0</v>
      </c>
      <c r="F757" s="3" t="s">
        <v>66</v>
      </c>
      <c r="G757">
        <f>IF(COUNTIFS((WeatherIncidents!$B$3:'WeatherIncidents'!$B$26),"&lt;="&amp;B757,WeatherIncidents!$C$3:'WeatherIncidents'!$C$26,"&gt;="&amp;B757)&gt;0,1,0)</f>
        <v>0</v>
      </c>
      <c r="H757">
        <f t="shared" si="12"/>
        <v>0</v>
      </c>
    </row>
    <row r="758" spans="1:8" x14ac:dyDescent="0.25">
      <c r="A758" s="3" t="s">
        <v>67</v>
      </c>
      <c r="B758" s="2">
        <v>40404.604861111111</v>
      </c>
      <c r="C758" s="3" t="s">
        <v>15</v>
      </c>
      <c r="D758" s="3" t="s">
        <v>15</v>
      </c>
      <c r="E758" s="3">
        <v>0</v>
      </c>
      <c r="F758" s="3" t="s">
        <v>66</v>
      </c>
      <c r="G758">
        <f>IF(COUNTIFS((WeatherIncidents!$B$3:'WeatherIncidents'!$B$26),"&lt;="&amp;B758,WeatherIncidents!$C$3:'WeatherIncidents'!$C$26,"&gt;="&amp;B758)&gt;0,1,0)</f>
        <v>0</v>
      </c>
      <c r="H758">
        <f t="shared" si="12"/>
        <v>0</v>
      </c>
    </row>
    <row r="759" spans="1:8" x14ac:dyDescent="0.25">
      <c r="A759" s="3" t="s">
        <v>67</v>
      </c>
      <c r="B759" s="2">
        <v>40416.772222222222</v>
      </c>
      <c r="C759" s="3" t="s">
        <v>33</v>
      </c>
      <c r="D759" s="3" t="s">
        <v>135</v>
      </c>
      <c r="E759" s="3">
        <v>0</v>
      </c>
      <c r="F759" s="3" t="s">
        <v>66</v>
      </c>
      <c r="G759">
        <f>IF(COUNTIFS((WeatherIncidents!$B$3:'WeatherIncidents'!$B$26),"&lt;="&amp;B759,WeatherIncidents!$C$3:'WeatherIncidents'!$C$26,"&gt;="&amp;B759)&gt;0,1,0)</f>
        <v>0</v>
      </c>
      <c r="H759">
        <f t="shared" si="12"/>
        <v>0</v>
      </c>
    </row>
    <row r="760" spans="1:8" x14ac:dyDescent="0.25">
      <c r="A760" s="3" t="s">
        <v>67</v>
      </c>
      <c r="B760" s="2">
        <v>40451.174305555556</v>
      </c>
      <c r="C760" s="3" t="s">
        <v>33</v>
      </c>
      <c r="D760" s="3" t="s">
        <v>135</v>
      </c>
      <c r="E760" s="3">
        <v>0</v>
      </c>
      <c r="F760" s="3" t="s">
        <v>66</v>
      </c>
      <c r="G760">
        <f>IF(COUNTIFS((WeatherIncidents!$B$3:'WeatherIncidents'!$B$26),"&lt;="&amp;B760,WeatherIncidents!$C$3:'WeatherIncidents'!$C$26,"&gt;="&amp;B760)&gt;0,1,0)</f>
        <v>0</v>
      </c>
      <c r="H760">
        <f t="shared" si="12"/>
        <v>0</v>
      </c>
    </row>
    <row r="761" spans="1:8" x14ac:dyDescent="0.25">
      <c r="A761" s="3" t="s">
        <v>67</v>
      </c>
      <c r="B761" s="2">
        <v>40451.459027777775</v>
      </c>
      <c r="C761" s="3" t="s">
        <v>33</v>
      </c>
      <c r="D761" s="3" t="s">
        <v>135</v>
      </c>
      <c r="E761" s="3">
        <v>0</v>
      </c>
      <c r="F761" s="3" t="s">
        <v>66</v>
      </c>
      <c r="G761">
        <f>IF(COUNTIFS((WeatherIncidents!$B$3:'WeatherIncidents'!$B$26),"&lt;="&amp;B761,WeatherIncidents!$C$3:'WeatherIncidents'!$C$26,"&gt;="&amp;B761)&gt;0,1,0)</f>
        <v>0</v>
      </c>
      <c r="H761">
        <f t="shared" si="12"/>
        <v>0</v>
      </c>
    </row>
    <row r="762" spans="1:8" x14ac:dyDescent="0.25">
      <c r="A762" s="3" t="s">
        <v>67</v>
      </c>
      <c r="B762" s="2">
        <v>40498.8125</v>
      </c>
      <c r="C762" s="3" t="s">
        <v>15</v>
      </c>
      <c r="D762" s="3" t="s">
        <v>15</v>
      </c>
      <c r="E762" s="3">
        <v>0</v>
      </c>
      <c r="F762" s="3" t="s">
        <v>66</v>
      </c>
      <c r="G762">
        <f>IF(COUNTIFS((WeatherIncidents!$B$3:'WeatherIncidents'!$B$26),"&lt;="&amp;B762,WeatherIncidents!$C$3:'WeatherIncidents'!$C$26,"&gt;="&amp;B762)&gt;0,1,0)</f>
        <v>0</v>
      </c>
      <c r="H762">
        <f t="shared" si="12"/>
        <v>0</v>
      </c>
    </row>
    <row r="763" spans="1:8" x14ac:dyDescent="0.25">
      <c r="A763" s="3" t="s">
        <v>67</v>
      </c>
      <c r="B763" s="2">
        <v>40549.265277777777</v>
      </c>
      <c r="C763" s="3" t="s">
        <v>15</v>
      </c>
      <c r="D763" s="3" t="s">
        <v>15</v>
      </c>
      <c r="E763" s="3">
        <v>0</v>
      </c>
      <c r="F763" s="3" t="s">
        <v>66</v>
      </c>
      <c r="G763">
        <f>IF(COUNTIFS((WeatherIncidents!$B$3:'WeatherIncidents'!$B$26),"&lt;="&amp;B763,WeatherIncidents!$C$3:'WeatherIncidents'!$C$26,"&gt;="&amp;B763)&gt;0,1,0)</f>
        <v>0</v>
      </c>
      <c r="H763">
        <f t="shared" si="12"/>
        <v>0</v>
      </c>
    </row>
    <row r="764" spans="1:8" x14ac:dyDescent="0.25">
      <c r="A764" s="3" t="s">
        <v>67</v>
      </c>
      <c r="B764" s="2">
        <v>40684.794444444444</v>
      </c>
      <c r="C764" s="3" t="s">
        <v>15</v>
      </c>
      <c r="D764" s="3" t="s">
        <v>15</v>
      </c>
      <c r="E764" s="3">
        <v>0</v>
      </c>
      <c r="F764" s="3" t="s">
        <v>66</v>
      </c>
      <c r="G764">
        <f>IF(COUNTIFS((WeatherIncidents!$B$3:'WeatherIncidents'!$B$26),"&lt;="&amp;B764,WeatherIncidents!$C$3:'WeatherIncidents'!$C$26,"&gt;="&amp;B764)&gt;0,1,0)</f>
        <v>0</v>
      </c>
      <c r="H764">
        <f t="shared" si="12"/>
        <v>0</v>
      </c>
    </row>
    <row r="765" spans="1:8" x14ac:dyDescent="0.25">
      <c r="A765" s="3" t="s">
        <v>67</v>
      </c>
      <c r="B765" s="2">
        <v>40694.810416666667</v>
      </c>
      <c r="C765" s="3" t="s">
        <v>7</v>
      </c>
      <c r="D765" s="3" t="s">
        <v>19</v>
      </c>
      <c r="E765" s="3">
        <v>0</v>
      </c>
      <c r="F765" s="3" t="s">
        <v>66</v>
      </c>
      <c r="G765">
        <f>IF(COUNTIFS((WeatherIncidents!$B$3:'WeatherIncidents'!$B$26),"&lt;="&amp;B765,WeatherIncidents!$C$3:'WeatherIncidents'!$C$26,"&gt;="&amp;B765)&gt;0,1,0)</f>
        <v>0</v>
      </c>
      <c r="H765">
        <f t="shared" si="12"/>
        <v>0</v>
      </c>
    </row>
    <row r="766" spans="1:8" x14ac:dyDescent="0.25">
      <c r="A766" s="3" t="s">
        <v>67</v>
      </c>
      <c r="B766" s="2">
        <v>40733.243750000001</v>
      </c>
      <c r="C766" s="3" t="s">
        <v>15</v>
      </c>
      <c r="D766" s="3" t="s">
        <v>15</v>
      </c>
      <c r="E766" s="3">
        <v>1</v>
      </c>
      <c r="F766" s="3" t="s">
        <v>66</v>
      </c>
      <c r="G766">
        <f>IF(COUNTIFS((WeatherIncidents!$B$3:'WeatherIncidents'!$B$26),"&lt;="&amp;B766,WeatherIncidents!$C$3:'WeatherIncidents'!$C$26,"&gt;="&amp;B766)&gt;0,1,0)</f>
        <v>0</v>
      </c>
      <c r="H766">
        <f t="shared" si="12"/>
        <v>0</v>
      </c>
    </row>
    <row r="767" spans="1:8" x14ac:dyDescent="0.25">
      <c r="A767" s="3" t="s">
        <v>67</v>
      </c>
      <c r="B767" s="2">
        <v>40827.620833333334</v>
      </c>
      <c r="C767" s="3" t="s">
        <v>15</v>
      </c>
      <c r="D767" s="3" t="s">
        <v>15</v>
      </c>
      <c r="E767" s="3">
        <v>0</v>
      </c>
      <c r="F767" s="3" t="s">
        <v>66</v>
      </c>
      <c r="G767">
        <f>IF(COUNTIFS((WeatherIncidents!$B$3:'WeatherIncidents'!$B$26),"&lt;="&amp;B767,WeatherIncidents!$C$3:'WeatherIncidents'!$C$26,"&gt;="&amp;B767)&gt;0,1,0)</f>
        <v>0</v>
      </c>
      <c r="H767">
        <f t="shared" si="12"/>
        <v>0</v>
      </c>
    </row>
    <row r="768" spans="1:8" x14ac:dyDescent="0.25">
      <c r="A768" s="3" t="s">
        <v>67</v>
      </c>
      <c r="B768" s="2">
        <v>40921.173611111109</v>
      </c>
      <c r="C768" s="3" t="s">
        <v>33</v>
      </c>
      <c r="D768" s="3" t="s">
        <v>135</v>
      </c>
      <c r="E768" s="3">
        <v>0</v>
      </c>
      <c r="F768" s="3" t="s">
        <v>66</v>
      </c>
      <c r="G768">
        <f>IF(COUNTIFS((WeatherIncidents!$B$3:'WeatherIncidents'!$B$26),"&lt;="&amp;B768,WeatherIncidents!$C$3:'WeatherIncidents'!$C$26,"&gt;="&amp;B768)&gt;0,1,0)</f>
        <v>0</v>
      </c>
      <c r="H768">
        <f t="shared" si="12"/>
        <v>0</v>
      </c>
    </row>
    <row r="769" spans="1:8" x14ac:dyDescent="0.25">
      <c r="A769" s="3" t="s">
        <v>67</v>
      </c>
      <c r="B769" s="2">
        <v>40929.689583333333</v>
      </c>
      <c r="C769" s="3" t="s">
        <v>33</v>
      </c>
      <c r="D769" s="3" t="s">
        <v>135</v>
      </c>
      <c r="E769" s="3">
        <v>0</v>
      </c>
      <c r="F769" s="3" t="s">
        <v>66</v>
      </c>
      <c r="G769">
        <f>IF(COUNTIFS((WeatherIncidents!$B$3:'WeatherIncidents'!$B$26),"&lt;="&amp;B769,WeatherIncidents!$C$3:'WeatherIncidents'!$C$26,"&gt;="&amp;B769)&gt;0,1,0)</f>
        <v>0</v>
      </c>
      <c r="H769">
        <f t="shared" si="12"/>
        <v>0</v>
      </c>
    </row>
    <row r="770" spans="1:8" x14ac:dyDescent="0.25">
      <c r="A770" s="3" t="s">
        <v>67</v>
      </c>
      <c r="B770" s="2">
        <v>40952.683333333334</v>
      </c>
      <c r="C770" s="3" t="s">
        <v>15</v>
      </c>
      <c r="D770" s="3" t="s">
        <v>15</v>
      </c>
      <c r="E770" s="3">
        <v>0</v>
      </c>
      <c r="F770" s="3" t="s">
        <v>66</v>
      </c>
      <c r="G770">
        <f>IF(COUNTIFS((WeatherIncidents!$B$3:'WeatherIncidents'!$B$26),"&lt;="&amp;B770,WeatherIncidents!$C$3:'WeatherIncidents'!$C$26,"&gt;="&amp;B770)&gt;0,1,0)</f>
        <v>0</v>
      </c>
      <c r="H770">
        <f t="shared" si="12"/>
        <v>0</v>
      </c>
    </row>
    <row r="771" spans="1:8" x14ac:dyDescent="0.25">
      <c r="A771" s="3" t="s">
        <v>67</v>
      </c>
      <c r="B771" s="2">
        <v>41000.125694444447</v>
      </c>
      <c r="C771" s="3" t="s">
        <v>33</v>
      </c>
      <c r="D771" s="3" t="s">
        <v>135</v>
      </c>
      <c r="E771" s="3">
        <v>0</v>
      </c>
      <c r="F771" s="3" t="s">
        <v>66</v>
      </c>
      <c r="G771">
        <f>IF(COUNTIFS((WeatherIncidents!$B$3:'WeatherIncidents'!$B$26),"&lt;="&amp;B771,WeatherIncidents!$C$3:'WeatherIncidents'!$C$26,"&gt;="&amp;B771)&gt;0,1,0)</f>
        <v>0</v>
      </c>
      <c r="H771">
        <f t="shared" ref="H771:H834" si="13">IF(ABS(B771-B770)&lt;0.015,1,0)</f>
        <v>0</v>
      </c>
    </row>
    <row r="772" spans="1:8" x14ac:dyDescent="0.25">
      <c r="A772" s="3" t="s">
        <v>67</v>
      </c>
      <c r="B772" s="2">
        <v>41000.140972222223</v>
      </c>
      <c r="C772" s="3" t="s">
        <v>33</v>
      </c>
      <c r="D772" s="3" t="s">
        <v>37</v>
      </c>
      <c r="E772" s="3">
        <v>0</v>
      </c>
      <c r="F772" s="3" t="s">
        <v>66</v>
      </c>
      <c r="G772">
        <f>IF(COUNTIFS((WeatherIncidents!$B$3:'WeatherIncidents'!$B$26),"&lt;="&amp;B772,WeatherIncidents!$C$3:'WeatherIncidents'!$C$26,"&gt;="&amp;B772)&gt;0,1,0)</f>
        <v>0</v>
      </c>
      <c r="H772">
        <f t="shared" si="13"/>
        <v>0</v>
      </c>
    </row>
    <row r="773" spans="1:8" x14ac:dyDescent="0.25">
      <c r="A773" s="3" t="s">
        <v>67</v>
      </c>
      <c r="B773" s="2">
        <v>41012.730555555558</v>
      </c>
      <c r="C773" s="3" t="s">
        <v>33</v>
      </c>
      <c r="D773" s="3" t="s">
        <v>135</v>
      </c>
      <c r="E773" s="3">
        <v>0</v>
      </c>
      <c r="F773" s="3" t="s">
        <v>66</v>
      </c>
      <c r="G773">
        <f>IF(COUNTIFS((WeatherIncidents!$B$3:'WeatherIncidents'!$B$26),"&lt;="&amp;B773,WeatherIncidents!$C$3:'WeatherIncidents'!$C$26,"&gt;="&amp;B773)&gt;0,1,0)</f>
        <v>0</v>
      </c>
      <c r="H773">
        <f t="shared" si="13"/>
        <v>0</v>
      </c>
    </row>
    <row r="774" spans="1:8" x14ac:dyDescent="0.25">
      <c r="A774" s="3" t="s">
        <v>67</v>
      </c>
      <c r="B774" s="2">
        <v>41128.5</v>
      </c>
      <c r="C774" s="3" t="s">
        <v>15</v>
      </c>
      <c r="D774" s="3" t="s">
        <v>15</v>
      </c>
      <c r="E774" s="3">
        <v>0</v>
      </c>
      <c r="F774" s="3" t="s">
        <v>66</v>
      </c>
      <c r="G774">
        <f>IF(COUNTIFS((WeatherIncidents!$B$3:'WeatherIncidents'!$B$26),"&lt;="&amp;B774,WeatherIncidents!$C$3:'WeatherIncidents'!$C$26,"&gt;="&amp;B774)&gt;0,1,0)</f>
        <v>0</v>
      </c>
      <c r="H774">
        <f t="shared" si="13"/>
        <v>0</v>
      </c>
    </row>
    <row r="775" spans="1:8" x14ac:dyDescent="0.25">
      <c r="A775" s="3" t="s">
        <v>67</v>
      </c>
      <c r="B775" s="2">
        <v>41194.717361111114</v>
      </c>
      <c r="C775" s="3" t="s">
        <v>15</v>
      </c>
      <c r="D775" s="3" t="s">
        <v>15</v>
      </c>
      <c r="E775" s="3">
        <v>0</v>
      </c>
      <c r="F775" s="3" t="s">
        <v>66</v>
      </c>
      <c r="G775">
        <f>IF(COUNTIFS((WeatherIncidents!$B$3:'WeatherIncidents'!$B$26),"&lt;="&amp;B775,WeatherIncidents!$C$3:'WeatherIncidents'!$C$26,"&gt;="&amp;B775)&gt;0,1,0)</f>
        <v>0</v>
      </c>
      <c r="H775">
        <f t="shared" si="13"/>
        <v>0</v>
      </c>
    </row>
    <row r="776" spans="1:8" x14ac:dyDescent="0.25">
      <c r="A776" s="3" t="s">
        <v>67</v>
      </c>
      <c r="B776" s="2">
        <v>41512.359027777777</v>
      </c>
      <c r="C776" s="3" t="s">
        <v>7</v>
      </c>
      <c r="D776" s="3" t="s">
        <v>19</v>
      </c>
      <c r="E776" s="3">
        <v>0</v>
      </c>
      <c r="F776" s="3" t="s">
        <v>66</v>
      </c>
      <c r="G776">
        <f>IF(COUNTIFS((WeatherIncidents!$B$3:'WeatherIncidents'!$B$26),"&lt;="&amp;B776,WeatherIncidents!$C$3:'WeatherIncidents'!$C$26,"&gt;="&amp;B776)&gt;0,1,0)</f>
        <v>0</v>
      </c>
      <c r="H776">
        <f t="shared" si="13"/>
        <v>0</v>
      </c>
    </row>
    <row r="777" spans="1:8" x14ac:dyDescent="0.25">
      <c r="A777" s="3" t="s">
        <v>67</v>
      </c>
      <c r="B777" s="2">
        <v>41609.563194444447</v>
      </c>
      <c r="C777" s="3" t="s">
        <v>7</v>
      </c>
      <c r="D777" s="3" t="s">
        <v>136</v>
      </c>
      <c r="E777" s="3">
        <v>0</v>
      </c>
      <c r="F777" s="3" t="s">
        <v>66</v>
      </c>
      <c r="G777">
        <f>IF(COUNTIFS((WeatherIncidents!$B$3:'WeatherIncidents'!$B$26),"&lt;="&amp;B777,WeatherIncidents!$C$3:'WeatherIncidents'!$C$26,"&gt;="&amp;B777)&gt;0,1,0)</f>
        <v>0</v>
      </c>
      <c r="H777">
        <f t="shared" si="13"/>
        <v>0</v>
      </c>
    </row>
    <row r="778" spans="1:8" x14ac:dyDescent="0.25">
      <c r="A778" s="3" t="s">
        <v>67</v>
      </c>
      <c r="B778" s="2">
        <v>41698.374305555553</v>
      </c>
      <c r="C778" s="3" t="s">
        <v>33</v>
      </c>
      <c r="D778" s="3" t="s">
        <v>135</v>
      </c>
      <c r="E778" s="3">
        <v>0</v>
      </c>
      <c r="F778" s="3" t="s">
        <v>66</v>
      </c>
      <c r="G778">
        <f>IF(COUNTIFS((WeatherIncidents!$B$3:'WeatherIncidents'!$B$26),"&lt;="&amp;B778,WeatherIncidents!$C$3:'WeatherIncidents'!$C$26,"&gt;="&amp;B778)&gt;0,1,0)</f>
        <v>0</v>
      </c>
      <c r="H778">
        <f t="shared" si="13"/>
        <v>0</v>
      </c>
    </row>
    <row r="779" spans="1:8" x14ac:dyDescent="0.25">
      <c r="A779" s="3" t="s">
        <v>67</v>
      </c>
      <c r="B779" s="2">
        <v>41736.425694444442</v>
      </c>
      <c r="C779" s="3" t="s">
        <v>7</v>
      </c>
      <c r="D779" s="3" t="s">
        <v>41</v>
      </c>
      <c r="E779" s="3">
        <v>0</v>
      </c>
      <c r="F779" s="3" t="s">
        <v>66</v>
      </c>
      <c r="G779">
        <f>IF(COUNTIFS((WeatherIncidents!$B$3:'WeatherIncidents'!$B$26),"&lt;="&amp;B779,WeatherIncidents!$C$3:'WeatherIncidents'!$C$26,"&gt;="&amp;B779)&gt;0,1,0)</f>
        <v>0</v>
      </c>
      <c r="H779">
        <f t="shared" si="13"/>
        <v>0</v>
      </c>
    </row>
    <row r="780" spans="1:8" x14ac:dyDescent="0.25">
      <c r="A780" s="3" t="s">
        <v>67</v>
      </c>
      <c r="B780" s="2">
        <v>41736.618055555555</v>
      </c>
      <c r="C780" s="3" t="s">
        <v>7</v>
      </c>
      <c r="D780" s="3" t="s">
        <v>41</v>
      </c>
      <c r="E780" s="3">
        <v>0</v>
      </c>
      <c r="F780" s="3" t="s">
        <v>66</v>
      </c>
      <c r="G780">
        <f>IF(COUNTIFS((WeatherIncidents!$B$3:'WeatherIncidents'!$B$26),"&lt;="&amp;B780,WeatherIncidents!$C$3:'WeatherIncidents'!$C$26,"&gt;="&amp;B780)&gt;0,1,0)</f>
        <v>0</v>
      </c>
      <c r="H780">
        <f t="shared" si="13"/>
        <v>0</v>
      </c>
    </row>
    <row r="781" spans="1:8" x14ac:dyDescent="0.25">
      <c r="A781" s="3" t="s">
        <v>67</v>
      </c>
      <c r="B781" s="2">
        <v>41742.336111111108</v>
      </c>
      <c r="C781" s="3" t="s">
        <v>7</v>
      </c>
      <c r="D781" s="3" t="s">
        <v>8</v>
      </c>
      <c r="E781" s="3">
        <v>0</v>
      </c>
      <c r="F781" s="3" t="s">
        <v>66</v>
      </c>
      <c r="G781">
        <f>IF(COUNTIFS((WeatherIncidents!$B$3:'WeatherIncidents'!$B$26),"&lt;="&amp;B781,WeatherIncidents!$C$3:'WeatherIncidents'!$C$26,"&gt;="&amp;B781)&gt;0,1,0)</f>
        <v>0</v>
      </c>
      <c r="H781">
        <f t="shared" si="13"/>
        <v>0</v>
      </c>
    </row>
    <row r="782" spans="1:8" x14ac:dyDescent="0.25">
      <c r="A782" s="3" t="s">
        <v>67</v>
      </c>
      <c r="B782" s="2">
        <v>41743.349305555559</v>
      </c>
      <c r="C782" s="3" t="s">
        <v>7</v>
      </c>
      <c r="D782" s="3" t="s">
        <v>19</v>
      </c>
      <c r="E782" s="3">
        <v>0</v>
      </c>
      <c r="F782" s="3" t="s">
        <v>66</v>
      </c>
      <c r="G782">
        <f>IF(COUNTIFS((WeatherIncidents!$B$3:'WeatherIncidents'!$B$26),"&lt;="&amp;B782,WeatherIncidents!$C$3:'WeatherIncidents'!$C$26,"&gt;="&amp;B782)&gt;0,1,0)</f>
        <v>0</v>
      </c>
      <c r="H782">
        <f t="shared" si="13"/>
        <v>0</v>
      </c>
    </row>
    <row r="783" spans="1:8" x14ac:dyDescent="0.25">
      <c r="A783" s="3" t="s">
        <v>67</v>
      </c>
      <c r="B783" s="2">
        <v>41817.824305555558</v>
      </c>
      <c r="C783" s="3" t="s">
        <v>15</v>
      </c>
      <c r="D783" s="3" t="s">
        <v>15</v>
      </c>
      <c r="E783" s="3">
        <v>0</v>
      </c>
      <c r="F783" s="3" t="s">
        <v>66</v>
      </c>
      <c r="G783">
        <f>IF(COUNTIFS((WeatherIncidents!$B$3:'WeatherIncidents'!$B$26),"&lt;="&amp;B783,WeatherIncidents!$C$3:'WeatherIncidents'!$C$26,"&gt;="&amp;B783)&gt;0,1,0)</f>
        <v>0</v>
      </c>
      <c r="H783">
        <f t="shared" si="13"/>
        <v>0</v>
      </c>
    </row>
    <row r="784" spans="1:8" x14ac:dyDescent="0.25">
      <c r="A784" s="3" t="s">
        <v>68</v>
      </c>
      <c r="B784" s="2">
        <v>38361.276388888888</v>
      </c>
      <c r="C784" s="3" t="s">
        <v>33</v>
      </c>
      <c r="D784" s="3" t="s">
        <v>135</v>
      </c>
      <c r="E784" s="3">
        <v>0</v>
      </c>
      <c r="F784" s="3" t="s">
        <v>66</v>
      </c>
      <c r="G784">
        <f>IF(COUNTIFS((WeatherIncidents!$B$3:'WeatherIncidents'!$B$26),"&lt;="&amp;B784,WeatherIncidents!$C$3:'WeatherIncidents'!$C$26,"&gt;="&amp;B784)&gt;0,1,0)</f>
        <v>0</v>
      </c>
      <c r="H784">
        <f t="shared" si="13"/>
        <v>0</v>
      </c>
    </row>
    <row r="785" spans="1:8" x14ac:dyDescent="0.25">
      <c r="A785" s="3" t="s">
        <v>68</v>
      </c>
      <c r="B785" s="2">
        <v>38395.584027777775</v>
      </c>
      <c r="C785" s="3" t="s">
        <v>15</v>
      </c>
      <c r="D785" s="3" t="s">
        <v>15</v>
      </c>
      <c r="E785" s="3">
        <v>0</v>
      </c>
      <c r="F785" s="3" t="s">
        <v>66</v>
      </c>
      <c r="G785">
        <f>IF(COUNTIFS((WeatherIncidents!$B$3:'WeatherIncidents'!$B$26),"&lt;="&amp;B785,WeatherIncidents!$C$3:'WeatherIncidents'!$C$26,"&gt;="&amp;B785)&gt;0,1,0)</f>
        <v>0</v>
      </c>
      <c r="H785">
        <f t="shared" si="13"/>
        <v>0</v>
      </c>
    </row>
    <row r="786" spans="1:8" x14ac:dyDescent="0.25">
      <c r="A786" s="3" t="s">
        <v>68</v>
      </c>
      <c r="B786" s="2">
        <v>38408.65347222222</v>
      </c>
      <c r="C786" s="3" t="s">
        <v>15</v>
      </c>
      <c r="D786" s="3" t="s">
        <v>15</v>
      </c>
      <c r="E786" s="3">
        <v>0</v>
      </c>
      <c r="F786" s="3" t="s">
        <v>66</v>
      </c>
      <c r="G786">
        <f>IF(COUNTIFS((WeatherIncidents!$B$3:'WeatherIncidents'!$B$26),"&lt;="&amp;B786,WeatherIncidents!$C$3:'WeatherIncidents'!$C$26,"&gt;="&amp;B786)&gt;0,1,0)</f>
        <v>0</v>
      </c>
      <c r="H786">
        <f t="shared" si="13"/>
        <v>0</v>
      </c>
    </row>
    <row r="787" spans="1:8" x14ac:dyDescent="0.25">
      <c r="A787" s="3" t="s">
        <v>68</v>
      </c>
      <c r="B787" s="2">
        <v>38416.726388888892</v>
      </c>
      <c r="C787" s="3" t="s">
        <v>15</v>
      </c>
      <c r="D787" s="3" t="s">
        <v>15</v>
      </c>
      <c r="E787" s="3">
        <v>0</v>
      </c>
      <c r="F787" s="3" t="s">
        <v>66</v>
      </c>
      <c r="G787">
        <f>IF(COUNTIFS((WeatherIncidents!$B$3:'WeatherIncidents'!$B$26),"&lt;="&amp;B787,WeatherIncidents!$C$3:'WeatherIncidents'!$C$26,"&gt;="&amp;B787)&gt;0,1,0)</f>
        <v>0</v>
      </c>
      <c r="H787">
        <f t="shared" si="13"/>
        <v>0</v>
      </c>
    </row>
    <row r="788" spans="1:8" x14ac:dyDescent="0.25">
      <c r="A788" s="3" t="s">
        <v>68</v>
      </c>
      <c r="B788" s="2">
        <v>38424.270138888889</v>
      </c>
      <c r="C788" s="3" t="s">
        <v>15</v>
      </c>
      <c r="D788" s="3" t="s">
        <v>15</v>
      </c>
      <c r="E788" s="3">
        <v>0</v>
      </c>
      <c r="F788" s="3" t="s">
        <v>66</v>
      </c>
      <c r="G788">
        <f>IF(COUNTIFS((WeatherIncidents!$B$3:'WeatherIncidents'!$B$26),"&lt;="&amp;B788,WeatherIncidents!$C$3:'WeatherIncidents'!$C$26,"&gt;="&amp;B788)&gt;0,1,0)</f>
        <v>0</v>
      </c>
      <c r="H788">
        <f t="shared" si="13"/>
        <v>0</v>
      </c>
    </row>
    <row r="789" spans="1:8" x14ac:dyDescent="0.25">
      <c r="A789" s="3" t="s">
        <v>68</v>
      </c>
      <c r="B789" s="2">
        <v>38443.214583333334</v>
      </c>
      <c r="C789" s="3" t="s">
        <v>33</v>
      </c>
      <c r="D789" s="3" t="s">
        <v>135</v>
      </c>
      <c r="E789" s="3">
        <v>0</v>
      </c>
      <c r="F789" s="3" t="s">
        <v>66</v>
      </c>
      <c r="G789">
        <f>IF(COUNTIFS((WeatherIncidents!$B$3:'WeatherIncidents'!$B$26),"&lt;="&amp;B789,WeatherIncidents!$C$3:'WeatherIncidents'!$C$26,"&gt;="&amp;B789)&gt;0,1,0)</f>
        <v>1</v>
      </c>
      <c r="H789">
        <f t="shared" si="13"/>
        <v>0</v>
      </c>
    </row>
    <row r="790" spans="1:8" x14ac:dyDescent="0.25">
      <c r="A790" s="3" t="s">
        <v>68</v>
      </c>
      <c r="B790" s="2">
        <v>38478.029861111114</v>
      </c>
      <c r="C790" s="3" t="s">
        <v>15</v>
      </c>
      <c r="D790" s="3" t="s">
        <v>15</v>
      </c>
      <c r="E790" s="3">
        <v>0</v>
      </c>
      <c r="F790" s="3" t="s">
        <v>66</v>
      </c>
      <c r="G790">
        <f>IF(COUNTIFS((WeatherIncidents!$B$3:'WeatherIncidents'!$B$26),"&lt;="&amp;B790,WeatherIncidents!$C$3:'WeatherIncidents'!$C$26,"&gt;="&amp;B790)&gt;0,1,0)</f>
        <v>0</v>
      </c>
      <c r="H790">
        <f t="shared" si="13"/>
        <v>0</v>
      </c>
    </row>
    <row r="791" spans="1:8" x14ac:dyDescent="0.25">
      <c r="A791" s="3" t="s">
        <v>68</v>
      </c>
      <c r="B791" s="2">
        <v>38488.345833333333</v>
      </c>
      <c r="C791" s="3" t="s">
        <v>15</v>
      </c>
      <c r="D791" s="3" t="s">
        <v>15</v>
      </c>
      <c r="E791" s="3">
        <v>0</v>
      </c>
      <c r="F791" s="3" t="s">
        <v>66</v>
      </c>
      <c r="G791">
        <f>IF(COUNTIFS((WeatherIncidents!$B$3:'WeatherIncidents'!$B$26),"&lt;="&amp;B791,WeatherIncidents!$C$3:'WeatherIncidents'!$C$26,"&gt;="&amp;B791)&gt;0,1,0)</f>
        <v>0</v>
      </c>
      <c r="H791">
        <f t="shared" si="13"/>
        <v>0</v>
      </c>
    </row>
    <row r="792" spans="1:8" x14ac:dyDescent="0.25">
      <c r="A792" s="3" t="s">
        <v>68</v>
      </c>
      <c r="B792" s="2">
        <v>38511.995833333334</v>
      </c>
      <c r="C792" s="3" t="s">
        <v>15</v>
      </c>
      <c r="D792" s="3" t="s">
        <v>15</v>
      </c>
      <c r="E792" s="3">
        <v>0</v>
      </c>
      <c r="F792" s="3" t="s">
        <v>66</v>
      </c>
      <c r="G792">
        <f>IF(COUNTIFS((WeatherIncidents!$B$3:'WeatherIncidents'!$B$26),"&lt;="&amp;B792,WeatherIncidents!$C$3:'WeatherIncidents'!$C$26,"&gt;="&amp;B792)&gt;0,1,0)</f>
        <v>0</v>
      </c>
      <c r="H792">
        <f t="shared" si="13"/>
        <v>0</v>
      </c>
    </row>
    <row r="793" spans="1:8" x14ac:dyDescent="0.25">
      <c r="A793" s="3" t="s">
        <v>68</v>
      </c>
      <c r="B793" s="2">
        <v>38551.811111111114</v>
      </c>
      <c r="C793" s="3" t="s">
        <v>15</v>
      </c>
      <c r="D793" s="3" t="s">
        <v>15</v>
      </c>
      <c r="E793" s="3">
        <v>0</v>
      </c>
      <c r="F793" s="3" t="s">
        <v>66</v>
      </c>
      <c r="G793">
        <f>IF(COUNTIFS((WeatherIncidents!$B$3:'WeatherIncidents'!$B$26),"&lt;="&amp;B793,WeatherIncidents!$C$3:'WeatherIncidents'!$C$26,"&gt;="&amp;B793)&gt;0,1,0)</f>
        <v>0</v>
      </c>
      <c r="H793">
        <f t="shared" si="13"/>
        <v>0</v>
      </c>
    </row>
    <row r="794" spans="1:8" x14ac:dyDescent="0.25">
      <c r="A794" s="3" t="s">
        <v>68</v>
      </c>
      <c r="B794" s="2">
        <v>38568.332638888889</v>
      </c>
      <c r="C794" s="3" t="s">
        <v>15</v>
      </c>
      <c r="D794" s="3" t="s">
        <v>15</v>
      </c>
      <c r="E794" s="3">
        <v>0</v>
      </c>
      <c r="F794" s="3" t="s">
        <v>66</v>
      </c>
      <c r="G794">
        <f>IF(COUNTIFS((WeatherIncidents!$B$3:'WeatherIncidents'!$B$26),"&lt;="&amp;B794,WeatherIncidents!$C$3:'WeatherIncidents'!$C$26,"&gt;="&amp;B794)&gt;0,1,0)</f>
        <v>0</v>
      </c>
      <c r="H794">
        <f t="shared" si="13"/>
        <v>0</v>
      </c>
    </row>
    <row r="795" spans="1:8" x14ac:dyDescent="0.25">
      <c r="A795" s="3" t="s">
        <v>68</v>
      </c>
      <c r="B795" s="2">
        <v>38660.633333333331</v>
      </c>
      <c r="C795" s="3" t="s">
        <v>15</v>
      </c>
      <c r="D795" s="3" t="s">
        <v>15</v>
      </c>
      <c r="E795" s="3">
        <v>0</v>
      </c>
      <c r="F795" s="3" t="s">
        <v>66</v>
      </c>
      <c r="G795">
        <f>IF(COUNTIFS((WeatherIncidents!$B$3:'WeatherIncidents'!$B$26),"&lt;="&amp;B795,WeatherIncidents!$C$3:'WeatherIncidents'!$C$26,"&gt;="&amp;B795)&gt;0,1,0)</f>
        <v>0</v>
      </c>
      <c r="H795">
        <f t="shared" si="13"/>
        <v>0</v>
      </c>
    </row>
    <row r="796" spans="1:8" x14ac:dyDescent="0.25">
      <c r="A796" s="3" t="s">
        <v>68</v>
      </c>
      <c r="B796" s="2">
        <v>38683.254166666666</v>
      </c>
      <c r="C796" s="3" t="s">
        <v>15</v>
      </c>
      <c r="D796" s="3" t="s">
        <v>15</v>
      </c>
      <c r="E796" s="3">
        <v>0</v>
      </c>
      <c r="F796" s="3" t="s">
        <v>66</v>
      </c>
      <c r="G796">
        <f>IF(COUNTIFS((WeatherIncidents!$B$3:'WeatherIncidents'!$B$26),"&lt;="&amp;B796,WeatherIncidents!$C$3:'WeatherIncidents'!$C$26,"&gt;="&amp;B796)&gt;0,1,0)</f>
        <v>0</v>
      </c>
      <c r="H796">
        <f t="shared" si="13"/>
        <v>0</v>
      </c>
    </row>
    <row r="797" spans="1:8" x14ac:dyDescent="0.25">
      <c r="A797" s="3" t="s">
        <v>68</v>
      </c>
      <c r="B797" s="2">
        <v>38687.682638888888</v>
      </c>
      <c r="C797" s="3" t="s">
        <v>15</v>
      </c>
      <c r="D797" s="3" t="s">
        <v>15</v>
      </c>
      <c r="E797" s="3">
        <v>0</v>
      </c>
      <c r="F797" s="3" t="s">
        <v>66</v>
      </c>
      <c r="G797">
        <f>IF(COUNTIFS((WeatherIncidents!$B$3:'WeatherIncidents'!$B$26),"&lt;="&amp;B797,WeatherIncidents!$C$3:'WeatherIncidents'!$C$26,"&gt;="&amp;B797)&gt;0,1,0)</f>
        <v>0</v>
      </c>
      <c r="H797">
        <f t="shared" si="13"/>
        <v>0</v>
      </c>
    </row>
    <row r="798" spans="1:8" x14ac:dyDescent="0.25">
      <c r="A798" s="3" t="s">
        <v>68</v>
      </c>
      <c r="B798" s="2">
        <v>38716.699305555558</v>
      </c>
      <c r="C798" s="3" t="s">
        <v>15</v>
      </c>
      <c r="D798" s="3" t="s">
        <v>15</v>
      </c>
      <c r="E798" s="3">
        <v>0</v>
      </c>
      <c r="F798" s="3" t="s">
        <v>66</v>
      </c>
      <c r="G798">
        <f>IF(COUNTIFS((WeatherIncidents!$B$3:'WeatherIncidents'!$B$26),"&lt;="&amp;B798,WeatherIncidents!$C$3:'WeatherIncidents'!$C$26,"&gt;="&amp;B798)&gt;0,1,0)</f>
        <v>0</v>
      </c>
      <c r="H798">
        <f t="shared" si="13"/>
        <v>0</v>
      </c>
    </row>
    <row r="799" spans="1:8" x14ac:dyDescent="0.25">
      <c r="A799" s="3" t="s">
        <v>68</v>
      </c>
      <c r="B799" s="2">
        <v>38828.588194444441</v>
      </c>
      <c r="C799" s="3" t="s">
        <v>7</v>
      </c>
      <c r="D799" s="3" t="s">
        <v>41</v>
      </c>
      <c r="E799" s="3">
        <v>0</v>
      </c>
      <c r="F799" s="3" t="s">
        <v>66</v>
      </c>
      <c r="G799">
        <f>IF(COUNTIFS((WeatherIncidents!$B$3:'WeatherIncidents'!$B$26),"&lt;="&amp;B799,WeatherIncidents!$C$3:'WeatherIncidents'!$C$26,"&gt;="&amp;B799)&gt;0,1,0)</f>
        <v>0</v>
      </c>
      <c r="H799">
        <f t="shared" si="13"/>
        <v>0</v>
      </c>
    </row>
    <row r="800" spans="1:8" x14ac:dyDescent="0.25">
      <c r="A800" s="3" t="s">
        <v>68</v>
      </c>
      <c r="B800" s="2">
        <v>38852.768750000003</v>
      </c>
      <c r="C800" s="3" t="s">
        <v>15</v>
      </c>
      <c r="D800" s="3" t="s">
        <v>15</v>
      </c>
      <c r="E800" s="3">
        <v>0</v>
      </c>
      <c r="F800" s="3" t="s">
        <v>66</v>
      </c>
      <c r="G800">
        <f>IF(COUNTIFS((WeatherIncidents!$B$3:'WeatherIncidents'!$B$26),"&lt;="&amp;B800,WeatherIncidents!$C$3:'WeatherIncidents'!$C$26,"&gt;="&amp;B800)&gt;0,1,0)</f>
        <v>0</v>
      </c>
      <c r="H800">
        <f t="shared" si="13"/>
        <v>0</v>
      </c>
    </row>
    <row r="801" spans="1:8" x14ac:dyDescent="0.25">
      <c r="A801" s="3" t="s">
        <v>68</v>
      </c>
      <c r="B801" s="2">
        <v>38854.443749999999</v>
      </c>
      <c r="C801" s="3" t="s">
        <v>15</v>
      </c>
      <c r="D801" s="3" t="s">
        <v>15</v>
      </c>
      <c r="E801" s="3">
        <v>0</v>
      </c>
      <c r="F801" s="3" t="s">
        <v>66</v>
      </c>
      <c r="G801">
        <f>IF(COUNTIFS((WeatherIncidents!$B$3:'WeatherIncidents'!$B$26),"&lt;="&amp;B801,WeatherIncidents!$C$3:'WeatherIncidents'!$C$26,"&gt;="&amp;B801)&gt;0,1,0)</f>
        <v>0</v>
      </c>
      <c r="H801">
        <f t="shared" si="13"/>
        <v>0</v>
      </c>
    </row>
    <row r="802" spans="1:8" x14ac:dyDescent="0.25">
      <c r="A802" s="3" t="s">
        <v>68</v>
      </c>
      <c r="B802" s="2">
        <v>38857.736111111109</v>
      </c>
      <c r="C802" s="3" t="s">
        <v>15</v>
      </c>
      <c r="D802" s="3" t="s">
        <v>15</v>
      </c>
      <c r="E802" s="3">
        <v>0</v>
      </c>
      <c r="F802" s="3" t="s">
        <v>66</v>
      </c>
      <c r="G802">
        <f>IF(COUNTIFS((WeatherIncidents!$B$3:'WeatherIncidents'!$B$26),"&lt;="&amp;B802,WeatherIncidents!$C$3:'WeatherIncidents'!$C$26,"&gt;="&amp;B802)&gt;0,1,0)</f>
        <v>0</v>
      </c>
      <c r="H802">
        <f t="shared" si="13"/>
        <v>0</v>
      </c>
    </row>
    <row r="803" spans="1:8" x14ac:dyDescent="0.25">
      <c r="A803" s="3" t="s">
        <v>68</v>
      </c>
      <c r="B803" s="2">
        <v>38868.351388888892</v>
      </c>
      <c r="C803" s="3" t="s">
        <v>15</v>
      </c>
      <c r="D803" s="3" t="s">
        <v>15</v>
      </c>
      <c r="E803" s="3">
        <v>0</v>
      </c>
      <c r="F803" s="3" t="s">
        <v>66</v>
      </c>
      <c r="G803">
        <f>IF(COUNTIFS((WeatherIncidents!$B$3:'WeatherIncidents'!$B$26),"&lt;="&amp;B803,WeatherIncidents!$C$3:'WeatherIncidents'!$C$26,"&gt;="&amp;B803)&gt;0,1,0)</f>
        <v>0</v>
      </c>
      <c r="H803">
        <f t="shared" si="13"/>
        <v>0</v>
      </c>
    </row>
    <row r="804" spans="1:8" x14ac:dyDescent="0.25">
      <c r="A804" s="3" t="s">
        <v>68</v>
      </c>
      <c r="B804" s="2">
        <v>38944.459722222222</v>
      </c>
      <c r="C804" s="3" t="s">
        <v>15</v>
      </c>
      <c r="D804" s="3" t="s">
        <v>15</v>
      </c>
      <c r="E804" s="3">
        <v>0</v>
      </c>
      <c r="F804" s="3" t="s">
        <v>66</v>
      </c>
      <c r="G804">
        <f>IF(COUNTIFS((WeatherIncidents!$B$3:'WeatherIncidents'!$B$26),"&lt;="&amp;B804,WeatherIncidents!$C$3:'WeatherIncidents'!$C$26,"&gt;="&amp;B804)&gt;0,1,0)</f>
        <v>0</v>
      </c>
      <c r="H804">
        <f t="shared" si="13"/>
        <v>0</v>
      </c>
    </row>
    <row r="805" spans="1:8" x14ac:dyDescent="0.25">
      <c r="A805" s="3" t="s">
        <v>68</v>
      </c>
      <c r="B805" s="2">
        <v>38958.561805555553</v>
      </c>
      <c r="C805" s="3" t="s">
        <v>15</v>
      </c>
      <c r="D805" s="3" t="s">
        <v>15</v>
      </c>
      <c r="E805" s="3">
        <v>0</v>
      </c>
      <c r="F805" s="3" t="s">
        <v>66</v>
      </c>
      <c r="G805">
        <f>IF(COUNTIFS((WeatherIncidents!$B$3:'WeatherIncidents'!$B$26),"&lt;="&amp;B805,WeatherIncidents!$C$3:'WeatherIncidents'!$C$26,"&gt;="&amp;B805)&gt;0,1,0)</f>
        <v>0</v>
      </c>
      <c r="H805">
        <f t="shared" si="13"/>
        <v>0</v>
      </c>
    </row>
    <row r="806" spans="1:8" x14ac:dyDescent="0.25">
      <c r="A806" s="3" t="s">
        <v>68</v>
      </c>
      <c r="B806" s="2">
        <v>39026.243055555555</v>
      </c>
      <c r="C806" s="3" t="s">
        <v>15</v>
      </c>
      <c r="D806" s="3" t="s">
        <v>15</v>
      </c>
      <c r="E806" s="3">
        <v>0</v>
      </c>
      <c r="F806" s="3" t="s">
        <v>66</v>
      </c>
      <c r="G806">
        <f>IF(COUNTIFS((WeatherIncidents!$B$3:'WeatherIncidents'!$B$26),"&lt;="&amp;B806,WeatherIncidents!$C$3:'WeatherIncidents'!$C$26,"&gt;="&amp;B806)&gt;0,1,0)</f>
        <v>0</v>
      </c>
      <c r="H806">
        <f t="shared" si="13"/>
        <v>0</v>
      </c>
    </row>
    <row r="807" spans="1:8" x14ac:dyDescent="0.25">
      <c r="A807" s="3" t="s">
        <v>68</v>
      </c>
      <c r="B807" s="2">
        <v>39050.882638888892</v>
      </c>
      <c r="C807" s="3" t="s">
        <v>33</v>
      </c>
      <c r="D807" s="3" t="s">
        <v>135</v>
      </c>
      <c r="E807" s="3">
        <v>0</v>
      </c>
      <c r="F807" s="3" t="s">
        <v>66</v>
      </c>
      <c r="G807">
        <f>IF(COUNTIFS((WeatherIncidents!$B$3:'WeatherIncidents'!$B$26),"&lt;="&amp;B807,WeatherIncidents!$C$3:'WeatherIncidents'!$C$26,"&gt;="&amp;B807)&gt;0,1,0)</f>
        <v>0</v>
      </c>
      <c r="H807">
        <f t="shared" si="13"/>
        <v>0</v>
      </c>
    </row>
    <row r="808" spans="1:8" x14ac:dyDescent="0.25">
      <c r="A808" s="3" t="s">
        <v>68</v>
      </c>
      <c r="B808" s="2">
        <v>39050.957638888889</v>
      </c>
      <c r="C808" s="3" t="s">
        <v>33</v>
      </c>
      <c r="D808" s="3" t="s">
        <v>135</v>
      </c>
      <c r="E808" s="3">
        <v>0</v>
      </c>
      <c r="F808" s="3" t="s">
        <v>66</v>
      </c>
      <c r="G808">
        <f>IF(COUNTIFS((WeatherIncidents!$B$3:'WeatherIncidents'!$B$26),"&lt;="&amp;B808,WeatherIncidents!$C$3:'WeatherIncidents'!$C$26,"&gt;="&amp;B808)&gt;0,1,0)</f>
        <v>0</v>
      </c>
      <c r="H808">
        <f t="shared" si="13"/>
        <v>0</v>
      </c>
    </row>
    <row r="809" spans="1:8" x14ac:dyDescent="0.25">
      <c r="A809" s="3" t="s">
        <v>68</v>
      </c>
      <c r="B809" s="2">
        <v>39051.200694444444</v>
      </c>
      <c r="C809" s="3" t="s">
        <v>15</v>
      </c>
      <c r="D809" s="3" t="s">
        <v>15</v>
      </c>
      <c r="E809" s="3">
        <v>0</v>
      </c>
      <c r="F809" s="3" t="s">
        <v>66</v>
      </c>
      <c r="G809">
        <f>IF(COUNTIFS((WeatherIncidents!$B$3:'WeatherIncidents'!$B$26),"&lt;="&amp;B809,WeatherIncidents!$C$3:'WeatherIncidents'!$C$26,"&gt;="&amp;B809)&gt;0,1,0)</f>
        <v>1</v>
      </c>
      <c r="H809">
        <f t="shared" si="13"/>
        <v>0</v>
      </c>
    </row>
    <row r="810" spans="1:8" x14ac:dyDescent="0.25">
      <c r="A810" s="3" t="s">
        <v>68</v>
      </c>
      <c r="B810" s="2">
        <v>39051.445138888892</v>
      </c>
      <c r="C810" s="3" t="s">
        <v>15</v>
      </c>
      <c r="D810" s="3" t="s">
        <v>15</v>
      </c>
      <c r="E810" s="3">
        <v>0</v>
      </c>
      <c r="F810" s="3" t="s">
        <v>66</v>
      </c>
      <c r="G810">
        <f>IF(COUNTIFS((WeatherIncidents!$B$3:'WeatherIncidents'!$B$26),"&lt;="&amp;B810,WeatherIncidents!$C$3:'WeatherIncidents'!$C$26,"&gt;="&amp;B810)&gt;0,1,0)</f>
        <v>1</v>
      </c>
      <c r="H810">
        <f t="shared" si="13"/>
        <v>0</v>
      </c>
    </row>
    <row r="811" spans="1:8" x14ac:dyDescent="0.25">
      <c r="A811" s="3" t="s">
        <v>68</v>
      </c>
      <c r="B811" s="2">
        <v>39054.40625</v>
      </c>
      <c r="C811" s="3" t="s">
        <v>7</v>
      </c>
      <c r="D811" s="3" t="s">
        <v>8</v>
      </c>
      <c r="E811" s="3">
        <v>0</v>
      </c>
      <c r="F811" s="3" t="s">
        <v>66</v>
      </c>
      <c r="G811">
        <f>IF(COUNTIFS((WeatherIncidents!$B$3:'WeatherIncidents'!$B$26),"&lt;="&amp;B811,WeatherIncidents!$C$3:'WeatherIncidents'!$C$26,"&gt;="&amp;B811)&gt;0,1,0)</f>
        <v>1</v>
      </c>
      <c r="H811">
        <f t="shared" si="13"/>
        <v>0</v>
      </c>
    </row>
    <row r="812" spans="1:8" x14ac:dyDescent="0.25">
      <c r="A812" s="3" t="s">
        <v>68</v>
      </c>
      <c r="B812" s="2">
        <v>39054.478472222225</v>
      </c>
      <c r="C812" s="3" t="s">
        <v>33</v>
      </c>
      <c r="D812" s="3" t="s">
        <v>135</v>
      </c>
      <c r="E812" s="3">
        <v>0</v>
      </c>
      <c r="F812" s="3" t="s">
        <v>66</v>
      </c>
      <c r="G812">
        <f>IF(COUNTIFS((WeatherIncidents!$B$3:'WeatherIncidents'!$B$26),"&lt;="&amp;B812,WeatherIncidents!$C$3:'WeatherIncidents'!$C$26,"&gt;="&amp;B812)&gt;0,1,0)</f>
        <v>1</v>
      </c>
      <c r="H812">
        <f t="shared" si="13"/>
        <v>0</v>
      </c>
    </row>
    <row r="813" spans="1:8" x14ac:dyDescent="0.25">
      <c r="A813" s="3" t="s">
        <v>68</v>
      </c>
      <c r="B813" s="2">
        <v>39058.28402777778</v>
      </c>
      <c r="C813" s="3" t="s">
        <v>15</v>
      </c>
      <c r="D813" s="3" t="s">
        <v>15</v>
      </c>
      <c r="E813" s="3">
        <v>0</v>
      </c>
      <c r="F813" s="3" t="s">
        <v>66</v>
      </c>
      <c r="G813">
        <f>IF(COUNTIFS((WeatherIncidents!$B$3:'WeatherIncidents'!$B$26),"&lt;="&amp;B813,WeatherIncidents!$C$3:'WeatherIncidents'!$C$26,"&gt;="&amp;B813)&gt;0,1,0)</f>
        <v>0</v>
      </c>
      <c r="H813">
        <f t="shared" si="13"/>
        <v>0</v>
      </c>
    </row>
    <row r="814" spans="1:8" x14ac:dyDescent="0.25">
      <c r="A814" s="3" t="s">
        <v>68</v>
      </c>
      <c r="B814" s="2">
        <v>39077.265277777777</v>
      </c>
      <c r="C814" s="3" t="s">
        <v>15</v>
      </c>
      <c r="D814" s="3" t="s">
        <v>15</v>
      </c>
      <c r="E814" s="3">
        <v>0</v>
      </c>
      <c r="F814" s="3" t="s">
        <v>66</v>
      </c>
      <c r="G814">
        <f>IF(COUNTIFS((WeatherIncidents!$B$3:'WeatherIncidents'!$B$26),"&lt;="&amp;B814,WeatherIncidents!$C$3:'WeatherIncidents'!$C$26,"&gt;="&amp;B814)&gt;0,1,0)</f>
        <v>0</v>
      </c>
      <c r="H814">
        <f t="shared" si="13"/>
        <v>0</v>
      </c>
    </row>
    <row r="815" spans="1:8" x14ac:dyDescent="0.25">
      <c r="A815" s="3" t="s">
        <v>68</v>
      </c>
      <c r="B815" s="2">
        <v>39079.268055555556</v>
      </c>
      <c r="C815" s="3" t="s">
        <v>15</v>
      </c>
      <c r="D815" s="3" t="s">
        <v>15</v>
      </c>
      <c r="E815" s="3">
        <v>0</v>
      </c>
      <c r="F815" s="3" t="s">
        <v>66</v>
      </c>
      <c r="G815">
        <f>IF(COUNTIFS((WeatherIncidents!$B$3:'WeatherIncidents'!$B$26),"&lt;="&amp;B815,WeatherIncidents!$C$3:'WeatherIncidents'!$C$26,"&gt;="&amp;B815)&gt;0,1,0)</f>
        <v>0</v>
      </c>
      <c r="H815">
        <f t="shared" si="13"/>
        <v>0</v>
      </c>
    </row>
    <row r="816" spans="1:8" x14ac:dyDescent="0.25">
      <c r="A816" s="3" t="s">
        <v>68</v>
      </c>
      <c r="B816" s="2">
        <v>39086.967361111114</v>
      </c>
      <c r="C816" s="3" t="s">
        <v>33</v>
      </c>
      <c r="D816" s="3" t="s">
        <v>135</v>
      </c>
      <c r="E816" s="3">
        <v>0</v>
      </c>
      <c r="F816" s="3" t="s">
        <v>66</v>
      </c>
      <c r="G816">
        <f>IF(COUNTIFS((WeatherIncidents!$B$3:'WeatherIncidents'!$B$26),"&lt;="&amp;B816,WeatherIncidents!$C$3:'WeatherIncidents'!$C$26,"&gt;="&amp;B816)&gt;0,1,0)</f>
        <v>0</v>
      </c>
      <c r="H816">
        <f t="shared" si="13"/>
        <v>0</v>
      </c>
    </row>
    <row r="817" spans="1:8" x14ac:dyDescent="0.25">
      <c r="A817" s="3" t="s">
        <v>68</v>
      </c>
      <c r="B817" s="2">
        <v>39088.09375</v>
      </c>
      <c r="C817" s="3" t="s">
        <v>33</v>
      </c>
      <c r="D817" s="3" t="s">
        <v>37</v>
      </c>
      <c r="E817" s="3">
        <v>0</v>
      </c>
      <c r="F817" s="3" t="s">
        <v>66</v>
      </c>
      <c r="G817">
        <f>IF(COUNTIFS((WeatherIncidents!$B$3:'WeatherIncidents'!$B$26),"&lt;="&amp;B817,WeatherIncidents!$C$3:'WeatherIncidents'!$C$26,"&gt;="&amp;B817)&gt;0,1,0)</f>
        <v>1</v>
      </c>
      <c r="H817">
        <f t="shared" si="13"/>
        <v>0</v>
      </c>
    </row>
    <row r="818" spans="1:8" x14ac:dyDescent="0.25">
      <c r="A818" s="3" t="s">
        <v>68</v>
      </c>
      <c r="B818" s="2">
        <v>39089.26666666667</v>
      </c>
      <c r="C818" s="3" t="s">
        <v>33</v>
      </c>
      <c r="D818" s="3" t="s">
        <v>135</v>
      </c>
      <c r="E818" s="3">
        <v>0</v>
      </c>
      <c r="F818" s="3" t="s">
        <v>66</v>
      </c>
      <c r="G818">
        <f>IF(COUNTIFS((WeatherIncidents!$B$3:'WeatherIncidents'!$B$26),"&lt;="&amp;B818,WeatherIncidents!$C$3:'WeatherIncidents'!$C$26,"&gt;="&amp;B818)&gt;0,1,0)</f>
        <v>1</v>
      </c>
      <c r="H818">
        <f t="shared" si="13"/>
        <v>0</v>
      </c>
    </row>
    <row r="819" spans="1:8" x14ac:dyDescent="0.25">
      <c r="A819" s="3" t="s">
        <v>68</v>
      </c>
      <c r="B819" s="2">
        <v>39089.364583333336</v>
      </c>
      <c r="C819" s="3" t="s">
        <v>33</v>
      </c>
      <c r="D819" s="3" t="s">
        <v>135</v>
      </c>
      <c r="E819" s="3">
        <v>0</v>
      </c>
      <c r="F819" s="3" t="s">
        <v>66</v>
      </c>
      <c r="G819">
        <f>IF(COUNTIFS((WeatherIncidents!$B$3:'WeatherIncidents'!$B$26),"&lt;="&amp;B819,WeatherIncidents!$C$3:'WeatherIncidents'!$C$26,"&gt;="&amp;B819)&gt;0,1,0)</f>
        <v>1</v>
      </c>
      <c r="H819">
        <f t="shared" si="13"/>
        <v>0</v>
      </c>
    </row>
    <row r="820" spans="1:8" x14ac:dyDescent="0.25">
      <c r="A820" s="3" t="s">
        <v>68</v>
      </c>
      <c r="B820" s="2">
        <v>39097.263888888891</v>
      </c>
      <c r="C820" s="3" t="s">
        <v>15</v>
      </c>
      <c r="D820" s="3" t="s">
        <v>15</v>
      </c>
      <c r="E820" s="3">
        <v>0</v>
      </c>
      <c r="F820" s="3" t="s">
        <v>66</v>
      </c>
      <c r="G820">
        <f>IF(COUNTIFS((WeatherIncidents!$B$3:'WeatherIncidents'!$B$26),"&lt;="&amp;B820,WeatherIncidents!$C$3:'WeatherIncidents'!$C$26,"&gt;="&amp;B820)&gt;0,1,0)</f>
        <v>0</v>
      </c>
      <c r="H820">
        <f t="shared" si="13"/>
        <v>0</v>
      </c>
    </row>
    <row r="821" spans="1:8" x14ac:dyDescent="0.25">
      <c r="A821" s="3" t="s">
        <v>68</v>
      </c>
      <c r="B821" s="2">
        <v>39097.297222222223</v>
      </c>
      <c r="C821" s="3" t="s">
        <v>15</v>
      </c>
      <c r="D821" s="3" t="s">
        <v>15</v>
      </c>
      <c r="E821" s="3">
        <v>0</v>
      </c>
      <c r="F821" s="3" t="s">
        <v>66</v>
      </c>
      <c r="G821">
        <f>IF(COUNTIFS((WeatherIncidents!$B$3:'WeatherIncidents'!$B$26),"&lt;="&amp;B821,WeatherIncidents!$C$3:'WeatherIncidents'!$C$26,"&gt;="&amp;B821)&gt;0,1,0)</f>
        <v>0</v>
      </c>
      <c r="H821">
        <f t="shared" si="13"/>
        <v>0</v>
      </c>
    </row>
    <row r="822" spans="1:8" x14ac:dyDescent="0.25">
      <c r="A822" s="3" t="s">
        <v>68</v>
      </c>
      <c r="B822" s="2">
        <v>39125.262499999997</v>
      </c>
      <c r="C822" s="3" t="s">
        <v>15</v>
      </c>
      <c r="D822" s="3" t="s">
        <v>15</v>
      </c>
      <c r="E822" s="3">
        <v>0</v>
      </c>
      <c r="F822" s="3" t="s">
        <v>66</v>
      </c>
      <c r="G822">
        <f>IF(COUNTIFS((WeatherIncidents!$B$3:'WeatherIncidents'!$B$26),"&lt;="&amp;B822,WeatherIncidents!$C$3:'WeatherIncidents'!$C$26,"&gt;="&amp;B822)&gt;0,1,0)</f>
        <v>0</v>
      </c>
      <c r="H822">
        <f t="shared" si="13"/>
        <v>0</v>
      </c>
    </row>
    <row r="823" spans="1:8" x14ac:dyDescent="0.25">
      <c r="A823" s="3" t="s">
        <v>68</v>
      </c>
      <c r="B823" s="2">
        <v>39150.390972222223</v>
      </c>
      <c r="C823" s="3" t="s">
        <v>15</v>
      </c>
      <c r="D823" s="3" t="s">
        <v>15</v>
      </c>
      <c r="E823" s="3">
        <v>0</v>
      </c>
      <c r="F823" s="3" t="s">
        <v>66</v>
      </c>
      <c r="G823">
        <f>IF(COUNTIFS((WeatherIncidents!$B$3:'WeatherIncidents'!$B$26),"&lt;="&amp;B823,WeatherIncidents!$C$3:'WeatherIncidents'!$C$26,"&gt;="&amp;B823)&gt;0,1,0)</f>
        <v>0</v>
      </c>
      <c r="H823">
        <f t="shared" si="13"/>
        <v>0</v>
      </c>
    </row>
    <row r="824" spans="1:8" x14ac:dyDescent="0.25">
      <c r="A824" s="3" t="s">
        <v>68</v>
      </c>
      <c r="B824" s="2">
        <v>39154.62777777778</v>
      </c>
      <c r="C824" s="3" t="s">
        <v>7</v>
      </c>
      <c r="D824" s="3" t="s">
        <v>41</v>
      </c>
      <c r="E824" s="3">
        <v>0</v>
      </c>
      <c r="F824" s="3" t="s">
        <v>66</v>
      </c>
      <c r="G824">
        <f>IF(COUNTIFS((WeatherIncidents!$B$3:'WeatherIncidents'!$B$26),"&lt;="&amp;B824,WeatherIncidents!$C$3:'WeatherIncidents'!$C$26,"&gt;="&amp;B824)&gt;0,1,0)</f>
        <v>0</v>
      </c>
      <c r="H824">
        <f t="shared" si="13"/>
        <v>0</v>
      </c>
    </row>
    <row r="825" spans="1:8" x14ac:dyDescent="0.25">
      <c r="A825" s="3" t="s">
        <v>68</v>
      </c>
      <c r="B825" s="2">
        <v>39160.852777777778</v>
      </c>
      <c r="C825" s="3" t="s">
        <v>15</v>
      </c>
      <c r="D825" s="3" t="s">
        <v>15</v>
      </c>
      <c r="E825" s="3">
        <v>0</v>
      </c>
      <c r="F825" s="3" t="s">
        <v>66</v>
      </c>
      <c r="G825">
        <f>IF(COUNTIFS((WeatherIncidents!$B$3:'WeatherIncidents'!$B$26),"&lt;="&amp;B825,WeatherIncidents!$C$3:'WeatherIncidents'!$C$26,"&gt;="&amp;B825)&gt;0,1,0)</f>
        <v>0</v>
      </c>
      <c r="H825">
        <f t="shared" si="13"/>
        <v>0</v>
      </c>
    </row>
    <row r="826" spans="1:8" x14ac:dyDescent="0.25">
      <c r="A826" s="3" t="s">
        <v>68</v>
      </c>
      <c r="B826" s="2">
        <v>39229.612500000003</v>
      </c>
      <c r="C826" s="3" t="s">
        <v>15</v>
      </c>
      <c r="D826" s="3" t="s">
        <v>15</v>
      </c>
      <c r="E826" s="3">
        <v>0</v>
      </c>
      <c r="F826" s="3" t="s">
        <v>66</v>
      </c>
      <c r="G826">
        <f>IF(COUNTIFS((WeatherIncidents!$B$3:'WeatherIncidents'!$B$26),"&lt;="&amp;B826,WeatherIncidents!$C$3:'WeatherIncidents'!$C$26,"&gt;="&amp;B826)&gt;0,1,0)</f>
        <v>0</v>
      </c>
      <c r="H826">
        <f t="shared" si="13"/>
        <v>0</v>
      </c>
    </row>
    <row r="827" spans="1:8" x14ac:dyDescent="0.25">
      <c r="A827" s="3" t="s">
        <v>68</v>
      </c>
      <c r="B827" s="2">
        <v>39230.629166666666</v>
      </c>
      <c r="C827" s="3" t="s">
        <v>7</v>
      </c>
      <c r="D827" s="3" t="s">
        <v>16</v>
      </c>
      <c r="E827" s="3">
        <v>0</v>
      </c>
      <c r="F827" s="3" t="s">
        <v>66</v>
      </c>
      <c r="G827">
        <f>IF(COUNTIFS((WeatherIncidents!$B$3:'WeatherIncidents'!$B$26),"&lt;="&amp;B827,WeatherIncidents!$C$3:'WeatherIncidents'!$C$26,"&gt;="&amp;B827)&gt;0,1,0)</f>
        <v>0</v>
      </c>
      <c r="H827">
        <f t="shared" si="13"/>
        <v>0</v>
      </c>
    </row>
    <row r="828" spans="1:8" x14ac:dyDescent="0.25">
      <c r="A828" s="3" t="s">
        <v>68</v>
      </c>
      <c r="B828" s="2">
        <v>39294.090277777781</v>
      </c>
      <c r="C828" s="3" t="s">
        <v>15</v>
      </c>
      <c r="D828" s="3" t="s">
        <v>15</v>
      </c>
      <c r="E828" s="3">
        <v>0</v>
      </c>
      <c r="F828" s="3" t="s">
        <v>66</v>
      </c>
      <c r="G828">
        <f>IF(COUNTIFS((WeatherIncidents!$B$3:'WeatherIncidents'!$B$26),"&lt;="&amp;B828,WeatherIncidents!$C$3:'WeatherIncidents'!$C$26,"&gt;="&amp;B828)&gt;0,1,0)</f>
        <v>0</v>
      </c>
      <c r="H828">
        <f t="shared" si="13"/>
        <v>0</v>
      </c>
    </row>
    <row r="829" spans="1:8" x14ac:dyDescent="0.25">
      <c r="A829" s="3" t="s">
        <v>68</v>
      </c>
      <c r="B829" s="2">
        <v>39309.247916666667</v>
      </c>
      <c r="C829" s="3" t="s">
        <v>15</v>
      </c>
      <c r="D829" s="3" t="s">
        <v>15</v>
      </c>
      <c r="E829" s="3">
        <v>0</v>
      </c>
      <c r="F829" s="3" t="s">
        <v>66</v>
      </c>
      <c r="G829">
        <f>IF(COUNTIFS((WeatherIncidents!$B$3:'WeatherIncidents'!$B$26),"&lt;="&amp;B829,WeatherIncidents!$C$3:'WeatherIncidents'!$C$26,"&gt;="&amp;B829)&gt;0,1,0)</f>
        <v>0</v>
      </c>
      <c r="H829">
        <f t="shared" si="13"/>
        <v>0</v>
      </c>
    </row>
    <row r="830" spans="1:8" x14ac:dyDescent="0.25">
      <c r="A830" s="3" t="s">
        <v>68</v>
      </c>
      <c r="B830" s="2">
        <v>39364.273611111108</v>
      </c>
      <c r="C830" s="3" t="s">
        <v>15</v>
      </c>
      <c r="D830" s="3" t="s">
        <v>15</v>
      </c>
      <c r="E830" s="3">
        <v>0</v>
      </c>
      <c r="F830" s="3" t="s">
        <v>66</v>
      </c>
      <c r="G830">
        <f>IF(COUNTIFS((WeatherIncidents!$B$3:'WeatherIncidents'!$B$26),"&lt;="&amp;B830,WeatherIncidents!$C$3:'WeatherIncidents'!$C$26,"&gt;="&amp;B830)&gt;0,1,0)</f>
        <v>0</v>
      </c>
      <c r="H830">
        <f t="shared" si="13"/>
        <v>0</v>
      </c>
    </row>
    <row r="831" spans="1:8" x14ac:dyDescent="0.25">
      <c r="A831" s="3" t="s">
        <v>68</v>
      </c>
      <c r="B831" s="2">
        <v>39408.267361111109</v>
      </c>
      <c r="C831" s="3" t="s">
        <v>15</v>
      </c>
      <c r="D831" s="3" t="s">
        <v>15</v>
      </c>
      <c r="E831" s="3">
        <v>0</v>
      </c>
      <c r="F831" s="3" t="s">
        <v>66</v>
      </c>
      <c r="G831">
        <f>IF(COUNTIFS((WeatherIncidents!$B$3:'WeatherIncidents'!$B$26),"&lt;="&amp;B831,WeatherIncidents!$C$3:'WeatherIncidents'!$C$26,"&gt;="&amp;B831)&gt;0,1,0)</f>
        <v>0</v>
      </c>
      <c r="H831">
        <f t="shared" si="13"/>
        <v>0</v>
      </c>
    </row>
    <row r="832" spans="1:8" x14ac:dyDescent="0.25">
      <c r="A832" s="3" t="s">
        <v>68</v>
      </c>
      <c r="B832" s="2">
        <v>39425.09375</v>
      </c>
      <c r="C832" s="3" t="s">
        <v>15</v>
      </c>
      <c r="D832" s="3" t="s">
        <v>15</v>
      </c>
      <c r="E832" s="3">
        <v>0</v>
      </c>
      <c r="F832" s="3" t="s">
        <v>66</v>
      </c>
      <c r="G832">
        <f>IF(COUNTIFS((WeatherIncidents!$B$3:'WeatherIncidents'!$B$26),"&lt;="&amp;B832,WeatherIncidents!$C$3:'WeatherIncidents'!$C$26,"&gt;="&amp;B832)&gt;0,1,0)</f>
        <v>0</v>
      </c>
      <c r="H832">
        <f t="shared" si="13"/>
        <v>0</v>
      </c>
    </row>
    <row r="833" spans="1:8" x14ac:dyDescent="0.25">
      <c r="A833" s="3" t="s">
        <v>68</v>
      </c>
      <c r="B833" s="2">
        <v>39433.814583333333</v>
      </c>
      <c r="C833" s="3" t="s">
        <v>15</v>
      </c>
      <c r="D833" s="3" t="s">
        <v>15</v>
      </c>
      <c r="E833" s="3">
        <v>0</v>
      </c>
      <c r="F833" s="3" t="s">
        <v>66</v>
      </c>
      <c r="G833">
        <f>IF(COUNTIFS((WeatherIncidents!$B$3:'WeatherIncidents'!$B$26),"&lt;="&amp;B833,WeatherIncidents!$C$3:'WeatherIncidents'!$C$26,"&gt;="&amp;B833)&gt;0,1,0)</f>
        <v>0</v>
      </c>
      <c r="H833">
        <f t="shared" si="13"/>
        <v>0</v>
      </c>
    </row>
    <row r="834" spans="1:8" x14ac:dyDescent="0.25">
      <c r="A834" s="3" t="s">
        <v>68</v>
      </c>
      <c r="B834" s="2">
        <v>39454.011805555558</v>
      </c>
      <c r="C834" s="3" t="s">
        <v>33</v>
      </c>
      <c r="D834" s="3" t="s">
        <v>135</v>
      </c>
      <c r="E834" s="3">
        <v>0</v>
      </c>
      <c r="F834" s="3" t="s">
        <v>66</v>
      </c>
      <c r="G834">
        <f>IF(COUNTIFS((WeatherIncidents!$B$3:'WeatherIncidents'!$B$26),"&lt;="&amp;B834,WeatherIncidents!$C$3:'WeatherIncidents'!$C$26,"&gt;="&amp;B834)&gt;0,1,0)</f>
        <v>0</v>
      </c>
      <c r="H834">
        <f t="shared" si="13"/>
        <v>0</v>
      </c>
    </row>
    <row r="835" spans="1:8" x14ac:dyDescent="0.25">
      <c r="A835" s="3" t="s">
        <v>68</v>
      </c>
      <c r="B835" s="2">
        <v>39473.268750000003</v>
      </c>
      <c r="C835" s="3" t="s">
        <v>15</v>
      </c>
      <c r="D835" s="3" t="s">
        <v>15</v>
      </c>
      <c r="E835" s="3">
        <v>0</v>
      </c>
      <c r="F835" s="3" t="s">
        <v>66</v>
      </c>
      <c r="G835">
        <f>IF(COUNTIFS((WeatherIncidents!$B$3:'WeatherIncidents'!$B$26),"&lt;="&amp;B835,WeatherIncidents!$C$3:'WeatherIncidents'!$C$26,"&gt;="&amp;B835)&gt;0,1,0)</f>
        <v>0</v>
      </c>
      <c r="H835">
        <f t="shared" ref="H835:H898" si="14">IF(ABS(B835-B834)&lt;0.015,1,0)</f>
        <v>0</v>
      </c>
    </row>
    <row r="836" spans="1:8" x14ac:dyDescent="0.25">
      <c r="A836" s="3" t="s">
        <v>68</v>
      </c>
      <c r="B836" s="2">
        <v>39481.536805555559</v>
      </c>
      <c r="C836" s="3" t="s">
        <v>33</v>
      </c>
      <c r="D836" s="3" t="s">
        <v>135</v>
      </c>
      <c r="E836" s="3">
        <v>0</v>
      </c>
      <c r="F836" s="3" t="s">
        <v>66</v>
      </c>
      <c r="G836">
        <f>IF(COUNTIFS((WeatherIncidents!$B$3:'WeatherIncidents'!$B$26),"&lt;="&amp;B836,WeatherIncidents!$C$3:'WeatherIncidents'!$C$26,"&gt;="&amp;B836)&gt;0,1,0)</f>
        <v>0</v>
      </c>
      <c r="H836">
        <f t="shared" si="14"/>
        <v>0</v>
      </c>
    </row>
    <row r="837" spans="1:8" x14ac:dyDescent="0.25">
      <c r="A837" s="3" t="s">
        <v>68</v>
      </c>
      <c r="B837" s="2">
        <v>39481.976388888892</v>
      </c>
      <c r="C837" s="3" t="s">
        <v>33</v>
      </c>
      <c r="D837" s="3" t="s">
        <v>135</v>
      </c>
      <c r="E837" s="3">
        <v>0</v>
      </c>
      <c r="F837" s="3" t="s">
        <v>66</v>
      </c>
      <c r="G837">
        <f>IF(COUNTIFS((WeatherIncidents!$B$3:'WeatherIncidents'!$B$26),"&lt;="&amp;B837,WeatherIncidents!$C$3:'WeatherIncidents'!$C$26,"&gt;="&amp;B837)&gt;0,1,0)</f>
        <v>0</v>
      </c>
      <c r="H837">
        <f t="shared" si="14"/>
        <v>0</v>
      </c>
    </row>
    <row r="838" spans="1:8" x14ac:dyDescent="0.25">
      <c r="A838" s="3" t="s">
        <v>68</v>
      </c>
      <c r="B838" s="2">
        <v>39482.637499999997</v>
      </c>
      <c r="C838" s="3" t="s">
        <v>15</v>
      </c>
      <c r="D838" s="3" t="s">
        <v>15</v>
      </c>
      <c r="E838" s="3">
        <v>0</v>
      </c>
      <c r="F838" s="3" t="s">
        <v>66</v>
      </c>
      <c r="G838">
        <f>IF(COUNTIFS((WeatherIncidents!$B$3:'WeatherIncidents'!$B$26),"&lt;="&amp;B838,WeatherIncidents!$C$3:'WeatherIncidents'!$C$26,"&gt;="&amp;B838)&gt;0,1,0)</f>
        <v>0</v>
      </c>
      <c r="H838">
        <f t="shared" si="14"/>
        <v>0</v>
      </c>
    </row>
    <row r="839" spans="1:8" x14ac:dyDescent="0.25">
      <c r="A839" s="3" t="s">
        <v>68</v>
      </c>
      <c r="B839" s="2">
        <v>39510.227777777778</v>
      </c>
      <c r="C839" s="3" t="s">
        <v>7</v>
      </c>
      <c r="D839" s="3" t="s">
        <v>19</v>
      </c>
      <c r="E839" s="3">
        <v>0</v>
      </c>
      <c r="F839" s="3" t="s">
        <v>66</v>
      </c>
      <c r="G839">
        <f>IF(COUNTIFS((WeatherIncidents!$B$3:'WeatherIncidents'!$B$26),"&lt;="&amp;B839,WeatherIncidents!$C$3:'WeatherIncidents'!$C$26,"&gt;="&amp;B839)&gt;0,1,0)</f>
        <v>0</v>
      </c>
      <c r="H839">
        <f t="shared" si="14"/>
        <v>0</v>
      </c>
    </row>
    <row r="840" spans="1:8" x14ac:dyDescent="0.25">
      <c r="A840" s="3" t="s">
        <v>68</v>
      </c>
      <c r="B840" s="2">
        <v>39596.279861111114</v>
      </c>
      <c r="C840" s="3" t="s">
        <v>15</v>
      </c>
      <c r="D840" s="3" t="s">
        <v>15</v>
      </c>
      <c r="E840" s="3">
        <v>0</v>
      </c>
      <c r="F840" s="3" t="s">
        <v>66</v>
      </c>
      <c r="G840">
        <f>IF(COUNTIFS((WeatherIncidents!$B$3:'WeatherIncidents'!$B$26),"&lt;="&amp;B840,WeatherIncidents!$C$3:'WeatherIncidents'!$C$26,"&gt;="&amp;B840)&gt;0,1,0)</f>
        <v>0</v>
      </c>
      <c r="H840">
        <f t="shared" si="14"/>
        <v>0</v>
      </c>
    </row>
    <row r="841" spans="1:8" x14ac:dyDescent="0.25">
      <c r="A841" s="3" t="s">
        <v>68</v>
      </c>
      <c r="B841" s="2">
        <v>39644.761805555558</v>
      </c>
      <c r="C841" s="3" t="s">
        <v>15</v>
      </c>
      <c r="D841" s="3" t="s">
        <v>15</v>
      </c>
      <c r="E841" s="3">
        <v>1</v>
      </c>
      <c r="F841" s="3" t="s">
        <v>66</v>
      </c>
      <c r="G841">
        <f>IF(COUNTIFS((WeatherIncidents!$B$3:'WeatherIncidents'!$B$26),"&lt;="&amp;B841,WeatherIncidents!$C$3:'WeatherIncidents'!$C$26,"&gt;="&amp;B841)&gt;0,1,0)</f>
        <v>0</v>
      </c>
      <c r="H841">
        <f t="shared" si="14"/>
        <v>0</v>
      </c>
    </row>
    <row r="842" spans="1:8" x14ac:dyDescent="0.25">
      <c r="A842" s="3" t="s">
        <v>68</v>
      </c>
      <c r="B842" s="2">
        <v>39689.423611111109</v>
      </c>
      <c r="C842" s="3" t="s">
        <v>33</v>
      </c>
      <c r="D842" s="3" t="s">
        <v>135</v>
      </c>
      <c r="E842" s="3">
        <v>0</v>
      </c>
      <c r="F842" s="3" t="s">
        <v>66</v>
      </c>
      <c r="G842">
        <f>IF(COUNTIFS((WeatherIncidents!$B$3:'WeatherIncidents'!$B$26),"&lt;="&amp;B842,WeatherIncidents!$C$3:'WeatherIncidents'!$C$26,"&gt;="&amp;B842)&gt;0,1,0)</f>
        <v>0</v>
      </c>
      <c r="H842">
        <f t="shared" si="14"/>
        <v>0</v>
      </c>
    </row>
    <row r="843" spans="1:8" x14ac:dyDescent="0.25">
      <c r="A843" s="3" t="s">
        <v>68</v>
      </c>
      <c r="B843" s="2">
        <v>39704.780555555553</v>
      </c>
      <c r="C843" s="3" t="s">
        <v>15</v>
      </c>
      <c r="D843" s="3" t="s">
        <v>15</v>
      </c>
      <c r="E843" s="3">
        <v>0</v>
      </c>
      <c r="F843" s="3" t="s">
        <v>66</v>
      </c>
      <c r="G843">
        <f>IF(COUNTIFS((WeatherIncidents!$B$3:'WeatherIncidents'!$B$26),"&lt;="&amp;B843,WeatherIncidents!$C$3:'WeatherIncidents'!$C$26,"&gt;="&amp;B843)&gt;0,1,0)</f>
        <v>0</v>
      </c>
      <c r="H843">
        <f t="shared" si="14"/>
        <v>0</v>
      </c>
    </row>
    <row r="844" spans="1:8" x14ac:dyDescent="0.25">
      <c r="A844" s="3" t="s">
        <v>68</v>
      </c>
      <c r="B844" s="2">
        <v>39792.881944444445</v>
      </c>
      <c r="C844" s="3" t="s">
        <v>7</v>
      </c>
      <c r="D844" s="3" t="s">
        <v>81</v>
      </c>
      <c r="E844" s="3">
        <v>0</v>
      </c>
      <c r="F844" s="3" t="s">
        <v>66</v>
      </c>
      <c r="G844">
        <f>IF(COUNTIFS((WeatherIncidents!$B$3:'WeatherIncidents'!$B$26),"&lt;="&amp;B844,WeatherIncidents!$C$3:'WeatherIncidents'!$C$26,"&gt;="&amp;B844)&gt;0,1,0)</f>
        <v>1</v>
      </c>
      <c r="H844">
        <f t="shared" si="14"/>
        <v>0</v>
      </c>
    </row>
    <row r="845" spans="1:8" x14ac:dyDescent="0.25">
      <c r="A845" s="3" t="s">
        <v>68</v>
      </c>
      <c r="B845" s="2">
        <v>39849.895138888889</v>
      </c>
      <c r="C845" s="3" t="s">
        <v>33</v>
      </c>
      <c r="D845" s="3" t="s">
        <v>37</v>
      </c>
      <c r="E845" s="3">
        <v>0</v>
      </c>
      <c r="F845" s="3" t="s">
        <v>66</v>
      </c>
      <c r="G845">
        <f>IF(COUNTIFS((WeatherIncidents!$B$3:'WeatherIncidents'!$B$26),"&lt;="&amp;B845,WeatherIncidents!$C$3:'WeatherIncidents'!$C$26,"&gt;="&amp;B845)&gt;0,1,0)</f>
        <v>0</v>
      </c>
      <c r="H845">
        <f t="shared" si="14"/>
        <v>0</v>
      </c>
    </row>
    <row r="846" spans="1:8" x14ac:dyDescent="0.25">
      <c r="A846" s="3" t="s">
        <v>68</v>
      </c>
      <c r="B846" s="2">
        <v>39873.616666666669</v>
      </c>
      <c r="C846" s="3" t="s">
        <v>15</v>
      </c>
      <c r="D846" s="3" t="s">
        <v>15</v>
      </c>
      <c r="E846" s="3">
        <v>0</v>
      </c>
      <c r="F846" s="3" t="s">
        <v>66</v>
      </c>
      <c r="G846">
        <f>IF(COUNTIFS((WeatherIncidents!$B$3:'WeatherIncidents'!$B$26),"&lt;="&amp;B846,WeatherIncidents!$C$3:'WeatherIncidents'!$C$26,"&gt;="&amp;B846)&gt;0,1,0)</f>
        <v>0</v>
      </c>
      <c r="H846">
        <f t="shared" si="14"/>
        <v>0</v>
      </c>
    </row>
    <row r="847" spans="1:8" x14ac:dyDescent="0.25">
      <c r="A847" s="3" t="s">
        <v>68</v>
      </c>
      <c r="B847" s="2">
        <v>39911.324999999997</v>
      </c>
      <c r="C847" s="3" t="s">
        <v>15</v>
      </c>
      <c r="D847" s="3" t="s">
        <v>15</v>
      </c>
      <c r="E847" s="3">
        <v>0</v>
      </c>
      <c r="F847" s="3" t="s">
        <v>66</v>
      </c>
      <c r="G847">
        <f>IF(COUNTIFS((WeatherIncidents!$B$3:'WeatherIncidents'!$B$26),"&lt;="&amp;B847,WeatherIncidents!$C$3:'WeatherIncidents'!$C$26,"&gt;="&amp;B847)&gt;0,1,0)</f>
        <v>0</v>
      </c>
      <c r="H847">
        <f t="shared" si="14"/>
        <v>0</v>
      </c>
    </row>
    <row r="848" spans="1:8" x14ac:dyDescent="0.25">
      <c r="A848" s="3" t="s">
        <v>68</v>
      </c>
      <c r="B848" s="2">
        <v>40105.35</v>
      </c>
      <c r="C848" s="3" t="s">
        <v>15</v>
      </c>
      <c r="D848" s="3" t="s">
        <v>15</v>
      </c>
      <c r="E848" s="3">
        <v>0</v>
      </c>
      <c r="F848" s="3" t="s">
        <v>66</v>
      </c>
      <c r="G848">
        <f>IF(COUNTIFS((WeatherIncidents!$B$3:'WeatherIncidents'!$B$26),"&lt;="&amp;B848,WeatherIncidents!$C$3:'WeatherIncidents'!$C$26,"&gt;="&amp;B848)&gt;0,1,0)</f>
        <v>0</v>
      </c>
      <c r="H848">
        <f t="shared" si="14"/>
        <v>0</v>
      </c>
    </row>
    <row r="849" spans="1:8" x14ac:dyDescent="0.25">
      <c r="A849" s="3" t="s">
        <v>68</v>
      </c>
      <c r="B849" s="2">
        <v>40126.701388888891</v>
      </c>
      <c r="C849" s="3" t="s">
        <v>15</v>
      </c>
      <c r="D849" s="3" t="s">
        <v>15</v>
      </c>
      <c r="E849" s="3">
        <v>0</v>
      </c>
      <c r="F849" s="3" t="s">
        <v>66</v>
      </c>
      <c r="G849">
        <f>IF(COUNTIFS((WeatherIncidents!$B$3:'WeatherIncidents'!$B$26),"&lt;="&amp;B849,WeatherIncidents!$C$3:'WeatherIncidents'!$C$26,"&gt;="&amp;B849)&gt;0,1,0)</f>
        <v>0</v>
      </c>
      <c r="H849">
        <f t="shared" si="14"/>
        <v>0</v>
      </c>
    </row>
    <row r="850" spans="1:8" x14ac:dyDescent="0.25">
      <c r="A850" s="3" t="s">
        <v>68</v>
      </c>
      <c r="B850" s="2">
        <v>40157.714583333334</v>
      </c>
      <c r="C850" s="3" t="s">
        <v>33</v>
      </c>
      <c r="D850" s="3" t="s">
        <v>135</v>
      </c>
      <c r="E850" s="3">
        <v>0</v>
      </c>
      <c r="F850" s="3" t="s">
        <v>66</v>
      </c>
      <c r="G850">
        <f>IF(COUNTIFS((WeatherIncidents!$B$3:'WeatherIncidents'!$B$26),"&lt;="&amp;B850,WeatherIncidents!$C$3:'WeatherIncidents'!$C$26,"&gt;="&amp;B850)&gt;0,1,0)</f>
        <v>0</v>
      </c>
      <c r="H850">
        <f t="shared" si="14"/>
        <v>0</v>
      </c>
    </row>
    <row r="851" spans="1:8" x14ac:dyDescent="0.25">
      <c r="A851" s="3" t="s">
        <v>68</v>
      </c>
      <c r="B851" s="2">
        <v>40183.65</v>
      </c>
      <c r="C851" s="3" t="s">
        <v>15</v>
      </c>
      <c r="D851" s="3" t="s">
        <v>15</v>
      </c>
      <c r="E851" s="3">
        <v>0</v>
      </c>
      <c r="F851" s="3" t="s">
        <v>66</v>
      </c>
      <c r="G851">
        <f>IF(COUNTIFS((WeatherIncidents!$B$3:'WeatherIncidents'!$B$26),"&lt;="&amp;B851,WeatherIncidents!$C$3:'WeatherIncidents'!$C$26,"&gt;="&amp;B851)&gt;0,1,0)</f>
        <v>0</v>
      </c>
      <c r="H851">
        <f t="shared" si="14"/>
        <v>0</v>
      </c>
    </row>
    <row r="852" spans="1:8" x14ac:dyDescent="0.25">
      <c r="A852" s="3" t="s">
        <v>68</v>
      </c>
      <c r="B852" s="2">
        <v>40189.272222222222</v>
      </c>
      <c r="C852" s="3" t="s">
        <v>15</v>
      </c>
      <c r="D852" s="3" t="s">
        <v>15</v>
      </c>
      <c r="E852" s="3">
        <v>0</v>
      </c>
      <c r="F852" s="3" t="s">
        <v>66</v>
      </c>
      <c r="G852">
        <f>IF(COUNTIFS((WeatherIncidents!$B$3:'WeatherIncidents'!$B$26),"&lt;="&amp;B852,WeatherIncidents!$C$3:'WeatherIncidents'!$C$26,"&gt;="&amp;B852)&gt;0,1,0)</f>
        <v>0</v>
      </c>
      <c r="H852">
        <f t="shared" si="14"/>
        <v>0</v>
      </c>
    </row>
    <row r="853" spans="1:8" x14ac:dyDescent="0.25">
      <c r="A853" s="3" t="s">
        <v>68</v>
      </c>
      <c r="B853" s="2">
        <v>40197.618750000001</v>
      </c>
      <c r="C853" s="3" t="s">
        <v>33</v>
      </c>
      <c r="D853" s="3" t="s">
        <v>135</v>
      </c>
      <c r="E853" s="3">
        <v>0</v>
      </c>
      <c r="F853" s="3" t="s">
        <v>66</v>
      </c>
      <c r="G853">
        <f>IF(COUNTIFS((WeatherIncidents!$B$3:'WeatherIncidents'!$B$26),"&lt;="&amp;B853,WeatherIncidents!$C$3:'WeatherIncidents'!$C$26,"&gt;="&amp;B853)&gt;0,1,0)</f>
        <v>0</v>
      </c>
      <c r="H853">
        <f t="shared" si="14"/>
        <v>0</v>
      </c>
    </row>
    <row r="854" spans="1:8" x14ac:dyDescent="0.25">
      <c r="A854" s="3" t="s">
        <v>68</v>
      </c>
      <c r="B854" s="2">
        <v>40199.568749999999</v>
      </c>
      <c r="C854" s="3" t="s">
        <v>33</v>
      </c>
      <c r="D854" s="3" t="s">
        <v>135</v>
      </c>
      <c r="E854" s="3">
        <v>0</v>
      </c>
      <c r="F854" s="3" t="s">
        <v>66</v>
      </c>
      <c r="G854">
        <f>IF(COUNTIFS((WeatherIncidents!$B$3:'WeatherIncidents'!$B$26),"&lt;="&amp;B854,WeatherIncidents!$C$3:'WeatherIncidents'!$C$26,"&gt;="&amp;B854)&gt;0,1,0)</f>
        <v>0</v>
      </c>
      <c r="H854">
        <f t="shared" si="14"/>
        <v>0</v>
      </c>
    </row>
    <row r="855" spans="1:8" x14ac:dyDescent="0.25">
      <c r="A855" s="3" t="s">
        <v>68</v>
      </c>
      <c r="B855" s="2">
        <v>40214.265972222223</v>
      </c>
      <c r="C855" s="3" t="s">
        <v>15</v>
      </c>
      <c r="D855" s="3" t="s">
        <v>15</v>
      </c>
      <c r="E855" s="3">
        <v>0</v>
      </c>
      <c r="F855" s="3" t="s">
        <v>66</v>
      </c>
      <c r="G855">
        <f>IF(COUNTIFS((WeatherIncidents!$B$3:'WeatherIncidents'!$B$26),"&lt;="&amp;B855,WeatherIncidents!$C$3:'WeatherIncidents'!$C$26,"&gt;="&amp;B855)&gt;0,1,0)</f>
        <v>0</v>
      </c>
      <c r="H855">
        <f t="shared" si="14"/>
        <v>0</v>
      </c>
    </row>
    <row r="856" spans="1:8" x14ac:dyDescent="0.25">
      <c r="A856" s="3" t="s">
        <v>68</v>
      </c>
      <c r="B856" s="2">
        <v>40272.398611111108</v>
      </c>
      <c r="C856" s="3" t="s">
        <v>15</v>
      </c>
      <c r="D856" s="3" t="s">
        <v>15</v>
      </c>
      <c r="E856" s="3">
        <v>0</v>
      </c>
      <c r="F856" s="3" t="s">
        <v>66</v>
      </c>
      <c r="G856">
        <f>IF(COUNTIFS((WeatherIncidents!$B$3:'WeatherIncidents'!$B$26),"&lt;="&amp;B856,WeatherIncidents!$C$3:'WeatherIncidents'!$C$26,"&gt;="&amp;B856)&gt;0,1,0)</f>
        <v>0</v>
      </c>
      <c r="H856">
        <f t="shared" si="14"/>
        <v>0</v>
      </c>
    </row>
    <row r="857" spans="1:8" x14ac:dyDescent="0.25">
      <c r="A857" s="3" t="s">
        <v>68</v>
      </c>
      <c r="B857" s="2">
        <v>40404.604861111111</v>
      </c>
      <c r="C857" s="3" t="s">
        <v>15</v>
      </c>
      <c r="D857" s="3" t="s">
        <v>15</v>
      </c>
      <c r="E857" s="3">
        <v>0</v>
      </c>
      <c r="F857" s="3" t="s">
        <v>66</v>
      </c>
      <c r="G857">
        <f>IF(COUNTIFS((WeatherIncidents!$B$3:'WeatherIncidents'!$B$26),"&lt;="&amp;B857,WeatherIncidents!$C$3:'WeatherIncidents'!$C$26,"&gt;="&amp;B857)&gt;0,1,0)</f>
        <v>0</v>
      </c>
      <c r="H857">
        <f t="shared" si="14"/>
        <v>0</v>
      </c>
    </row>
    <row r="858" spans="1:8" x14ac:dyDescent="0.25">
      <c r="A858" s="3" t="s">
        <v>68</v>
      </c>
      <c r="B858" s="2">
        <v>40413.507638888892</v>
      </c>
      <c r="C858" s="3" t="s">
        <v>15</v>
      </c>
      <c r="D858" s="3" t="s">
        <v>15</v>
      </c>
      <c r="E858" s="3">
        <v>0</v>
      </c>
      <c r="F858" s="3" t="s">
        <v>66</v>
      </c>
      <c r="G858">
        <f>IF(COUNTIFS((WeatherIncidents!$B$3:'WeatherIncidents'!$B$26),"&lt;="&amp;B858,WeatherIncidents!$C$3:'WeatherIncidents'!$C$26,"&gt;="&amp;B858)&gt;0,1,0)</f>
        <v>0</v>
      </c>
      <c r="H858">
        <f t="shared" si="14"/>
        <v>0</v>
      </c>
    </row>
    <row r="859" spans="1:8" x14ac:dyDescent="0.25">
      <c r="A859" s="3" t="s">
        <v>68</v>
      </c>
      <c r="B859" s="2">
        <v>40451.466666666667</v>
      </c>
      <c r="C859" s="3" t="s">
        <v>33</v>
      </c>
      <c r="D859" s="3" t="s">
        <v>135</v>
      </c>
      <c r="E859" s="3">
        <v>0</v>
      </c>
      <c r="F859" s="3" t="s">
        <v>66</v>
      </c>
      <c r="G859">
        <f>IF(COUNTIFS((WeatherIncidents!$B$3:'WeatherIncidents'!$B$26),"&lt;="&amp;B859,WeatherIncidents!$C$3:'WeatherIncidents'!$C$26,"&gt;="&amp;B859)&gt;0,1,0)</f>
        <v>0</v>
      </c>
      <c r="H859">
        <f t="shared" si="14"/>
        <v>0</v>
      </c>
    </row>
    <row r="860" spans="1:8" x14ac:dyDescent="0.25">
      <c r="A860" s="3" t="s">
        <v>68</v>
      </c>
      <c r="B860" s="2">
        <v>40451.530555555553</v>
      </c>
      <c r="C860" s="3" t="s">
        <v>33</v>
      </c>
      <c r="D860" s="3" t="s">
        <v>135</v>
      </c>
      <c r="E860" s="3">
        <v>0</v>
      </c>
      <c r="F860" s="3" t="s">
        <v>66</v>
      </c>
      <c r="G860">
        <f>IF(COUNTIFS((WeatherIncidents!$B$3:'WeatherIncidents'!$B$26),"&lt;="&amp;B860,WeatherIncidents!$C$3:'WeatherIncidents'!$C$26,"&gt;="&amp;B860)&gt;0,1,0)</f>
        <v>0</v>
      </c>
      <c r="H860">
        <f t="shared" si="14"/>
        <v>0</v>
      </c>
    </row>
    <row r="861" spans="1:8" x14ac:dyDescent="0.25">
      <c r="A861" s="3" t="s">
        <v>68</v>
      </c>
      <c r="B861" s="2">
        <v>40451.565972222219</v>
      </c>
      <c r="C861" s="3" t="s">
        <v>33</v>
      </c>
      <c r="D861" s="3" t="s">
        <v>135</v>
      </c>
      <c r="E861" s="3">
        <v>0</v>
      </c>
      <c r="F861" s="3" t="s">
        <v>66</v>
      </c>
      <c r="G861">
        <f>IF(COUNTIFS((WeatherIncidents!$B$3:'WeatherIncidents'!$B$26),"&lt;="&amp;B861,WeatherIncidents!$C$3:'WeatherIncidents'!$C$26,"&gt;="&amp;B861)&gt;0,1,0)</f>
        <v>0</v>
      </c>
      <c r="H861">
        <f t="shared" si="14"/>
        <v>0</v>
      </c>
    </row>
    <row r="862" spans="1:8" x14ac:dyDescent="0.25">
      <c r="A862" s="3" t="s">
        <v>68</v>
      </c>
      <c r="B862" s="2">
        <v>40451.804861111108</v>
      </c>
      <c r="C862" s="3" t="s">
        <v>33</v>
      </c>
      <c r="D862" s="3" t="s">
        <v>135</v>
      </c>
      <c r="E862" s="3">
        <v>0</v>
      </c>
      <c r="F862" s="3" t="s">
        <v>66</v>
      </c>
      <c r="G862">
        <f>IF(COUNTIFS((WeatherIncidents!$B$3:'WeatherIncidents'!$B$26),"&lt;="&amp;B862,WeatherIncidents!$C$3:'WeatherIncidents'!$C$26,"&gt;="&amp;B862)&gt;0,1,0)</f>
        <v>0</v>
      </c>
      <c r="H862">
        <f t="shared" si="14"/>
        <v>0</v>
      </c>
    </row>
    <row r="863" spans="1:8" x14ac:dyDescent="0.25">
      <c r="A863" s="3" t="s">
        <v>68</v>
      </c>
      <c r="B863" s="2">
        <v>40451.897916666669</v>
      </c>
      <c r="C863" s="3" t="s">
        <v>33</v>
      </c>
      <c r="D863" s="3" t="s">
        <v>135</v>
      </c>
      <c r="E863" s="3">
        <v>0</v>
      </c>
      <c r="F863" s="3" t="s">
        <v>66</v>
      </c>
      <c r="G863">
        <f>IF(COUNTIFS((WeatherIncidents!$B$3:'WeatherIncidents'!$B$26),"&lt;="&amp;B863,WeatherIncidents!$C$3:'WeatherIncidents'!$C$26,"&gt;="&amp;B863)&gt;0,1,0)</f>
        <v>0</v>
      </c>
      <c r="H863">
        <f t="shared" si="14"/>
        <v>0</v>
      </c>
    </row>
    <row r="864" spans="1:8" x14ac:dyDescent="0.25">
      <c r="A864" s="3" t="s">
        <v>68</v>
      </c>
      <c r="B864" s="2">
        <v>40470.513194444444</v>
      </c>
      <c r="C864" s="3" t="s">
        <v>33</v>
      </c>
      <c r="D864" s="3" t="s">
        <v>135</v>
      </c>
      <c r="E864" s="3">
        <v>0</v>
      </c>
      <c r="F864" s="3" t="s">
        <v>66</v>
      </c>
      <c r="G864">
        <f>IF(COUNTIFS((WeatherIncidents!$B$3:'WeatherIncidents'!$B$26),"&lt;="&amp;B864,WeatherIncidents!$C$3:'WeatherIncidents'!$C$26,"&gt;="&amp;B864)&gt;0,1,0)</f>
        <v>0</v>
      </c>
      <c r="H864">
        <f t="shared" si="14"/>
        <v>0</v>
      </c>
    </row>
    <row r="865" spans="1:8" x14ac:dyDescent="0.25">
      <c r="A865" s="3" t="s">
        <v>68</v>
      </c>
      <c r="B865" s="2">
        <v>40470.569444444445</v>
      </c>
      <c r="C865" s="3" t="s">
        <v>33</v>
      </c>
      <c r="D865" s="3" t="s">
        <v>135</v>
      </c>
      <c r="E865" s="3">
        <v>0</v>
      </c>
      <c r="F865" s="3" t="s">
        <v>66</v>
      </c>
      <c r="G865">
        <f>IF(COUNTIFS((WeatherIncidents!$B$3:'WeatherIncidents'!$B$26),"&lt;="&amp;B865,WeatherIncidents!$C$3:'WeatherIncidents'!$C$26,"&gt;="&amp;B865)&gt;0,1,0)</f>
        <v>0</v>
      </c>
      <c r="H865">
        <f t="shared" si="14"/>
        <v>0</v>
      </c>
    </row>
    <row r="866" spans="1:8" x14ac:dyDescent="0.25">
      <c r="A866" s="3" t="s">
        <v>68</v>
      </c>
      <c r="B866" s="2">
        <v>40576.304166666669</v>
      </c>
      <c r="C866" s="3" t="s">
        <v>33</v>
      </c>
      <c r="D866" s="3" t="s">
        <v>37</v>
      </c>
      <c r="E866" s="3">
        <v>0</v>
      </c>
      <c r="F866" s="3" t="s">
        <v>66</v>
      </c>
      <c r="G866">
        <f>IF(COUNTIFS((WeatherIncidents!$B$3:'WeatherIncidents'!$B$26),"&lt;="&amp;B866,WeatherIncidents!$C$3:'WeatherIncidents'!$C$26,"&gt;="&amp;B866)&gt;0,1,0)</f>
        <v>1</v>
      </c>
      <c r="H866">
        <f t="shared" si="14"/>
        <v>0</v>
      </c>
    </row>
    <row r="867" spans="1:8" x14ac:dyDescent="0.25">
      <c r="A867" s="3" t="s">
        <v>68</v>
      </c>
      <c r="B867" s="2">
        <v>40660.708333333336</v>
      </c>
      <c r="C867" s="3" t="s">
        <v>7</v>
      </c>
      <c r="D867" s="3" t="s">
        <v>41</v>
      </c>
      <c r="E867" s="3">
        <v>0</v>
      </c>
      <c r="F867" s="3" t="s">
        <v>66</v>
      </c>
      <c r="G867">
        <f>IF(COUNTIFS((WeatherIncidents!$B$3:'WeatherIncidents'!$B$26),"&lt;="&amp;B867,WeatherIncidents!$C$3:'WeatherIncidents'!$C$26,"&gt;="&amp;B867)&gt;0,1,0)</f>
        <v>0</v>
      </c>
      <c r="H867">
        <f t="shared" si="14"/>
        <v>0</v>
      </c>
    </row>
    <row r="868" spans="1:8" x14ac:dyDescent="0.25">
      <c r="A868" s="3" t="s">
        <v>68</v>
      </c>
      <c r="B868" s="2">
        <v>40766.970833333333</v>
      </c>
      <c r="C868" s="3" t="s">
        <v>15</v>
      </c>
      <c r="D868" s="3" t="s">
        <v>15</v>
      </c>
      <c r="E868" s="3">
        <v>0</v>
      </c>
      <c r="F868" s="3" t="s">
        <v>66</v>
      </c>
      <c r="G868">
        <f>IF(COUNTIFS((WeatherIncidents!$B$3:'WeatherIncidents'!$B$26),"&lt;="&amp;B868,WeatherIncidents!$C$3:'WeatherIncidents'!$C$26,"&gt;="&amp;B868)&gt;0,1,0)</f>
        <v>0</v>
      </c>
      <c r="H868">
        <f t="shared" si="14"/>
        <v>0</v>
      </c>
    </row>
    <row r="869" spans="1:8" x14ac:dyDescent="0.25">
      <c r="A869" s="3" t="s">
        <v>68</v>
      </c>
      <c r="B869" s="2">
        <v>40857.684027777781</v>
      </c>
      <c r="C869" s="3" t="s">
        <v>15</v>
      </c>
      <c r="D869" s="3" t="s">
        <v>15</v>
      </c>
      <c r="E869" s="3">
        <v>0</v>
      </c>
      <c r="F869" s="3" t="s">
        <v>66</v>
      </c>
      <c r="G869">
        <f>IF(COUNTIFS((WeatherIncidents!$B$3:'WeatherIncidents'!$B$26),"&lt;="&amp;B869,WeatherIncidents!$C$3:'WeatherIncidents'!$C$26,"&gt;="&amp;B869)&gt;0,1,0)</f>
        <v>0</v>
      </c>
      <c r="H869">
        <f t="shared" si="14"/>
        <v>0</v>
      </c>
    </row>
    <row r="870" spans="1:8" x14ac:dyDescent="0.25">
      <c r="A870" s="3" t="s">
        <v>68</v>
      </c>
      <c r="B870" s="2">
        <v>40900.268055555556</v>
      </c>
      <c r="C870" s="3" t="s">
        <v>15</v>
      </c>
      <c r="D870" s="3" t="s">
        <v>15</v>
      </c>
      <c r="E870" s="3">
        <v>0</v>
      </c>
      <c r="F870" s="3" t="s">
        <v>66</v>
      </c>
      <c r="G870">
        <f>IF(COUNTIFS((WeatherIncidents!$B$3:'WeatherIncidents'!$B$26),"&lt;="&amp;B870,WeatherIncidents!$C$3:'WeatherIncidents'!$C$26,"&gt;="&amp;B870)&gt;0,1,0)</f>
        <v>0</v>
      </c>
      <c r="H870">
        <f t="shared" si="14"/>
        <v>0</v>
      </c>
    </row>
    <row r="871" spans="1:8" x14ac:dyDescent="0.25">
      <c r="A871" s="3" t="s">
        <v>68</v>
      </c>
      <c r="B871" s="2">
        <v>40968.286805555559</v>
      </c>
      <c r="C871" s="3" t="s">
        <v>15</v>
      </c>
      <c r="D871" s="3" t="s">
        <v>15</v>
      </c>
      <c r="E871" s="3">
        <v>0</v>
      </c>
      <c r="F871" s="3" t="s">
        <v>66</v>
      </c>
      <c r="G871">
        <f>IF(COUNTIFS((WeatherIncidents!$B$3:'WeatherIncidents'!$B$26),"&lt;="&amp;B871,WeatherIncidents!$C$3:'WeatherIncidents'!$C$26,"&gt;="&amp;B871)&gt;0,1,0)</f>
        <v>0</v>
      </c>
      <c r="H871">
        <f t="shared" si="14"/>
        <v>0</v>
      </c>
    </row>
    <row r="872" spans="1:8" x14ac:dyDescent="0.25">
      <c r="A872" s="3" t="s">
        <v>68</v>
      </c>
      <c r="B872" s="2">
        <v>41090.326388888891</v>
      </c>
      <c r="C872" s="3" t="s">
        <v>15</v>
      </c>
      <c r="D872" s="3" t="s">
        <v>15</v>
      </c>
      <c r="E872" s="3">
        <v>0</v>
      </c>
      <c r="F872" s="3" t="s">
        <v>66</v>
      </c>
      <c r="G872">
        <f>IF(COUNTIFS((WeatherIncidents!$B$3:'WeatherIncidents'!$B$26),"&lt;="&amp;B872,WeatherIncidents!$C$3:'WeatherIncidents'!$C$26,"&gt;="&amp;B872)&gt;0,1,0)</f>
        <v>0</v>
      </c>
      <c r="H872">
        <f t="shared" si="14"/>
        <v>0</v>
      </c>
    </row>
    <row r="873" spans="1:8" x14ac:dyDescent="0.25">
      <c r="A873" s="3" t="s">
        <v>68</v>
      </c>
      <c r="B873" s="2">
        <v>41134.351388888892</v>
      </c>
      <c r="C873" s="3" t="s">
        <v>15</v>
      </c>
      <c r="D873" s="3" t="s">
        <v>15</v>
      </c>
      <c r="E873" s="3">
        <v>0</v>
      </c>
      <c r="F873" s="3" t="s">
        <v>66</v>
      </c>
      <c r="G873">
        <f>IF(COUNTIFS((WeatherIncidents!$B$3:'WeatherIncidents'!$B$26),"&lt;="&amp;B873,WeatherIncidents!$C$3:'WeatherIncidents'!$C$26,"&gt;="&amp;B873)&gt;0,1,0)</f>
        <v>0</v>
      </c>
      <c r="H873">
        <f t="shared" si="14"/>
        <v>0</v>
      </c>
    </row>
    <row r="874" spans="1:8" x14ac:dyDescent="0.25">
      <c r="A874" s="3" t="s">
        <v>68</v>
      </c>
      <c r="B874" s="2">
        <v>41191.320833333331</v>
      </c>
      <c r="C874" s="3" t="s">
        <v>15</v>
      </c>
      <c r="D874" s="3" t="s">
        <v>15</v>
      </c>
      <c r="E874" s="3">
        <v>0</v>
      </c>
      <c r="F874" s="3" t="s">
        <v>66</v>
      </c>
      <c r="G874">
        <f>IF(COUNTIFS((WeatherIncidents!$B$3:'WeatherIncidents'!$B$26),"&lt;="&amp;B874,WeatherIncidents!$C$3:'WeatherIncidents'!$C$26,"&gt;="&amp;B874)&gt;0,1,0)</f>
        <v>0</v>
      </c>
      <c r="H874">
        <f t="shared" si="14"/>
        <v>0</v>
      </c>
    </row>
    <row r="875" spans="1:8" x14ac:dyDescent="0.25">
      <c r="A875" s="3" t="s">
        <v>68</v>
      </c>
      <c r="B875" s="2">
        <v>41200.597222222219</v>
      </c>
      <c r="C875" s="3" t="s">
        <v>15</v>
      </c>
      <c r="D875" s="3" t="s">
        <v>15</v>
      </c>
      <c r="E875" s="3">
        <v>0</v>
      </c>
      <c r="F875" s="3" t="s">
        <v>66</v>
      </c>
      <c r="G875">
        <f>IF(COUNTIFS((WeatherIncidents!$B$3:'WeatherIncidents'!$B$26),"&lt;="&amp;B875,WeatherIncidents!$C$3:'WeatherIncidents'!$C$26,"&gt;="&amp;B875)&gt;0,1,0)</f>
        <v>0</v>
      </c>
      <c r="H875">
        <f t="shared" si="14"/>
        <v>0</v>
      </c>
    </row>
    <row r="876" spans="1:8" x14ac:dyDescent="0.25">
      <c r="A876" s="3" t="s">
        <v>68</v>
      </c>
      <c r="B876" s="2">
        <v>41284.862500000003</v>
      </c>
      <c r="C876" s="3" t="s">
        <v>15</v>
      </c>
      <c r="D876" s="3" t="s">
        <v>15</v>
      </c>
      <c r="E876" s="3">
        <v>0</v>
      </c>
      <c r="F876" s="3" t="s">
        <v>66</v>
      </c>
      <c r="G876">
        <f>IF(COUNTIFS((WeatherIncidents!$B$3:'WeatherIncidents'!$B$26),"&lt;="&amp;B876,WeatherIncidents!$C$3:'WeatherIncidents'!$C$26,"&gt;="&amp;B876)&gt;0,1,0)</f>
        <v>0</v>
      </c>
      <c r="H876">
        <f t="shared" si="14"/>
        <v>0</v>
      </c>
    </row>
    <row r="877" spans="1:8" x14ac:dyDescent="0.25">
      <c r="A877" s="3" t="s">
        <v>68</v>
      </c>
      <c r="B877" s="2">
        <v>41310.283333333333</v>
      </c>
      <c r="C877" s="3" t="s">
        <v>7</v>
      </c>
      <c r="D877" s="3" t="s">
        <v>19</v>
      </c>
      <c r="E877" s="3">
        <v>0</v>
      </c>
      <c r="F877" s="3" t="s">
        <v>66</v>
      </c>
      <c r="G877">
        <f>IF(COUNTIFS((WeatherIncidents!$B$3:'WeatherIncidents'!$B$26),"&lt;="&amp;B877,WeatherIncidents!$C$3:'WeatherIncidents'!$C$26,"&gt;="&amp;B877)&gt;0,1,0)</f>
        <v>0</v>
      </c>
      <c r="H877">
        <f t="shared" si="14"/>
        <v>0</v>
      </c>
    </row>
    <row r="878" spans="1:8" x14ac:dyDescent="0.25">
      <c r="A878" s="3" t="s">
        <v>68</v>
      </c>
      <c r="B878" s="2">
        <v>41330.654861111114</v>
      </c>
      <c r="C878" s="3" t="s">
        <v>15</v>
      </c>
      <c r="D878" s="3" t="s">
        <v>15</v>
      </c>
      <c r="E878" s="3">
        <v>0</v>
      </c>
      <c r="F878" s="3" t="s">
        <v>66</v>
      </c>
      <c r="G878">
        <f>IF(COUNTIFS((WeatherIncidents!$B$3:'WeatherIncidents'!$B$26),"&lt;="&amp;B878,WeatherIncidents!$C$3:'WeatherIncidents'!$C$26,"&gt;="&amp;B878)&gt;0,1,0)</f>
        <v>0</v>
      </c>
      <c r="H878">
        <f t="shared" si="14"/>
        <v>0</v>
      </c>
    </row>
    <row r="879" spans="1:8" x14ac:dyDescent="0.25">
      <c r="A879" s="3" t="s">
        <v>68</v>
      </c>
      <c r="B879" s="2">
        <v>41342.20208333333</v>
      </c>
      <c r="C879" s="3" t="s">
        <v>15</v>
      </c>
      <c r="D879" s="3" t="s">
        <v>15</v>
      </c>
      <c r="E879" s="3">
        <v>0</v>
      </c>
      <c r="F879" s="3" t="s">
        <v>66</v>
      </c>
      <c r="G879">
        <f>IF(COUNTIFS((WeatherIncidents!$B$3:'WeatherIncidents'!$B$26),"&lt;="&amp;B879,WeatherIncidents!$C$3:'WeatherIncidents'!$C$26,"&gt;="&amp;B879)&gt;0,1,0)</f>
        <v>0</v>
      </c>
      <c r="H879">
        <f t="shared" si="14"/>
        <v>0</v>
      </c>
    </row>
    <row r="880" spans="1:8" x14ac:dyDescent="0.25">
      <c r="A880" s="3" t="s">
        <v>68</v>
      </c>
      <c r="B880" s="2">
        <v>41346.27847222222</v>
      </c>
      <c r="C880" s="3" t="s">
        <v>15</v>
      </c>
      <c r="D880" s="3" t="s">
        <v>15</v>
      </c>
      <c r="E880" s="3">
        <v>0</v>
      </c>
      <c r="F880" s="3" t="s">
        <v>66</v>
      </c>
      <c r="G880">
        <f>IF(COUNTIFS((WeatherIncidents!$B$3:'WeatherIncidents'!$B$26),"&lt;="&amp;B880,WeatherIncidents!$C$3:'WeatherIncidents'!$C$26,"&gt;="&amp;B880)&gt;0,1,0)</f>
        <v>0</v>
      </c>
      <c r="H880">
        <f t="shared" si="14"/>
        <v>0</v>
      </c>
    </row>
    <row r="881" spans="1:8" x14ac:dyDescent="0.25">
      <c r="A881" s="3" t="s">
        <v>68</v>
      </c>
      <c r="B881" s="2">
        <v>41352.345833333333</v>
      </c>
      <c r="C881" s="3" t="s">
        <v>15</v>
      </c>
      <c r="D881" s="3" t="s">
        <v>15</v>
      </c>
      <c r="E881" s="3">
        <v>0</v>
      </c>
      <c r="F881" s="3" t="s">
        <v>66</v>
      </c>
      <c r="G881">
        <f>IF(COUNTIFS((WeatherIncidents!$B$3:'WeatherIncidents'!$B$26),"&lt;="&amp;B881,WeatherIncidents!$C$3:'WeatherIncidents'!$C$26,"&gt;="&amp;B881)&gt;0,1,0)</f>
        <v>0</v>
      </c>
      <c r="H881">
        <f t="shared" si="14"/>
        <v>0</v>
      </c>
    </row>
    <row r="882" spans="1:8" x14ac:dyDescent="0.25">
      <c r="A882" s="3" t="s">
        <v>68</v>
      </c>
      <c r="B882" s="2">
        <v>41534.270833333336</v>
      </c>
      <c r="C882" s="3" t="s">
        <v>15</v>
      </c>
      <c r="D882" s="3" t="s">
        <v>15</v>
      </c>
      <c r="E882" s="3">
        <v>0</v>
      </c>
      <c r="F882" s="3" t="s">
        <v>66</v>
      </c>
      <c r="G882">
        <f>IF(COUNTIFS((WeatherIncidents!$B$3:'WeatherIncidents'!$B$26),"&lt;="&amp;B882,WeatherIncidents!$C$3:'WeatherIncidents'!$C$26,"&gt;="&amp;B882)&gt;0,1,0)</f>
        <v>0</v>
      </c>
      <c r="H882">
        <f t="shared" si="14"/>
        <v>0</v>
      </c>
    </row>
    <row r="883" spans="1:8" x14ac:dyDescent="0.25">
      <c r="A883" s="3" t="s">
        <v>68</v>
      </c>
      <c r="B883" s="2">
        <v>41555.468055555553</v>
      </c>
      <c r="C883" s="3" t="s">
        <v>7</v>
      </c>
      <c r="D883" s="3" t="s">
        <v>8</v>
      </c>
      <c r="E883" s="3">
        <v>0</v>
      </c>
      <c r="F883" s="3" t="s">
        <v>66</v>
      </c>
      <c r="G883">
        <f>IF(COUNTIFS((WeatherIncidents!$B$3:'WeatherIncidents'!$B$26),"&lt;="&amp;B883,WeatherIncidents!$C$3:'WeatherIncidents'!$C$26,"&gt;="&amp;B883)&gt;0,1,0)</f>
        <v>0</v>
      </c>
      <c r="H883">
        <f t="shared" si="14"/>
        <v>0</v>
      </c>
    </row>
    <row r="884" spans="1:8" x14ac:dyDescent="0.25">
      <c r="A884" s="3" t="s">
        <v>68</v>
      </c>
      <c r="B884" s="2">
        <v>41577.444444444445</v>
      </c>
      <c r="C884" s="3" t="s">
        <v>15</v>
      </c>
      <c r="D884" s="3" t="s">
        <v>15</v>
      </c>
      <c r="E884" s="3">
        <v>0</v>
      </c>
      <c r="F884" s="3" t="s">
        <v>66</v>
      </c>
      <c r="G884">
        <f>IF(COUNTIFS((WeatherIncidents!$B$3:'WeatherIncidents'!$B$26),"&lt;="&amp;B884,WeatherIncidents!$C$3:'WeatherIncidents'!$C$26,"&gt;="&amp;B884)&gt;0,1,0)</f>
        <v>0</v>
      </c>
      <c r="H884">
        <f t="shared" si="14"/>
        <v>0</v>
      </c>
    </row>
    <row r="885" spans="1:8" x14ac:dyDescent="0.25">
      <c r="A885" s="3" t="s">
        <v>68</v>
      </c>
      <c r="B885" s="2">
        <v>41614.426388888889</v>
      </c>
      <c r="C885" s="3" t="s">
        <v>15</v>
      </c>
      <c r="D885" s="3" t="s">
        <v>15</v>
      </c>
      <c r="E885" s="3">
        <v>0</v>
      </c>
      <c r="F885" s="3" t="s">
        <v>66</v>
      </c>
      <c r="G885">
        <f>IF(COUNTIFS((WeatherIncidents!$B$3:'WeatherIncidents'!$B$26),"&lt;="&amp;B885,WeatherIncidents!$C$3:'WeatherIncidents'!$C$26,"&gt;="&amp;B885)&gt;0,1,0)</f>
        <v>0</v>
      </c>
      <c r="H885">
        <f t="shared" si="14"/>
        <v>0</v>
      </c>
    </row>
    <row r="886" spans="1:8" x14ac:dyDescent="0.25">
      <c r="A886" s="3" t="s">
        <v>68</v>
      </c>
      <c r="B886" s="2">
        <v>41614.618055555555</v>
      </c>
      <c r="C886" s="3" t="s">
        <v>15</v>
      </c>
      <c r="D886" s="3" t="s">
        <v>15</v>
      </c>
      <c r="E886" s="3">
        <v>0</v>
      </c>
      <c r="F886" s="3" t="s">
        <v>66</v>
      </c>
      <c r="G886">
        <f>IF(COUNTIFS((WeatherIncidents!$B$3:'WeatherIncidents'!$B$26),"&lt;="&amp;B886,WeatherIncidents!$C$3:'WeatherIncidents'!$C$26,"&gt;="&amp;B886)&gt;0,1,0)</f>
        <v>0</v>
      </c>
      <c r="H886">
        <f t="shared" si="14"/>
        <v>0</v>
      </c>
    </row>
    <row r="887" spans="1:8" x14ac:dyDescent="0.25">
      <c r="A887" s="3" t="s">
        <v>68</v>
      </c>
      <c r="B887" s="2">
        <v>41648.267361111109</v>
      </c>
      <c r="C887" s="3" t="s">
        <v>15</v>
      </c>
      <c r="D887" s="3" t="s">
        <v>15</v>
      </c>
      <c r="E887" s="3">
        <v>0</v>
      </c>
      <c r="F887" s="3" t="s">
        <v>66</v>
      </c>
      <c r="G887">
        <f>IF(COUNTIFS((WeatherIncidents!$B$3:'WeatherIncidents'!$B$26),"&lt;="&amp;B887,WeatherIncidents!$C$3:'WeatherIncidents'!$C$26,"&gt;="&amp;B887)&gt;0,1,0)</f>
        <v>0</v>
      </c>
      <c r="H887">
        <f t="shared" si="14"/>
        <v>0</v>
      </c>
    </row>
    <row r="888" spans="1:8" x14ac:dyDescent="0.25">
      <c r="A888" s="3" t="s">
        <v>68</v>
      </c>
      <c r="B888" s="2">
        <v>41655.26666666667</v>
      </c>
      <c r="C888" s="3" t="s">
        <v>15</v>
      </c>
      <c r="D888" s="3" t="s">
        <v>15</v>
      </c>
      <c r="E888" s="3">
        <v>0</v>
      </c>
      <c r="F888" s="3" t="s">
        <v>66</v>
      </c>
      <c r="G888">
        <f>IF(COUNTIFS((WeatherIncidents!$B$3:'WeatherIncidents'!$B$26),"&lt;="&amp;B888,WeatherIncidents!$C$3:'WeatherIncidents'!$C$26,"&gt;="&amp;B888)&gt;0,1,0)</f>
        <v>0</v>
      </c>
      <c r="H888">
        <f t="shared" si="14"/>
        <v>0</v>
      </c>
    </row>
    <row r="889" spans="1:8" x14ac:dyDescent="0.25">
      <c r="A889" s="3" t="s">
        <v>68</v>
      </c>
      <c r="B889" s="2">
        <v>41678.408333333333</v>
      </c>
      <c r="C889" s="3" t="s">
        <v>15</v>
      </c>
      <c r="D889" s="3" t="s">
        <v>15</v>
      </c>
      <c r="E889" s="3">
        <v>0</v>
      </c>
      <c r="F889" s="3" t="s">
        <v>66</v>
      </c>
      <c r="G889">
        <f>IF(COUNTIFS((WeatherIncidents!$B$3:'WeatherIncidents'!$B$26),"&lt;="&amp;B889,WeatherIncidents!$C$3:'WeatherIncidents'!$C$26,"&gt;="&amp;B889)&gt;0,1,0)</f>
        <v>0</v>
      </c>
      <c r="H889">
        <f t="shared" si="14"/>
        <v>0</v>
      </c>
    </row>
    <row r="890" spans="1:8" x14ac:dyDescent="0.25">
      <c r="A890" s="3" t="s">
        <v>68</v>
      </c>
      <c r="B890" s="2">
        <v>41755.071527777778</v>
      </c>
      <c r="C890" s="3" t="s">
        <v>15</v>
      </c>
      <c r="D890" s="3" t="s">
        <v>15</v>
      </c>
      <c r="E890" s="3">
        <v>0</v>
      </c>
      <c r="F890" s="3" t="s">
        <v>66</v>
      </c>
      <c r="G890">
        <f>IF(COUNTIFS((WeatherIncidents!$B$3:'WeatherIncidents'!$B$26),"&lt;="&amp;B890,WeatherIncidents!$C$3:'WeatherIncidents'!$C$26,"&gt;="&amp;B890)&gt;0,1,0)</f>
        <v>0</v>
      </c>
      <c r="H890">
        <f t="shared" si="14"/>
        <v>0</v>
      </c>
    </row>
    <row r="891" spans="1:8" x14ac:dyDescent="0.25">
      <c r="A891" s="3" t="s">
        <v>68</v>
      </c>
      <c r="B891" s="2">
        <v>41886.302777777775</v>
      </c>
      <c r="C891" s="3" t="s">
        <v>15</v>
      </c>
      <c r="D891" s="3" t="s">
        <v>15</v>
      </c>
      <c r="E891" s="3">
        <v>0</v>
      </c>
      <c r="F891" s="3" t="s">
        <v>66</v>
      </c>
      <c r="G891">
        <f>IF(COUNTIFS((WeatherIncidents!$B$3:'WeatherIncidents'!$B$26),"&lt;="&amp;B891,WeatherIncidents!$C$3:'WeatherIncidents'!$C$26,"&gt;="&amp;B891)&gt;0,1,0)</f>
        <v>0</v>
      </c>
      <c r="H891">
        <f t="shared" si="14"/>
        <v>0</v>
      </c>
    </row>
    <row r="892" spans="1:8" x14ac:dyDescent="0.25">
      <c r="A892" s="3" t="s">
        <v>68</v>
      </c>
      <c r="B892" s="2">
        <v>41940.273611111108</v>
      </c>
      <c r="C892" s="3" t="s">
        <v>15</v>
      </c>
      <c r="D892" s="3" t="s">
        <v>15</v>
      </c>
      <c r="E892" s="3">
        <v>0</v>
      </c>
      <c r="F892" s="3" t="s">
        <v>66</v>
      </c>
      <c r="G892">
        <f>IF(COUNTIFS((WeatherIncidents!$B$3:'WeatherIncidents'!$B$26),"&lt;="&amp;B892,WeatherIncidents!$C$3:'WeatherIncidents'!$C$26,"&gt;="&amp;B892)&gt;0,1,0)</f>
        <v>0</v>
      </c>
      <c r="H892">
        <f t="shared" si="14"/>
        <v>0</v>
      </c>
    </row>
    <row r="893" spans="1:8" x14ac:dyDescent="0.25">
      <c r="A893" s="3" t="s">
        <v>68</v>
      </c>
      <c r="B893" s="2">
        <v>41940.808333333334</v>
      </c>
      <c r="C893" s="3" t="s">
        <v>7</v>
      </c>
      <c r="D893" s="3" t="s">
        <v>41</v>
      </c>
      <c r="E893" s="3">
        <v>0</v>
      </c>
      <c r="F893" s="3" t="s">
        <v>66</v>
      </c>
      <c r="G893">
        <f>IF(COUNTIFS((WeatherIncidents!$B$3:'WeatherIncidents'!$B$26),"&lt;="&amp;B893,WeatherIncidents!$C$3:'WeatherIncidents'!$C$26,"&gt;="&amp;B893)&gt;0,1,0)</f>
        <v>0</v>
      </c>
      <c r="H893">
        <f t="shared" si="14"/>
        <v>0</v>
      </c>
    </row>
    <row r="894" spans="1:8" x14ac:dyDescent="0.25">
      <c r="A894" s="3" t="s">
        <v>68</v>
      </c>
      <c r="B894" s="2">
        <v>41957.378472222219</v>
      </c>
      <c r="C894" s="3" t="s">
        <v>7</v>
      </c>
      <c r="D894" s="3" t="s">
        <v>16</v>
      </c>
      <c r="E894" s="3">
        <v>0</v>
      </c>
      <c r="F894" s="3" t="s">
        <v>66</v>
      </c>
      <c r="G894">
        <f>IF(COUNTIFS((WeatherIncidents!$B$3:'WeatherIncidents'!$B$26),"&lt;="&amp;B894,WeatherIncidents!$C$3:'WeatherIncidents'!$C$26,"&gt;="&amp;B894)&gt;0,1,0)</f>
        <v>0</v>
      </c>
      <c r="H894">
        <f t="shared" si="14"/>
        <v>0</v>
      </c>
    </row>
    <row r="895" spans="1:8" x14ac:dyDescent="0.25">
      <c r="A895" s="3" t="s">
        <v>68</v>
      </c>
      <c r="B895" s="2">
        <v>41983.330555555556</v>
      </c>
      <c r="C895" s="3" t="s">
        <v>15</v>
      </c>
      <c r="D895" s="3" t="s">
        <v>15</v>
      </c>
      <c r="E895" s="3">
        <v>0</v>
      </c>
      <c r="F895" s="3" t="s">
        <v>66</v>
      </c>
      <c r="G895">
        <f>IF(COUNTIFS((WeatherIncidents!$B$3:'WeatherIncidents'!$B$26),"&lt;="&amp;B895,WeatherIncidents!$C$3:'WeatherIncidents'!$C$26,"&gt;="&amp;B895)&gt;0,1,0)</f>
        <v>0</v>
      </c>
      <c r="H895">
        <f t="shared" si="14"/>
        <v>0</v>
      </c>
    </row>
    <row r="896" spans="1:8" x14ac:dyDescent="0.25">
      <c r="A896" s="3" t="s">
        <v>68</v>
      </c>
      <c r="B896" s="2">
        <v>42009.410416666666</v>
      </c>
      <c r="C896" s="3" t="s">
        <v>15</v>
      </c>
      <c r="D896" s="3" t="s">
        <v>15</v>
      </c>
      <c r="E896" s="3">
        <v>0</v>
      </c>
      <c r="F896" s="3" t="s">
        <v>66</v>
      </c>
      <c r="G896">
        <f>IF(COUNTIFS((WeatherIncidents!$B$3:'WeatherIncidents'!$B$26),"&lt;="&amp;B896,WeatherIncidents!$C$3:'WeatherIncidents'!$C$26,"&gt;="&amp;B896)&gt;0,1,0)</f>
        <v>0</v>
      </c>
      <c r="H896">
        <f t="shared" si="14"/>
        <v>0</v>
      </c>
    </row>
    <row r="897" spans="1:8" x14ac:dyDescent="0.25">
      <c r="A897" s="3" t="s">
        <v>68</v>
      </c>
      <c r="B897" s="2">
        <v>42019.526388888888</v>
      </c>
      <c r="C897" s="3" t="s">
        <v>7</v>
      </c>
      <c r="D897" s="3" t="s">
        <v>8</v>
      </c>
      <c r="E897" s="3">
        <v>0</v>
      </c>
      <c r="F897" s="3" t="s">
        <v>66</v>
      </c>
      <c r="G897">
        <f>IF(COUNTIFS((WeatherIncidents!$B$3:'WeatherIncidents'!$B$26),"&lt;="&amp;B897,WeatherIncidents!$C$3:'WeatherIncidents'!$C$26,"&gt;="&amp;B897)&gt;0,1,0)</f>
        <v>0</v>
      </c>
      <c r="H897">
        <f t="shared" si="14"/>
        <v>0</v>
      </c>
    </row>
    <row r="898" spans="1:8" x14ac:dyDescent="0.25">
      <c r="A898" s="3" t="s">
        <v>69</v>
      </c>
      <c r="B898" s="2">
        <v>38450.852777777778</v>
      </c>
      <c r="C898" s="3" t="s">
        <v>15</v>
      </c>
      <c r="D898" s="3" t="s">
        <v>15</v>
      </c>
      <c r="E898" s="3">
        <v>0</v>
      </c>
      <c r="F898" s="3" t="s">
        <v>70</v>
      </c>
      <c r="G898">
        <f>IF(COUNTIFS((WeatherIncidents!$B$3:'WeatherIncidents'!$B$26),"&lt;="&amp;B898,WeatherIncidents!$C$3:'WeatherIncidents'!$C$26,"&gt;="&amp;B898)&gt;0,1,0)</f>
        <v>0</v>
      </c>
      <c r="H898">
        <f t="shared" si="14"/>
        <v>0</v>
      </c>
    </row>
    <row r="899" spans="1:8" x14ac:dyDescent="0.25">
      <c r="A899" s="3" t="s">
        <v>69</v>
      </c>
      <c r="B899" s="2">
        <v>38512.442361111112</v>
      </c>
      <c r="C899" s="3" t="s">
        <v>15</v>
      </c>
      <c r="D899" s="3" t="s">
        <v>15</v>
      </c>
      <c r="E899" s="3">
        <v>0</v>
      </c>
      <c r="F899" s="3" t="s">
        <v>70</v>
      </c>
      <c r="G899">
        <f>IF(COUNTIFS((WeatherIncidents!$B$3:'WeatherIncidents'!$B$26),"&lt;="&amp;B899,WeatherIncidents!$C$3:'WeatherIncidents'!$C$26,"&gt;="&amp;B899)&gt;0,1,0)</f>
        <v>0</v>
      </c>
      <c r="H899">
        <f t="shared" ref="H899:H962" si="15">IF(ABS(B899-B898)&lt;0.015,1,0)</f>
        <v>0</v>
      </c>
    </row>
    <row r="900" spans="1:8" x14ac:dyDescent="0.25">
      <c r="A900" s="3" t="s">
        <v>69</v>
      </c>
      <c r="B900" s="2">
        <v>38569.477083333331</v>
      </c>
      <c r="C900" s="3" t="s">
        <v>15</v>
      </c>
      <c r="D900" s="3" t="s">
        <v>15</v>
      </c>
      <c r="E900" s="3">
        <v>0</v>
      </c>
      <c r="F900" s="3" t="s">
        <v>70</v>
      </c>
      <c r="G900">
        <f>IF(COUNTIFS((WeatherIncidents!$B$3:'WeatherIncidents'!$B$26),"&lt;="&amp;B900,WeatherIncidents!$C$3:'WeatherIncidents'!$C$26,"&gt;="&amp;B900)&gt;0,1,0)</f>
        <v>0</v>
      </c>
      <c r="H900">
        <f t="shared" si="15"/>
        <v>0</v>
      </c>
    </row>
    <row r="901" spans="1:8" x14ac:dyDescent="0.25">
      <c r="A901" s="3" t="s">
        <v>69</v>
      </c>
      <c r="B901" s="2">
        <v>38939.772222222222</v>
      </c>
      <c r="C901" s="3" t="s">
        <v>15</v>
      </c>
      <c r="D901" s="3" t="s">
        <v>15</v>
      </c>
      <c r="E901" s="3">
        <v>0</v>
      </c>
      <c r="F901" s="3" t="s">
        <v>70</v>
      </c>
      <c r="G901">
        <f>IF(COUNTIFS((WeatherIncidents!$B$3:'WeatherIncidents'!$B$26),"&lt;="&amp;B901,WeatherIncidents!$C$3:'WeatherIncidents'!$C$26,"&gt;="&amp;B901)&gt;0,1,0)</f>
        <v>0</v>
      </c>
      <c r="H901">
        <f t="shared" si="15"/>
        <v>0</v>
      </c>
    </row>
    <row r="902" spans="1:8" x14ac:dyDescent="0.25">
      <c r="A902" s="3" t="s">
        <v>69</v>
      </c>
      <c r="B902" s="2">
        <v>38965.421527777777</v>
      </c>
      <c r="C902" s="3" t="s">
        <v>7</v>
      </c>
      <c r="D902" s="3" t="s">
        <v>8</v>
      </c>
      <c r="E902" s="3">
        <v>0</v>
      </c>
      <c r="F902" s="3" t="s">
        <v>70</v>
      </c>
      <c r="G902">
        <f>IF(COUNTIFS((WeatherIncidents!$B$3:'WeatherIncidents'!$B$26),"&lt;="&amp;B902,WeatherIncidents!$C$3:'WeatherIncidents'!$C$26,"&gt;="&amp;B902)&gt;0,1,0)</f>
        <v>0</v>
      </c>
      <c r="H902">
        <f t="shared" si="15"/>
        <v>0</v>
      </c>
    </row>
    <row r="903" spans="1:8" x14ac:dyDescent="0.25">
      <c r="A903" s="3" t="s">
        <v>69</v>
      </c>
      <c r="B903" s="2">
        <v>39109.462500000001</v>
      </c>
      <c r="C903" s="3" t="s">
        <v>15</v>
      </c>
      <c r="D903" s="3" t="s">
        <v>15</v>
      </c>
      <c r="E903" s="3">
        <v>0</v>
      </c>
      <c r="F903" s="3" t="s">
        <v>70</v>
      </c>
      <c r="G903">
        <f>IF(COUNTIFS((WeatherIncidents!$B$3:'WeatherIncidents'!$B$26),"&lt;="&amp;B903,WeatherIncidents!$C$3:'WeatherIncidents'!$C$26,"&gt;="&amp;B903)&gt;0,1,0)</f>
        <v>0</v>
      </c>
      <c r="H903">
        <f t="shared" si="15"/>
        <v>0</v>
      </c>
    </row>
    <row r="904" spans="1:8" x14ac:dyDescent="0.25">
      <c r="A904" s="3" t="s">
        <v>69</v>
      </c>
      <c r="B904" s="2">
        <v>39152.53125</v>
      </c>
      <c r="C904" s="3" t="s">
        <v>15</v>
      </c>
      <c r="D904" s="3" t="s">
        <v>15</v>
      </c>
      <c r="E904" s="3">
        <v>0</v>
      </c>
      <c r="F904" s="3" t="s">
        <v>70</v>
      </c>
      <c r="G904">
        <f>IF(COUNTIFS((WeatherIncidents!$B$3:'WeatherIncidents'!$B$26),"&lt;="&amp;B904,WeatherIncidents!$C$3:'WeatherIncidents'!$C$26,"&gt;="&amp;B904)&gt;0,1,0)</f>
        <v>0</v>
      </c>
      <c r="H904">
        <f t="shared" si="15"/>
        <v>0</v>
      </c>
    </row>
    <row r="905" spans="1:8" x14ac:dyDescent="0.25">
      <c r="A905" s="3" t="s">
        <v>69</v>
      </c>
      <c r="B905" s="2">
        <v>39198.472222222219</v>
      </c>
      <c r="C905" s="3" t="s">
        <v>15</v>
      </c>
      <c r="D905" s="3" t="s">
        <v>15</v>
      </c>
      <c r="E905" s="3">
        <v>0</v>
      </c>
      <c r="F905" s="3" t="s">
        <v>70</v>
      </c>
      <c r="G905">
        <f>IF(COUNTIFS((WeatherIncidents!$B$3:'WeatherIncidents'!$B$26),"&lt;="&amp;B905,WeatherIncidents!$C$3:'WeatherIncidents'!$C$26,"&gt;="&amp;B905)&gt;0,1,0)</f>
        <v>0</v>
      </c>
      <c r="H905">
        <f t="shared" si="15"/>
        <v>0</v>
      </c>
    </row>
    <row r="906" spans="1:8" x14ac:dyDescent="0.25">
      <c r="A906" s="3" t="s">
        <v>69</v>
      </c>
      <c r="B906" s="2">
        <v>39280.800694444442</v>
      </c>
      <c r="C906" s="3" t="s">
        <v>15</v>
      </c>
      <c r="D906" s="3" t="s">
        <v>15</v>
      </c>
      <c r="E906" s="3">
        <v>0</v>
      </c>
      <c r="F906" s="3" t="s">
        <v>70</v>
      </c>
      <c r="G906">
        <f>IF(COUNTIFS((WeatherIncidents!$B$3:'WeatherIncidents'!$B$26),"&lt;="&amp;B906,WeatherIncidents!$C$3:'WeatherIncidents'!$C$26,"&gt;="&amp;B906)&gt;0,1,0)</f>
        <v>0</v>
      </c>
      <c r="H906">
        <f t="shared" si="15"/>
        <v>0</v>
      </c>
    </row>
    <row r="907" spans="1:8" x14ac:dyDescent="0.25">
      <c r="A907" s="3" t="s">
        <v>69</v>
      </c>
      <c r="B907" s="2">
        <v>39710.756944444445</v>
      </c>
      <c r="C907" s="3" t="s">
        <v>7</v>
      </c>
      <c r="D907" s="3" t="s">
        <v>16</v>
      </c>
      <c r="E907" s="3">
        <v>0</v>
      </c>
      <c r="F907" s="3" t="s">
        <v>70</v>
      </c>
      <c r="G907">
        <f>IF(COUNTIFS((WeatherIncidents!$B$3:'WeatherIncidents'!$B$26),"&lt;="&amp;B907,WeatherIncidents!$C$3:'WeatherIncidents'!$C$26,"&gt;="&amp;B907)&gt;0,1,0)</f>
        <v>0</v>
      </c>
      <c r="H907">
        <f t="shared" si="15"/>
        <v>0</v>
      </c>
    </row>
    <row r="908" spans="1:8" x14ac:dyDescent="0.25">
      <c r="A908" s="3" t="s">
        <v>69</v>
      </c>
      <c r="B908" s="2">
        <v>39797.743750000001</v>
      </c>
      <c r="C908" s="3" t="s">
        <v>15</v>
      </c>
      <c r="D908" s="3" t="s">
        <v>15</v>
      </c>
      <c r="E908" s="3">
        <v>0</v>
      </c>
      <c r="F908" s="3" t="s">
        <v>70</v>
      </c>
      <c r="G908">
        <f>IF(COUNTIFS((WeatherIncidents!$B$3:'WeatherIncidents'!$B$26),"&lt;="&amp;B908,WeatherIncidents!$C$3:'WeatherIncidents'!$C$26,"&gt;="&amp;B908)&gt;0,1,0)</f>
        <v>0</v>
      </c>
      <c r="H908">
        <f t="shared" si="15"/>
        <v>0</v>
      </c>
    </row>
    <row r="909" spans="1:8" x14ac:dyDescent="0.25">
      <c r="A909" s="3" t="s">
        <v>69</v>
      </c>
      <c r="B909" s="2">
        <v>39823.851388888892</v>
      </c>
      <c r="C909" s="3" t="s">
        <v>15</v>
      </c>
      <c r="D909" s="3" t="s">
        <v>15</v>
      </c>
      <c r="E909" s="3">
        <v>0</v>
      </c>
      <c r="F909" s="3" t="s">
        <v>70</v>
      </c>
      <c r="G909">
        <f>IF(COUNTIFS((WeatherIncidents!$B$3:'WeatherIncidents'!$B$26),"&lt;="&amp;B909,WeatherIncidents!$C$3:'WeatherIncidents'!$C$26,"&gt;="&amp;B909)&gt;0,1,0)</f>
        <v>1</v>
      </c>
      <c r="H909">
        <f t="shared" si="15"/>
        <v>0</v>
      </c>
    </row>
    <row r="910" spans="1:8" x14ac:dyDescent="0.25">
      <c r="A910" s="3" t="s">
        <v>69</v>
      </c>
      <c r="B910" s="2">
        <v>40012.236111111109</v>
      </c>
      <c r="C910" s="3" t="s">
        <v>15</v>
      </c>
      <c r="D910" s="3" t="s">
        <v>15</v>
      </c>
      <c r="E910" s="3">
        <v>0</v>
      </c>
      <c r="F910" s="3" t="s">
        <v>70</v>
      </c>
      <c r="G910">
        <f>IF(COUNTIFS((WeatherIncidents!$B$3:'WeatherIncidents'!$B$26),"&lt;="&amp;B910,WeatherIncidents!$C$3:'WeatherIncidents'!$C$26,"&gt;="&amp;B910)&gt;0,1,0)</f>
        <v>0</v>
      </c>
      <c r="H910">
        <f t="shared" si="15"/>
        <v>0</v>
      </c>
    </row>
    <row r="911" spans="1:8" x14ac:dyDescent="0.25">
      <c r="A911" s="3" t="s">
        <v>69</v>
      </c>
      <c r="B911" s="2">
        <v>40180.329861111109</v>
      </c>
      <c r="C911" s="3" t="s">
        <v>7</v>
      </c>
      <c r="D911" s="3" t="s">
        <v>16</v>
      </c>
      <c r="E911" s="3">
        <v>0</v>
      </c>
      <c r="F911" s="3" t="s">
        <v>70</v>
      </c>
      <c r="G911">
        <f>IF(COUNTIFS((WeatherIncidents!$B$3:'WeatherIncidents'!$B$26),"&lt;="&amp;B911,WeatherIncidents!$C$3:'WeatherIncidents'!$C$26,"&gt;="&amp;B911)&gt;0,1,0)</f>
        <v>0</v>
      </c>
      <c r="H911">
        <f t="shared" si="15"/>
        <v>0</v>
      </c>
    </row>
    <row r="912" spans="1:8" x14ac:dyDescent="0.25">
      <c r="A912" s="3" t="s">
        <v>69</v>
      </c>
      <c r="B912" s="2">
        <v>40357.697916666664</v>
      </c>
      <c r="C912" s="3" t="s">
        <v>7</v>
      </c>
      <c r="D912" s="3" t="s">
        <v>16</v>
      </c>
      <c r="E912" s="3">
        <v>0</v>
      </c>
      <c r="F912" s="3" t="s">
        <v>70</v>
      </c>
      <c r="G912">
        <f>IF(COUNTIFS((WeatherIncidents!$B$3:'WeatherIncidents'!$B$26),"&lt;="&amp;B912,WeatherIncidents!$C$3:'WeatherIncidents'!$C$26,"&gt;="&amp;B912)&gt;0,1,0)</f>
        <v>0</v>
      </c>
      <c r="H912">
        <f t="shared" si="15"/>
        <v>0</v>
      </c>
    </row>
    <row r="913" spans="1:8" x14ac:dyDescent="0.25">
      <c r="A913" s="3" t="s">
        <v>69</v>
      </c>
      <c r="B913" s="2">
        <v>40379.265277777777</v>
      </c>
      <c r="C913" s="3" t="s">
        <v>15</v>
      </c>
      <c r="D913" s="3" t="s">
        <v>15</v>
      </c>
      <c r="E913" s="3">
        <v>0</v>
      </c>
      <c r="F913" s="3" t="s">
        <v>70</v>
      </c>
      <c r="G913">
        <f>IF(COUNTIFS((WeatherIncidents!$B$3:'WeatherIncidents'!$B$26),"&lt;="&amp;B913,WeatherIncidents!$C$3:'WeatherIncidents'!$C$26,"&gt;="&amp;B913)&gt;0,1,0)</f>
        <v>0</v>
      </c>
      <c r="H913">
        <f t="shared" si="15"/>
        <v>0</v>
      </c>
    </row>
    <row r="914" spans="1:8" x14ac:dyDescent="0.25">
      <c r="A914" s="3" t="s">
        <v>69</v>
      </c>
      <c r="B914" s="2">
        <v>40470.130555555559</v>
      </c>
      <c r="C914" s="3" t="s">
        <v>33</v>
      </c>
      <c r="D914" s="3" t="s">
        <v>135</v>
      </c>
      <c r="E914" s="3">
        <v>0</v>
      </c>
      <c r="F914" s="3" t="s">
        <v>70</v>
      </c>
      <c r="G914">
        <f>IF(COUNTIFS((WeatherIncidents!$B$3:'WeatherIncidents'!$B$26),"&lt;="&amp;B914,WeatherIncidents!$C$3:'WeatherIncidents'!$C$26,"&gt;="&amp;B914)&gt;0,1,0)</f>
        <v>0</v>
      </c>
      <c r="H914">
        <f t="shared" si="15"/>
        <v>0</v>
      </c>
    </row>
    <row r="915" spans="1:8" x14ac:dyDescent="0.25">
      <c r="A915" s="3" t="s">
        <v>69</v>
      </c>
      <c r="B915" s="2">
        <v>40749.243055555555</v>
      </c>
      <c r="C915" s="3" t="s">
        <v>15</v>
      </c>
      <c r="D915" s="3" t="s">
        <v>15</v>
      </c>
      <c r="E915" s="3">
        <v>0</v>
      </c>
      <c r="F915" s="3" t="s">
        <v>70</v>
      </c>
      <c r="G915">
        <f>IF(COUNTIFS((WeatherIncidents!$B$3:'WeatherIncidents'!$B$26),"&lt;="&amp;B915,WeatherIncidents!$C$3:'WeatherIncidents'!$C$26,"&gt;="&amp;B915)&gt;0,1,0)</f>
        <v>0</v>
      </c>
      <c r="H915">
        <f t="shared" si="15"/>
        <v>0</v>
      </c>
    </row>
    <row r="916" spans="1:8" x14ac:dyDescent="0.25">
      <c r="A916" s="3" t="s">
        <v>69</v>
      </c>
      <c r="B916" s="2">
        <v>40791.202777777777</v>
      </c>
      <c r="C916" s="3" t="s">
        <v>15</v>
      </c>
      <c r="D916" s="3" t="s">
        <v>15</v>
      </c>
      <c r="E916" s="3">
        <v>0</v>
      </c>
      <c r="F916" s="3" t="s">
        <v>70</v>
      </c>
      <c r="G916">
        <f>IF(COUNTIFS((WeatherIncidents!$B$3:'WeatherIncidents'!$B$26),"&lt;="&amp;B916,WeatherIncidents!$C$3:'WeatherIncidents'!$C$26,"&gt;="&amp;B916)&gt;0,1,0)</f>
        <v>0</v>
      </c>
      <c r="H916">
        <f t="shared" si="15"/>
        <v>0</v>
      </c>
    </row>
    <row r="917" spans="1:8" x14ac:dyDescent="0.25">
      <c r="A917" s="3" t="s">
        <v>69</v>
      </c>
      <c r="B917" s="2">
        <v>40798.777083333334</v>
      </c>
      <c r="C917" s="3" t="s">
        <v>15</v>
      </c>
      <c r="D917" s="3" t="s">
        <v>15</v>
      </c>
      <c r="E917" s="3">
        <v>0</v>
      </c>
      <c r="F917" s="3" t="s">
        <v>70</v>
      </c>
      <c r="G917">
        <f>IF(COUNTIFS((WeatherIncidents!$B$3:'WeatherIncidents'!$B$26),"&lt;="&amp;B917,WeatherIncidents!$C$3:'WeatherIncidents'!$C$26,"&gt;="&amp;B917)&gt;0,1,0)</f>
        <v>0</v>
      </c>
      <c r="H917">
        <f t="shared" si="15"/>
        <v>0</v>
      </c>
    </row>
    <row r="918" spans="1:8" x14ac:dyDescent="0.25">
      <c r="A918" s="3" t="s">
        <v>69</v>
      </c>
      <c r="B918" s="2">
        <v>41072.675694444442</v>
      </c>
      <c r="C918" s="3" t="s">
        <v>15</v>
      </c>
      <c r="D918" s="3" t="s">
        <v>15</v>
      </c>
      <c r="E918" s="3">
        <v>0</v>
      </c>
      <c r="F918" s="3" t="s">
        <v>70</v>
      </c>
      <c r="G918">
        <f>IF(COUNTIFS((WeatherIncidents!$B$3:'WeatherIncidents'!$B$26),"&lt;="&amp;B918,WeatherIncidents!$C$3:'WeatherIncidents'!$C$26,"&gt;="&amp;B918)&gt;0,1,0)</f>
        <v>0</v>
      </c>
      <c r="H918">
        <f t="shared" si="15"/>
        <v>0</v>
      </c>
    </row>
    <row r="919" spans="1:8" x14ac:dyDescent="0.25">
      <c r="A919" s="3" t="s">
        <v>69</v>
      </c>
      <c r="B919" s="2">
        <v>41127.746527777781</v>
      </c>
      <c r="C919" s="3" t="s">
        <v>15</v>
      </c>
      <c r="D919" s="3" t="s">
        <v>15</v>
      </c>
      <c r="E919" s="3">
        <v>0</v>
      </c>
      <c r="F919" s="3" t="s">
        <v>70</v>
      </c>
      <c r="G919">
        <f>IF(COUNTIFS((WeatherIncidents!$B$3:'WeatherIncidents'!$B$26),"&lt;="&amp;B919,WeatherIncidents!$C$3:'WeatherIncidents'!$C$26,"&gt;="&amp;B919)&gt;0,1,0)</f>
        <v>0</v>
      </c>
      <c r="H919">
        <f t="shared" si="15"/>
        <v>0</v>
      </c>
    </row>
    <row r="920" spans="1:8" x14ac:dyDescent="0.25">
      <c r="A920" s="3" t="s">
        <v>69</v>
      </c>
      <c r="B920" s="2">
        <v>41139.710416666669</v>
      </c>
      <c r="C920" s="3" t="s">
        <v>15</v>
      </c>
      <c r="D920" s="3" t="s">
        <v>15</v>
      </c>
      <c r="E920" s="3">
        <v>0</v>
      </c>
      <c r="F920" s="3" t="s">
        <v>70</v>
      </c>
      <c r="G920">
        <f>IF(COUNTIFS((WeatherIncidents!$B$3:'WeatherIncidents'!$B$26),"&lt;="&amp;B920,WeatherIncidents!$C$3:'WeatherIncidents'!$C$26,"&gt;="&amp;B920)&gt;0,1,0)</f>
        <v>0</v>
      </c>
      <c r="H920">
        <f t="shared" si="15"/>
        <v>0</v>
      </c>
    </row>
    <row r="921" spans="1:8" x14ac:dyDescent="0.25">
      <c r="A921" s="3" t="s">
        <v>69</v>
      </c>
      <c r="B921" s="2">
        <v>41284.586805555555</v>
      </c>
      <c r="C921" s="3" t="s">
        <v>15</v>
      </c>
      <c r="D921" s="3" t="s">
        <v>15</v>
      </c>
      <c r="E921" s="3">
        <v>0</v>
      </c>
      <c r="F921" s="3" t="s">
        <v>70</v>
      </c>
      <c r="G921">
        <f>IF(COUNTIFS((WeatherIncidents!$B$3:'WeatherIncidents'!$B$26),"&lt;="&amp;B921,WeatherIncidents!$C$3:'WeatherIncidents'!$C$26,"&gt;="&amp;B921)&gt;0,1,0)</f>
        <v>0</v>
      </c>
      <c r="H921">
        <f t="shared" si="15"/>
        <v>0</v>
      </c>
    </row>
    <row r="922" spans="1:8" x14ac:dyDescent="0.25">
      <c r="A922" s="3" t="s">
        <v>69</v>
      </c>
      <c r="B922" s="2">
        <v>41324.964583333334</v>
      </c>
      <c r="C922" s="3" t="s">
        <v>15</v>
      </c>
      <c r="D922" s="3" t="s">
        <v>15</v>
      </c>
      <c r="E922" s="3">
        <v>0</v>
      </c>
      <c r="F922" s="3" t="s">
        <v>70</v>
      </c>
      <c r="G922">
        <f>IF(COUNTIFS((WeatherIncidents!$B$3:'WeatherIncidents'!$B$26),"&lt;="&amp;B922,WeatherIncidents!$C$3:'WeatherIncidents'!$C$26,"&gt;="&amp;B922)&gt;0,1,0)</f>
        <v>0</v>
      </c>
      <c r="H922">
        <f t="shared" si="15"/>
        <v>0</v>
      </c>
    </row>
    <row r="923" spans="1:8" x14ac:dyDescent="0.25">
      <c r="A923" s="3" t="s">
        <v>69</v>
      </c>
      <c r="B923" s="2">
        <v>41387.598611111112</v>
      </c>
      <c r="C923" s="3" t="s">
        <v>15</v>
      </c>
      <c r="D923" s="3" t="s">
        <v>15</v>
      </c>
      <c r="E923" s="3">
        <v>0</v>
      </c>
      <c r="F923" s="3" t="s">
        <v>70</v>
      </c>
      <c r="G923">
        <f>IF(COUNTIFS((WeatherIncidents!$B$3:'WeatherIncidents'!$B$26),"&lt;="&amp;B923,WeatherIncidents!$C$3:'WeatherIncidents'!$C$26,"&gt;="&amp;B923)&gt;0,1,0)</f>
        <v>0</v>
      </c>
      <c r="H923">
        <f t="shared" si="15"/>
        <v>0</v>
      </c>
    </row>
    <row r="924" spans="1:8" x14ac:dyDescent="0.25">
      <c r="A924" s="3" t="s">
        <v>69</v>
      </c>
      <c r="B924" s="2">
        <v>41473.371527777781</v>
      </c>
      <c r="C924" s="3" t="s">
        <v>15</v>
      </c>
      <c r="D924" s="3" t="s">
        <v>15</v>
      </c>
      <c r="E924" s="3">
        <v>0</v>
      </c>
      <c r="F924" s="3" t="s">
        <v>70</v>
      </c>
      <c r="G924">
        <f>IF(COUNTIFS((WeatherIncidents!$B$3:'WeatherIncidents'!$B$26),"&lt;="&amp;B924,WeatherIncidents!$C$3:'WeatherIncidents'!$C$26,"&gt;="&amp;B924)&gt;0,1,0)</f>
        <v>0</v>
      </c>
      <c r="H924">
        <f t="shared" si="15"/>
        <v>0</v>
      </c>
    </row>
    <row r="925" spans="1:8" x14ac:dyDescent="0.25">
      <c r="A925" s="3" t="s">
        <v>69</v>
      </c>
      <c r="B925" s="2">
        <v>41521.48541666667</v>
      </c>
      <c r="C925" s="3" t="s">
        <v>7</v>
      </c>
      <c r="D925" s="3" t="s">
        <v>8</v>
      </c>
      <c r="E925" s="3">
        <v>0</v>
      </c>
      <c r="F925" s="3" t="s">
        <v>70</v>
      </c>
      <c r="G925">
        <f>IF(COUNTIFS((WeatherIncidents!$B$3:'WeatherIncidents'!$B$26),"&lt;="&amp;B925,WeatherIncidents!$C$3:'WeatherIncidents'!$C$26,"&gt;="&amp;B925)&gt;0,1,0)</f>
        <v>0</v>
      </c>
      <c r="H925">
        <f t="shared" si="15"/>
        <v>0</v>
      </c>
    </row>
    <row r="926" spans="1:8" x14ac:dyDescent="0.25">
      <c r="A926" s="3" t="s">
        <v>69</v>
      </c>
      <c r="B926" s="2">
        <v>41585.725694444445</v>
      </c>
      <c r="C926" s="3" t="s">
        <v>15</v>
      </c>
      <c r="D926" s="3" t="s">
        <v>15</v>
      </c>
      <c r="E926" s="3">
        <v>0</v>
      </c>
      <c r="F926" s="3" t="s">
        <v>70</v>
      </c>
      <c r="G926">
        <f>IF(COUNTIFS((WeatherIncidents!$B$3:'WeatherIncidents'!$B$26),"&lt;="&amp;B926,WeatherIncidents!$C$3:'WeatherIncidents'!$C$26,"&gt;="&amp;B926)&gt;0,1,0)</f>
        <v>0</v>
      </c>
      <c r="H926">
        <f t="shared" si="15"/>
        <v>0</v>
      </c>
    </row>
    <row r="927" spans="1:8" x14ac:dyDescent="0.25">
      <c r="A927" s="3" t="s">
        <v>69</v>
      </c>
      <c r="B927" s="2">
        <v>41614.324305555558</v>
      </c>
      <c r="C927" s="3" t="s">
        <v>7</v>
      </c>
      <c r="D927" s="3" t="s">
        <v>16</v>
      </c>
      <c r="E927" s="3">
        <v>0</v>
      </c>
      <c r="F927" s="3" t="s">
        <v>70</v>
      </c>
      <c r="G927">
        <f>IF(COUNTIFS((WeatherIncidents!$B$3:'WeatherIncidents'!$B$26),"&lt;="&amp;B927,WeatherIncidents!$C$3:'WeatherIncidents'!$C$26,"&gt;="&amp;B927)&gt;0,1,0)</f>
        <v>0</v>
      </c>
      <c r="H927">
        <f t="shared" si="15"/>
        <v>0</v>
      </c>
    </row>
    <row r="928" spans="1:8" x14ac:dyDescent="0.25">
      <c r="A928" s="3" t="s">
        <v>69</v>
      </c>
      <c r="B928" s="2">
        <v>41698.561111111114</v>
      </c>
      <c r="C928" s="3" t="s">
        <v>33</v>
      </c>
      <c r="D928" s="3" t="s">
        <v>135</v>
      </c>
      <c r="E928" s="3">
        <v>0</v>
      </c>
      <c r="F928" s="3" t="s">
        <v>70</v>
      </c>
      <c r="G928">
        <f>IF(COUNTIFS((WeatherIncidents!$B$3:'WeatherIncidents'!$B$26),"&lt;="&amp;B928,WeatherIncidents!$C$3:'WeatherIncidents'!$C$26,"&gt;="&amp;B928)&gt;0,1,0)</f>
        <v>0</v>
      </c>
      <c r="H928">
        <f t="shared" si="15"/>
        <v>0</v>
      </c>
    </row>
    <row r="929" spans="1:8" x14ac:dyDescent="0.25">
      <c r="A929" s="3" t="s">
        <v>69</v>
      </c>
      <c r="B929" s="2">
        <v>41698.848611111112</v>
      </c>
      <c r="C929" s="3" t="s">
        <v>33</v>
      </c>
      <c r="D929" s="3" t="s">
        <v>135</v>
      </c>
      <c r="E929" s="3">
        <v>0</v>
      </c>
      <c r="F929" s="3" t="s">
        <v>70</v>
      </c>
      <c r="G929">
        <f>IF(COUNTIFS((WeatherIncidents!$B$3:'WeatherIncidents'!$B$26),"&lt;="&amp;B929,WeatherIncidents!$C$3:'WeatherIncidents'!$C$26,"&gt;="&amp;B929)&gt;0,1,0)</f>
        <v>0</v>
      </c>
      <c r="H929">
        <f t="shared" si="15"/>
        <v>0</v>
      </c>
    </row>
    <row r="930" spans="1:8" x14ac:dyDescent="0.25">
      <c r="A930" s="3" t="s">
        <v>69</v>
      </c>
      <c r="B930" s="2">
        <v>41730.604166666664</v>
      </c>
      <c r="C930" s="3" t="s">
        <v>7</v>
      </c>
      <c r="D930" s="3" t="s">
        <v>82</v>
      </c>
      <c r="E930" s="3">
        <v>0</v>
      </c>
      <c r="F930" s="3" t="s">
        <v>70</v>
      </c>
      <c r="G930">
        <f>IF(COUNTIFS((WeatherIncidents!$B$3:'WeatherIncidents'!$B$26),"&lt;="&amp;B930,WeatherIncidents!$C$3:'WeatherIncidents'!$C$26,"&gt;="&amp;B930)&gt;0,1,0)</f>
        <v>0</v>
      </c>
      <c r="H930">
        <f t="shared" si="15"/>
        <v>0</v>
      </c>
    </row>
    <row r="931" spans="1:8" x14ac:dyDescent="0.25">
      <c r="A931" s="3" t="s">
        <v>69</v>
      </c>
      <c r="B931" s="2">
        <v>41730.648611111108</v>
      </c>
      <c r="C931" s="3" t="s">
        <v>7</v>
      </c>
      <c r="D931" s="3" t="s">
        <v>82</v>
      </c>
      <c r="E931" s="3">
        <v>0</v>
      </c>
      <c r="F931" s="3" t="s">
        <v>70</v>
      </c>
      <c r="G931">
        <f>IF(COUNTIFS((WeatherIncidents!$B$3:'WeatherIncidents'!$B$26),"&lt;="&amp;B931,WeatherIncidents!$C$3:'WeatherIncidents'!$C$26,"&gt;="&amp;B931)&gt;0,1,0)</f>
        <v>0</v>
      </c>
      <c r="H931">
        <f t="shared" si="15"/>
        <v>0</v>
      </c>
    </row>
    <row r="932" spans="1:8" x14ac:dyDescent="0.25">
      <c r="A932" s="3" t="s">
        <v>69</v>
      </c>
      <c r="B932" s="2">
        <v>41989.945138888892</v>
      </c>
      <c r="C932" s="3" t="s">
        <v>7</v>
      </c>
      <c r="D932" s="3" t="s">
        <v>136</v>
      </c>
      <c r="E932" s="3">
        <v>0</v>
      </c>
      <c r="F932" s="3" t="s">
        <v>70</v>
      </c>
      <c r="G932">
        <f>IF(COUNTIFS((WeatherIncidents!$B$3:'WeatherIncidents'!$B$26),"&lt;="&amp;B932,WeatherIncidents!$C$3:'WeatherIncidents'!$C$26,"&gt;="&amp;B932)&gt;0,1,0)</f>
        <v>0</v>
      </c>
      <c r="H932">
        <f t="shared" si="15"/>
        <v>0</v>
      </c>
    </row>
    <row r="933" spans="1:8" x14ac:dyDescent="0.25">
      <c r="A933" s="3" t="s">
        <v>74</v>
      </c>
      <c r="B933" s="2">
        <v>38408.256249999999</v>
      </c>
      <c r="C933" s="3" t="s">
        <v>33</v>
      </c>
      <c r="D933" s="3" t="s">
        <v>135</v>
      </c>
      <c r="E933" s="3">
        <v>0</v>
      </c>
      <c r="F933" s="3" t="s">
        <v>75</v>
      </c>
      <c r="G933">
        <f>IF(COUNTIFS((WeatherIncidents!$B$3:'WeatherIncidents'!$B$26),"&lt;="&amp;B933,WeatherIncidents!$C$3:'WeatherIncidents'!$C$26,"&gt;="&amp;B933)&gt;0,1,0)</f>
        <v>0</v>
      </c>
      <c r="H933">
        <f t="shared" si="15"/>
        <v>0</v>
      </c>
    </row>
    <row r="934" spans="1:8" x14ac:dyDescent="0.25">
      <c r="A934" s="3" t="s">
        <v>74</v>
      </c>
      <c r="B934" s="2">
        <v>39377.336805555555</v>
      </c>
      <c r="C934" s="3" t="s">
        <v>33</v>
      </c>
      <c r="D934" s="3" t="s">
        <v>37</v>
      </c>
      <c r="E934" s="3">
        <v>0</v>
      </c>
      <c r="F934" s="3" t="s">
        <v>75</v>
      </c>
      <c r="G934">
        <f>IF(COUNTIFS((WeatherIncidents!$B$3:'WeatherIncidents'!$B$26),"&lt;="&amp;B934,WeatherIncidents!$C$3:'WeatherIncidents'!$C$26,"&gt;="&amp;B934)&gt;0,1,0)</f>
        <v>1</v>
      </c>
      <c r="H934">
        <f t="shared" si="15"/>
        <v>0</v>
      </c>
    </row>
    <row r="935" spans="1:8" x14ac:dyDescent="0.25">
      <c r="A935" s="3" t="s">
        <v>74</v>
      </c>
      <c r="B935" s="2">
        <v>39455.424305555556</v>
      </c>
      <c r="C935" s="3" t="s">
        <v>15</v>
      </c>
      <c r="D935" s="3" t="s">
        <v>15</v>
      </c>
      <c r="E935" s="3">
        <v>0</v>
      </c>
      <c r="F935" s="3" t="s">
        <v>75</v>
      </c>
      <c r="G935">
        <f>IF(COUNTIFS((WeatherIncidents!$B$3:'WeatherIncidents'!$B$26),"&lt;="&amp;B935,WeatherIncidents!$C$3:'WeatherIncidents'!$C$26,"&gt;="&amp;B935)&gt;0,1,0)</f>
        <v>0</v>
      </c>
      <c r="H935">
        <f t="shared" si="15"/>
        <v>0</v>
      </c>
    </row>
    <row r="936" spans="1:8" x14ac:dyDescent="0.25">
      <c r="A936" s="3" t="s">
        <v>74</v>
      </c>
      <c r="B936" s="2">
        <v>39768.43472222222</v>
      </c>
      <c r="C936" s="3" t="s">
        <v>15</v>
      </c>
      <c r="D936" s="3" t="s">
        <v>15</v>
      </c>
      <c r="E936" s="3">
        <v>0</v>
      </c>
      <c r="F936" s="3" t="s">
        <v>75</v>
      </c>
      <c r="G936">
        <f>IF(COUNTIFS((WeatherIncidents!$B$3:'WeatherIncidents'!$B$26),"&lt;="&amp;B936,WeatherIncidents!$C$3:'WeatherIncidents'!$C$26,"&gt;="&amp;B936)&gt;0,1,0)</f>
        <v>0</v>
      </c>
      <c r="H936">
        <f t="shared" si="15"/>
        <v>0</v>
      </c>
    </row>
    <row r="937" spans="1:8" x14ac:dyDescent="0.25">
      <c r="A937" s="3" t="s">
        <v>74</v>
      </c>
      <c r="B937" s="2">
        <v>40451.5</v>
      </c>
      <c r="C937" s="3" t="s">
        <v>33</v>
      </c>
      <c r="D937" s="3" t="s">
        <v>135</v>
      </c>
      <c r="E937" s="3">
        <v>0</v>
      </c>
      <c r="F937" s="3" t="s">
        <v>75</v>
      </c>
      <c r="G937">
        <f>IF(COUNTIFS((WeatherIncidents!$B$3:'WeatherIncidents'!$B$26),"&lt;="&amp;B937,WeatherIncidents!$C$3:'WeatherIncidents'!$C$26,"&gt;="&amp;B937)&gt;0,1,0)</f>
        <v>0</v>
      </c>
      <c r="H937">
        <f t="shared" si="15"/>
        <v>0</v>
      </c>
    </row>
    <row r="938" spans="1:8" x14ac:dyDescent="0.25">
      <c r="A938" s="3" t="s">
        <v>74</v>
      </c>
      <c r="B938" s="2">
        <v>40479.477083333331</v>
      </c>
      <c r="C938" s="3" t="s">
        <v>7</v>
      </c>
      <c r="D938" s="3" t="s">
        <v>81</v>
      </c>
      <c r="E938" s="3">
        <v>0</v>
      </c>
      <c r="F938" s="3" t="s">
        <v>75</v>
      </c>
      <c r="G938">
        <f>IF(COUNTIFS((WeatherIncidents!$B$3:'WeatherIncidents'!$B$26),"&lt;="&amp;B938,WeatherIncidents!$C$3:'WeatherIncidents'!$C$26,"&gt;="&amp;B938)&gt;0,1,0)</f>
        <v>0</v>
      </c>
      <c r="H938">
        <f t="shared" si="15"/>
        <v>0</v>
      </c>
    </row>
    <row r="939" spans="1:8" x14ac:dyDescent="0.25">
      <c r="A939" s="3" t="s">
        <v>74</v>
      </c>
      <c r="B939" s="2">
        <v>40720.706250000003</v>
      </c>
      <c r="C939" s="3" t="s">
        <v>15</v>
      </c>
      <c r="D939" s="3" t="s">
        <v>15</v>
      </c>
      <c r="E939" s="3">
        <v>0</v>
      </c>
      <c r="F939" s="3" t="s">
        <v>75</v>
      </c>
      <c r="G939">
        <f>IF(COUNTIFS((WeatherIncidents!$B$3:'WeatherIncidents'!$B$26),"&lt;="&amp;B939,WeatherIncidents!$C$3:'WeatherIncidents'!$C$26,"&gt;="&amp;B939)&gt;0,1,0)</f>
        <v>0</v>
      </c>
      <c r="H939">
        <f t="shared" si="15"/>
        <v>0</v>
      </c>
    </row>
    <row r="940" spans="1:8" x14ac:dyDescent="0.25">
      <c r="A940" s="3" t="s">
        <v>74</v>
      </c>
      <c r="B940" s="2">
        <v>40725.292361111111</v>
      </c>
      <c r="C940" s="3" t="s">
        <v>15</v>
      </c>
      <c r="D940" s="3" t="s">
        <v>15</v>
      </c>
      <c r="E940" s="3">
        <v>0</v>
      </c>
      <c r="F940" s="3" t="s">
        <v>75</v>
      </c>
      <c r="G940">
        <f>IF(COUNTIFS((WeatherIncidents!$B$3:'WeatherIncidents'!$B$26),"&lt;="&amp;B940,WeatherIncidents!$C$3:'WeatherIncidents'!$C$26,"&gt;="&amp;B940)&gt;0,1,0)</f>
        <v>0</v>
      </c>
      <c r="H940">
        <f t="shared" si="15"/>
        <v>0</v>
      </c>
    </row>
    <row r="941" spans="1:8" x14ac:dyDescent="0.25">
      <c r="A941" s="3" t="s">
        <v>74</v>
      </c>
      <c r="B941" s="2">
        <v>40848.811805555553</v>
      </c>
      <c r="C941" s="3" t="s">
        <v>15</v>
      </c>
      <c r="D941" s="3" t="s">
        <v>15</v>
      </c>
      <c r="E941" s="3">
        <v>0</v>
      </c>
      <c r="F941" s="3" t="s">
        <v>75</v>
      </c>
      <c r="G941">
        <f>IF(COUNTIFS((WeatherIncidents!$B$3:'WeatherIncidents'!$B$26),"&lt;="&amp;B941,WeatherIncidents!$C$3:'WeatherIncidents'!$C$26,"&gt;="&amp;B941)&gt;0,1,0)</f>
        <v>0</v>
      </c>
      <c r="H941">
        <f t="shared" si="15"/>
        <v>0</v>
      </c>
    </row>
    <row r="942" spans="1:8" x14ac:dyDescent="0.25">
      <c r="A942" s="3" t="s">
        <v>74</v>
      </c>
      <c r="B942" s="2">
        <v>41088.77847222222</v>
      </c>
      <c r="C942" s="3" t="s">
        <v>15</v>
      </c>
      <c r="D942" s="3" t="s">
        <v>15</v>
      </c>
      <c r="E942" s="3">
        <v>0</v>
      </c>
      <c r="F942" s="3" t="s">
        <v>75</v>
      </c>
      <c r="G942">
        <f>IF(COUNTIFS((WeatherIncidents!$B$3:'WeatherIncidents'!$B$26),"&lt;="&amp;B942,WeatherIncidents!$C$3:'WeatherIncidents'!$C$26,"&gt;="&amp;B942)&gt;0,1,0)</f>
        <v>0</v>
      </c>
      <c r="H942">
        <f t="shared" si="15"/>
        <v>0</v>
      </c>
    </row>
    <row r="943" spans="1:8" x14ac:dyDescent="0.25">
      <c r="A943" s="3" t="s">
        <v>74</v>
      </c>
      <c r="B943" s="2">
        <v>41130.57708333333</v>
      </c>
      <c r="C943" s="3" t="s">
        <v>15</v>
      </c>
      <c r="D943" s="3" t="s">
        <v>15</v>
      </c>
      <c r="E943" s="3">
        <v>0</v>
      </c>
      <c r="F943" s="3" t="s">
        <v>75</v>
      </c>
      <c r="G943">
        <f>IF(COUNTIFS((WeatherIncidents!$B$3:'WeatherIncidents'!$B$26),"&lt;="&amp;B943,WeatherIncidents!$C$3:'WeatherIncidents'!$C$26,"&gt;="&amp;B943)&gt;0,1,0)</f>
        <v>0</v>
      </c>
      <c r="H943">
        <f t="shared" si="15"/>
        <v>0</v>
      </c>
    </row>
    <row r="944" spans="1:8" x14ac:dyDescent="0.25">
      <c r="A944" s="3" t="s">
        <v>76</v>
      </c>
      <c r="B944" s="2">
        <v>39072.032638888886</v>
      </c>
      <c r="C944" s="3" t="s">
        <v>7</v>
      </c>
      <c r="D944" s="3" t="s">
        <v>16</v>
      </c>
      <c r="E944" s="3">
        <v>0</v>
      </c>
      <c r="F944" s="3" t="s">
        <v>75</v>
      </c>
      <c r="G944">
        <f>IF(COUNTIFS((WeatherIncidents!$B$3:'WeatherIncidents'!$B$26),"&lt;="&amp;B944,WeatherIncidents!$C$3:'WeatherIncidents'!$C$26,"&gt;="&amp;B944)&gt;0,1,0)</f>
        <v>0</v>
      </c>
      <c r="H944">
        <f t="shared" si="15"/>
        <v>0</v>
      </c>
    </row>
    <row r="945" spans="1:8" x14ac:dyDescent="0.25">
      <c r="A945" s="3" t="s">
        <v>76</v>
      </c>
      <c r="B945" s="2">
        <v>39132.797222222223</v>
      </c>
      <c r="C945" s="3" t="s">
        <v>15</v>
      </c>
      <c r="D945" s="3" t="s">
        <v>15</v>
      </c>
      <c r="E945" s="3">
        <v>0</v>
      </c>
      <c r="F945" s="3" t="s">
        <v>75</v>
      </c>
      <c r="G945">
        <f>IF(COUNTIFS((WeatherIncidents!$B$3:'WeatherIncidents'!$B$26),"&lt;="&amp;B945,WeatherIncidents!$C$3:'WeatherIncidents'!$C$26,"&gt;="&amp;B945)&gt;0,1,0)</f>
        <v>0</v>
      </c>
      <c r="H945">
        <f t="shared" si="15"/>
        <v>0</v>
      </c>
    </row>
    <row r="946" spans="1:8" x14ac:dyDescent="0.25">
      <c r="A946" s="3" t="s">
        <v>76</v>
      </c>
      <c r="B946" s="2">
        <v>39145.443749999999</v>
      </c>
      <c r="C946" s="3" t="s">
        <v>7</v>
      </c>
      <c r="D946" s="3" t="s">
        <v>8</v>
      </c>
      <c r="E946" s="3">
        <v>0</v>
      </c>
      <c r="F946" s="3" t="s">
        <v>75</v>
      </c>
      <c r="G946">
        <f>IF(COUNTIFS((WeatherIncidents!$B$3:'WeatherIncidents'!$B$26),"&lt;="&amp;B946,WeatherIncidents!$C$3:'WeatherIncidents'!$C$26,"&gt;="&amp;B946)&gt;0,1,0)</f>
        <v>1</v>
      </c>
      <c r="H946">
        <f t="shared" si="15"/>
        <v>0</v>
      </c>
    </row>
    <row r="947" spans="1:8" x14ac:dyDescent="0.25">
      <c r="A947" s="3" t="s">
        <v>76</v>
      </c>
      <c r="B947" s="2">
        <v>39207.382638888892</v>
      </c>
      <c r="C947" s="3" t="s">
        <v>15</v>
      </c>
      <c r="D947" s="3" t="s">
        <v>15</v>
      </c>
      <c r="E947" s="3">
        <v>0</v>
      </c>
      <c r="F947" s="3" t="s">
        <v>75</v>
      </c>
      <c r="G947">
        <f>IF(COUNTIFS((WeatherIncidents!$B$3:'WeatherIncidents'!$B$26),"&lt;="&amp;B947,WeatherIncidents!$C$3:'WeatherIncidents'!$C$26,"&gt;="&amp;B947)&gt;0,1,0)</f>
        <v>0</v>
      </c>
      <c r="H947">
        <f t="shared" si="15"/>
        <v>0</v>
      </c>
    </row>
    <row r="948" spans="1:8" x14ac:dyDescent="0.25">
      <c r="A948" s="3" t="s">
        <v>76</v>
      </c>
      <c r="B948" s="2">
        <v>39394.557638888888</v>
      </c>
      <c r="C948" s="3" t="s">
        <v>15</v>
      </c>
      <c r="D948" s="3" t="s">
        <v>15</v>
      </c>
      <c r="E948" s="3">
        <v>0</v>
      </c>
      <c r="F948" s="3" t="s">
        <v>75</v>
      </c>
      <c r="G948">
        <f>IF(COUNTIFS((WeatherIncidents!$B$3:'WeatherIncidents'!$B$26),"&lt;="&amp;B948,WeatherIncidents!$C$3:'WeatherIncidents'!$C$26,"&gt;="&amp;B948)&gt;0,1,0)</f>
        <v>0</v>
      </c>
      <c r="H948">
        <f t="shared" si="15"/>
        <v>0</v>
      </c>
    </row>
    <row r="949" spans="1:8" x14ac:dyDescent="0.25">
      <c r="A949" s="3" t="s">
        <v>76</v>
      </c>
      <c r="B949" s="2">
        <v>39414.365277777775</v>
      </c>
      <c r="C949" s="3" t="s">
        <v>33</v>
      </c>
      <c r="D949" s="3" t="s">
        <v>135</v>
      </c>
      <c r="E949" s="3">
        <v>0</v>
      </c>
      <c r="F949" s="3" t="s">
        <v>75</v>
      </c>
      <c r="G949">
        <f>IF(COUNTIFS((WeatherIncidents!$B$3:'WeatherIncidents'!$B$26),"&lt;="&amp;B949,WeatherIncidents!$C$3:'WeatherIncidents'!$C$26,"&gt;="&amp;B949)&gt;0,1,0)</f>
        <v>0</v>
      </c>
      <c r="H949">
        <f t="shared" si="15"/>
        <v>0</v>
      </c>
    </row>
    <row r="950" spans="1:8" x14ac:dyDescent="0.25">
      <c r="A950" s="3" t="s">
        <v>76</v>
      </c>
      <c r="B950" s="2">
        <v>39414.621527777781</v>
      </c>
      <c r="C950" s="3" t="s">
        <v>33</v>
      </c>
      <c r="D950" s="3" t="s">
        <v>135</v>
      </c>
      <c r="E950" s="3">
        <v>0</v>
      </c>
      <c r="F950" s="3" t="s">
        <v>75</v>
      </c>
      <c r="G950">
        <f>IF(COUNTIFS((WeatherIncidents!$B$3:'WeatherIncidents'!$B$26),"&lt;="&amp;B950,WeatherIncidents!$C$3:'WeatherIncidents'!$C$26,"&gt;="&amp;B950)&gt;0,1,0)</f>
        <v>0</v>
      </c>
      <c r="H950">
        <f t="shared" si="15"/>
        <v>0</v>
      </c>
    </row>
    <row r="951" spans="1:8" x14ac:dyDescent="0.25">
      <c r="A951" s="3" t="s">
        <v>76</v>
      </c>
      <c r="B951" s="2">
        <v>39416.381944444445</v>
      </c>
      <c r="C951" s="3" t="s">
        <v>7</v>
      </c>
      <c r="D951" s="3" t="s">
        <v>136</v>
      </c>
      <c r="E951" s="3">
        <v>0</v>
      </c>
      <c r="F951" s="3" t="s">
        <v>75</v>
      </c>
      <c r="G951">
        <f>IF(COUNTIFS((WeatherIncidents!$B$3:'WeatherIncidents'!$B$26),"&lt;="&amp;B951,WeatherIncidents!$C$3:'WeatherIncidents'!$C$26,"&gt;="&amp;B951)&gt;0,1,0)</f>
        <v>0</v>
      </c>
      <c r="H951">
        <f t="shared" si="15"/>
        <v>0</v>
      </c>
    </row>
    <row r="952" spans="1:8" x14ac:dyDescent="0.25">
      <c r="A952" s="3" t="s">
        <v>76</v>
      </c>
      <c r="B952" s="2">
        <v>39420.765277777777</v>
      </c>
      <c r="C952" s="3" t="s">
        <v>15</v>
      </c>
      <c r="D952" s="3" t="s">
        <v>15</v>
      </c>
      <c r="E952" s="3">
        <v>0</v>
      </c>
      <c r="F952" s="3" t="s">
        <v>75</v>
      </c>
      <c r="G952">
        <f>IF(COUNTIFS((WeatherIncidents!$B$3:'WeatherIncidents'!$B$26),"&lt;="&amp;B952,WeatherIncidents!$C$3:'WeatherIncidents'!$C$26,"&gt;="&amp;B952)&gt;0,1,0)</f>
        <v>0</v>
      </c>
      <c r="H952">
        <f t="shared" si="15"/>
        <v>0</v>
      </c>
    </row>
    <row r="953" spans="1:8" x14ac:dyDescent="0.25">
      <c r="A953" s="3" t="s">
        <v>76</v>
      </c>
      <c r="B953" s="2">
        <v>39447.79583333333</v>
      </c>
      <c r="C953" s="3" t="s">
        <v>33</v>
      </c>
      <c r="D953" s="3" t="s">
        <v>135</v>
      </c>
      <c r="E953" s="3">
        <v>0</v>
      </c>
      <c r="F953" s="3" t="s">
        <v>75</v>
      </c>
      <c r="G953">
        <f>IF(COUNTIFS((WeatherIncidents!$B$3:'WeatherIncidents'!$B$26),"&lt;="&amp;B953,WeatherIncidents!$C$3:'WeatherIncidents'!$C$26,"&gt;="&amp;B953)&gt;0,1,0)</f>
        <v>0</v>
      </c>
      <c r="H953">
        <f t="shared" si="15"/>
        <v>0</v>
      </c>
    </row>
    <row r="954" spans="1:8" x14ac:dyDescent="0.25">
      <c r="A954" s="3" t="s">
        <v>76</v>
      </c>
      <c r="B954" s="2">
        <v>39447.915972222225</v>
      </c>
      <c r="C954" s="3" t="s">
        <v>33</v>
      </c>
      <c r="D954" s="3" t="s">
        <v>135</v>
      </c>
      <c r="E954" s="3">
        <v>0</v>
      </c>
      <c r="F954" s="3" t="s">
        <v>75</v>
      </c>
      <c r="G954">
        <f>IF(COUNTIFS((WeatherIncidents!$B$3:'WeatherIncidents'!$B$26),"&lt;="&amp;B954,WeatherIncidents!$C$3:'WeatherIncidents'!$C$26,"&gt;="&amp;B954)&gt;0,1,0)</f>
        <v>0</v>
      </c>
      <c r="H954">
        <f t="shared" si="15"/>
        <v>0</v>
      </c>
    </row>
    <row r="955" spans="1:8" x14ac:dyDescent="0.25">
      <c r="A955" s="3" t="s">
        <v>76</v>
      </c>
      <c r="B955" s="2">
        <v>39448.088888888888</v>
      </c>
      <c r="C955" s="3" t="s">
        <v>33</v>
      </c>
      <c r="D955" s="3" t="s">
        <v>135</v>
      </c>
      <c r="E955" s="3">
        <v>0</v>
      </c>
      <c r="F955" s="3" t="s">
        <v>75</v>
      </c>
      <c r="G955">
        <f>IF(COUNTIFS((WeatherIncidents!$B$3:'WeatherIncidents'!$B$26),"&lt;="&amp;B955,WeatherIncidents!$C$3:'WeatherIncidents'!$C$26,"&gt;="&amp;B955)&gt;0,1,0)</f>
        <v>1</v>
      </c>
      <c r="H955">
        <f t="shared" si="15"/>
        <v>0</v>
      </c>
    </row>
    <row r="956" spans="1:8" x14ac:dyDescent="0.25">
      <c r="A956" s="3" t="s">
        <v>76</v>
      </c>
      <c r="B956" s="2">
        <v>39448.154861111114</v>
      </c>
      <c r="C956" s="3" t="s">
        <v>7</v>
      </c>
      <c r="D956" s="3" t="s">
        <v>19</v>
      </c>
      <c r="E956" s="3">
        <v>0</v>
      </c>
      <c r="F956" s="3" t="s">
        <v>75</v>
      </c>
      <c r="G956">
        <f>IF(COUNTIFS((WeatherIncidents!$B$3:'WeatherIncidents'!$B$26),"&lt;="&amp;B956,WeatherIncidents!$C$3:'WeatherIncidents'!$C$26,"&gt;="&amp;B956)&gt;0,1,0)</f>
        <v>1</v>
      </c>
      <c r="H956">
        <f t="shared" si="15"/>
        <v>0</v>
      </c>
    </row>
    <row r="957" spans="1:8" x14ac:dyDescent="0.25">
      <c r="A957" s="3" t="s">
        <v>76</v>
      </c>
      <c r="B957" s="2">
        <v>39448.248611111114</v>
      </c>
      <c r="C957" s="3" t="s">
        <v>33</v>
      </c>
      <c r="D957" s="3" t="s">
        <v>135</v>
      </c>
      <c r="E957" s="3">
        <v>0</v>
      </c>
      <c r="F957" s="3" t="s">
        <v>75</v>
      </c>
      <c r="G957">
        <f>IF(COUNTIFS((WeatherIncidents!$B$3:'WeatherIncidents'!$B$26),"&lt;="&amp;B957,WeatherIncidents!$C$3:'WeatherIncidents'!$C$26,"&gt;="&amp;B957)&gt;0,1,0)</f>
        <v>1</v>
      </c>
      <c r="H957">
        <f t="shared" si="15"/>
        <v>0</v>
      </c>
    </row>
    <row r="958" spans="1:8" x14ac:dyDescent="0.25">
      <c r="A958" s="3" t="s">
        <v>76</v>
      </c>
      <c r="B958" s="2">
        <v>39448.331944444442</v>
      </c>
      <c r="C958" s="3" t="s">
        <v>33</v>
      </c>
      <c r="D958" s="3" t="s">
        <v>135</v>
      </c>
      <c r="E958" s="3">
        <v>0</v>
      </c>
      <c r="F958" s="3" t="s">
        <v>75</v>
      </c>
      <c r="G958">
        <f>IF(COUNTIFS((WeatherIncidents!$B$3:'WeatherIncidents'!$B$26),"&lt;="&amp;B958,WeatherIncidents!$C$3:'WeatherIncidents'!$C$26,"&gt;="&amp;B958)&gt;0,1,0)</f>
        <v>1</v>
      </c>
      <c r="H958">
        <f t="shared" si="15"/>
        <v>0</v>
      </c>
    </row>
    <row r="959" spans="1:8" hidden="1" x14ac:dyDescent="0.25">
      <c r="A959" s="3" t="s">
        <v>76</v>
      </c>
      <c r="B959" s="2">
        <v>39448.345138888886</v>
      </c>
      <c r="C959" s="3" t="s">
        <v>33</v>
      </c>
      <c r="D959" s="3" t="s">
        <v>37</v>
      </c>
      <c r="E959" s="3">
        <v>0</v>
      </c>
      <c r="F959" s="3" t="s">
        <v>75</v>
      </c>
      <c r="G959">
        <f>IF(COUNTIFS((WeatherIncidents!$B$3:'WeatherIncidents'!$B$26),"&lt;="&amp;B959,WeatherIncidents!$C$3:'WeatherIncidents'!$C$26,"&gt;="&amp;B959)&gt;0,1,0)</f>
        <v>1</v>
      </c>
      <c r="H959">
        <f t="shared" si="15"/>
        <v>1</v>
      </c>
    </row>
    <row r="960" spans="1:8" x14ac:dyDescent="0.25">
      <c r="A960" s="3" t="s">
        <v>76</v>
      </c>
      <c r="B960" s="2">
        <v>39517.784722222219</v>
      </c>
      <c r="C960" s="3" t="s">
        <v>33</v>
      </c>
      <c r="D960" s="3" t="s">
        <v>37</v>
      </c>
      <c r="E960" s="3">
        <v>0</v>
      </c>
      <c r="F960" s="3" t="s">
        <v>75</v>
      </c>
      <c r="G960">
        <f>IF(COUNTIFS((WeatherIncidents!$B$3:'WeatherIncidents'!$B$26),"&lt;="&amp;B960,WeatherIncidents!$C$3:'WeatherIncidents'!$C$26,"&gt;="&amp;B960)&gt;0,1,0)</f>
        <v>0</v>
      </c>
      <c r="H960">
        <f t="shared" si="15"/>
        <v>0</v>
      </c>
    </row>
    <row r="961" spans="1:8" x14ac:dyDescent="0.25">
      <c r="A961" s="3" t="s">
        <v>76</v>
      </c>
      <c r="B961" s="2">
        <v>39549.754166666666</v>
      </c>
      <c r="C961" s="3" t="s">
        <v>15</v>
      </c>
      <c r="D961" s="3" t="s">
        <v>15</v>
      </c>
      <c r="E961" s="3">
        <v>0</v>
      </c>
      <c r="F961" s="3" t="s">
        <v>75</v>
      </c>
      <c r="G961">
        <f>IF(COUNTIFS((WeatherIncidents!$B$3:'WeatherIncidents'!$B$26),"&lt;="&amp;B961,WeatherIncidents!$C$3:'WeatherIncidents'!$C$26,"&gt;="&amp;B961)&gt;0,1,0)</f>
        <v>0</v>
      </c>
      <c r="H961">
        <f t="shared" si="15"/>
        <v>0</v>
      </c>
    </row>
    <row r="962" spans="1:8" x14ac:dyDescent="0.25">
      <c r="A962" s="3" t="s">
        <v>76</v>
      </c>
      <c r="B962" s="2">
        <v>39652.271527777775</v>
      </c>
      <c r="C962" s="3" t="s">
        <v>15</v>
      </c>
      <c r="D962" s="3" t="s">
        <v>15</v>
      </c>
      <c r="E962" s="3">
        <v>0</v>
      </c>
      <c r="F962" s="3" t="s">
        <v>75</v>
      </c>
      <c r="G962">
        <f>IF(COUNTIFS((WeatherIncidents!$B$3:'WeatherIncidents'!$B$26),"&lt;="&amp;B962,WeatherIncidents!$C$3:'WeatherIncidents'!$C$26,"&gt;="&amp;B962)&gt;0,1,0)</f>
        <v>0</v>
      </c>
      <c r="H962">
        <f t="shared" si="15"/>
        <v>0</v>
      </c>
    </row>
    <row r="963" spans="1:8" x14ac:dyDescent="0.25">
      <c r="A963" s="3" t="s">
        <v>76</v>
      </c>
      <c r="B963" s="2">
        <v>39937.706944444442</v>
      </c>
      <c r="C963" s="3" t="s">
        <v>15</v>
      </c>
      <c r="D963" s="3" t="s">
        <v>15</v>
      </c>
      <c r="E963" s="3">
        <v>0</v>
      </c>
      <c r="F963" s="3" t="s">
        <v>75</v>
      </c>
      <c r="G963">
        <f>IF(COUNTIFS((WeatherIncidents!$B$3:'WeatherIncidents'!$B$26),"&lt;="&amp;B963,WeatherIncidents!$C$3:'WeatherIncidents'!$C$26,"&gt;="&amp;B963)&gt;0,1,0)</f>
        <v>0</v>
      </c>
      <c r="H963">
        <f t="shared" ref="H963:H1026" si="16">IF(ABS(B963-B962)&lt;0.015,1,0)</f>
        <v>0</v>
      </c>
    </row>
    <row r="964" spans="1:8" x14ac:dyDescent="0.25">
      <c r="A964" s="3" t="s">
        <v>76</v>
      </c>
      <c r="B964" s="2">
        <v>39986.31527777778</v>
      </c>
      <c r="C964" s="3" t="s">
        <v>7</v>
      </c>
      <c r="D964" s="3" t="s">
        <v>8</v>
      </c>
      <c r="E964" s="3">
        <v>0</v>
      </c>
      <c r="F964" s="3" t="s">
        <v>75</v>
      </c>
      <c r="G964">
        <f>IF(COUNTIFS((WeatherIncidents!$B$3:'WeatherIncidents'!$B$26),"&lt;="&amp;B964,WeatherIncidents!$C$3:'WeatherIncidents'!$C$26,"&gt;="&amp;B964)&gt;0,1,0)</f>
        <v>0</v>
      </c>
      <c r="H964">
        <f t="shared" si="16"/>
        <v>0</v>
      </c>
    </row>
    <row r="965" spans="1:8" x14ac:dyDescent="0.25">
      <c r="A965" s="3" t="s">
        <v>76</v>
      </c>
      <c r="B965" s="2">
        <v>40154.561805555553</v>
      </c>
      <c r="C965" s="3" t="s">
        <v>33</v>
      </c>
      <c r="D965" s="3" t="s">
        <v>135</v>
      </c>
      <c r="E965" s="3">
        <v>0</v>
      </c>
      <c r="F965" s="3" t="s">
        <v>75</v>
      </c>
      <c r="G965">
        <f>IF(COUNTIFS((WeatherIncidents!$B$3:'WeatherIncidents'!$B$26),"&lt;="&amp;B965,WeatherIncidents!$C$3:'WeatherIncidents'!$C$26,"&gt;="&amp;B965)&gt;0,1,0)</f>
        <v>0</v>
      </c>
      <c r="H965">
        <f t="shared" si="16"/>
        <v>0</v>
      </c>
    </row>
    <row r="966" spans="1:8" x14ac:dyDescent="0.25">
      <c r="A966" s="3" t="s">
        <v>76</v>
      </c>
      <c r="B966" s="2">
        <v>40160.015972222223</v>
      </c>
      <c r="C966" s="3" t="s">
        <v>33</v>
      </c>
      <c r="D966" s="3" t="s">
        <v>135</v>
      </c>
      <c r="E966" s="3">
        <v>0</v>
      </c>
      <c r="F966" s="3" t="s">
        <v>75</v>
      </c>
      <c r="G966">
        <f>IF(COUNTIFS((WeatherIncidents!$B$3:'WeatherIncidents'!$B$26),"&lt;="&amp;B966,WeatherIncidents!$C$3:'WeatherIncidents'!$C$26,"&gt;="&amp;B966)&gt;0,1,0)</f>
        <v>0</v>
      </c>
      <c r="H966">
        <f t="shared" si="16"/>
        <v>0</v>
      </c>
    </row>
    <row r="967" spans="1:8" x14ac:dyDescent="0.25">
      <c r="A967" s="3" t="s">
        <v>76</v>
      </c>
      <c r="B967" s="2">
        <v>40199.280555555553</v>
      </c>
      <c r="C967" s="3" t="s">
        <v>33</v>
      </c>
      <c r="D967" s="3" t="s">
        <v>37</v>
      </c>
      <c r="E967" s="3">
        <v>0</v>
      </c>
      <c r="F967" s="3" t="s">
        <v>75</v>
      </c>
      <c r="G967">
        <f>IF(COUNTIFS((WeatherIncidents!$B$3:'WeatherIncidents'!$B$26),"&lt;="&amp;B967,WeatherIncidents!$C$3:'WeatherIncidents'!$C$26,"&gt;="&amp;B967)&gt;0,1,0)</f>
        <v>0</v>
      </c>
      <c r="H967">
        <f t="shared" si="16"/>
        <v>0</v>
      </c>
    </row>
    <row r="968" spans="1:8" x14ac:dyDescent="0.25">
      <c r="A968" s="3" t="s">
        <v>76</v>
      </c>
      <c r="B968" s="2">
        <v>40289.945138888892</v>
      </c>
      <c r="C968" s="3" t="s">
        <v>15</v>
      </c>
      <c r="D968" s="3" t="s">
        <v>15</v>
      </c>
      <c r="E968" s="3">
        <v>0</v>
      </c>
      <c r="F968" s="3" t="s">
        <v>75</v>
      </c>
      <c r="G968">
        <f>IF(COUNTIFS((WeatherIncidents!$B$3:'WeatherIncidents'!$B$26),"&lt;="&amp;B968,WeatherIncidents!$C$3:'WeatherIncidents'!$C$26,"&gt;="&amp;B968)&gt;0,1,0)</f>
        <v>0</v>
      </c>
      <c r="H968">
        <f t="shared" si="16"/>
        <v>0</v>
      </c>
    </row>
    <row r="969" spans="1:8" x14ac:dyDescent="0.25">
      <c r="A969" s="3" t="s">
        <v>76</v>
      </c>
      <c r="B969" s="2">
        <v>40478.623611111114</v>
      </c>
      <c r="C969" s="3" t="s">
        <v>15</v>
      </c>
      <c r="D969" s="3" t="s">
        <v>15</v>
      </c>
      <c r="E969" s="3">
        <v>0</v>
      </c>
      <c r="F969" s="3" t="s">
        <v>75</v>
      </c>
      <c r="G969">
        <f>IF(COUNTIFS((WeatherIncidents!$B$3:'WeatherIncidents'!$B$26),"&lt;="&amp;B969,WeatherIncidents!$C$3:'WeatherIncidents'!$C$26,"&gt;="&amp;B969)&gt;0,1,0)</f>
        <v>0</v>
      </c>
      <c r="H969">
        <f t="shared" si="16"/>
        <v>0</v>
      </c>
    </row>
    <row r="970" spans="1:8" x14ac:dyDescent="0.25">
      <c r="A970" s="3" t="s">
        <v>76</v>
      </c>
      <c r="B970" s="2">
        <v>40595.522916666669</v>
      </c>
      <c r="C970" s="3" t="s">
        <v>7</v>
      </c>
      <c r="D970" s="3" t="s">
        <v>16</v>
      </c>
      <c r="E970" s="3">
        <v>0</v>
      </c>
      <c r="F970" s="3" t="s">
        <v>75</v>
      </c>
      <c r="G970">
        <f>IF(COUNTIFS((WeatherIncidents!$B$3:'WeatherIncidents'!$B$26),"&lt;="&amp;B970,WeatherIncidents!$C$3:'WeatherIncidents'!$C$26,"&gt;="&amp;B970)&gt;0,1,0)</f>
        <v>0</v>
      </c>
      <c r="H970">
        <f t="shared" si="16"/>
        <v>0</v>
      </c>
    </row>
    <row r="971" spans="1:8" x14ac:dyDescent="0.25">
      <c r="A971" s="3" t="s">
        <v>76</v>
      </c>
      <c r="B971" s="2">
        <v>40638.885416666664</v>
      </c>
      <c r="C971" s="3" t="s">
        <v>15</v>
      </c>
      <c r="D971" s="3" t="s">
        <v>15</v>
      </c>
      <c r="E971" s="3">
        <v>0</v>
      </c>
      <c r="F971" s="3" t="s">
        <v>75</v>
      </c>
      <c r="G971">
        <f>IF(COUNTIFS((WeatherIncidents!$B$3:'WeatherIncidents'!$B$26),"&lt;="&amp;B971,WeatherIncidents!$C$3:'WeatherIncidents'!$C$26,"&gt;="&amp;B971)&gt;0,1,0)</f>
        <v>0</v>
      </c>
      <c r="H971">
        <f t="shared" si="16"/>
        <v>0</v>
      </c>
    </row>
    <row r="972" spans="1:8" x14ac:dyDescent="0.25">
      <c r="A972" s="3" t="s">
        <v>76</v>
      </c>
      <c r="B972" s="2">
        <v>40667.952777777777</v>
      </c>
      <c r="C972" s="3" t="s">
        <v>15</v>
      </c>
      <c r="D972" s="3" t="s">
        <v>15</v>
      </c>
      <c r="E972" s="3">
        <v>0</v>
      </c>
      <c r="F972" s="3" t="s">
        <v>75</v>
      </c>
      <c r="G972">
        <f>IF(COUNTIFS((WeatherIncidents!$B$3:'WeatherIncidents'!$B$26),"&lt;="&amp;B972,WeatherIncidents!$C$3:'WeatherIncidents'!$C$26,"&gt;="&amp;B972)&gt;0,1,0)</f>
        <v>0</v>
      </c>
      <c r="H972">
        <f t="shared" si="16"/>
        <v>0</v>
      </c>
    </row>
    <row r="973" spans="1:8" x14ac:dyDescent="0.25">
      <c r="A973" s="3" t="s">
        <v>76</v>
      </c>
      <c r="B973" s="2">
        <v>40758.884027777778</v>
      </c>
      <c r="C973" s="3" t="s">
        <v>15</v>
      </c>
      <c r="D973" s="3" t="s">
        <v>15</v>
      </c>
      <c r="E973" s="3">
        <v>0</v>
      </c>
      <c r="F973" s="3" t="s">
        <v>75</v>
      </c>
      <c r="G973">
        <f>IF(COUNTIFS((WeatherIncidents!$B$3:'WeatherIncidents'!$B$26),"&lt;="&amp;B973,WeatherIncidents!$C$3:'WeatherIncidents'!$C$26,"&gt;="&amp;B973)&gt;0,1,0)</f>
        <v>0</v>
      </c>
      <c r="H973">
        <f t="shared" si="16"/>
        <v>0</v>
      </c>
    </row>
    <row r="974" spans="1:8" x14ac:dyDescent="0.25">
      <c r="A974" s="3" t="s">
        <v>76</v>
      </c>
      <c r="B974" s="2">
        <v>40859.713194444441</v>
      </c>
      <c r="C974" s="3" t="s">
        <v>7</v>
      </c>
      <c r="D974" s="3" t="s">
        <v>61</v>
      </c>
      <c r="E974" s="3">
        <v>0</v>
      </c>
      <c r="F974" s="3" t="s">
        <v>75</v>
      </c>
      <c r="G974">
        <f>IF(COUNTIFS((WeatherIncidents!$B$3:'WeatherIncidents'!$B$26),"&lt;="&amp;B974,WeatherIncidents!$C$3:'WeatherIncidents'!$C$26,"&gt;="&amp;B974)&gt;0,1,0)</f>
        <v>0</v>
      </c>
      <c r="H974">
        <f t="shared" si="16"/>
        <v>0</v>
      </c>
    </row>
    <row r="975" spans="1:8" x14ac:dyDescent="0.25">
      <c r="A975" s="3" t="s">
        <v>76</v>
      </c>
      <c r="B975" s="2">
        <v>41056.074999999997</v>
      </c>
      <c r="C975" s="3" t="s">
        <v>15</v>
      </c>
      <c r="D975" s="3" t="s">
        <v>15</v>
      </c>
      <c r="E975" s="3">
        <v>0</v>
      </c>
      <c r="F975" s="3" t="s">
        <v>75</v>
      </c>
      <c r="G975">
        <f>IF(COUNTIFS((WeatherIncidents!$B$3:'WeatherIncidents'!$B$26),"&lt;="&amp;B975,WeatherIncidents!$C$3:'WeatherIncidents'!$C$26,"&gt;="&amp;B975)&gt;0,1,0)</f>
        <v>0</v>
      </c>
      <c r="H975">
        <f t="shared" si="16"/>
        <v>0</v>
      </c>
    </row>
    <row r="976" spans="1:8" x14ac:dyDescent="0.25">
      <c r="A976" s="3" t="s">
        <v>76</v>
      </c>
      <c r="B976" s="2">
        <v>41057.572222222225</v>
      </c>
      <c r="C976" s="3" t="s">
        <v>7</v>
      </c>
      <c r="D976" s="3" t="s">
        <v>19</v>
      </c>
      <c r="E976" s="3">
        <v>0</v>
      </c>
      <c r="F976" s="3" t="s">
        <v>75</v>
      </c>
      <c r="G976">
        <f>IF(COUNTIFS((WeatherIncidents!$B$3:'WeatherIncidents'!$B$26),"&lt;="&amp;B976,WeatherIncidents!$C$3:'WeatherIncidents'!$C$26,"&gt;="&amp;B976)&gt;0,1,0)</f>
        <v>0</v>
      </c>
      <c r="H976">
        <f t="shared" si="16"/>
        <v>0</v>
      </c>
    </row>
    <row r="977" spans="1:8" x14ac:dyDescent="0.25">
      <c r="A977" s="3" t="s">
        <v>76</v>
      </c>
      <c r="B977" s="2">
        <v>41057.709722222222</v>
      </c>
      <c r="C977" s="3" t="s">
        <v>15</v>
      </c>
      <c r="D977" s="3" t="s">
        <v>15</v>
      </c>
      <c r="E977" s="3">
        <v>0</v>
      </c>
      <c r="F977" s="3" t="s">
        <v>75</v>
      </c>
      <c r="G977">
        <f>IF(COUNTIFS((WeatherIncidents!$B$3:'WeatherIncidents'!$B$26),"&lt;="&amp;B977,WeatherIncidents!$C$3:'WeatherIncidents'!$C$26,"&gt;="&amp;B977)&gt;0,1,0)</f>
        <v>0</v>
      </c>
      <c r="H977">
        <f t="shared" si="16"/>
        <v>0</v>
      </c>
    </row>
    <row r="978" spans="1:8" x14ac:dyDescent="0.25">
      <c r="A978" s="3" t="s">
        <v>76</v>
      </c>
      <c r="B978" s="2">
        <v>41086.53125</v>
      </c>
      <c r="C978" s="3" t="s">
        <v>15</v>
      </c>
      <c r="D978" s="3" t="s">
        <v>15</v>
      </c>
      <c r="E978" s="3">
        <v>0</v>
      </c>
      <c r="F978" s="3" t="s">
        <v>75</v>
      </c>
      <c r="G978">
        <f>IF(COUNTIFS((WeatherIncidents!$B$3:'WeatherIncidents'!$B$26),"&lt;="&amp;B978,WeatherIncidents!$C$3:'WeatherIncidents'!$C$26,"&gt;="&amp;B978)&gt;0,1,0)</f>
        <v>0</v>
      </c>
      <c r="H978">
        <f t="shared" si="16"/>
        <v>0</v>
      </c>
    </row>
    <row r="979" spans="1:8" x14ac:dyDescent="0.25">
      <c r="A979" s="3" t="s">
        <v>76</v>
      </c>
      <c r="B979" s="2">
        <v>41222.054861111108</v>
      </c>
      <c r="C979" s="3" t="s">
        <v>15</v>
      </c>
      <c r="D979" s="3" t="s">
        <v>15</v>
      </c>
      <c r="E979" s="3">
        <v>0</v>
      </c>
      <c r="F979" s="3" t="s">
        <v>75</v>
      </c>
      <c r="G979">
        <f>IF(COUNTIFS((WeatherIncidents!$B$3:'WeatherIncidents'!$B$26),"&lt;="&amp;B979,WeatherIncidents!$C$3:'WeatherIncidents'!$C$26,"&gt;="&amp;B979)&gt;0,1,0)</f>
        <v>0</v>
      </c>
      <c r="H979">
        <f t="shared" si="16"/>
        <v>0</v>
      </c>
    </row>
    <row r="980" spans="1:8" x14ac:dyDescent="0.25">
      <c r="A980" s="3" t="s">
        <v>76</v>
      </c>
      <c r="B980" s="2">
        <v>41444.246527777781</v>
      </c>
      <c r="C980" s="3" t="s">
        <v>15</v>
      </c>
      <c r="D980" s="3" t="s">
        <v>15</v>
      </c>
      <c r="E980" s="3">
        <v>0</v>
      </c>
      <c r="F980" s="3" t="s">
        <v>75</v>
      </c>
      <c r="G980">
        <f>IF(COUNTIFS((WeatherIncidents!$B$3:'WeatherIncidents'!$B$26),"&lt;="&amp;B980,WeatherIncidents!$C$3:'WeatherIncidents'!$C$26,"&gt;="&amp;B980)&gt;0,1,0)</f>
        <v>0</v>
      </c>
      <c r="H980">
        <f t="shared" si="16"/>
        <v>0</v>
      </c>
    </row>
    <row r="981" spans="1:8" x14ac:dyDescent="0.25">
      <c r="A981" s="3" t="s">
        <v>76</v>
      </c>
      <c r="B981" s="2">
        <v>41698.520138888889</v>
      </c>
      <c r="C981" s="3" t="s">
        <v>33</v>
      </c>
      <c r="D981" s="3" t="s">
        <v>37</v>
      </c>
      <c r="E981" s="3">
        <v>0</v>
      </c>
      <c r="F981" s="3" t="s">
        <v>75</v>
      </c>
      <c r="G981">
        <f>IF(COUNTIFS((WeatherIncidents!$B$3:'WeatherIncidents'!$B$26),"&lt;="&amp;B981,WeatherIncidents!$C$3:'WeatherIncidents'!$C$26,"&gt;="&amp;B981)&gt;0,1,0)</f>
        <v>0</v>
      </c>
      <c r="H981">
        <f t="shared" si="16"/>
        <v>0</v>
      </c>
    </row>
    <row r="982" spans="1:8" x14ac:dyDescent="0.25">
      <c r="A982" s="3" t="s">
        <v>76</v>
      </c>
      <c r="B982" s="2">
        <v>41759.439583333333</v>
      </c>
      <c r="C982" s="3" t="s">
        <v>33</v>
      </c>
      <c r="D982" s="3" t="s">
        <v>135</v>
      </c>
      <c r="E982" s="3">
        <v>0</v>
      </c>
      <c r="F982" s="3" t="s">
        <v>75</v>
      </c>
      <c r="G982">
        <f>IF(COUNTIFS((WeatherIncidents!$B$3:'WeatherIncidents'!$B$26),"&lt;="&amp;B982,WeatherIncidents!$C$3:'WeatherIncidents'!$C$26,"&gt;="&amp;B982)&gt;0,1,0)</f>
        <v>1</v>
      </c>
      <c r="H982">
        <f t="shared" si="16"/>
        <v>0</v>
      </c>
    </row>
    <row r="983" spans="1:8" x14ac:dyDescent="0.25">
      <c r="A983" s="3" t="s">
        <v>76</v>
      </c>
      <c r="B983" s="2">
        <v>41772.43472222222</v>
      </c>
      <c r="C983" s="3" t="s">
        <v>33</v>
      </c>
      <c r="D983" s="3" t="s">
        <v>135</v>
      </c>
      <c r="E983" s="3">
        <v>0</v>
      </c>
      <c r="F983" s="3" t="s">
        <v>75</v>
      </c>
      <c r="G983">
        <f>IF(COUNTIFS((WeatherIncidents!$B$3:'WeatherIncidents'!$B$26),"&lt;="&amp;B983,WeatherIncidents!$C$3:'WeatherIncidents'!$C$26,"&gt;="&amp;B983)&gt;0,1,0)</f>
        <v>0</v>
      </c>
      <c r="H983">
        <f t="shared" si="16"/>
        <v>0</v>
      </c>
    </row>
    <row r="984" spans="1:8" x14ac:dyDescent="0.25">
      <c r="A984" s="3" t="s">
        <v>76</v>
      </c>
      <c r="B984" s="2">
        <v>41773.419444444444</v>
      </c>
      <c r="C984" s="3" t="s">
        <v>33</v>
      </c>
      <c r="D984" s="3" t="s">
        <v>37</v>
      </c>
      <c r="E984" s="3">
        <v>0</v>
      </c>
      <c r="F984" s="3" t="s">
        <v>75</v>
      </c>
      <c r="G984">
        <f>IF(COUNTIFS((WeatherIncidents!$B$3:'WeatherIncidents'!$B$26),"&lt;="&amp;B984,WeatherIncidents!$C$3:'WeatherIncidents'!$C$26,"&gt;="&amp;B984)&gt;0,1,0)</f>
        <v>0</v>
      </c>
      <c r="H984">
        <f t="shared" si="16"/>
        <v>0</v>
      </c>
    </row>
    <row r="985" spans="1:8" x14ac:dyDescent="0.25">
      <c r="A985" s="3" t="s">
        <v>76</v>
      </c>
      <c r="B985" s="2">
        <v>41855.026388888888</v>
      </c>
      <c r="C985" s="3" t="s">
        <v>15</v>
      </c>
      <c r="D985" s="3" t="s">
        <v>15</v>
      </c>
      <c r="E985" s="3">
        <v>0</v>
      </c>
      <c r="F985" s="3" t="s">
        <v>75</v>
      </c>
      <c r="G985">
        <f>IF(COUNTIFS((WeatherIncidents!$B$3:'WeatherIncidents'!$B$26),"&lt;="&amp;B985,WeatherIncidents!$C$3:'WeatherIncidents'!$C$26,"&gt;="&amp;B985)&gt;0,1,0)</f>
        <v>0</v>
      </c>
      <c r="H985">
        <f t="shared" si="16"/>
        <v>0</v>
      </c>
    </row>
    <row r="986" spans="1:8" x14ac:dyDescent="0.25">
      <c r="A986" s="3" t="s">
        <v>77</v>
      </c>
      <c r="B986" s="2">
        <v>38407.63958333333</v>
      </c>
      <c r="C986" s="3" t="s">
        <v>33</v>
      </c>
      <c r="D986" s="3" t="s">
        <v>135</v>
      </c>
      <c r="E986" s="3">
        <v>0</v>
      </c>
      <c r="F986" s="3" t="s">
        <v>78</v>
      </c>
      <c r="G986">
        <f>IF(COUNTIFS((WeatherIncidents!$B$3:'WeatherIncidents'!$B$26),"&lt;="&amp;B986,WeatherIncidents!$C$3:'WeatherIncidents'!$C$26,"&gt;="&amp;B986)&gt;0,1,0)</f>
        <v>0</v>
      </c>
      <c r="H986">
        <f t="shared" si="16"/>
        <v>0</v>
      </c>
    </row>
    <row r="987" spans="1:8" x14ac:dyDescent="0.25">
      <c r="A987" s="3" t="s">
        <v>77</v>
      </c>
      <c r="B987" s="2">
        <v>38545.680555555555</v>
      </c>
      <c r="C987" s="3" t="s">
        <v>7</v>
      </c>
      <c r="D987" s="3" t="s">
        <v>41</v>
      </c>
      <c r="E987" s="3">
        <v>1</v>
      </c>
      <c r="F987" s="3" t="s">
        <v>78</v>
      </c>
      <c r="G987">
        <f>IF(COUNTIFS((WeatherIncidents!$B$3:'WeatherIncidents'!$B$26),"&lt;="&amp;B987,WeatherIncidents!$C$3:'WeatherIncidents'!$C$26,"&gt;="&amp;B987)&gt;0,1,0)</f>
        <v>0</v>
      </c>
      <c r="H987">
        <f t="shared" si="16"/>
        <v>0</v>
      </c>
    </row>
    <row r="988" spans="1:8" x14ac:dyDescent="0.25">
      <c r="A988" s="3" t="s">
        <v>77</v>
      </c>
      <c r="B988" s="2">
        <v>38549.501388888886</v>
      </c>
      <c r="C988" s="3" t="s">
        <v>15</v>
      </c>
      <c r="D988" s="3" t="s">
        <v>15</v>
      </c>
      <c r="E988" s="3">
        <v>0</v>
      </c>
      <c r="F988" s="3" t="s">
        <v>78</v>
      </c>
      <c r="G988">
        <f>IF(COUNTIFS((WeatherIncidents!$B$3:'WeatherIncidents'!$B$26),"&lt;="&amp;B988,WeatherIncidents!$C$3:'WeatherIncidents'!$C$26,"&gt;="&amp;B988)&gt;0,1,0)</f>
        <v>0</v>
      </c>
      <c r="H988">
        <f t="shared" si="16"/>
        <v>0</v>
      </c>
    </row>
    <row r="989" spans="1:8" x14ac:dyDescent="0.25">
      <c r="A989" s="3" t="s">
        <v>77</v>
      </c>
      <c r="B989" s="2">
        <v>38577.286111111112</v>
      </c>
      <c r="C989" s="3" t="s">
        <v>15</v>
      </c>
      <c r="D989" s="3" t="s">
        <v>15</v>
      </c>
      <c r="E989" s="3">
        <v>0</v>
      </c>
      <c r="F989" s="3" t="s">
        <v>78</v>
      </c>
      <c r="G989">
        <f>IF(COUNTIFS((WeatherIncidents!$B$3:'WeatherIncidents'!$B$26),"&lt;="&amp;B989,WeatherIncidents!$C$3:'WeatherIncidents'!$C$26,"&gt;="&amp;B989)&gt;0,1,0)</f>
        <v>0</v>
      </c>
      <c r="H989">
        <f t="shared" si="16"/>
        <v>0</v>
      </c>
    </row>
    <row r="990" spans="1:8" x14ac:dyDescent="0.25">
      <c r="A990" s="3" t="s">
        <v>77</v>
      </c>
      <c r="B990" s="2">
        <v>38819.761805555558</v>
      </c>
      <c r="C990" s="3" t="s">
        <v>15</v>
      </c>
      <c r="D990" s="3" t="s">
        <v>15</v>
      </c>
      <c r="E990" s="3">
        <v>0</v>
      </c>
      <c r="F990" s="3" t="s">
        <v>78</v>
      </c>
      <c r="G990">
        <f>IF(COUNTIFS((WeatherIncidents!$B$3:'WeatherIncidents'!$B$26),"&lt;="&amp;B990,WeatherIncidents!$C$3:'WeatherIncidents'!$C$26,"&gt;="&amp;B990)&gt;0,1,0)</f>
        <v>0</v>
      </c>
      <c r="H990">
        <f t="shared" si="16"/>
        <v>0</v>
      </c>
    </row>
    <row r="991" spans="1:8" x14ac:dyDescent="0.25">
      <c r="A991" s="3" t="s">
        <v>77</v>
      </c>
      <c r="B991" s="2">
        <v>38831.461805555555</v>
      </c>
      <c r="C991" s="3" t="s">
        <v>15</v>
      </c>
      <c r="D991" s="3" t="s">
        <v>15</v>
      </c>
      <c r="E991" s="3">
        <v>0</v>
      </c>
      <c r="F991" s="3" t="s">
        <v>78</v>
      </c>
      <c r="G991">
        <f>IF(COUNTIFS((WeatherIncidents!$B$3:'WeatherIncidents'!$B$26),"&lt;="&amp;B991,WeatherIncidents!$C$3:'WeatherIncidents'!$C$26,"&gt;="&amp;B991)&gt;0,1,0)</f>
        <v>0</v>
      </c>
      <c r="H991">
        <f t="shared" si="16"/>
        <v>0</v>
      </c>
    </row>
    <row r="992" spans="1:8" x14ac:dyDescent="0.25">
      <c r="A992" s="3" t="s">
        <v>77</v>
      </c>
      <c r="B992" s="2">
        <v>39218.763888888891</v>
      </c>
      <c r="C992" s="3" t="s">
        <v>7</v>
      </c>
      <c r="D992" s="3" t="s">
        <v>41</v>
      </c>
      <c r="E992" s="3">
        <v>0</v>
      </c>
      <c r="F992" s="3" t="s">
        <v>78</v>
      </c>
      <c r="G992">
        <f>IF(COUNTIFS((WeatherIncidents!$B$3:'WeatherIncidents'!$B$26),"&lt;="&amp;B992,WeatherIncidents!$C$3:'WeatherIncidents'!$C$26,"&gt;="&amp;B992)&gt;0,1,0)</f>
        <v>0</v>
      </c>
      <c r="H992">
        <f t="shared" si="16"/>
        <v>0</v>
      </c>
    </row>
    <row r="993" spans="1:8" x14ac:dyDescent="0.25">
      <c r="A993" s="3" t="s">
        <v>77</v>
      </c>
      <c r="B993" s="2">
        <v>39397.35833333333</v>
      </c>
      <c r="C993" s="3" t="s">
        <v>7</v>
      </c>
      <c r="D993" s="3" t="s">
        <v>19</v>
      </c>
      <c r="E993" s="3">
        <v>0</v>
      </c>
      <c r="F993" s="3" t="s">
        <v>78</v>
      </c>
      <c r="G993">
        <f>IF(COUNTIFS((WeatherIncidents!$B$3:'WeatherIncidents'!$B$26),"&lt;="&amp;B993,WeatherIncidents!$C$3:'WeatherIncidents'!$C$26,"&gt;="&amp;B993)&gt;0,1,0)</f>
        <v>0</v>
      </c>
      <c r="H993">
        <f t="shared" si="16"/>
        <v>0</v>
      </c>
    </row>
    <row r="994" spans="1:8" x14ac:dyDescent="0.25">
      <c r="A994" s="3" t="s">
        <v>77</v>
      </c>
      <c r="B994" s="2">
        <v>39399.363194444442</v>
      </c>
      <c r="C994" s="3" t="s">
        <v>15</v>
      </c>
      <c r="D994" s="3" t="s">
        <v>15</v>
      </c>
      <c r="E994" s="3">
        <v>0</v>
      </c>
      <c r="F994" s="3" t="s">
        <v>78</v>
      </c>
      <c r="G994">
        <f>IF(COUNTIFS((WeatherIncidents!$B$3:'WeatherIncidents'!$B$26),"&lt;="&amp;B994,WeatherIncidents!$C$3:'WeatherIncidents'!$C$26,"&gt;="&amp;B994)&gt;0,1,0)</f>
        <v>0</v>
      </c>
      <c r="H994">
        <f t="shared" si="16"/>
        <v>0</v>
      </c>
    </row>
    <row r="995" spans="1:8" x14ac:dyDescent="0.25">
      <c r="A995" s="3" t="s">
        <v>77</v>
      </c>
      <c r="B995" s="2">
        <v>39418.508333333331</v>
      </c>
      <c r="C995" s="3" t="s">
        <v>15</v>
      </c>
      <c r="D995" s="3" t="s">
        <v>15</v>
      </c>
      <c r="E995" s="3">
        <v>0</v>
      </c>
      <c r="F995" s="3" t="s">
        <v>78</v>
      </c>
      <c r="G995">
        <f>IF(COUNTIFS((WeatherIncidents!$B$3:'WeatherIncidents'!$B$26),"&lt;="&amp;B995,WeatherIncidents!$C$3:'WeatherIncidents'!$C$26,"&gt;="&amp;B995)&gt;0,1,0)</f>
        <v>0</v>
      </c>
      <c r="H995">
        <f t="shared" si="16"/>
        <v>0</v>
      </c>
    </row>
    <row r="996" spans="1:8" x14ac:dyDescent="0.25">
      <c r="A996" s="3" t="s">
        <v>77</v>
      </c>
      <c r="B996" s="2">
        <v>39447.931250000001</v>
      </c>
      <c r="C996" s="3" t="s">
        <v>33</v>
      </c>
      <c r="D996" s="3" t="s">
        <v>37</v>
      </c>
      <c r="E996" s="3">
        <v>0</v>
      </c>
      <c r="F996" s="3" t="s">
        <v>78</v>
      </c>
      <c r="G996">
        <f>IF(COUNTIFS((WeatherIncidents!$B$3:'WeatherIncidents'!$B$26),"&lt;="&amp;B996,WeatherIncidents!$C$3:'WeatherIncidents'!$C$26,"&gt;="&amp;B996)&gt;0,1,0)</f>
        <v>0</v>
      </c>
      <c r="H996">
        <f t="shared" si="16"/>
        <v>0</v>
      </c>
    </row>
    <row r="997" spans="1:8" x14ac:dyDescent="0.25">
      <c r="A997" s="3" t="s">
        <v>77</v>
      </c>
      <c r="B997" s="2">
        <v>39510.303472222222</v>
      </c>
      <c r="C997" s="3" t="s">
        <v>33</v>
      </c>
      <c r="D997" s="3" t="s">
        <v>135</v>
      </c>
      <c r="E997" s="3">
        <v>0</v>
      </c>
      <c r="F997" s="3" t="s">
        <v>78</v>
      </c>
      <c r="G997">
        <f>IF(COUNTIFS((WeatherIncidents!$B$3:'WeatherIncidents'!$B$26),"&lt;="&amp;B997,WeatherIncidents!$C$3:'WeatherIncidents'!$C$26,"&gt;="&amp;B997)&gt;0,1,0)</f>
        <v>0</v>
      </c>
      <c r="H997">
        <f t="shared" si="16"/>
        <v>0</v>
      </c>
    </row>
    <row r="998" spans="1:8" x14ac:dyDescent="0.25">
      <c r="A998" s="3" t="s">
        <v>77</v>
      </c>
      <c r="B998" s="2">
        <v>39510.336111111108</v>
      </c>
      <c r="C998" s="3" t="s">
        <v>33</v>
      </c>
      <c r="D998" s="3" t="s">
        <v>37</v>
      </c>
      <c r="E998" s="3">
        <v>0</v>
      </c>
      <c r="F998" s="3" t="s">
        <v>78</v>
      </c>
      <c r="G998">
        <f>IF(COUNTIFS((WeatherIncidents!$B$3:'WeatherIncidents'!$B$26),"&lt;="&amp;B998,WeatherIncidents!$C$3:'WeatherIncidents'!$C$26,"&gt;="&amp;B998)&gt;0,1,0)</f>
        <v>0</v>
      </c>
      <c r="H998">
        <f t="shared" si="16"/>
        <v>0</v>
      </c>
    </row>
    <row r="999" spans="1:8" x14ac:dyDescent="0.25">
      <c r="A999" s="3" t="s">
        <v>77</v>
      </c>
      <c r="B999" s="2">
        <v>39551.793055555558</v>
      </c>
      <c r="C999" s="3" t="s">
        <v>33</v>
      </c>
      <c r="D999" s="3" t="s">
        <v>135</v>
      </c>
      <c r="E999" s="3">
        <v>0</v>
      </c>
      <c r="F999" s="3" t="s">
        <v>78</v>
      </c>
      <c r="G999">
        <f>IF(COUNTIFS((WeatherIncidents!$B$3:'WeatherIncidents'!$B$26),"&lt;="&amp;B999,WeatherIncidents!$C$3:'WeatherIncidents'!$C$26,"&gt;="&amp;B999)&gt;0,1,0)</f>
        <v>0</v>
      </c>
      <c r="H999">
        <f t="shared" si="16"/>
        <v>0</v>
      </c>
    </row>
    <row r="1000" spans="1:8" x14ac:dyDescent="0.25">
      <c r="A1000" s="3" t="s">
        <v>77</v>
      </c>
      <c r="B1000" s="2">
        <v>39724.518750000003</v>
      </c>
      <c r="C1000" s="3" t="s">
        <v>15</v>
      </c>
      <c r="D1000" s="3" t="s">
        <v>15</v>
      </c>
      <c r="E1000" s="3">
        <v>0</v>
      </c>
      <c r="F1000" s="3" t="s">
        <v>78</v>
      </c>
      <c r="G1000">
        <f>IF(COUNTIFS((WeatherIncidents!$B$3:'WeatherIncidents'!$B$26),"&lt;="&amp;B1000,WeatherIncidents!$C$3:'WeatherIncidents'!$C$26,"&gt;="&amp;B1000)&gt;0,1,0)</f>
        <v>0</v>
      </c>
      <c r="H1000">
        <f t="shared" si="16"/>
        <v>0</v>
      </c>
    </row>
    <row r="1001" spans="1:8" x14ac:dyDescent="0.25">
      <c r="A1001" s="3" t="s">
        <v>77</v>
      </c>
      <c r="B1001" s="2">
        <v>39725.215277777781</v>
      </c>
      <c r="C1001" s="3" t="s">
        <v>7</v>
      </c>
      <c r="D1001" s="3" t="s">
        <v>82</v>
      </c>
      <c r="E1001" s="3">
        <v>0</v>
      </c>
      <c r="F1001" s="3" t="s">
        <v>78</v>
      </c>
      <c r="G1001">
        <f>IF(COUNTIFS((WeatherIncidents!$B$3:'WeatherIncidents'!$B$26),"&lt;="&amp;B1001,WeatherIncidents!$C$3:'WeatherIncidents'!$C$26,"&gt;="&amp;B1001)&gt;0,1,0)</f>
        <v>0</v>
      </c>
      <c r="H1001">
        <f t="shared" si="16"/>
        <v>0</v>
      </c>
    </row>
    <row r="1002" spans="1:8" x14ac:dyDescent="0.25">
      <c r="A1002" s="3" t="s">
        <v>77</v>
      </c>
      <c r="B1002" s="2">
        <v>39752.445138888892</v>
      </c>
      <c r="C1002" s="3" t="s">
        <v>7</v>
      </c>
      <c r="D1002" s="3" t="s">
        <v>82</v>
      </c>
      <c r="E1002" s="3">
        <v>0</v>
      </c>
      <c r="F1002" s="3" t="s">
        <v>78</v>
      </c>
      <c r="G1002">
        <f>IF(COUNTIFS((WeatherIncidents!$B$3:'WeatherIncidents'!$B$26),"&lt;="&amp;B1002,WeatherIncidents!$C$3:'WeatherIncidents'!$C$26,"&gt;="&amp;B1002)&gt;0,1,0)</f>
        <v>0</v>
      </c>
      <c r="H1002">
        <f t="shared" si="16"/>
        <v>0</v>
      </c>
    </row>
    <row r="1003" spans="1:8" x14ac:dyDescent="0.25">
      <c r="A1003" s="3" t="s">
        <v>77</v>
      </c>
      <c r="B1003" s="2">
        <v>39791.642361111109</v>
      </c>
      <c r="C1003" s="3" t="s">
        <v>15</v>
      </c>
      <c r="D1003" s="3" t="s">
        <v>15</v>
      </c>
      <c r="E1003" s="3">
        <v>0</v>
      </c>
      <c r="F1003" s="3" t="s">
        <v>78</v>
      </c>
      <c r="G1003">
        <f>IF(COUNTIFS((WeatherIncidents!$B$3:'WeatherIncidents'!$B$26),"&lt;="&amp;B1003,WeatherIncidents!$C$3:'WeatherIncidents'!$C$26,"&gt;="&amp;B1003)&gt;0,1,0)</f>
        <v>1</v>
      </c>
      <c r="H1003">
        <f t="shared" si="16"/>
        <v>0</v>
      </c>
    </row>
    <row r="1004" spans="1:8" x14ac:dyDescent="0.25">
      <c r="A1004" s="3" t="s">
        <v>77</v>
      </c>
      <c r="B1004" s="2">
        <v>39797.415277777778</v>
      </c>
      <c r="C1004" s="3" t="s">
        <v>7</v>
      </c>
      <c r="D1004" s="3" t="s">
        <v>82</v>
      </c>
      <c r="E1004" s="3">
        <v>0</v>
      </c>
      <c r="F1004" s="3" t="s">
        <v>78</v>
      </c>
      <c r="G1004">
        <f>IF(COUNTIFS((WeatherIncidents!$B$3:'WeatherIncidents'!$B$26),"&lt;="&amp;B1004,WeatherIncidents!$C$3:'WeatherIncidents'!$C$26,"&gt;="&amp;B1004)&gt;0,1,0)</f>
        <v>0</v>
      </c>
      <c r="H1004">
        <f t="shared" si="16"/>
        <v>0</v>
      </c>
    </row>
    <row r="1005" spans="1:8" x14ac:dyDescent="0.25">
      <c r="A1005" s="3" t="s">
        <v>77</v>
      </c>
      <c r="B1005" s="2">
        <v>40197.586805555555</v>
      </c>
      <c r="C1005" s="3" t="s">
        <v>33</v>
      </c>
      <c r="D1005" s="3" t="s">
        <v>37</v>
      </c>
      <c r="E1005" s="3">
        <v>0</v>
      </c>
      <c r="F1005" s="3" t="s">
        <v>78</v>
      </c>
      <c r="G1005">
        <f>IF(COUNTIFS((WeatherIncidents!$B$3:'WeatherIncidents'!$B$26),"&lt;="&amp;B1005,WeatherIncidents!$C$3:'WeatherIncidents'!$C$26,"&gt;="&amp;B1005)&gt;0,1,0)</f>
        <v>0</v>
      </c>
      <c r="H1005">
        <f t="shared" si="16"/>
        <v>0</v>
      </c>
    </row>
    <row r="1006" spans="1:8" x14ac:dyDescent="0.25">
      <c r="A1006" s="3" t="s">
        <v>77</v>
      </c>
      <c r="B1006" s="2">
        <v>40199.522222222222</v>
      </c>
      <c r="C1006" s="3" t="s">
        <v>33</v>
      </c>
      <c r="D1006" s="3" t="s">
        <v>135</v>
      </c>
      <c r="E1006" s="3">
        <v>0</v>
      </c>
      <c r="F1006" s="3" t="s">
        <v>78</v>
      </c>
      <c r="G1006">
        <f>IF(COUNTIFS((WeatherIncidents!$B$3:'WeatherIncidents'!$B$26),"&lt;="&amp;B1006,WeatherIncidents!$C$3:'WeatherIncidents'!$C$26,"&gt;="&amp;B1006)&gt;0,1,0)</f>
        <v>0</v>
      </c>
      <c r="H1006">
        <f t="shared" si="16"/>
        <v>0</v>
      </c>
    </row>
    <row r="1007" spans="1:8" x14ac:dyDescent="0.25">
      <c r="A1007" s="3" t="s">
        <v>77</v>
      </c>
      <c r="B1007" s="2">
        <v>40214.03402777778</v>
      </c>
      <c r="C1007" s="3" t="s">
        <v>15</v>
      </c>
      <c r="D1007" s="3" t="s">
        <v>15</v>
      </c>
      <c r="E1007" s="3">
        <v>0</v>
      </c>
      <c r="F1007" s="3" t="s">
        <v>78</v>
      </c>
      <c r="G1007">
        <f>IF(COUNTIFS((WeatherIncidents!$B$3:'WeatherIncidents'!$B$26),"&lt;="&amp;B1007,WeatherIncidents!$C$3:'WeatherIncidents'!$C$26,"&gt;="&amp;B1007)&gt;0,1,0)</f>
        <v>0</v>
      </c>
      <c r="H1007">
        <f t="shared" si="16"/>
        <v>0</v>
      </c>
    </row>
    <row r="1008" spans="1:8" x14ac:dyDescent="0.25">
      <c r="A1008" s="3" t="s">
        <v>77</v>
      </c>
      <c r="B1008" s="2">
        <v>40458.729861111111</v>
      </c>
      <c r="C1008" s="3" t="s">
        <v>15</v>
      </c>
      <c r="D1008" s="3" t="s">
        <v>15</v>
      </c>
      <c r="E1008" s="3">
        <v>0</v>
      </c>
      <c r="F1008" s="3" t="s">
        <v>78</v>
      </c>
      <c r="G1008">
        <f>IF(COUNTIFS((WeatherIncidents!$B$3:'WeatherIncidents'!$B$26),"&lt;="&amp;B1008,WeatherIncidents!$C$3:'WeatherIncidents'!$C$26,"&gt;="&amp;B1008)&gt;0,1,0)</f>
        <v>0</v>
      </c>
      <c r="H1008">
        <f t="shared" si="16"/>
        <v>0</v>
      </c>
    </row>
    <row r="1009" spans="1:8" x14ac:dyDescent="0.25">
      <c r="A1009" s="3" t="s">
        <v>77</v>
      </c>
      <c r="B1009" s="2">
        <v>40576.341666666667</v>
      </c>
      <c r="C1009" s="3" t="s">
        <v>33</v>
      </c>
      <c r="D1009" s="3" t="s">
        <v>37</v>
      </c>
      <c r="E1009" s="3">
        <v>0</v>
      </c>
      <c r="F1009" s="3" t="s">
        <v>78</v>
      </c>
      <c r="G1009">
        <f>IF(COUNTIFS((WeatherIncidents!$B$3:'WeatherIncidents'!$B$26),"&lt;="&amp;B1009,WeatherIncidents!$C$3:'WeatherIncidents'!$C$26,"&gt;="&amp;B1009)&gt;0,1,0)</f>
        <v>1</v>
      </c>
      <c r="H1009">
        <f t="shared" si="16"/>
        <v>0</v>
      </c>
    </row>
    <row r="1010" spans="1:8" x14ac:dyDescent="0.25">
      <c r="A1010" s="3" t="s">
        <v>77</v>
      </c>
      <c r="B1010" s="2">
        <v>40661.040277777778</v>
      </c>
      <c r="C1010" s="3" t="s">
        <v>15</v>
      </c>
      <c r="D1010" s="3" t="s">
        <v>15</v>
      </c>
      <c r="E1010" s="3">
        <v>0</v>
      </c>
      <c r="F1010" s="3" t="s">
        <v>78</v>
      </c>
      <c r="G1010">
        <f>IF(COUNTIFS((WeatherIncidents!$B$3:'WeatherIncidents'!$B$26),"&lt;="&amp;B1010,WeatherIncidents!$C$3:'WeatherIncidents'!$C$26,"&gt;="&amp;B1010)&gt;0,1,0)</f>
        <v>0</v>
      </c>
      <c r="H1010">
        <f t="shared" si="16"/>
        <v>0</v>
      </c>
    </row>
    <row r="1011" spans="1:8" x14ac:dyDescent="0.25">
      <c r="A1011" s="3" t="s">
        <v>77</v>
      </c>
      <c r="B1011" s="2">
        <v>40997.593055555553</v>
      </c>
      <c r="C1011" s="3" t="s">
        <v>7</v>
      </c>
      <c r="D1011" s="3" t="s">
        <v>81</v>
      </c>
      <c r="E1011" s="3">
        <v>0</v>
      </c>
      <c r="F1011" s="3" t="s">
        <v>78</v>
      </c>
      <c r="G1011">
        <f>IF(COUNTIFS((WeatherIncidents!$B$3:'WeatherIncidents'!$B$26),"&lt;="&amp;B1011,WeatherIncidents!$C$3:'WeatherIncidents'!$C$26,"&gt;="&amp;B1011)&gt;0,1,0)</f>
        <v>0</v>
      </c>
      <c r="H1011">
        <f t="shared" si="16"/>
        <v>0</v>
      </c>
    </row>
    <row r="1012" spans="1:8" x14ac:dyDescent="0.25">
      <c r="A1012" s="3" t="s">
        <v>77</v>
      </c>
      <c r="B1012" s="2">
        <v>41162.632638888892</v>
      </c>
      <c r="C1012" s="3" t="s">
        <v>15</v>
      </c>
      <c r="D1012" s="3" t="s">
        <v>15</v>
      </c>
      <c r="E1012" s="3">
        <v>0</v>
      </c>
      <c r="F1012" s="3" t="s">
        <v>78</v>
      </c>
      <c r="G1012">
        <f>IF(COUNTIFS((WeatherIncidents!$B$3:'WeatherIncidents'!$B$26),"&lt;="&amp;B1012,WeatherIncidents!$C$3:'WeatherIncidents'!$C$26,"&gt;="&amp;B1012)&gt;0,1,0)</f>
        <v>0</v>
      </c>
      <c r="H1012">
        <f t="shared" si="16"/>
        <v>0</v>
      </c>
    </row>
    <row r="1013" spans="1:8" x14ac:dyDescent="0.25">
      <c r="A1013" s="3" t="s">
        <v>77</v>
      </c>
      <c r="B1013" s="2">
        <v>41223.5</v>
      </c>
      <c r="C1013" s="3" t="s">
        <v>15</v>
      </c>
      <c r="D1013" s="3" t="s">
        <v>15</v>
      </c>
      <c r="E1013" s="3">
        <v>0</v>
      </c>
      <c r="F1013" s="3" t="s">
        <v>78</v>
      </c>
      <c r="G1013">
        <f>IF(COUNTIFS((WeatherIncidents!$B$3:'WeatherIncidents'!$B$26),"&lt;="&amp;B1013,WeatherIncidents!$C$3:'WeatherIncidents'!$C$26,"&gt;="&amp;B1013)&gt;0,1,0)</f>
        <v>0</v>
      </c>
      <c r="H1013">
        <f t="shared" si="16"/>
        <v>0</v>
      </c>
    </row>
    <row r="1014" spans="1:8" x14ac:dyDescent="0.25">
      <c r="A1014" s="3" t="s">
        <v>77</v>
      </c>
      <c r="B1014" s="2">
        <v>41436.186111111114</v>
      </c>
      <c r="C1014" s="3" t="s">
        <v>15</v>
      </c>
      <c r="D1014" s="3" t="s">
        <v>15</v>
      </c>
      <c r="E1014" s="3">
        <v>0</v>
      </c>
      <c r="F1014" s="3" t="s">
        <v>78</v>
      </c>
      <c r="G1014">
        <f>IF(COUNTIFS((WeatherIncidents!$B$3:'WeatherIncidents'!$B$26),"&lt;="&amp;B1014,WeatherIncidents!$C$3:'WeatherIncidents'!$C$26,"&gt;="&amp;B1014)&gt;0,1,0)</f>
        <v>0</v>
      </c>
      <c r="H1014">
        <f t="shared" si="16"/>
        <v>0</v>
      </c>
    </row>
    <row r="1015" spans="1:8" x14ac:dyDescent="0.25">
      <c r="A1015" s="3" t="s">
        <v>77</v>
      </c>
      <c r="B1015" s="2">
        <v>41515.594444444447</v>
      </c>
      <c r="C1015" s="3" t="s">
        <v>15</v>
      </c>
      <c r="D1015" s="3" t="s">
        <v>15</v>
      </c>
      <c r="E1015" s="3">
        <v>0</v>
      </c>
      <c r="F1015" s="3" t="s">
        <v>78</v>
      </c>
      <c r="G1015">
        <f>IF(COUNTIFS((WeatherIncidents!$B$3:'WeatherIncidents'!$B$26),"&lt;="&amp;B1015,WeatherIncidents!$C$3:'WeatherIncidents'!$C$26,"&gt;="&amp;B1015)&gt;0,1,0)</f>
        <v>0</v>
      </c>
      <c r="H1015">
        <f t="shared" si="16"/>
        <v>0</v>
      </c>
    </row>
    <row r="1016" spans="1:8" x14ac:dyDescent="0.25">
      <c r="A1016" s="3" t="s">
        <v>77</v>
      </c>
      <c r="B1016" s="2">
        <v>41773.367361111108</v>
      </c>
      <c r="C1016" s="3" t="s">
        <v>33</v>
      </c>
      <c r="D1016" s="3" t="s">
        <v>135</v>
      </c>
      <c r="E1016" s="3">
        <v>0</v>
      </c>
      <c r="F1016" s="3" t="s">
        <v>78</v>
      </c>
      <c r="G1016">
        <f>IF(COUNTIFS((WeatherIncidents!$B$3:'WeatherIncidents'!$B$26),"&lt;="&amp;B1016,WeatherIncidents!$C$3:'WeatherIncidents'!$C$26,"&gt;="&amp;B1016)&gt;0,1,0)</f>
        <v>0</v>
      </c>
      <c r="H1016">
        <f t="shared" si="16"/>
        <v>0</v>
      </c>
    </row>
    <row r="1017" spans="1:8" x14ac:dyDescent="0.25">
      <c r="A1017" s="3" t="s">
        <v>77</v>
      </c>
      <c r="B1017" s="2">
        <v>41907.430555555555</v>
      </c>
      <c r="C1017" s="3" t="s">
        <v>15</v>
      </c>
      <c r="D1017" s="3" t="s">
        <v>15</v>
      </c>
      <c r="E1017" s="3">
        <v>0</v>
      </c>
      <c r="F1017" s="3" t="s">
        <v>78</v>
      </c>
      <c r="G1017">
        <f>IF(COUNTIFS((WeatherIncidents!$B$3:'WeatherIncidents'!$B$26),"&lt;="&amp;B1017,WeatherIncidents!$C$3:'WeatherIncidents'!$C$26,"&gt;="&amp;B1017)&gt;0,1,0)</f>
        <v>0</v>
      </c>
      <c r="H1017">
        <f t="shared" si="16"/>
        <v>0</v>
      </c>
    </row>
    <row r="1018" spans="1:8" x14ac:dyDescent="0.25">
      <c r="A1018" s="3" t="s">
        <v>77</v>
      </c>
      <c r="B1018" s="2">
        <v>42058.341666666667</v>
      </c>
      <c r="C1018" s="3" t="s">
        <v>7</v>
      </c>
      <c r="D1018" s="3" t="s">
        <v>81</v>
      </c>
      <c r="E1018" s="3">
        <v>0</v>
      </c>
      <c r="F1018" s="3" t="s">
        <v>78</v>
      </c>
      <c r="G1018">
        <f>IF(COUNTIFS((WeatherIncidents!$B$3:'WeatherIncidents'!$B$26),"&lt;="&amp;B1018,WeatherIncidents!$C$3:'WeatherIncidents'!$C$26,"&gt;="&amp;B1018)&gt;0,1,0)</f>
        <v>0</v>
      </c>
      <c r="H1018">
        <f t="shared" si="16"/>
        <v>0</v>
      </c>
    </row>
    <row r="1019" spans="1:8" x14ac:dyDescent="0.25">
      <c r="A1019" s="3" t="s">
        <v>79</v>
      </c>
      <c r="B1019" s="2">
        <v>38463.536805555559</v>
      </c>
      <c r="C1019" s="3" t="s">
        <v>7</v>
      </c>
      <c r="D1019" s="3" t="s">
        <v>16</v>
      </c>
      <c r="E1019" s="3">
        <v>0</v>
      </c>
      <c r="F1019" s="3" t="s">
        <v>70</v>
      </c>
      <c r="G1019">
        <f>IF(COUNTIFS((WeatherIncidents!$B$3:'WeatherIncidents'!$B$26),"&lt;="&amp;B1019,WeatherIncidents!$C$3:'WeatherIncidents'!$C$26,"&gt;="&amp;B1019)&gt;0,1,0)</f>
        <v>0</v>
      </c>
      <c r="H1019">
        <f t="shared" si="16"/>
        <v>0</v>
      </c>
    </row>
    <row r="1020" spans="1:8" x14ac:dyDescent="0.25">
      <c r="A1020" s="3" t="s">
        <v>79</v>
      </c>
      <c r="B1020" s="2">
        <v>38600.574999999997</v>
      </c>
      <c r="C1020" s="3" t="s">
        <v>15</v>
      </c>
      <c r="D1020" s="3" t="s">
        <v>15</v>
      </c>
      <c r="E1020" s="3">
        <v>0</v>
      </c>
      <c r="F1020" s="3" t="s">
        <v>70</v>
      </c>
      <c r="G1020">
        <f>IF(COUNTIFS((WeatherIncidents!$B$3:'WeatherIncidents'!$B$26),"&lt;="&amp;B1020,WeatherIncidents!$C$3:'WeatherIncidents'!$C$26,"&gt;="&amp;B1020)&gt;0,1,0)</f>
        <v>0</v>
      </c>
      <c r="H1020">
        <f t="shared" si="16"/>
        <v>0</v>
      </c>
    </row>
    <row r="1021" spans="1:8" x14ac:dyDescent="0.25">
      <c r="A1021" s="3" t="s">
        <v>79</v>
      </c>
      <c r="B1021" s="2">
        <v>38685.506944444445</v>
      </c>
      <c r="C1021" s="3" t="s">
        <v>15</v>
      </c>
      <c r="D1021" s="3" t="s">
        <v>15</v>
      </c>
      <c r="E1021" s="3">
        <v>0</v>
      </c>
      <c r="F1021" s="3" t="s">
        <v>70</v>
      </c>
      <c r="G1021">
        <f>IF(COUNTIFS((WeatherIncidents!$B$3:'WeatherIncidents'!$B$26),"&lt;="&amp;B1021,WeatherIncidents!$C$3:'WeatherIncidents'!$C$26,"&gt;="&amp;B1021)&gt;0,1,0)</f>
        <v>0</v>
      </c>
      <c r="H1021">
        <f t="shared" si="16"/>
        <v>0</v>
      </c>
    </row>
    <row r="1022" spans="1:8" x14ac:dyDescent="0.25">
      <c r="A1022" s="3" t="s">
        <v>79</v>
      </c>
      <c r="B1022" s="2">
        <v>38702.780555555553</v>
      </c>
      <c r="C1022" s="3" t="s">
        <v>15</v>
      </c>
      <c r="D1022" s="3" t="s">
        <v>15</v>
      </c>
      <c r="E1022" s="3">
        <v>0</v>
      </c>
      <c r="F1022" s="3" t="s">
        <v>70</v>
      </c>
      <c r="G1022">
        <f>IF(COUNTIFS((WeatherIncidents!$B$3:'WeatherIncidents'!$B$26),"&lt;="&amp;B1022,WeatherIncidents!$C$3:'WeatherIncidents'!$C$26,"&gt;="&amp;B1022)&gt;0,1,0)</f>
        <v>0</v>
      </c>
      <c r="H1022">
        <f t="shared" si="16"/>
        <v>0</v>
      </c>
    </row>
    <row r="1023" spans="1:8" x14ac:dyDescent="0.25">
      <c r="A1023" s="3" t="s">
        <v>79</v>
      </c>
      <c r="B1023" s="2">
        <v>38723.933333333334</v>
      </c>
      <c r="C1023" s="3" t="s">
        <v>15</v>
      </c>
      <c r="D1023" s="3" t="s">
        <v>15</v>
      </c>
      <c r="E1023" s="3">
        <v>0</v>
      </c>
      <c r="F1023" s="3" t="s">
        <v>70</v>
      </c>
      <c r="G1023">
        <f>IF(COUNTIFS((WeatherIncidents!$B$3:'WeatherIncidents'!$B$26),"&lt;="&amp;B1023,WeatherIncidents!$C$3:'WeatherIncidents'!$C$26,"&gt;="&amp;B1023)&gt;0,1,0)</f>
        <v>1</v>
      </c>
      <c r="H1023">
        <f t="shared" si="16"/>
        <v>0</v>
      </c>
    </row>
    <row r="1024" spans="1:8" x14ac:dyDescent="0.25">
      <c r="A1024" s="3" t="s">
        <v>79</v>
      </c>
      <c r="B1024" s="2">
        <v>38740.354861111111</v>
      </c>
      <c r="C1024" s="3" t="s">
        <v>15</v>
      </c>
      <c r="D1024" s="3" t="s">
        <v>15</v>
      </c>
      <c r="E1024" s="3">
        <v>0</v>
      </c>
      <c r="F1024" s="3" t="s">
        <v>70</v>
      </c>
      <c r="G1024">
        <f>IF(COUNTIFS((WeatherIncidents!$B$3:'WeatherIncidents'!$B$26),"&lt;="&amp;B1024,WeatherIncidents!$C$3:'WeatherIncidents'!$C$26,"&gt;="&amp;B1024)&gt;0,1,0)</f>
        <v>1</v>
      </c>
      <c r="H1024">
        <f t="shared" si="16"/>
        <v>0</v>
      </c>
    </row>
    <row r="1025" spans="1:8" x14ac:dyDescent="0.25">
      <c r="A1025" s="3" t="s">
        <v>79</v>
      </c>
      <c r="B1025" s="2">
        <v>38740.395833333336</v>
      </c>
      <c r="C1025" s="3" t="s">
        <v>33</v>
      </c>
      <c r="D1025" s="3" t="s">
        <v>37</v>
      </c>
      <c r="E1025" s="3">
        <v>0</v>
      </c>
      <c r="F1025" s="3" t="s">
        <v>70</v>
      </c>
      <c r="G1025">
        <f>IF(COUNTIFS((WeatherIncidents!$B$3:'WeatherIncidents'!$B$26),"&lt;="&amp;B1025,WeatherIncidents!$C$3:'WeatherIncidents'!$C$26,"&gt;="&amp;B1025)&gt;0,1,0)</f>
        <v>1</v>
      </c>
      <c r="H1025">
        <f t="shared" si="16"/>
        <v>0</v>
      </c>
    </row>
    <row r="1026" spans="1:8" x14ac:dyDescent="0.25">
      <c r="A1026" s="3" t="s">
        <v>79</v>
      </c>
      <c r="B1026" s="2">
        <v>38754.738194444442</v>
      </c>
      <c r="C1026" s="3" t="s">
        <v>15</v>
      </c>
      <c r="D1026" s="3" t="s">
        <v>15</v>
      </c>
      <c r="E1026" s="3">
        <v>0</v>
      </c>
      <c r="F1026" s="3" t="s">
        <v>70</v>
      </c>
      <c r="G1026">
        <f>IF(COUNTIFS((WeatherIncidents!$B$3:'WeatherIncidents'!$B$26),"&lt;="&amp;B1026,WeatherIncidents!$C$3:'WeatherIncidents'!$C$26,"&gt;="&amp;B1026)&gt;0,1,0)</f>
        <v>1</v>
      </c>
      <c r="H1026">
        <f t="shared" si="16"/>
        <v>0</v>
      </c>
    </row>
    <row r="1027" spans="1:8" x14ac:dyDescent="0.25">
      <c r="A1027" s="3" t="s">
        <v>79</v>
      </c>
      <c r="B1027" s="2">
        <v>38774.902777777781</v>
      </c>
      <c r="C1027" s="3" t="s">
        <v>15</v>
      </c>
      <c r="D1027" s="3" t="s">
        <v>15</v>
      </c>
      <c r="E1027" s="3">
        <v>0</v>
      </c>
      <c r="F1027" s="3" t="s">
        <v>70</v>
      </c>
      <c r="G1027">
        <f>IF(COUNTIFS((WeatherIncidents!$B$3:'WeatherIncidents'!$B$26),"&lt;="&amp;B1027,WeatherIncidents!$C$3:'WeatherIncidents'!$C$26,"&gt;="&amp;B1027)&gt;0,1,0)</f>
        <v>0</v>
      </c>
      <c r="H1027">
        <f t="shared" ref="H1027:H1090" si="17">IF(ABS(B1027-B1026)&lt;0.015,1,0)</f>
        <v>0</v>
      </c>
    </row>
    <row r="1028" spans="1:8" x14ac:dyDescent="0.25">
      <c r="A1028" s="3" t="s">
        <v>79</v>
      </c>
      <c r="B1028" s="2">
        <v>38874.963194444441</v>
      </c>
      <c r="C1028" s="3" t="s">
        <v>15</v>
      </c>
      <c r="D1028" s="3" t="s">
        <v>15</v>
      </c>
      <c r="E1028" s="3">
        <v>0</v>
      </c>
      <c r="F1028" s="3" t="s">
        <v>70</v>
      </c>
      <c r="G1028">
        <f>IF(COUNTIFS((WeatherIncidents!$B$3:'WeatherIncidents'!$B$26),"&lt;="&amp;B1028,WeatherIncidents!$C$3:'WeatherIncidents'!$C$26,"&gt;="&amp;B1028)&gt;0,1,0)</f>
        <v>0</v>
      </c>
      <c r="H1028">
        <f t="shared" si="17"/>
        <v>0</v>
      </c>
    </row>
    <row r="1029" spans="1:8" x14ac:dyDescent="0.25">
      <c r="A1029" s="3" t="s">
        <v>79</v>
      </c>
      <c r="B1029" s="2">
        <v>38947.365972222222</v>
      </c>
      <c r="C1029" s="3" t="s">
        <v>7</v>
      </c>
      <c r="D1029" s="3" t="s">
        <v>136</v>
      </c>
      <c r="E1029" s="3">
        <v>0</v>
      </c>
      <c r="F1029" s="3" t="s">
        <v>70</v>
      </c>
      <c r="G1029">
        <f>IF(COUNTIFS((WeatherIncidents!$B$3:'WeatherIncidents'!$B$26),"&lt;="&amp;B1029,WeatherIncidents!$C$3:'WeatherIncidents'!$C$26,"&gt;="&amp;B1029)&gt;0,1,0)</f>
        <v>0</v>
      </c>
      <c r="H1029">
        <f t="shared" si="17"/>
        <v>0</v>
      </c>
    </row>
    <row r="1030" spans="1:8" x14ac:dyDescent="0.25">
      <c r="A1030" s="3" t="s">
        <v>79</v>
      </c>
      <c r="B1030" s="2">
        <v>39000.392361111109</v>
      </c>
      <c r="C1030" s="3" t="s">
        <v>15</v>
      </c>
      <c r="D1030" s="3" t="s">
        <v>15</v>
      </c>
      <c r="E1030" s="3">
        <v>0</v>
      </c>
      <c r="F1030" s="3" t="s">
        <v>70</v>
      </c>
      <c r="G1030">
        <f>IF(COUNTIFS((WeatherIncidents!$B$3:'WeatherIncidents'!$B$26),"&lt;="&amp;B1030,WeatherIncidents!$C$3:'WeatherIncidents'!$C$26,"&gt;="&amp;B1030)&gt;0,1,0)</f>
        <v>0</v>
      </c>
      <c r="H1030">
        <f t="shared" si="17"/>
        <v>0</v>
      </c>
    </row>
    <row r="1031" spans="1:8" x14ac:dyDescent="0.25">
      <c r="A1031" s="3" t="s">
        <v>79</v>
      </c>
      <c r="B1031" s="2">
        <v>39040.65625</v>
      </c>
      <c r="C1031" s="3" t="s">
        <v>15</v>
      </c>
      <c r="D1031" s="3" t="s">
        <v>15</v>
      </c>
      <c r="E1031" s="3">
        <v>0</v>
      </c>
      <c r="F1031" s="3" t="s">
        <v>70</v>
      </c>
      <c r="G1031">
        <f>IF(COUNTIFS((WeatherIncidents!$B$3:'WeatherIncidents'!$B$26),"&lt;="&amp;B1031,WeatherIncidents!$C$3:'WeatherIncidents'!$C$26,"&gt;="&amp;B1031)&gt;0,1,0)</f>
        <v>0</v>
      </c>
      <c r="H1031">
        <f t="shared" si="17"/>
        <v>0</v>
      </c>
    </row>
    <row r="1032" spans="1:8" x14ac:dyDescent="0.25">
      <c r="A1032" s="3" t="s">
        <v>79</v>
      </c>
      <c r="B1032" s="2">
        <v>39042.30972222222</v>
      </c>
      <c r="C1032" s="3" t="s">
        <v>15</v>
      </c>
      <c r="D1032" s="3" t="s">
        <v>15</v>
      </c>
      <c r="E1032" s="3">
        <v>0</v>
      </c>
      <c r="F1032" s="3" t="s">
        <v>70</v>
      </c>
      <c r="G1032">
        <f>IF(COUNTIFS((WeatherIncidents!$B$3:'WeatherIncidents'!$B$26),"&lt;="&amp;B1032,WeatherIncidents!$C$3:'WeatherIncidents'!$C$26,"&gt;="&amp;B1032)&gt;0,1,0)</f>
        <v>0</v>
      </c>
      <c r="H1032">
        <f t="shared" si="17"/>
        <v>0</v>
      </c>
    </row>
    <row r="1033" spans="1:8" x14ac:dyDescent="0.25">
      <c r="A1033" s="3" t="s">
        <v>79</v>
      </c>
      <c r="B1033" s="2">
        <v>39047.409722222219</v>
      </c>
      <c r="C1033" s="3" t="s">
        <v>15</v>
      </c>
      <c r="D1033" s="3" t="s">
        <v>15</v>
      </c>
      <c r="E1033" s="3">
        <v>0</v>
      </c>
      <c r="F1033" s="3" t="s">
        <v>70</v>
      </c>
      <c r="G1033">
        <f>IF(COUNTIFS((WeatherIncidents!$B$3:'WeatherIncidents'!$B$26),"&lt;="&amp;B1033,WeatherIncidents!$C$3:'WeatherIncidents'!$C$26,"&gt;="&amp;B1033)&gt;0,1,0)</f>
        <v>0</v>
      </c>
      <c r="H1033">
        <f t="shared" si="17"/>
        <v>0</v>
      </c>
    </row>
    <row r="1034" spans="1:8" x14ac:dyDescent="0.25">
      <c r="A1034" s="3" t="s">
        <v>79</v>
      </c>
      <c r="B1034" s="2">
        <v>39049.927083333336</v>
      </c>
      <c r="C1034" s="3" t="s">
        <v>15</v>
      </c>
      <c r="D1034" s="3" t="s">
        <v>15</v>
      </c>
      <c r="E1034" s="3">
        <v>0</v>
      </c>
      <c r="F1034" s="3" t="s">
        <v>70</v>
      </c>
      <c r="G1034">
        <f>IF(COUNTIFS((WeatherIncidents!$B$3:'WeatherIncidents'!$B$26),"&lt;="&amp;B1034,WeatherIncidents!$C$3:'WeatherIncidents'!$C$26,"&gt;="&amp;B1034)&gt;0,1,0)</f>
        <v>0</v>
      </c>
      <c r="H1034">
        <f t="shared" si="17"/>
        <v>0</v>
      </c>
    </row>
    <row r="1035" spans="1:8" x14ac:dyDescent="0.25">
      <c r="A1035" s="3" t="s">
        <v>79</v>
      </c>
      <c r="B1035" s="2">
        <v>39050.459027777775</v>
      </c>
      <c r="C1035" s="3" t="s">
        <v>33</v>
      </c>
      <c r="D1035" s="3" t="s">
        <v>135</v>
      </c>
      <c r="E1035" s="3">
        <v>0</v>
      </c>
      <c r="F1035" s="3" t="s">
        <v>70</v>
      </c>
      <c r="G1035">
        <f>IF(COUNTIFS((WeatherIncidents!$B$3:'WeatherIncidents'!$B$26),"&lt;="&amp;B1035,WeatherIncidents!$C$3:'WeatherIncidents'!$C$26,"&gt;="&amp;B1035)&gt;0,1,0)</f>
        <v>0</v>
      </c>
      <c r="H1035">
        <f t="shared" si="17"/>
        <v>0</v>
      </c>
    </row>
    <row r="1036" spans="1:8" x14ac:dyDescent="0.25">
      <c r="A1036" s="3" t="s">
        <v>79</v>
      </c>
      <c r="B1036" s="2">
        <v>39060.363194444442</v>
      </c>
      <c r="C1036" s="3" t="s">
        <v>15</v>
      </c>
      <c r="D1036" s="3" t="s">
        <v>15</v>
      </c>
      <c r="E1036" s="3">
        <v>0</v>
      </c>
      <c r="F1036" s="3" t="s">
        <v>70</v>
      </c>
      <c r="G1036">
        <f>IF(COUNTIFS((WeatherIncidents!$B$3:'WeatherIncidents'!$B$26),"&lt;="&amp;B1036,WeatherIncidents!$C$3:'WeatherIncidents'!$C$26,"&gt;="&amp;B1036)&gt;0,1,0)</f>
        <v>0</v>
      </c>
      <c r="H1036">
        <f t="shared" si="17"/>
        <v>0</v>
      </c>
    </row>
    <row r="1037" spans="1:8" x14ac:dyDescent="0.25">
      <c r="A1037" s="3" t="s">
        <v>79</v>
      </c>
      <c r="B1037" s="2">
        <v>39384.460416666669</v>
      </c>
      <c r="C1037" s="3" t="s">
        <v>7</v>
      </c>
      <c r="D1037" s="3" t="s">
        <v>82</v>
      </c>
      <c r="E1037" s="3">
        <v>0</v>
      </c>
      <c r="F1037" s="3" t="s">
        <v>70</v>
      </c>
      <c r="G1037">
        <f>IF(COUNTIFS((WeatherIncidents!$B$3:'WeatherIncidents'!$B$26),"&lt;="&amp;B1037,WeatherIncidents!$C$3:'WeatherIncidents'!$C$26,"&gt;="&amp;B1037)&gt;0,1,0)</f>
        <v>0</v>
      </c>
      <c r="H1037">
        <f t="shared" si="17"/>
        <v>0</v>
      </c>
    </row>
    <row r="1038" spans="1:8" x14ac:dyDescent="0.25">
      <c r="A1038" s="3" t="s">
        <v>79</v>
      </c>
      <c r="B1038" s="2">
        <v>39967.572916666664</v>
      </c>
      <c r="C1038" s="3" t="s">
        <v>33</v>
      </c>
      <c r="D1038" s="3" t="s">
        <v>135</v>
      </c>
      <c r="E1038" s="3">
        <v>0</v>
      </c>
      <c r="F1038" s="3" t="s">
        <v>70</v>
      </c>
      <c r="G1038">
        <f>IF(COUNTIFS((WeatherIncidents!$B$3:'WeatherIncidents'!$B$26),"&lt;="&amp;B1038,WeatherIncidents!$C$3:'WeatherIncidents'!$C$26,"&gt;="&amp;B1038)&gt;0,1,0)</f>
        <v>0</v>
      </c>
      <c r="H1038">
        <f t="shared" si="17"/>
        <v>0</v>
      </c>
    </row>
    <row r="1039" spans="1:8" x14ac:dyDescent="0.25">
      <c r="A1039" s="3" t="s">
        <v>79</v>
      </c>
      <c r="B1039" s="2">
        <v>40145.623611111114</v>
      </c>
      <c r="C1039" s="3" t="s">
        <v>33</v>
      </c>
      <c r="D1039" s="3" t="s">
        <v>135</v>
      </c>
      <c r="E1039" s="3">
        <v>0</v>
      </c>
      <c r="F1039" s="3" t="s">
        <v>70</v>
      </c>
      <c r="G1039">
        <f>IF(COUNTIFS((WeatherIncidents!$B$3:'WeatherIncidents'!$B$26),"&lt;="&amp;B1039,WeatherIncidents!$C$3:'WeatherIncidents'!$C$26,"&gt;="&amp;B1039)&gt;0,1,0)</f>
        <v>0</v>
      </c>
      <c r="H1039">
        <f t="shared" si="17"/>
        <v>0</v>
      </c>
    </row>
    <row r="1040" spans="1:8" x14ac:dyDescent="0.25">
      <c r="A1040" s="3" t="s">
        <v>79</v>
      </c>
      <c r="B1040" s="2">
        <v>40154.713888888888</v>
      </c>
      <c r="C1040" s="3" t="s">
        <v>33</v>
      </c>
      <c r="D1040" s="3" t="s">
        <v>37</v>
      </c>
      <c r="E1040" s="3">
        <v>0</v>
      </c>
      <c r="F1040" s="3" t="s">
        <v>70</v>
      </c>
      <c r="G1040">
        <f>IF(COUNTIFS((WeatherIncidents!$B$3:'WeatherIncidents'!$B$26),"&lt;="&amp;B1040,WeatherIncidents!$C$3:'WeatherIncidents'!$C$26,"&gt;="&amp;B1040)&gt;0,1,0)</f>
        <v>0</v>
      </c>
      <c r="H1040">
        <f t="shared" si="17"/>
        <v>0</v>
      </c>
    </row>
    <row r="1041" spans="1:8" x14ac:dyDescent="0.25">
      <c r="A1041" s="3" t="s">
        <v>79</v>
      </c>
      <c r="B1041" s="2">
        <v>40199.956944444442</v>
      </c>
      <c r="C1041" s="3" t="s">
        <v>33</v>
      </c>
      <c r="D1041" s="3" t="s">
        <v>37</v>
      </c>
      <c r="E1041" s="3">
        <v>0</v>
      </c>
      <c r="F1041" s="3" t="s">
        <v>70</v>
      </c>
      <c r="G1041">
        <f>IF(COUNTIFS((WeatherIncidents!$B$3:'WeatherIncidents'!$B$26),"&lt;="&amp;B1041,WeatherIncidents!$C$3:'WeatherIncidents'!$C$26,"&gt;="&amp;B1041)&gt;0,1,0)</f>
        <v>0</v>
      </c>
      <c r="H1041">
        <f t="shared" si="17"/>
        <v>0</v>
      </c>
    </row>
    <row r="1042" spans="1:8" x14ac:dyDescent="0.25">
      <c r="A1042" s="3" t="s">
        <v>79</v>
      </c>
      <c r="B1042" s="2">
        <v>40236.811805555553</v>
      </c>
      <c r="C1042" s="3" t="s">
        <v>7</v>
      </c>
      <c r="D1042" s="3" t="s">
        <v>8</v>
      </c>
      <c r="E1042" s="3">
        <v>0</v>
      </c>
      <c r="F1042" s="3" t="s">
        <v>70</v>
      </c>
      <c r="G1042">
        <f>IF(COUNTIFS((WeatherIncidents!$B$3:'WeatherIncidents'!$B$26),"&lt;="&amp;B1042,WeatherIncidents!$C$3:'WeatherIncidents'!$C$26,"&gt;="&amp;B1042)&gt;0,1,0)</f>
        <v>0</v>
      </c>
      <c r="H1042">
        <f t="shared" si="17"/>
        <v>0</v>
      </c>
    </row>
    <row r="1043" spans="1:8" x14ac:dyDescent="0.25">
      <c r="A1043" s="3" t="s">
        <v>79</v>
      </c>
      <c r="B1043" s="2">
        <v>40270.839583333334</v>
      </c>
      <c r="C1043" s="3" t="s">
        <v>15</v>
      </c>
      <c r="D1043" s="3" t="s">
        <v>15</v>
      </c>
      <c r="E1043" s="3">
        <v>0</v>
      </c>
      <c r="F1043" s="3" t="s">
        <v>70</v>
      </c>
      <c r="G1043">
        <f>IF(COUNTIFS((WeatherIncidents!$B$3:'WeatherIncidents'!$B$26),"&lt;="&amp;B1043,WeatherIncidents!$C$3:'WeatherIncidents'!$C$26,"&gt;="&amp;B1043)&gt;0,1,0)</f>
        <v>0</v>
      </c>
      <c r="H1043">
        <f t="shared" si="17"/>
        <v>0</v>
      </c>
    </row>
    <row r="1044" spans="1:8" x14ac:dyDescent="0.25">
      <c r="A1044" s="3" t="s">
        <v>79</v>
      </c>
      <c r="B1044" s="2">
        <v>40330.366666666669</v>
      </c>
      <c r="C1044" s="3" t="s">
        <v>15</v>
      </c>
      <c r="D1044" s="3" t="s">
        <v>15</v>
      </c>
      <c r="E1044" s="3">
        <v>0</v>
      </c>
      <c r="F1044" s="3" t="s">
        <v>70</v>
      </c>
      <c r="G1044">
        <f>IF(COUNTIFS((WeatherIncidents!$B$3:'WeatherIncidents'!$B$26),"&lt;="&amp;B1044,WeatherIncidents!$C$3:'WeatherIncidents'!$C$26,"&gt;="&amp;B1044)&gt;0,1,0)</f>
        <v>0</v>
      </c>
      <c r="H1044">
        <f t="shared" si="17"/>
        <v>0</v>
      </c>
    </row>
    <row r="1045" spans="1:8" x14ac:dyDescent="0.25">
      <c r="A1045" s="3" t="s">
        <v>79</v>
      </c>
      <c r="B1045" s="2">
        <v>40464.581250000003</v>
      </c>
      <c r="C1045" s="3" t="s">
        <v>15</v>
      </c>
      <c r="D1045" s="3" t="s">
        <v>15</v>
      </c>
      <c r="E1045" s="3">
        <v>0</v>
      </c>
      <c r="F1045" s="3" t="s">
        <v>70</v>
      </c>
      <c r="G1045">
        <f>IF(COUNTIFS((WeatherIncidents!$B$3:'WeatherIncidents'!$B$26),"&lt;="&amp;B1045,WeatherIncidents!$C$3:'WeatherIncidents'!$C$26,"&gt;="&amp;B1045)&gt;0,1,0)</f>
        <v>0</v>
      </c>
      <c r="H1045">
        <f t="shared" si="17"/>
        <v>0</v>
      </c>
    </row>
    <row r="1046" spans="1:8" x14ac:dyDescent="0.25">
      <c r="A1046" s="3" t="s">
        <v>79</v>
      </c>
      <c r="B1046" s="2">
        <v>40593.946527777778</v>
      </c>
      <c r="C1046" s="3" t="s">
        <v>7</v>
      </c>
      <c r="D1046" s="3" t="s">
        <v>16</v>
      </c>
      <c r="E1046" s="3">
        <v>0</v>
      </c>
      <c r="F1046" s="3" t="s">
        <v>70</v>
      </c>
      <c r="G1046">
        <f>IF(COUNTIFS((WeatherIncidents!$B$3:'WeatherIncidents'!$B$26),"&lt;="&amp;B1046,WeatherIncidents!$C$3:'WeatherIncidents'!$C$26,"&gt;="&amp;B1046)&gt;0,1,0)</f>
        <v>0</v>
      </c>
      <c r="H1046">
        <f t="shared" si="17"/>
        <v>0</v>
      </c>
    </row>
    <row r="1047" spans="1:8" x14ac:dyDescent="0.25">
      <c r="A1047" s="3" t="s">
        <v>79</v>
      </c>
      <c r="B1047" s="2">
        <v>40603.364583333336</v>
      </c>
      <c r="C1047" s="3" t="s">
        <v>7</v>
      </c>
      <c r="D1047" s="3" t="s">
        <v>16</v>
      </c>
      <c r="E1047" s="3">
        <v>0</v>
      </c>
      <c r="F1047" s="3" t="s">
        <v>70</v>
      </c>
      <c r="G1047">
        <f>IF(COUNTIFS((WeatherIncidents!$B$3:'WeatherIncidents'!$B$26),"&lt;="&amp;B1047,WeatherIncidents!$C$3:'WeatherIncidents'!$C$26,"&gt;="&amp;B1047)&gt;0,1,0)</f>
        <v>0</v>
      </c>
      <c r="H1047">
        <f t="shared" si="17"/>
        <v>0</v>
      </c>
    </row>
    <row r="1048" spans="1:8" x14ac:dyDescent="0.25">
      <c r="A1048" s="3" t="s">
        <v>79</v>
      </c>
      <c r="B1048" s="2">
        <v>40988.276388888888</v>
      </c>
      <c r="C1048" s="3" t="s">
        <v>15</v>
      </c>
      <c r="D1048" s="3" t="s">
        <v>15</v>
      </c>
      <c r="E1048" s="3">
        <v>0</v>
      </c>
      <c r="F1048" s="3" t="s">
        <v>70</v>
      </c>
      <c r="G1048">
        <f>IF(COUNTIFS((WeatherIncidents!$B$3:'WeatherIncidents'!$B$26),"&lt;="&amp;B1048,WeatherIncidents!$C$3:'WeatherIncidents'!$C$26,"&gt;="&amp;B1048)&gt;0,1,0)</f>
        <v>0</v>
      </c>
      <c r="H1048">
        <f t="shared" si="17"/>
        <v>0</v>
      </c>
    </row>
    <row r="1049" spans="1:8" x14ac:dyDescent="0.25">
      <c r="A1049" s="3" t="s">
        <v>79</v>
      </c>
      <c r="B1049" s="2">
        <v>41136.80972222222</v>
      </c>
      <c r="C1049" s="3" t="s">
        <v>15</v>
      </c>
      <c r="D1049" s="3" t="s">
        <v>15</v>
      </c>
      <c r="E1049" s="3">
        <v>0</v>
      </c>
      <c r="F1049" s="3" t="s">
        <v>70</v>
      </c>
      <c r="G1049">
        <f>IF(COUNTIFS((WeatherIncidents!$B$3:'WeatherIncidents'!$B$26),"&lt;="&amp;B1049,WeatherIncidents!$C$3:'WeatherIncidents'!$C$26,"&gt;="&amp;B1049)&gt;0,1,0)</f>
        <v>0</v>
      </c>
      <c r="H1049">
        <f t="shared" si="17"/>
        <v>0</v>
      </c>
    </row>
    <row r="1050" spans="1:8" x14ac:dyDescent="0.25">
      <c r="A1050" s="3" t="s">
        <v>79</v>
      </c>
      <c r="B1050" s="2">
        <v>41156.793749999997</v>
      </c>
      <c r="C1050" s="3" t="s">
        <v>7</v>
      </c>
      <c r="D1050" s="3" t="s">
        <v>8</v>
      </c>
      <c r="E1050" s="3">
        <v>0</v>
      </c>
      <c r="F1050" s="3" t="s">
        <v>70</v>
      </c>
      <c r="G1050">
        <f>IF(COUNTIFS((WeatherIncidents!$B$3:'WeatherIncidents'!$B$26),"&lt;="&amp;B1050,WeatherIncidents!$C$3:'WeatherIncidents'!$C$26,"&gt;="&amp;B1050)&gt;0,1,0)</f>
        <v>0</v>
      </c>
      <c r="H1050">
        <f t="shared" si="17"/>
        <v>0</v>
      </c>
    </row>
    <row r="1051" spans="1:8" x14ac:dyDescent="0.25">
      <c r="A1051" s="3" t="s">
        <v>79</v>
      </c>
      <c r="B1051" s="2">
        <v>41274.150694444441</v>
      </c>
      <c r="C1051" s="3" t="s">
        <v>7</v>
      </c>
      <c r="D1051" s="3" t="s">
        <v>8</v>
      </c>
      <c r="E1051" s="3">
        <v>0</v>
      </c>
      <c r="F1051" s="3" t="s">
        <v>70</v>
      </c>
      <c r="G1051">
        <f>IF(COUNTIFS((WeatherIncidents!$B$3:'WeatherIncidents'!$B$26),"&lt;="&amp;B1051,WeatherIncidents!$C$3:'WeatherIncidents'!$C$26,"&gt;="&amp;B1051)&gt;0,1,0)</f>
        <v>0</v>
      </c>
      <c r="H1051">
        <f t="shared" si="17"/>
        <v>0</v>
      </c>
    </row>
    <row r="1052" spans="1:8" x14ac:dyDescent="0.25">
      <c r="A1052" s="3" t="s">
        <v>79</v>
      </c>
      <c r="B1052" s="2">
        <v>41537.779861111114</v>
      </c>
      <c r="C1052" s="3" t="s">
        <v>15</v>
      </c>
      <c r="D1052" s="3" t="s">
        <v>15</v>
      </c>
      <c r="E1052" s="3">
        <v>0</v>
      </c>
      <c r="F1052" s="3" t="s">
        <v>70</v>
      </c>
      <c r="G1052">
        <f>IF(COUNTIFS((WeatherIncidents!$B$3:'WeatherIncidents'!$B$26),"&lt;="&amp;B1052,WeatherIncidents!$C$3:'WeatherIncidents'!$C$26,"&gt;="&amp;B1052)&gt;0,1,0)</f>
        <v>0</v>
      </c>
      <c r="H1052">
        <f t="shared" si="17"/>
        <v>0</v>
      </c>
    </row>
    <row r="1053" spans="1:8" x14ac:dyDescent="0.25">
      <c r="A1053" s="3" t="s">
        <v>79</v>
      </c>
      <c r="B1053" s="2">
        <v>41615.624305555553</v>
      </c>
      <c r="C1053" s="3" t="s">
        <v>7</v>
      </c>
      <c r="D1053" s="3" t="s">
        <v>16</v>
      </c>
      <c r="E1053" s="3">
        <v>0</v>
      </c>
      <c r="F1053" s="3" t="s">
        <v>70</v>
      </c>
      <c r="G1053">
        <f>IF(COUNTIFS((WeatherIncidents!$B$3:'WeatherIncidents'!$B$26),"&lt;="&amp;B1053,WeatherIncidents!$C$3:'WeatherIncidents'!$C$26,"&gt;="&amp;B1053)&gt;0,1,0)</f>
        <v>0</v>
      </c>
      <c r="H1053">
        <f t="shared" si="17"/>
        <v>0</v>
      </c>
    </row>
    <row r="1054" spans="1:8" x14ac:dyDescent="0.25">
      <c r="A1054" s="3" t="s">
        <v>79</v>
      </c>
      <c r="B1054" s="2">
        <v>41845.896527777775</v>
      </c>
      <c r="C1054" s="3" t="s">
        <v>7</v>
      </c>
      <c r="D1054" s="3" t="s">
        <v>16</v>
      </c>
      <c r="E1054" s="3">
        <v>0</v>
      </c>
      <c r="F1054" s="3" t="s">
        <v>70</v>
      </c>
      <c r="G1054">
        <f>IF(COUNTIFS((WeatherIncidents!$B$3:'WeatherIncidents'!$B$26),"&lt;="&amp;B1054,WeatherIncidents!$C$3:'WeatherIncidents'!$C$26,"&gt;="&amp;B1054)&gt;0,1,0)</f>
        <v>0</v>
      </c>
      <c r="H1054">
        <f t="shared" si="17"/>
        <v>0</v>
      </c>
    </row>
    <row r="1055" spans="1:8" x14ac:dyDescent="0.25">
      <c r="A1055" s="3" t="s">
        <v>79</v>
      </c>
      <c r="B1055" s="2">
        <v>41898.661111111112</v>
      </c>
      <c r="C1055" s="3" t="s">
        <v>7</v>
      </c>
      <c r="D1055" s="3" t="s">
        <v>16</v>
      </c>
      <c r="E1055" s="3">
        <v>0</v>
      </c>
      <c r="F1055" s="3" t="s">
        <v>70</v>
      </c>
      <c r="G1055">
        <f>IF(COUNTIFS((WeatherIncidents!$B$3:'WeatherIncidents'!$B$26),"&lt;="&amp;B1055,WeatherIncidents!$C$3:'WeatherIncidents'!$C$26,"&gt;="&amp;B1055)&gt;0,1,0)</f>
        <v>0</v>
      </c>
      <c r="H1055">
        <f t="shared" si="17"/>
        <v>0</v>
      </c>
    </row>
    <row r="1056" spans="1:8" x14ac:dyDescent="0.25">
      <c r="A1056" s="3" t="s">
        <v>79</v>
      </c>
      <c r="B1056" s="2">
        <v>42012.580555555556</v>
      </c>
      <c r="C1056" s="3" t="s">
        <v>15</v>
      </c>
      <c r="D1056" s="3" t="s">
        <v>15</v>
      </c>
      <c r="E1056" s="3">
        <v>0</v>
      </c>
      <c r="F1056" s="3" t="s">
        <v>70</v>
      </c>
      <c r="G1056">
        <f>IF(COUNTIFS((WeatherIncidents!$B$3:'WeatherIncidents'!$B$26),"&lt;="&amp;B1056,WeatherIncidents!$C$3:'WeatherIncidents'!$C$26,"&gt;="&amp;B1056)&gt;0,1,0)</f>
        <v>0</v>
      </c>
      <c r="H1056">
        <f t="shared" si="17"/>
        <v>0</v>
      </c>
    </row>
    <row r="1057" spans="1:8" x14ac:dyDescent="0.25">
      <c r="A1057" s="3" t="s">
        <v>83</v>
      </c>
      <c r="B1057" s="2">
        <v>38556.254861111112</v>
      </c>
      <c r="C1057" s="3" t="s">
        <v>33</v>
      </c>
      <c r="D1057" s="3" t="s">
        <v>37</v>
      </c>
      <c r="E1057" s="3">
        <v>0</v>
      </c>
      <c r="F1057" s="3" t="s">
        <v>84</v>
      </c>
      <c r="G1057">
        <f>IF(COUNTIFS((WeatherIncidents!$B$3:'WeatherIncidents'!$B$26),"&lt;="&amp;B1057,WeatherIncidents!$C$3:'WeatherIncidents'!$C$26,"&gt;="&amp;B1057)&gt;0,1,0)</f>
        <v>0</v>
      </c>
      <c r="H1057">
        <f t="shared" si="17"/>
        <v>0</v>
      </c>
    </row>
    <row r="1058" spans="1:8" x14ac:dyDescent="0.25">
      <c r="A1058" s="3" t="s">
        <v>83</v>
      </c>
      <c r="B1058" s="2">
        <v>38560.252083333333</v>
      </c>
      <c r="C1058" s="3" t="s">
        <v>15</v>
      </c>
      <c r="D1058" s="3" t="s">
        <v>15</v>
      </c>
      <c r="E1058" s="3">
        <v>0</v>
      </c>
      <c r="F1058" s="3" t="s">
        <v>84</v>
      </c>
      <c r="G1058">
        <f>IF(COUNTIFS((WeatherIncidents!$B$3:'WeatherIncidents'!$B$26),"&lt;="&amp;B1058,WeatherIncidents!$C$3:'WeatherIncidents'!$C$26,"&gt;="&amp;B1058)&gt;0,1,0)</f>
        <v>0</v>
      </c>
      <c r="H1058">
        <f t="shared" si="17"/>
        <v>0</v>
      </c>
    </row>
    <row r="1059" spans="1:8" x14ac:dyDescent="0.25">
      <c r="A1059" s="3" t="s">
        <v>83</v>
      </c>
      <c r="B1059" s="2">
        <v>38666.549305555556</v>
      </c>
      <c r="C1059" s="3" t="s">
        <v>15</v>
      </c>
      <c r="D1059" s="3" t="s">
        <v>15</v>
      </c>
      <c r="E1059" s="3">
        <v>0</v>
      </c>
      <c r="F1059" s="3" t="s">
        <v>84</v>
      </c>
      <c r="G1059">
        <f>IF(COUNTIFS((WeatherIncidents!$B$3:'WeatherIncidents'!$B$26),"&lt;="&amp;B1059,WeatherIncidents!$C$3:'WeatherIncidents'!$C$26,"&gt;="&amp;B1059)&gt;0,1,0)</f>
        <v>0</v>
      </c>
      <c r="H1059">
        <f t="shared" si="17"/>
        <v>0</v>
      </c>
    </row>
    <row r="1060" spans="1:8" x14ac:dyDescent="0.25">
      <c r="A1060" s="3" t="s">
        <v>83</v>
      </c>
      <c r="B1060" s="2">
        <v>38781.376388888886</v>
      </c>
      <c r="C1060" s="3" t="s">
        <v>15</v>
      </c>
      <c r="D1060" s="3" t="s">
        <v>15</v>
      </c>
      <c r="E1060" s="3">
        <v>0</v>
      </c>
      <c r="F1060" s="3" t="s">
        <v>84</v>
      </c>
      <c r="G1060">
        <f>IF(COUNTIFS((WeatherIncidents!$B$3:'WeatherIncidents'!$B$26),"&lt;="&amp;B1060,WeatherIncidents!$C$3:'WeatherIncidents'!$C$26,"&gt;="&amp;B1060)&gt;0,1,0)</f>
        <v>0</v>
      </c>
      <c r="H1060">
        <f t="shared" si="17"/>
        <v>0</v>
      </c>
    </row>
    <row r="1061" spans="1:8" x14ac:dyDescent="0.25">
      <c r="A1061" s="3" t="s">
        <v>83</v>
      </c>
      <c r="B1061" s="2">
        <v>38968.549305555556</v>
      </c>
      <c r="C1061" s="3" t="s">
        <v>15</v>
      </c>
      <c r="D1061" s="3" t="s">
        <v>15</v>
      </c>
      <c r="E1061" s="3">
        <v>0</v>
      </c>
      <c r="F1061" s="3" t="s">
        <v>84</v>
      </c>
      <c r="G1061">
        <f>IF(COUNTIFS((WeatherIncidents!$B$3:'WeatherIncidents'!$B$26),"&lt;="&amp;B1061,WeatherIncidents!$C$3:'WeatherIncidents'!$C$26,"&gt;="&amp;B1061)&gt;0,1,0)</f>
        <v>0</v>
      </c>
      <c r="H1061">
        <f t="shared" si="17"/>
        <v>0</v>
      </c>
    </row>
    <row r="1062" spans="1:8" x14ac:dyDescent="0.25">
      <c r="A1062" s="3" t="s">
        <v>83</v>
      </c>
      <c r="B1062" s="2">
        <v>38980.481944444444</v>
      </c>
      <c r="C1062" s="3" t="s">
        <v>7</v>
      </c>
      <c r="D1062" s="3" t="s">
        <v>16</v>
      </c>
      <c r="E1062" s="3">
        <v>0</v>
      </c>
      <c r="F1062" s="3" t="s">
        <v>84</v>
      </c>
      <c r="G1062">
        <f>IF(COUNTIFS((WeatherIncidents!$B$3:'WeatherIncidents'!$B$26),"&lt;="&amp;B1062,WeatherIncidents!$C$3:'WeatherIncidents'!$C$26,"&gt;="&amp;B1062)&gt;0,1,0)</f>
        <v>0</v>
      </c>
      <c r="H1062">
        <f t="shared" si="17"/>
        <v>0</v>
      </c>
    </row>
    <row r="1063" spans="1:8" x14ac:dyDescent="0.25">
      <c r="A1063" s="3" t="s">
        <v>83</v>
      </c>
      <c r="B1063" s="2">
        <v>39048.502083333333</v>
      </c>
      <c r="C1063" s="3" t="s">
        <v>15</v>
      </c>
      <c r="D1063" s="3" t="s">
        <v>15</v>
      </c>
      <c r="E1063" s="3">
        <v>0</v>
      </c>
      <c r="F1063" s="3" t="s">
        <v>84</v>
      </c>
      <c r="G1063">
        <f>IF(COUNTIFS((WeatherIncidents!$B$3:'WeatherIncidents'!$B$26),"&lt;="&amp;B1063,WeatherIncidents!$C$3:'WeatherIncidents'!$C$26,"&gt;="&amp;B1063)&gt;0,1,0)</f>
        <v>0</v>
      </c>
      <c r="H1063">
        <f t="shared" si="17"/>
        <v>0</v>
      </c>
    </row>
    <row r="1064" spans="1:8" x14ac:dyDescent="0.25">
      <c r="A1064" s="3" t="s">
        <v>83</v>
      </c>
      <c r="B1064" s="2">
        <v>39797.59652777778</v>
      </c>
      <c r="C1064" s="3" t="s">
        <v>15</v>
      </c>
      <c r="D1064" s="3" t="s">
        <v>15</v>
      </c>
      <c r="E1064" s="3">
        <v>0</v>
      </c>
      <c r="F1064" s="3" t="s">
        <v>84</v>
      </c>
      <c r="G1064">
        <f>IF(COUNTIFS((WeatherIncidents!$B$3:'WeatherIncidents'!$B$26),"&lt;="&amp;B1064,WeatherIncidents!$C$3:'WeatherIncidents'!$C$26,"&gt;="&amp;B1064)&gt;0,1,0)</f>
        <v>0</v>
      </c>
      <c r="H1064">
        <f t="shared" si="17"/>
        <v>0</v>
      </c>
    </row>
    <row r="1065" spans="1:8" x14ac:dyDescent="0.25">
      <c r="A1065" s="3" t="s">
        <v>83</v>
      </c>
      <c r="B1065" s="2">
        <v>39853.738888888889</v>
      </c>
      <c r="C1065" s="3" t="s">
        <v>33</v>
      </c>
      <c r="D1065" s="3" t="s">
        <v>135</v>
      </c>
      <c r="E1065" s="3">
        <v>0</v>
      </c>
      <c r="F1065" s="3" t="s">
        <v>84</v>
      </c>
      <c r="G1065">
        <f>IF(COUNTIFS((WeatherIncidents!$B$3:'WeatherIncidents'!$B$26),"&lt;="&amp;B1065,WeatherIncidents!$C$3:'WeatherIncidents'!$C$26,"&gt;="&amp;B1065)&gt;0,1,0)</f>
        <v>0</v>
      </c>
      <c r="H1065">
        <f t="shared" si="17"/>
        <v>0</v>
      </c>
    </row>
    <row r="1066" spans="1:8" x14ac:dyDescent="0.25">
      <c r="A1066" s="3" t="s">
        <v>83</v>
      </c>
      <c r="B1066" s="2">
        <v>40154.651388888888</v>
      </c>
      <c r="C1066" s="3" t="s">
        <v>33</v>
      </c>
      <c r="D1066" s="3" t="s">
        <v>135</v>
      </c>
      <c r="E1066" s="3">
        <v>0</v>
      </c>
      <c r="F1066" s="3" t="s">
        <v>84</v>
      </c>
      <c r="G1066">
        <f>IF(COUNTIFS((WeatherIncidents!$B$3:'WeatherIncidents'!$B$26),"&lt;="&amp;B1066,WeatherIncidents!$C$3:'WeatherIncidents'!$C$26,"&gt;="&amp;B1066)&gt;0,1,0)</f>
        <v>0</v>
      </c>
      <c r="H1066">
        <f t="shared" si="17"/>
        <v>0</v>
      </c>
    </row>
    <row r="1067" spans="1:8" x14ac:dyDescent="0.25">
      <c r="A1067" s="3" t="s">
        <v>83</v>
      </c>
      <c r="B1067" s="2">
        <v>40197.633333333331</v>
      </c>
      <c r="C1067" s="3" t="s">
        <v>33</v>
      </c>
      <c r="D1067" s="3" t="s">
        <v>37</v>
      </c>
      <c r="E1067" s="3">
        <v>0</v>
      </c>
      <c r="F1067" s="3" t="s">
        <v>84</v>
      </c>
      <c r="G1067">
        <f>IF(COUNTIFS((WeatherIncidents!$B$3:'WeatherIncidents'!$B$26),"&lt;="&amp;B1067,WeatherIncidents!$C$3:'WeatherIncidents'!$C$26,"&gt;="&amp;B1067)&gt;0,1,0)</f>
        <v>0</v>
      </c>
      <c r="H1067">
        <f t="shared" si="17"/>
        <v>0</v>
      </c>
    </row>
    <row r="1068" spans="1:8" x14ac:dyDescent="0.25">
      <c r="A1068" s="3" t="s">
        <v>83</v>
      </c>
      <c r="B1068" s="2">
        <v>40451.523611111108</v>
      </c>
      <c r="C1068" s="3" t="s">
        <v>33</v>
      </c>
      <c r="D1068" s="3" t="s">
        <v>135</v>
      </c>
      <c r="E1068" s="3">
        <v>0</v>
      </c>
      <c r="F1068" s="3" t="s">
        <v>84</v>
      </c>
      <c r="G1068">
        <f>IF(COUNTIFS((WeatherIncidents!$B$3:'WeatherIncidents'!$B$26),"&lt;="&amp;B1068,WeatherIncidents!$C$3:'WeatherIncidents'!$C$26,"&gt;="&amp;B1068)&gt;0,1,0)</f>
        <v>0</v>
      </c>
      <c r="H1068">
        <f t="shared" si="17"/>
        <v>0</v>
      </c>
    </row>
    <row r="1069" spans="1:8" x14ac:dyDescent="0.25">
      <c r="A1069" s="3" t="s">
        <v>83</v>
      </c>
      <c r="B1069" s="2">
        <v>40451.555555555555</v>
      </c>
      <c r="C1069" s="3" t="s">
        <v>33</v>
      </c>
      <c r="D1069" s="3" t="s">
        <v>135</v>
      </c>
      <c r="E1069" s="3">
        <v>0</v>
      </c>
      <c r="F1069" s="3" t="s">
        <v>84</v>
      </c>
      <c r="G1069">
        <f>IF(COUNTIFS((WeatherIncidents!$B$3:'WeatherIncidents'!$B$26),"&lt;="&amp;B1069,WeatherIncidents!$C$3:'WeatherIncidents'!$C$26,"&gt;="&amp;B1069)&gt;0,1,0)</f>
        <v>0</v>
      </c>
      <c r="H1069">
        <f t="shared" si="17"/>
        <v>0</v>
      </c>
    </row>
    <row r="1070" spans="1:8" x14ac:dyDescent="0.25">
      <c r="A1070" s="3" t="s">
        <v>83</v>
      </c>
      <c r="B1070" s="2">
        <v>40451.734722222223</v>
      </c>
      <c r="C1070" s="3" t="s">
        <v>33</v>
      </c>
      <c r="D1070" s="3" t="s">
        <v>135</v>
      </c>
      <c r="E1070" s="3">
        <v>0</v>
      </c>
      <c r="F1070" s="3" t="s">
        <v>84</v>
      </c>
      <c r="G1070">
        <f>IF(COUNTIFS((WeatherIncidents!$B$3:'WeatherIncidents'!$B$26),"&lt;="&amp;B1070,WeatherIncidents!$C$3:'WeatherIncidents'!$C$26,"&gt;="&amp;B1070)&gt;0,1,0)</f>
        <v>0</v>
      </c>
      <c r="H1070">
        <f t="shared" si="17"/>
        <v>0</v>
      </c>
    </row>
    <row r="1071" spans="1:8" x14ac:dyDescent="0.25">
      <c r="A1071" s="3" t="s">
        <v>83</v>
      </c>
      <c r="B1071" s="2">
        <v>40451.945833333331</v>
      </c>
      <c r="C1071" s="3" t="s">
        <v>33</v>
      </c>
      <c r="D1071" s="3" t="s">
        <v>135</v>
      </c>
      <c r="E1071" s="3">
        <v>0</v>
      </c>
      <c r="F1071" s="3" t="s">
        <v>84</v>
      </c>
      <c r="G1071">
        <f>IF(COUNTIFS((WeatherIncidents!$B$3:'WeatherIncidents'!$B$26),"&lt;="&amp;B1071,WeatherIncidents!$C$3:'WeatherIncidents'!$C$26,"&gt;="&amp;B1071)&gt;0,1,0)</f>
        <v>0</v>
      </c>
      <c r="H1071">
        <f t="shared" si="17"/>
        <v>0</v>
      </c>
    </row>
    <row r="1072" spans="1:8" x14ac:dyDescent="0.25">
      <c r="A1072" s="3" t="s">
        <v>83</v>
      </c>
      <c r="B1072" s="2">
        <v>40476.565972222219</v>
      </c>
      <c r="C1072" s="3" t="s">
        <v>7</v>
      </c>
      <c r="D1072" s="3" t="s">
        <v>41</v>
      </c>
      <c r="E1072" s="3">
        <v>0</v>
      </c>
      <c r="F1072" s="3" t="s">
        <v>84</v>
      </c>
      <c r="G1072">
        <f>IF(COUNTIFS((WeatherIncidents!$B$3:'WeatherIncidents'!$B$26),"&lt;="&amp;B1072,WeatherIncidents!$C$3:'WeatherIncidents'!$C$26,"&gt;="&amp;B1072)&gt;0,1,0)</f>
        <v>0</v>
      </c>
      <c r="H1072">
        <f t="shared" si="17"/>
        <v>0</v>
      </c>
    </row>
    <row r="1073" spans="1:8" x14ac:dyDescent="0.25">
      <c r="A1073" s="3" t="s">
        <v>83</v>
      </c>
      <c r="B1073" s="2">
        <v>40504.148611111108</v>
      </c>
      <c r="C1073" s="3" t="s">
        <v>7</v>
      </c>
      <c r="D1073" s="3" t="s">
        <v>8</v>
      </c>
      <c r="E1073" s="3">
        <v>0</v>
      </c>
      <c r="F1073" s="3" t="s">
        <v>84</v>
      </c>
      <c r="G1073">
        <f>IF(COUNTIFS((WeatherIncidents!$B$3:'WeatherIncidents'!$B$26),"&lt;="&amp;B1073,WeatherIncidents!$C$3:'WeatherIncidents'!$C$26,"&gt;="&amp;B1073)&gt;0,1,0)</f>
        <v>0</v>
      </c>
      <c r="H1073">
        <f t="shared" si="17"/>
        <v>0</v>
      </c>
    </row>
    <row r="1074" spans="1:8" x14ac:dyDescent="0.25">
      <c r="A1074" s="3" t="s">
        <v>83</v>
      </c>
      <c r="B1074" s="2">
        <v>40566.32708333333</v>
      </c>
      <c r="C1074" s="3" t="s">
        <v>33</v>
      </c>
      <c r="D1074" s="3" t="s">
        <v>135</v>
      </c>
      <c r="E1074" s="3">
        <v>0</v>
      </c>
      <c r="F1074" s="3" t="s">
        <v>84</v>
      </c>
      <c r="G1074">
        <f>IF(COUNTIFS((WeatherIncidents!$B$3:'WeatherIncidents'!$B$26),"&lt;="&amp;B1074,WeatherIncidents!$C$3:'WeatherIncidents'!$C$26,"&gt;="&amp;B1074)&gt;0,1,0)</f>
        <v>1</v>
      </c>
      <c r="H1074">
        <f t="shared" si="17"/>
        <v>0</v>
      </c>
    </row>
    <row r="1075" spans="1:8" x14ac:dyDescent="0.25">
      <c r="A1075" s="3" t="s">
        <v>83</v>
      </c>
      <c r="B1075" s="2">
        <v>40576.549305555556</v>
      </c>
      <c r="C1075" s="3" t="s">
        <v>33</v>
      </c>
      <c r="D1075" s="3" t="s">
        <v>37</v>
      </c>
      <c r="E1075" s="3">
        <v>0</v>
      </c>
      <c r="F1075" s="3" t="s">
        <v>84</v>
      </c>
      <c r="G1075">
        <f>IF(COUNTIFS((WeatherIncidents!$B$3:'WeatherIncidents'!$B$26),"&lt;="&amp;B1075,WeatherIncidents!$C$3:'WeatherIncidents'!$C$26,"&gt;="&amp;B1075)&gt;0,1,0)</f>
        <v>1</v>
      </c>
      <c r="H1075">
        <f t="shared" si="17"/>
        <v>0</v>
      </c>
    </row>
    <row r="1076" spans="1:8" x14ac:dyDescent="0.25">
      <c r="A1076" s="3" t="s">
        <v>83</v>
      </c>
      <c r="B1076" s="2">
        <v>40630.377083333333</v>
      </c>
      <c r="C1076" s="3" t="s">
        <v>15</v>
      </c>
      <c r="D1076" s="3" t="s">
        <v>15</v>
      </c>
      <c r="E1076" s="3">
        <v>0</v>
      </c>
      <c r="F1076" s="3" t="s">
        <v>84</v>
      </c>
      <c r="G1076">
        <f>IF(COUNTIFS((WeatherIncidents!$B$3:'WeatherIncidents'!$B$26),"&lt;="&amp;B1076,WeatherIncidents!$C$3:'WeatherIncidents'!$C$26,"&gt;="&amp;B1076)&gt;0,1,0)</f>
        <v>0</v>
      </c>
      <c r="H1076">
        <f t="shared" si="17"/>
        <v>0</v>
      </c>
    </row>
    <row r="1077" spans="1:8" x14ac:dyDescent="0.25">
      <c r="A1077" s="3" t="s">
        <v>83</v>
      </c>
      <c r="B1077" s="2">
        <v>40969.392361111109</v>
      </c>
      <c r="C1077" s="3" t="s">
        <v>7</v>
      </c>
      <c r="D1077" s="3" t="s">
        <v>16</v>
      </c>
      <c r="E1077" s="3">
        <v>0</v>
      </c>
      <c r="F1077" s="3" t="s">
        <v>84</v>
      </c>
      <c r="G1077">
        <f>IF(COUNTIFS((WeatherIncidents!$B$3:'WeatherIncidents'!$B$26),"&lt;="&amp;B1077,WeatherIncidents!$C$3:'WeatherIncidents'!$C$26,"&gt;="&amp;B1077)&gt;0,1,0)</f>
        <v>0</v>
      </c>
      <c r="H1077">
        <f t="shared" si="17"/>
        <v>0</v>
      </c>
    </row>
    <row r="1078" spans="1:8" x14ac:dyDescent="0.25">
      <c r="A1078" s="3" t="s">
        <v>83</v>
      </c>
      <c r="B1078" s="2">
        <v>40970.374305555553</v>
      </c>
      <c r="C1078" s="3" t="s">
        <v>15</v>
      </c>
      <c r="D1078" s="3" t="s">
        <v>15</v>
      </c>
      <c r="E1078" s="3">
        <v>0</v>
      </c>
      <c r="F1078" s="3" t="s">
        <v>84</v>
      </c>
      <c r="G1078">
        <f>IF(COUNTIFS((WeatherIncidents!$B$3:'WeatherIncidents'!$B$26),"&lt;="&amp;B1078,WeatherIncidents!$C$3:'WeatherIncidents'!$C$26,"&gt;="&amp;B1078)&gt;0,1,0)</f>
        <v>0</v>
      </c>
      <c r="H1078">
        <f t="shared" si="17"/>
        <v>0</v>
      </c>
    </row>
    <row r="1079" spans="1:8" x14ac:dyDescent="0.25">
      <c r="A1079" s="3" t="s">
        <v>83</v>
      </c>
      <c r="B1079" s="2">
        <v>40986.48541666667</v>
      </c>
      <c r="C1079" s="3" t="s">
        <v>33</v>
      </c>
      <c r="D1079" s="3" t="s">
        <v>135</v>
      </c>
      <c r="E1079" s="3">
        <v>0</v>
      </c>
      <c r="F1079" s="3" t="s">
        <v>84</v>
      </c>
      <c r="G1079">
        <f>IF(COUNTIFS((WeatherIncidents!$B$3:'WeatherIncidents'!$B$26),"&lt;="&amp;B1079,WeatherIncidents!$C$3:'WeatherIncidents'!$C$26,"&gt;="&amp;B1079)&gt;0,1,0)</f>
        <v>0</v>
      </c>
      <c r="H1079">
        <f t="shared" si="17"/>
        <v>0</v>
      </c>
    </row>
    <row r="1080" spans="1:8" x14ac:dyDescent="0.25">
      <c r="A1080" s="3" t="s">
        <v>83</v>
      </c>
      <c r="B1080" s="2">
        <v>40986.513888888891</v>
      </c>
      <c r="C1080" s="3" t="s">
        <v>33</v>
      </c>
      <c r="D1080" s="3" t="s">
        <v>135</v>
      </c>
      <c r="E1080" s="3">
        <v>0</v>
      </c>
      <c r="F1080" s="3" t="s">
        <v>84</v>
      </c>
      <c r="G1080">
        <f>IF(COUNTIFS((WeatherIncidents!$B$3:'WeatherIncidents'!$B$26),"&lt;="&amp;B1080,WeatherIncidents!$C$3:'WeatherIncidents'!$C$26,"&gt;="&amp;B1080)&gt;0,1,0)</f>
        <v>0</v>
      </c>
      <c r="H1080">
        <f t="shared" si="17"/>
        <v>0</v>
      </c>
    </row>
    <row r="1081" spans="1:8" x14ac:dyDescent="0.25">
      <c r="A1081" s="3" t="s">
        <v>83</v>
      </c>
      <c r="B1081" s="2">
        <v>41166.359722222223</v>
      </c>
      <c r="C1081" s="3" t="s">
        <v>33</v>
      </c>
      <c r="D1081" s="3" t="s">
        <v>37</v>
      </c>
      <c r="E1081" s="3">
        <v>0</v>
      </c>
      <c r="F1081" s="3" t="s">
        <v>84</v>
      </c>
      <c r="G1081">
        <f>IF(COUNTIFS((WeatherIncidents!$B$3:'WeatherIncidents'!$B$26),"&lt;="&amp;B1081,WeatherIncidents!$C$3:'WeatherIncidents'!$C$26,"&gt;="&amp;B1081)&gt;0,1,0)</f>
        <v>0</v>
      </c>
      <c r="H1081">
        <f t="shared" si="17"/>
        <v>0</v>
      </c>
    </row>
    <row r="1082" spans="1:8" x14ac:dyDescent="0.25">
      <c r="A1082" s="3" t="s">
        <v>83</v>
      </c>
      <c r="B1082" s="2">
        <v>41166.467361111114</v>
      </c>
      <c r="C1082" s="3" t="s">
        <v>7</v>
      </c>
      <c r="D1082" s="3" t="s">
        <v>82</v>
      </c>
      <c r="E1082" s="3">
        <v>0</v>
      </c>
      <c r="F1082" s="3" t="s">
        <v>84</v>
      </c>
      <c r="G1082">
        <f>IF(COUNTIFS((WeatherIncidents!$B$3:'WeatherIncidents'!$B$26),"&lt;="&amp;B1082,WeatherIncidents!$C$3:'WeatherIncidents'!$C$26,"&gt;="&amp;B1082)&gt;0,1,0)</f>
        <v>0</v>
      </c>
      <c r="H1082">
        <f t="shared" si="17"/>
        <v>0</v>
      </c>
    </row>
    <row r="1083" spans="1:8" x14ac:dyDescent="0.25">
      <c r="A1083" s="3" t="s">
        <v>83</v>
      </c>
      <c r="B1083" s="2">
        <v>41313.285416666666</v>
      </c>
      <c r="C1083" s="3" t="s">
        <v>10</v>
      </c>
      <c r="D1083" s="3" t="s">
        <v>118</v>
      </c>
      <c r="E1083" s="3">
        <v>0</v>
      </c>
      <c r="F1083" s="3" t="s">
        <v>84</v>
      </c>
      <c r="G1083">
        <f>IF(COUNTIFS((WeatherIncidents!$B$3:'WeatherIncidents'!$B$26),"&lt;="&amp;B1083,WeatherIncidents!$C$3:'WeatherIncidents'!$C$26,"&gt;="&amp;B1083)&gt;0,1,0)</f>
        <v>0</v>
      </c>
      <c r="H1083">
        <f t="shared" si="17"/>
        <v>0</v>
      </c>
    </row>
    <row r="1084" spans="1:8" x14ac:dyDescent="0.25">
      <c r="A1084" s="3" t="s">
        <v>83</v>
      </c>
      <c r="B1084" s="2">
        <v>41443.347916666666</v>
      </c>
      <c r="C1084" s="3" t="s">
        <v>7</v>
      </c>
      <c r="D1084" s="3" t="s">
        <v>16</v>
      </c>
      <c r="E1084" s="3">
        <v>0</v>
      </c>
      <c r="F1084" s="3" t="s">
        <v>84</v>
      </c>
      <c r="G1084">
        <f>IF(COUNTIFS((WeatherIncidents!$B$3:'WeatherIncidents'!$B$26),"&lt;="&amp;B1084,WeatherIncidents!$C$3:'WeatherIncidents'!$C$26,"&gt;="&amp;B1084)&gt;0,1,0)</f>
        <v>0</v>
      </c>
      <c r="H1084">
        <f t="shared" si="17"/>
        <v>0</v>
      </c>
    </row>
    <row r="1085" spans="1:8" x14ac:dyDescent="0.25">
      <c r="A1085" s="3" t="s">
        <v>83</v>
      </c>
      <c r="B1085" s="2">
        <v>41551.054166666669</v>
      </c>
      <c r="C1085" s="3" t="s">
        <v>15</v>
      </c>
      <c r="D1085" s="3" t="s">
        <v>15</v>
      </c>
      <c r="E1085" s="3">
        <v>0</v>
      </c>
      <c r="F1085" s="3" t="s">
        <v>84</v>
      </c>
      <c r="G1085">
        <f>IF(COUNTIFS((WeatherIncidents!$B$3:'WeatherIncidents'!$B$26),"&lt;="&amp;B1085,WeatherIncidents!$C$3:'WeatherIncidents'!$C$26,"&gt;="&amp;B1085)&gt;0,1,0)</f>
        <v>0</v>
      </c>
      <c r="H1085">
        <f t="shared" si="17"/>
        <v>0</v>
      </c>
    </row>
    <row r="1086" spans="1:8" x14ac:dyDescent="0.25">
      <c r="A1086" s="3" t="s">
        <v>83</v>
      </c>
      <c r="B1086" s="2">
        <v>41551.29583333333</v>
      </c>
      <c r="C1086" s="3" t="s">
        <v>15</v>
      </c>
      <c r="D1086" s="3" t="s">
        <v>15</v>
      </c>
      <c r="E1086" s="3">
        <v>0</v>
      </c>
      <c r="F1086" s="3" t="s">
        <v>84</v>
      </c>
      <c r="G1086">
        <f>IF(COUNTIFS((WeatherIncidents!$B$3:'WeatherIncidents'!$B$26),"&lt;="&amp;B1086,WeatherIncidents!$C$3:'WeatherIncidents'!$C$26,"&gt;="&amp;B1086)&gt;0,1,0)</f>
        <v>0</v>
      </c>
      <c r="H1086">
        <f t="shared" si="17"/>
        <v>0</v>
      </c>
    </row>
    <row r="1087" spans="1:8" x14ac:dyDescent="0.25">
      <c r="A1087" s="3" t="s">
        <v>83</v>
      </c>
      <c r="B1087" s="2">
        <v>41626.444444444445</v>
      </c>
      <c r="C1087" s="3" t="s">
        <v>15</v>
      </c>
      <c r="D1087" s="3" t="s">
        <v>15</v>
      </c>
      <c r="E1087" s="3">
        <v>0</v>
      </c>
      <c r="F1087" s="3" t="s">
        <v>84</v>
      </c>
      <c r="G1087">
        <f>IF(COUNTIFS((WeatherIncidents!$B$3:'WeatherIncidents'!$B$26),"&lt;="&amp;B1087,WeatherIncidents!$C$3:'WeatherIncidents'!$C$26,"&gt;="&amp;B1087)&gt;0,1,0)</f>
        <v>0</v>
      </c>
      <c r="H1087">
        <f t="shared" si="17"/>
        <v>0</v>
      </c>
    </row>
    <row r="1088" spans="1:8" x14ac:dyDescent="0.25">
      <c r="A1088" s="3" t="s">
        <v>83</v>
      </c>
      <c r="B1088" s="2">
        <v>41676.8125</v>
      </c>
      <c r="C1088" s="3" t="s">
        <v>7</v>
      </c>
      <c r="D1088" s="3" t="s">
        <v>81</v>
      </c>
      <c r="E1088" s="3">
        <v>0</v>
      </c>
      <c r="F1088" s="3" t="s">
        <v>84</v>
      </c>
      <c r="G1088">
        <f>IF(COUNTIFS((WeatherIncidents!$B$3:'WeatherIncidents'!$B$26),"&lt;="&amp;B1088,WeatherIncidents!$C$3:'WeatherIncidents'!$C$26,"&gt;="&amp;B1088)&gt;0,1,0)</f>
        <v>0</v>
      </c>
      <c r="H1088">
        <f t="shared" si="17"/>
        <v>0</v>
      </c>
    </row>
    <row r="1089" spans="1:8" x14ac:dyDescent="0.25">
      <c r="A1089" s="3" t="s">
        <v>83</v>
      </c>
      <c r="B1089" s="2">
        <v>41698.769444444442</v>
      </c>
      <c r="C1089" s="3" t="s">
        <v>33</v>
      </c>
      <c r="D1089" s="3" t="s">
        <v>135</v>
      </c>
      <c r="E1089" s="3">
        <v>0</v>
      </c>
      <c r="F1089" s="3" t="s">
        <v>84</v>
      </c>
      <c r="G1089">
        <f>IF(COUNTIFS((WeatherIncidents!$B$3:'WeatherIncidents'!$B$26),"&lt;="&amp;B1089,WeatherIncidents!$C$3:'WeatherIncidents'!$C$26,"&gt;="&amp;B1089)&gt;0,1,0)</f>
        <v>0</v>
      </c>
      <c r="H1089">
        <f t="shared" si="17"/>
        <v>0</v>
      </c>
    </row>
    <row r="1090" spans="1:8" x14ac:dyDescent="0.25">
      <c r="A1090" s="3" t="s">
        <v>83</v>
      </c>
      <c r="B1090" s="2">
        <v>41759.554166666669</v>
      </c>
      <c r="C1090" s="3" t="s">
        <v>33</v>
      </c>
      <c r="D1090" s="3" t="s">
        <v>135</v>
      </c>
      <c r="E1090" s="3">
        <v>0</v>
      </c>
      <c r="F1090" s="3" t="s">
        <v>84</v>
      </c>
      <c r="G1090">
        <f>IF(COUNTIFS((WeatherIncidents!$B$3:'WeatherIncidents'!$B$26),"&lt;="&amp;B1090,WeatherIncidents!$C$3:'WeatherIncidents'!$C$26,"&gt;="&amp;B1090)&gt;0,1,0)</f>
        <v>1</v>
      </c>
      <c r="H1090">
        <f t="shared" si="17"/>
        <v>0</v>
      </c>
    </row>
    <row r="1091" spans="1:8" x14ac:dyDescent="0.25">
      <c r="A1091" s="3" t="s">
        <v>83</v>
      </c>
      <c r="B1091" s="2">
        <v>42029.422222222223</v>
      </c>
      <c r="C1091" s="3" t="s">
        <v>15</v>
      </c>
      <c r="D1091" s="3" t="s">
        <v>15</v>
      </c>
      <c r="E1091" s="3">
        <v>0</v>
      </c>
      <c r="F1091" s="3" t="s">
        <v>84</v>
      </c>
      <c r="G1091">
        <f>IF(COUNTIFS((WeatherIncidents!$B$3:'WeatherIncidents'!$B$26),"&lt;="&amp;B1091,WeatherIncidents!$C$3:'WeatherIncidents'!$C$26,"&gt;="&amp;B1091)&gt;0,1,0)</f>
        <v>1</v>
      </c>
      <c r="H1091">
        <f t="shared" ref="H1091:H1154" si="18">IF(ABS(B1091-B1090)&lt;0.015,1,0)</f>
        <v>0</v>
      </c>
    </row>
    <row r="1092" spans="1:8" x14ac:dyDescent="0.25">
      <c r="A1092" s="3" t="s">
        <v>141</v>
      </c>
      <c r="B1092" s="2">
        <v>38546.576388888891</v>
      </c>
      <c r="C1092" s="3" t="s">
        <v>7</v>
      </c>
      <c r="D1092" s="3" t="s">
        <v>81</v>
      </c>
      <c r="E1092" s="3">
        <v>1</v>
      </c>
      <c r="F1092" s="3" t="s">
        <v>84</v>
      </c>
      <c r="G1092">
        <f>IF(COUNTIFS((WeatherIncidents!$B$3:'WeatherIncidents'!$B$26),"&lt;="&amp;B1092,WeatherIncidents!$C$3:'WeatherIncidents'!$C$26,"&gt;="&amp;B1092)&gt;0,1,0)</f>
        <v>0</v>
      </c>
      <c r="H1092">
        <f t="shared" si="18"/>
        <v>0</v>
      </c>
    </row>
    <row r="1093" spans="1:8" x14ac:dyDescent="0.25">
      <c r="A1093" s="3" t="s">
        <v>141</v>
      </c>
      <c r="B1093" s="2">
        <v>38741.936111111114</v>
      </c>
      <c r="C1093" s="3" t="s">
        <v>7</v>
      </c>
      <c r="D1093" s="3" t="s">
        <v>81</v>
      </c>
      <c r="E1093" s="3">
        <v>0</v>
      </c>
      <c r="F1093" s="3" t="s">
        <v>84</v>
      </c>
      <c r="G1093">
        <f>IF(COUNTIFS((WeatherIncidents!$B$3:'WeatherIncidents'!$B$26),"&lt;="&amp;B1093,WeatherIncidents!$C$3:'WeatherIncidents'!$C$26,"&gt;="&amp;B1093)&gt;0,1,0)</f>
        <v>0</v>
      </c>
      <c r="H1093">
        <f t="shared" si="18"/>
        <v>0</v>
      </c>
    </row>
    <row r="1094" spans="1:8" x14ac:dyDescent="0.25">
      <c r="A1094" s="3" t="s">
        <v>141</v>
      </c>
      <c r="B1094" s="2">
        <v>39194.647916666669</v>
      </c>
      <c r="C1094" s="3" t="s">
        <v>15</v>
      </c>
      <c r="D1094" s="3" t="s">
        <v>15</v>
      </c>
      <c r="E1094" s="3">
        <v>0</v>
      </c>
      <c r="F1094" s="3" t="s">
        <v>84</v>
      </c>
      <c r="G1094">
        <f>IF(COUNTIFS((WeatherIncidents!$B$3:'WeatherIncidents'!$B$26),"&lt;="&amp;B1094,WeatherIncidents!$C$3:'WeatherIncidents'!$C$26,"&gt;="&amp;B1094)&gt;0,1,0)</f>
        <v>0</v>
      </c>
      <c r="H1094">
        <f t="shared" si="18"/>
        <v>0</v>
      </c>
    </row>
    <row r="1095" spans="1:8" x14ac:dyDescent="0.25">
      <c r="A1095" s="3" t="s">
        <v>141</v>
      </c>
      <c r="B1095" s="2">
        <v>39229.791666666664</v>
      </c>
      <c r="C1095" s="3" t="s">
        <v>15</v>
      </c>
      <c r="D1095" s="3" t="s">
        <v>15</v>
      </c>
      <c r="E1095" s="3">
        <v>0</v>
      </c>
      <c r="F1095" s="3" t="s">
        <v>84</v>
      </c>
      <c r="G1095">
        <f>IF(COUNTIFS((WeatherIncidents!$B$3:'WeatherIncidents'!$B$26),"&lt;="&amp;B1095,WeatherIncidents!$C$3:'WeatherIncidents'!$C$26,"&gt;="&amp;B1095)&gt;0,1,0)</f>
        <v>0</v>
      </c>
      <c r="H1095">
        <f t="shared" si="18"/>
        <v>0</v>
      </c>
    </row>
    <row r="1096" spans="1:8" x14ac:dyDescent="0.25">
      <c r="A1096" s="3" t="s">
        <v>141</v>
      </c>
      <c r="B1096" s="2">
        <v>39941.181250000001</v>
      </c>
      <c r="C1096" s="3" t="s">
        <v>15</v>
      </c>
      <c r="D1096" s="3" t="s">
        <v>15</v>
      </c>
      <c r="E1096" s="3">
        <v>0</v>
      </c>
      <c r="F1096" s="3" t="s">
        <v>84</v>
      </c>
      <c r="G1096">
        <f>IF(COUNTIFS((WeatherIncidents!$B$3:'WeatherIncidents'!$B$26),"&lt;="&amp;B1096,WeatherIncidents!$C$3:'WeatherIncidents'!$C$26,"&gt;="&amp;B1096)&gt;0,1,0)</f>
        <v>0</v>
      </c>
      <c r="H1096">
        <f t="shared" si="18"/>
        <v>0</v>
      </c>
    </row>
    <row r="1097" spans="1:8" x14ac:dyDescent="0.25">
      <c r="A1097" s="3" t="s">
        <v>141</v>
      </c>
      <c r="B1097" s="2">
        <v>41576.438888888886</v>
      </c>
      <c r="C1097" s="3" t="s">
        <v>7</v>
      </c>
      <c r="D1097" s="3" t="s">
        <v>136</v>
      </c>
      <c r="E1097" s="3">
        <v>0</v>
      </c>
      <c r="F1097" s="3" t="s">
        <v>84</v>
      </c>
      <c r="G1097">
        <f>IF(COUNTIFS((WeatherIncidents!$B$3:'WeatherIncidents'!$B$26),"&lt;="&amp;B1097,WeatherIncidents!$C$3:'WeatherIncidents'!$C$26,"&gt;="&amp;B1097)&gt;0,1,0)</f>
        <v>0</v>
      </c>
      <c r="H1097">
        <f t="shared" si="18"/>
        <v>0</v>
      </c>
    </row>
    <row r="1098" spans="1:8" x14ac:dyDescent="0.25">
      <c r="A1098" s="3" t="s">
        <v>88</v>
      </c>
      <c r="B1098" s="2">
        <v>38381.642361111109</v>
      </c>
      <c r="C1098" s="3" t="s">
        <v>15</v>
      </c>
      <c r="D1098" s="3" t="s">
        <v>15</v>
      </c>
      <c r="E1098" s="3">
        <v>0</v>
      </c>
      <c r="F1098" s="3" t="s">
        <v>84</v>
      </c>
      <c r="G1098">
        <f>IF(COUNTIFS((WeatherIncidents!$B$3:'WeatherIncidents'!$B$26),"&lt;="&amp;B1098,WeatherIncidents!$C$3:'WeatherIncidents'!$C$26,"&gt;="&amp;B1098)&gt;0,1,0)</f>
        <v>0</v>
      </c>
      <c r="H1098">
        <f t="shared" si="18"/>
        <v>0</v>
      </c>
    </row>
    <row r="1099" spans="1:8" x14ac:dyDescent="0.25">
      <c r="A1099" s="3" t="s">
        <v>88</v>
      </c>
      <c r="B1099" s="2">
        <v>38921.707638888889</v>
      </c>
      <c r="C1099" s="3" t="s">
        <v>33</v>
      </c>
      <c r="D1099" s="3" t="s">
        <v>135</v>
      </c>
      <c r="E1099" s="3">
        <v>0</v>
      </c>
      <c r="F1099" s="3" t="s">
        <v>84</v>
      </c>
      <c r="G1099">
        <f>IF(COUNTIFS((WeatherIncidents!$B$3:'WeatherIncidents'!$B$26),"&lt;="&amp;B1099,WeatherIncidents!$C$3:'WeatherIncidents'!$C$26,"&gt;="&amp;B1099)&gt;0,1,0)</f>
        <v>0</v>
      </c>
      <c r="H1099">
        <f t="shared" si="18"/>
        <v>0</v>
      </c>
    </row>
    <row r="1100" spans="1:8" x14ac:dyDescent="0.25">
      <c r="A1100" s="3" t="s">
        <v>88</v>
      </c>
      <c r="B1100" s="2">
        <v>39394.164583333331</v>
      </c>
      <c r="C1100" s="3" t="s">
        <v>15</v>
      </c>
      <c r="D1100" s="3" t="s">
        <v>15</v>
      </c>
      <c r="E1100" s="3">
        <v>0</v>
      </c>
      <c r="F1100" s="3" t="s">
        <v>84</v>
      </c>
      <c r="G1100">
        <f>IF(COUNTIFS((WeatherIncidents!$B$3:'WeatherIncidents'!$B$26),"&lt;="&amp;B1100,WeatherIncidents!$C$3:'WeatherIncidents'!$C$26,"&gt;="&amp;B1100)&gt;0,1,0)</f>
        <v>0</v>
      </c>
      <c r="H1100">
        <f t="shared" si="18"/>
        <v>0</v>
      </c>
    </row>
    <row r="1101" spans="1:8" x14ac:dyDescent="0.25">
      <c r="A1101" s="3" t="s">
        <v>88</v>
      </c>
      <c r="B1101" s="2">
        <v>39507.522222222222</v>
      </c>
      <c r="C1101" s="3" t="s">
        <v>15</v>
      </c>
      <c r="D1101" s="3" t="s">
        <v>15</v>
      </c>
      <c r="E1101" s="3">
        <v>0</v>
      </c>
      <c r="F1101" s="3" t="s">
        <v>84</v>
      </c>
      <c r="G1101">
        <f>IF(COUNTIFS((WeatherIncidents!$B$3:'WeatherIncidents'!$B$26),"&lt;="&amp;B1101,WeatherIncidents!$C$3:'WeatherIncidents'!$C$26,"&gt;="&amp;B1101)&gt;0,1,0)</f>
        <v>0</v>
      </c>
      <c r="H1101">
        <f t="shared" si="18"/>
        <v>0</v>
      </c>
    </row>
    <row r="1102" spans="1:8" x14ac:dyDescent="0.25">
      <c r="A1102" s="3" t="s">
        <v>88</v>
      </c>
      <c r="B1102" s="2">
        <v>39537.029166666667</v>
      </c>
      <c r="C1102" s="3" t="s">
        <v>7</v>
      </c>
      <c r="D1102" s="3" t="s">
        <v>19</v>
      </c>
      <c r="E1102" s="3">
        <v>0</v>
      </c>
      <c r="F1102" s="3" t="s">
        <v>84</v>
      </c>
      <c r="G1102">
        <f>IF(COUNTIFS((WeatherIncidents!$B$3:'WeatherIncidents'!$B$26),"&lt;="&amp;B1102,WeatherIncidents!$C$3:'WeatherIncidents'!$C$26,"&gt;="&amp;B1102)&gt;0,1,0)</f>
        <v>0</v>
      </c>
      <c r="H1102">
        <f t="shared" si="18"/>
        <v>0</v>
      </c>
    </row>
    <row r="1103" spans="1:8" x14ac:dyDescent="0.25">
      <c r="A1103" s="3" t="s">
        <v>88</v>
      </c>
      <c r="B1103" s="2">
        <v>40409.441666666666</v>
      </c>
      <c r="C1103" s="3" t="s">
        <v>15</v>
      </c>
      <c r="D1103" s="3" t="s">
        <v>15</v>
      </c>
      <c r="E1103" s="3">
        <v>0</v>
      </c>
      <c r="F1103" s="3" t="s">
        <v>84</v>
      </c>
      <c r="G1103">
        <f>IF(COUNTIFS((WeatherIncidents!$B$3:'WeatherIncidents'!$B$26),"&lt;="&amp;B1103,WeatherIncidents!$C$3:'WeatherIncidents'!$C$26,"&gt;="&amp;B1103)&gt;0,1,0)</f>
        <v>0</v>
      </c>
      <c r="H1103">
        <f t="shared" si="18"/>
        <v>0</v>
      </c>
    </row>
    <row r="1104" spans="1:8" x14ac:dyDescent="0.25">
      <c r="A1104" s="3" t="s">
        <v>88</v>
      </c>
      <c r="B1104" s="2">
        <v>40437.745833333334</v>
      </c>
      <c r="C1104" s="3" t="s">
        <v>15</v>
      </c>
      <c r="D1104" s="3" t="s">
        <v>15</v>
      </c>
      <c r="E1104" s="3">
        <v>0</v>
      </c>
      <c r="F1104" s="3" t="s">
        <v>84</v>
      </c>
      <c r="G1104">
        <f>IF(COUNTIFS((WeatherIncidents!$B$3:'WeatherIncidents'!$B$26),"&lt;="&amp;B1104,WeatherIncidents!$C$3:'WeatherIncidents'!$C$26,"&gt;="&amp;B1104)&gt;0,1,0)</f>
        <v>0</v>
      </c>
      <c r="H1104">
        <f t="shared" si="18"/>
        <v>0</v>
      </c>
    </row>
    <row r="1105" spans="1:8" x14ac:dyDescent="0.25">
      <c r="A1105" s="3" t="s">
        <v>88</v>
      </c>
      <c r="B1105" s="2">
        <v>40447.586805555555</v>
      </c>
      <c r="C1105" s="3" t="s">
        <v>33</v>
      </c>
      <c r="D1105" s="3" t="s">
        <v>135</v>
      </c>
      <c r="E1105" s="3">
        <v>0</v>
      </c>
      <c r="F1105" s="3" t="s">
        <v>84</v>
      </c>
      <c r="G1105">
        <f>IF(COUNTIFS((WeatherIncidents!$B$3:'WeatherIncidents'!$B$26),"&lt;="&amp;B1105,WeatherIncidents!$C$3:'WeatherIncidents'!$C$26,"&gt;="&amp;B1105)&gt;0,1,0)</f>
        <v>0</v>
      </c>
      <c r="H1105">
        <f t="shared" si="18"/>
        <v>0</v>
      </c>
    </row>
    <row r="1106" spans="1:8" x14ac:dyDescent="0.25">
      <c r="A1106" s="3" t="s">
        <v>88</v>
      </c>
      <c r="B1106" s="2">
        <v>40451.563888888886</v>
      </c>
      <c r="C1106" s="3" t="s">
        <v>33</v>
      </c>
      <c r="D1106" s="3" t="s">
        <v>135</v>
      </c>
      <c r="E1106" s="3">
        <v>0</v>
      </c>
      <c r="F1106" s="3" t="s">
        <v>84</v>
      </c>
      <c r="G1106">
        <f>IF(COUNTIFS((WeatherIncidents!$B$3:'WeatherIncidents'!$B$26),"&lt;="&amp;B1106,WeatherIncidents!$C$3:'WeatherIncidents'!$C$26,"&gt;="&amp;B1106)&gt;0,1,0)</f>
        <v>0</v>
      </c>
      <c r="H1106">
        <f t="shared" si="18"/>
        <v>0</v>
      </c>
    </row>
    <row r="1107" spans="1:8" x14ac:dyDescent="0.25">
      <c r="A1107" s="3" t="s">
        <v>88</v>
      </c>
      <c r="B1107" s="2">
        <v>40893.388888888891</v>
      </c>
      <c r="C1107" s="3" t="s">
        <v>7</v>
      </c>
      <c r="D1107" s="3" t="s">
        <v>136</v>
      </c>
      <c r="E1107" s="3">
        <v>0</v>
      </c>
      <c r="F1107" s="3" t="s">
        <v>84</v>
      </c>
      <c r="G1107">
        <f>IF(COUNTIFS((WeatherIncidents!$B$3:'WeatherIncidents'!$B$26),"&lt;="&amp;B1107,WeatherIncidents!$C$3:'WeatherIncidents'!$C$26,"&gt;="&amp;B1107)&gt;0,1,0)</f>
        <v>0</v>
      </c>
      <c r="H1107">
        <f t="shared" si="18"/>
        <v>0</v>
      </c>
    </row>
    <row r="1108" spans="1:8" x14ac:dyDescent="0.25">
      <c r="A1108" s="3" t="s">
        <v>88</v>
      </c>
      <c r="B1108" s="2">
        <v>40931.62777777778</v>
      </c>
      <c r="C1108" s="3" t="s">
        <v>15</v>
      </c>
      <c r="D1108" s="3" t="s">
        <v>15</v>
      </c>
      <c r="E1108" s="3">
        <v>0</v>
      </c>
      <c r="F1108" s="3" t="s">
        <v>84</v>
      </c>
      <c r="G1108">
        <f>IF(COUNTIFS((WeatherIncidents!$B$3:'WeatherIncidents'!$B$26),"&lt;="&amp;B1108,WeatherIncidents!$C$3:'WeatherIncidents'!$C$26,"&gt;="&amp;B1108)&gt;0,1,0)</f>
        <v>0</v>
      </c>
      <c r="H1108">
        <f t="shared" si="18"/>
        <v>0</v>
      </c>
    </row>
    <row r="1109" spans="1:8" x14ac:dyDescent="0.25">
      <c r="A1109" s="3" t="s">
        <v>88</v>
      </c>
      <c r="B1109" s="2">
        <v>41353.840277777781</v>
      </c>
      <c r="C1109" s="3" t="s">
        <v>15</v>
      </c>
      <c r="D1109" s="3" t="s">
        <v>15</v>
      </c>
      <c r="E1109" s="3">
        <v>0</v>
      </c>
      <c r="F1109" s="3" t="s">
        <v>84</v>
      </c>
      <c r="G1109">
        <f>IF(COUNTIFS((WeatherIncidents!$B$3:'WeatherIncidents'!$B$26),"&lt;="&amp;B1109,WeatherIncidents!$C$3:'WeatherIncidents'!$C$26,"&gt;="&amp;B1109)&gt;0,1,0)</f>
        <v>0</v>
      </c>
      <c r="H1109">
        <f t="shared" si="18"/>
        <v>0</v>
      </c>
    </row>
    <row r="1110" spans="1:8" x14ac:dyDescent="0.25">
      <c r="A1110" s="3" t="s">
        <v>88</v>
      </c>
      <c r="B1110" s="2">
        <v>41369.022222222222</v>
      </c>
      <c r="C1110" s="3" t="s">
        <v>7</v>
      </c>
      <c r="D1110" s="3" t="s">
        <v>16</v>
      </c>
      <c r="E1110" s="3">
        <v>0</v>
      </c>
      <c r="F1110" s="3" t="s">
        <v>84</v>
      </c>
      <c r="G1110">
        <f>IF(COUNTIFS((WeatherIncidents!$B$3:'WeatherIncidents'!$B$26),"&lt;="&amp;B1110,WeatherIncidents!$C$3:'WeatherIncidents'!$C$26,"&gt;="&amp;B1110)&gt;0,1,0)</f>
        <v>0</v>
      </c>
      <c r="H1110">
        <f t="shared" si="18"/>
        <v>0</v>
      </c>
    </row>
    <row r="1111" spans="1:8" x14ac:dyDescent="0.25">
      <c r="A1111" s="3" t="s">
        <v>88</v>
      </c>
      <c r="B1111" s="2">
        <v>41654.286805555559</v>
      </c>
      <c r="C1111" s="3" t="s">
        <v>15</v>
      </c>
      <c r="D1111" s="3" t="s">
        <v>15</v>
      </c>
      <c r="E1111" s="3">
        <v>0</v>
      </c>
      <c r="F1111" s="3" t="s">
        <v>84</v>
      </c>
      <c r="G1111">
        <f>IF(COUNTIFS((WeatherIncidents!$B$3:'WeatherIncidents'!$B$26),"&lt;="&amp;B1111,WeatherIncidents!$C$3:'WeatherIncidents'!$C$26,"&gt;="&amp;B1111)&gt;0,1,0)</f>
        <v>0</v>
      </c>
      <c r="H1111">
        <f t="shared" si="18"/>
        <v>0</v>
      </c>
    </row>
    <row r="1112" spans="1:8" x14ac:dyDescent="0.25">
      <c r="A1112" s="3" t="s">
        <v>88</v>
      </c>
      <c r="B1112" s="2">
        <v>41794.663194444445</v>
      </c>
      <c r="C1112" s="3" t="s">
        <v>7</v>
      </c>
      <c r="D1112" s="3" t="s">
        <v>41</v>
      </c>
      <c r="E1112" s="3">
        <v>0</v>
      </c>
      <c r="F1112" s="3" t="s">
        <v>84</v>
      </c>
      <c r="G1112">
        <f>IF(COUNTIFS((WeatherIncidents!$B$3:'WeatherIncidents'!$B$26),"&lt;="&amp;B1112,WeatherIncidents!$C$3:'WeatherIncidents'!$C$26,"&gt;="&amp;B1112)&gt;0,1,0)</f>
        <v>0</v>
      </c>
      <c r="H1112">
        <f t="shared" si="18"/>
        <v>0</v>
      </c>
    </row>
    <row r="1113" spans="1:8" x14ac:dyDescent="0.25">
      <c r="A1113" s="3" t="s">
        <v>88</v>
      </c>
      <c r="B1113" s="2">
        <v>42064.861111111109</v>
      </c>
      <c r="C1113" s="3" t="s">
        <v>15</v>
      </c>
      <c r="D1113" s="3" t="s">
        <v>15</v>
      </c>
      <c r="E1113" s="3">
        <v>0</v>
      </c>
      <c r="F1113" s="3" t="s">
        <v>84</v>
      </c>
      <c r="G1113">
        <f>IF(COUNTIFS((WeatherIncidents!$B$3:'WeatherIncidents'!$B$26),"&lt;="&amp;B1113,WeatherIncidents!$C$3:'WeatherIncidents'!$C$26,"&gt;="&amp;B1113)&gt;0,1,0)</f>
        <v>0</v>
      </c>
      <c r="H1113">
        <f t="shared" si="18"/>
        <v>0</v>
      </c>
    </row>
    <row r="1114" spans="1:8" x14ac:dyDescent="0.25">
      <c r="A1114" s="3" t="s">
        <v>89</v>
      </c>
      <c r="B1114" s="2">
        <v>39244.354861111111</v>
      </c>
      <c r="C1114" s="3" t="s">
        <v>15</v>
      </c>
      <c r="D1114" s="3" t="s">
        <v>15</v>
      </c>
      <c r="E1114" s="3">
        <v>0</v>
      </c>
      <c r="F1114" s="3" t="s">
        <v>91</v>
      </c>
      <c r="G1114">
        <f>IF(COUNTIFS((WeatherIncidents!$B$3:'WeatherIncidents'!$B$26),"&lt;="&amp;B1114,WeatherIncidents!$C$3:'WeatherIncidents'!$C$26,"&gt;="&amp;B1114)&gt;0,1,0)</f>
        <v>0</v>
      </c>
      <c r="H1114">
        <f t="shared" si="18"/>
        <v>0</v>
      </c>
    </row>
    <row r="1115" spans="1:8" x14ac:dyDescent="0.25">
      <c r="A1115" s="3" t="s">
        <v>89</v>
      </c>
      <c r="B1115" s="2">
        <v>39250.288194444445</v>
      </c>
      <c r="C1115" s="3" t="s">
        <v>7</v>
      </c>
      <c r="D1115" s="3" t="s">
        <v>8</v>
      </c>
      <c r="E1115" s="3">
        <v>0</v>
      </c>
      <c r="F1115" s="3" t="s">
        <v>91</v>
      </c>
      <c r="G1115">
        <f>IF(COUNTIFS((WeatherIncidents!$B$3:'WeatherIncidents'!$B$26),"&lt;="&amp;B1115,WeatherIncidents!$C$3:'WeatherIncidents'!$C$26,"&gt;="&amp;B1115)&gt;0,1,0)</f>
        <v>0</v>
      </c>
      <c r="H1115">
        <f t="shared" si="18"/>
        <v>0</v>
      </c>
    </row>
    <row r="1116" spans="1:8" x14ac:dyDescent="0.25">
      <c r="A1116" s="3" t="s">
        <v>89</v>
      </c>
      <c r="B1116" s="2">
        <v>39311.942361111112</v>
      </c>
      <c r="C1116" s="3" t="s">
        <v>15</v>
      </c>
      <c r="D1116" s="3" t="s">
        <v>15</v>
      </c>
      <c r="E1116" s="3">
        <v>0</v>
      </c>
      <c r="F1116" s="3" t="s">
        <v>91</v>
      </c>
      <c r="G1116">
        <f>IF(COUNTIFS((WeatherIncidents!$B$3:'WeatherIncidents'!$B$26),"&lt;="&amp;B1116,WeatherIncidents!$C$3:'WeatherIncidents'!$C$26,"&gt;="&amp;B1116)&gt;0,1,0)</f>
        <v>0</v>
      </c>
      <c r="H1116">
        <f t="shared" si="18"/>
        <v>0</v>
      </c>
    </row>
    <row r="1117" spans="1:8" x14ac:dyDescent="0.25">
      <c r="A1117" s="3" t="s">
        <v>89</v>
      </c>
      <c r="B1117" s="2">
        <v>39409.798611111109</v>
      </c>
      <c r="C1117" s="3" t="s">
        <v>15</v>
      </c>
      <c r="D1117" s="3" t="s">
        <v>15</v>
      </c>
      <c r="E1117" s="3">
        <v>0</v>
      </c>
      <c r="F1117" s="3" t="s">
        <v>91</v>
      </c>
      <c r="G1117">
        <f>IF(COUNTIFS((WeatherIncidents!$B$3:'WeatherIncidents'!$B$26),"&lt;="&amp;B1117,WeatherIncidents!$C$3:'WeatherIncidents'!$C$26,"&gt;="&amp;B1117)&gt;0,1,0)</f>
        <v>0</v>
      </c>
      <c r="H1117">
        <f t="shared" si="18"/>
        <v>0</v>
      </c>
    </row>
    <row r="1118" spans="1:8" x14ac:dyDescent="0.25">
      <c r="A1118" s="3" t="s">
        <v>89</v>
      </c>
      <c r="B1118" s="2">
        <v>39581.326388888891</v>
      </c>
      <c r="C1118" s="3" t="s">
        <v>15</v>
      </c>
      <c r="D1118" s="3" t="s">
        <v>15</v>
      </c>
      <c r="E1118" s="3">
        <v>0</v>
      </c>
      <c r="F1118" s="3" t="s">
        <v>91</v>
      </c>
      <c r="G1118">
        <f>IF(COUNTIFS((WeatherIncidents!$B$3:'WeatherIncidents'!$B$26),"&lt;="&amp;B1118,WeatherIncidents!$C$3:'WeatherIncidents'!$C$26,"&gt;="&amp;B1118)&gt;0,1,0)</f>
        <v>0</v>
      </c>
      <c r="H1118">
        <f t="shared" si="18"/>
        <v>0</v>
      </c>
    </row>
    <row r="1119" spans="1:8" x14ac:dyDescent="0.25">
      <c r="A1119" s="3" t="s">
        <v>89</v>
      </c>
      <c r="B1119" s="2">
        <v>39674.664583333331</v>
      </c>
      <c r="C1119" s="3" t="s">
        <v>15</v>
      </c>
      <c r="D1119" s="3" t="s">
        <v>15</v>
      </c>
      <c r="E1119" s="3">
        <v>0</v>
      </c>
      <c r="F1119" s="3" t="s">
        <v>91</v>
      </c>
      <c r="G1119">
        <f>IF(COUNTIFS((WeatherIncidents!$B$3:'WeatherIncidents'!$B$26),"&lt;="&amp;B1119,WeatherIncidents!$C$3:'WeatherIncidents'!$C$26,"&gt;="&amp;B1119)&gt;0,1,0)</f>
        <v>0</v>
      </c>
      <c r="H1119">
        <f t="shared" si="18"/>
        <v>0</v>
      </c>
    </row>
    <row r="1120" spans="1:8" x14ac:dyDescent="0.25">
      <c r="A1120" s="3" t="s">
        <v>89</v>
      </c>
      <c r="B1120" s="2">
        <v>40155.35833333333</v>
      </c>
      <c r="C1120" s="3" t="s">
        <v>33</v>
      </c>
      <c r="D1120" s="3" t="s">
        <v>37</v>
      </c>
      <c r="E1120" s="3">
        <v>0</v>
      </c>
      <c r="F1120" s="3" t="s">
        <v>91</v>
      </c>
      <c r="G1120">
        <f>IF(COUNTIFS((WeatherIncidents!$B$3:'WeatherIncidents'!$B$26),"&lt;="&amp;B1120,WeatherIncidents!$C$3:'WeatherIncidents'!$C$26,"&gt;="&amp;B1120)&gt;0,1,0)</f>
        <v>0</v>
      </c>
      <c r="H1120">
        <f t="shared" si="18"/>
        <v>0</v>
      </c>
    </row>
    <row r="1121" spans="1:8" x14ac:dyDescent="0.25">
      <c r="A1121" s="3" t="s">
        <v>89</v>
      </c>
      <c r="B1121" s="2">
        <v>41057.76458333333</v>
      </c>
      <c r="C1121" s="3" t="s">
        <v>15</v>
      </c>
      <c r="D1121" s="3" t="s">
        <v>15</v>
      </c>
      <c r="E1121" s="3">
        <v>0</v>
      </c>
      <c r="F1121" s="3" t="s">
        <v>91</v>
      </c>
      <c r="G1121">
        <f>IF(COUNTIFS((WeatherIncidents!$B$3:'WeatherIncidents'!$B$26),"&lt;="&amp;B1121,WeatherIncidents!$C$3:'WeatherIncidents'!$C$26,"&gt;="&amp;B1121)&gt;0,1,0)</f>
        <v>0</v>
      </c>
      <c r="H1121">
        <f t="shared" si="18"/>
        <v>0</v>
      </c>
    </row>
    <row r="1122" spans="1:8" x14ac:dyDescent="0.25">
      <c r="A1122" s="3" t="s">
        <v>89</v>
      </c>
      <c r="B1122" s="2">
        <v>41250.85833333333</v>
      </c>
      <c r="C1122" s="3" t="s">
        <v>7</v>
      </c>
      <c r="D1122" s="3" t="s">
        <v>8</v>
      </c>
      <c r="E1122" s="3">
        <v>0</v>
      </c>
      <c r="F1122" s="3" t="s">
        <v>91</v>
      </c>
      <c r="G1122">
        <f>IF(COUNTIFS((WeatherIncidents!$B$3:'WeatherIncidents'!$B$26),"&lt;="&amp;B1122,WeatherIncidents!$C$3:'WeatherIncidents'!$C$26,"&gt;="&amp;B1122)&gt;0,1,0)</f>
        <v>0</v>
      </c>
      <c r="H1122">
        <f t="shared" si="18"/>
        <v>0</v>
      </c>
    </row>
    <row r="1123" spans="1:8" x14ac:dyDescent="0.25">
      <c r="A1123" s="3" t="s">
        <v>89</v>
      </c>
      <c r="B1123" s="2">
        <v>41406.547222222223</v>
      </c>
      <c r="C1123" s="3" t="s">
        <v>7</v>
      </c>
      <c r="D1123" s="3" t="s">
        <v>8</v>
      </c>
      <c r="E1123" s="3">
        <v>0</v>
      </c>
      <c r="F1123" s="3" t="s">
        <v>91</v>
      </c>
      <c r="G1123">
        <f>IF(COUNTIFS((WeatherIncidents!$B$3:'WeatherIncidents'!$B$26),"&lt;="&amp;B1123,WeatherIncidents!$C$3:'WeatherIncidents'!$C$26,"&gt;="&amp;B1123)&gt;0,1,0)</f>
        <v>0</v>
      </c>
      <c r="H1123">
        <f t="shared" si="18"/>
        <v>0</v>
      </c>
    </row>
    <row r="1124" spans="1:8" x14ac:dyDescent="0.25">
      <c r="A1124" s="3" t="s">
        <v>89</v>
      </c>
      <c r="B1124" s="2">
        <v>41447.32916666667</v>
      </c>
      <c r="C1124" s="3" t="s">
        <v>7</v>
      </c>
      <c r="D1124" s="3" t="s">
        <v>81</v>
      </c>
      <c r="E1124" s="3">
        <v>0</v>
      </c>
      <c r="F1124" s="3" t="s">
        <v>91</v>
      </c>
      <c r="G1124">
        <f>IF(COUNTIFS((WeatherIncidents!$B$3:'WeatherIncidents'!$B$26),"&lt;="&amp;B1124,WeatherIncidents!$C$3:'WeatherIncidents'!$C$26,"&gt;="&amp;B1124)&gt;0,1,0)</f>
        <v>0</v>
      </c>
      <c r="H1124">
        <f t="shared" si="18"/>
        <v>0</v>
      </c>
    </row>
    <row r="1125" spans="1:8" x14ac:dyDescent="0.25">
      <c r="A1125" s="3" t="s">
        <v>89</v>
      </c>
      <c r="B1125" s="2">
        <v>41447.368055555555</v>
      </c>
      <c r="C1125" s="3" t="s">
        <v>7</v>
      </c>
      <c r="D1125" s="3" t="s">
        <v>81</v>
      </c>
      <c r="E1125" s="3">
        <v>0</v>
      </c>
      <c r="F1125" s="3" t="s">
        <v>91</v>
      </c>
      <c r="G1125">
        <f>IF(COUNTIFS((WeatherIncidents!$B$3:'WeatherIncidents'!$B$26),"&lt;="&amp;B1125,WeatherIncidents!$C$3:'WeatherIncidents'!$C$26,"&gt;="&amp;B1125)&gt;0,1,0)</f>
        <v>0</v>
      </c>
      <c r="H1125">
        <f t="shared" si="18"/>
        <v>0</v>
      </c>
    </row>
    <row r="1126" spans="1:8" x14ac:dyDescent="0.25">
      <c r="A1126" s="3" t="s">
        <v>89</v>
      </c>
      <c r="B1126" s="2">
        <v>41476.685416666667</v>
      </c>
      <c r="C1126" s="3" t="s">
        <v>15</v>
      </c>
      <c r="D1126" s="3" t="s">
        <v>15</v>
      </c>
      <c r="E1126" s="3">
        <v>0</v>
      </c>
      <c r="F1126" s="3" t="s">
        <v>91</v>
      </c>
      <c r="G1126">
        <f>IF(COUNTIFS((WeatherIncidents!$B$3:'WeatherIncidents'!$B$26),"&lt;="&amp;B1126,WeatherIncidents!$C$3:'WeatherIncidents'!$C$26,"&gt;="&amp;B1126)&gt;0,1,0)</f>
        <v>0</v>
      </c>
      <c r="H1126">
        <f t="shared" si="18"/>
        <v>0</v>
      </c>
    </row>
    <row r="1127" spans="1:8" x14ac:dyDescent="0.25">
      <c r="A1127" s="3" t="s">
        <v>89</v>
      </c>
      <c r="B1127" s="2">
        <v>41977.222916666666</v>
      </c>
      <c r="C1127" s="3" t="s">
        <v>15</v>
      </c>
      <c r="D1127" s="3" t="s">
        <v>15</v>
      </c>
      <c r="E1127" s="3">
        <v>0</v>
      </c>
      <c r="F1127" s="3" t="s">
        <v>91</v>
      </c>
      <c r="G1127">
        <f>IF(COUNTIFS((WeatherIncidents!$B$3:'WeatherIncidents'!$B$26),"&lt;="&amp;B1127,WeatherIncidents!$C$3:'WeatherIncidents'!$C$26,"&gt;="&amp;B1127)&gt;0,1,0)</f>
        <v>0</v>
      </c>
      <c r="H1127">
        <f t="shared" si="18"/>
        <v>0</v>
      </c>
    </row>
    <row r="1128" spans="1:8" x14ac:dyDescent="0.25">
      <c r="A1128" s="3" t="s">
        <v>89</v>
      </c>
      <c r="B1128" s="2">
        <v>41985.477083333331</v>
      </c>
      <c r="C1128" s="3" t="s">
        <v>15</v>
      </c>
      <c r="D1128" s="3" t="s">
        <v>15</v>
      </c>
      <c r="E1128" s="3">
        <v>0</v>
      </c>
      <c r="F1128" s="3" t="s">
        <v>91</v>
      </c>
      <c r="G1128">
        <f>IF(COUNTIFS((WeatherIncidents!$B$3:'WeatherIncidents'!$B$26),"&lt;="&amp;B1128,WeatherIncidents!$C$3:'WeatherIncidents'!$C$26,"&gt;="&amp;B1128)&gt;0,1,0)</f>
        <v>0</v>
      </c>
      <c r="H1128">
        <f t="shared" si="18"/>
        <v>0</v>
      </c>
    </row>
    <row r="1129" spans="1:8" x14ac:dyDescent="0.25">
      <c r="A1129" s="3" t="s">
        <v>89</v>
      </c>
      <c r="B1129" s="2">
        <v>42052.378472222219</v>
      </c>
      <c r="C1129" s="3" t="s">
        <v>7</v>
      </c>
      <c r="D1129" s="3" t="s">
        <v>81</v>
      </c>
      <c r="E1129" s="3">
        <v>0</v>
      </c>
      <c r="F1129" s="3" t="s">
        <v>91</v>
      </c>
      <c r="G1129">
        <f>IF(COUNTIFS((WeatherIncidents!$B$3:'WeatherIncidents'!$B$26),"&lt;="&amp;B1129,WeatherIncidents!$C$3:'WeatherIncidents'!$C$26,"&gt;="&amp;B1129)&gt;0,1,0)</f>
        <v>0</v>
      </c>
      <c r="H1129">
        <f t="shared" si="18"/>
        <v>0</v>
      </c>
    </row>
    <row r="1130" spans="1:8" x14ac:dyDescent="0.25">
      <c r="A1130" s="3" t="s">
        <v>92</v>
      </c>
      <c r="B1130" s="2">
        <v>38958.475694444445</v>
      </c>
      <c r="C1130" s="3" t="s">
        <v>7</v>
      </c>
      <c r="D1130" s="3" t="s">
        <v>81</v>
      </c>
      <c r="E1130" s="3">
        <v>0</v>
      </c>
      <c r="F1130" s="3" t="s">
        <v>93</v>
      </c>
      <c r="G1130">
        <f>IF(COUNTIFS((WeatherIncidents!$B$3:'WeatherIncidents'!$B$26),"&lt;="&amp;B1130,WeatherIncidents!$C$3:'WeatherIncidents'!$C$26,"&gt;="&amp;B1130)&gt;0,1,0)</f>
        <v>0</v>
      </c>
      <c r="H1130">
        <f t="shared" si="18"/>
        <v>0</v>
      </c>
    </row>
    <row r="1131" spans="1:8" x14ac:dyDescent="0.25">
      <c r="A1131" s="3" t="s">
        <v>92</v>
      </c>
      <c r="B1131" s="2">
        <v>39801.025694444441</v>
      </c>
      <c r="C1131" s="3" t="s">
        <v>15</v>
      </c>
      <c r="D1131" s="3" t="s">
        <v>15</v>
      </c>
      <c r="E1131" s="3">
        <v>0</v>
      </c>
      <c r="F1131" s="3" t="s">
        <v>93</v>
      </c>
      <c r="G1131">
        <f>IF(COUNTIFS((WeatherIncidents!$B$3:'WeatherIncidents'!$B$26),"&lt;="&amp;B1131,WeatherIncidents!$C$3:'WeatherIncidents'!$C$26,"&gt;="&amp;B1131)&gt;0,1,0)</f>
        <v>0</v>
      </c>
      <c r="H1131">
        <f t="shared" si="18"/>
        <v>0</v>
      </c>
    </row>
    <row r="1132" spans="1:8" x14ac:dyDescent="0.25">
      <c r="A1132" s="3" t="s">
        <v>92</v>
      </c>
      <c r="B1132" s="2">
        <v>39869.254861111112</v>
      </c>
      <c r="C1132" s="3" t="s">
        <v>15</v>
      </c>
      <c r="D1132" s="3" t="s">
        <v>15</v>
      </c>
      <c r="E1132" s="3">
        <v>0</v>
      </c>
      <c r="F1132" s="3" t="s">
        <v>93</v>
      </c>
      <c r="G1132">
        <f>IF(COUNTIFS((WeatherIncidents!$B$3:'WeatherIncidents'!$B$26),"&lt;="&amp;B1132,WeatherIncidents!$C$3:'WeatherIncidents'!$C$26,"&gt;="&amp;B1132)&gt;0,1,0)</f>
        <v>0</v>
      </c>
      <c r="H1132">
        <f t="shared" si="18"/>
        <v>0</v>
      </c>
    </row>
    <row r="1133" spans="1:8" x14ac:dyDescent="0.25">
      <c r="A1133" s="3" t="s">
        <v>92</v>
      </c>
      <c r="B1133" s="2">
        <v>40007.921527777777</v>
      </c>
      <c r="C1133" s="3" t="s">
        <v>7</v>
      </c>
      <c r="D1133" s="3" t="s">
        <v>16</v>
      </c>
      <c r="E1133" s="3">
        <v>1</v>
      </c>
      <c r="F1133" s="3" t="s">
        <v>93</v>
      </c>
      <c r="G1133">
        <f>IF(COUNTIFS((WeatherIncidents!$B$3:'WeatherIncidents'!$B$26),"&lt;="&amp;B1133,WeatherIncidents!$C$3:'WeatherIncidents'!$C$26,"&gt;="&amp;B1133)&gt;0,1,0)</f>
        <v>0</v>
      </c>
      <c r="H1133">
        <f t="shared" si="18"/>
        <v>0</v>
      </c>
    </row>
    <row r="1134" spans="1:8" x14ac:dyDescent="0.25">
      <c r="A1134" s="3" t="s">
        <v>92</v>
      </c>
      <c r="B1134" s="2">
        <v>40154.745138888888</v>
      </c>
      <c r="C1134" s="3" t="s">
        <v>33</v>
      </c>
      <c r="D1134" s="3" t="s">
        <v>135</v>
      </c>
      <c r="E1134" s="3">
        <v>0</v>
      </c>
      <c r="F1134" s="3" t="s">
        <v>93</v>
      </c>
      <c r="G1134">
        <f>IF(COUNTIFS((WeatherIncidents!$B$3:'WeatherIncidents'!$B$26),"&lt;="&amp;B1134,WeatherIncidents!$C$3:'WeatherIncidents'!$C$26,"&gt;="&amp;B1134)&gt;0,1,0)</f>
        <v>0</v>
      </c>
      <c r="H1134">
        <f t="shared" si="18"/>
        <v>0</v>
      </c>
    </row>
    <row r="1135" spans="1:8" x14ac:dyDescent="0.25">
      <c r="A1135" s="3" t="s">
        <v>92</v>
      </c>
      <c r="B1135" s="2">
        <v>41135.615277777775</v>
      </c>
      <c r="C1135" s="3" t="s">
        <v>15</v>
      </c>
      <c r="D1135" s="3" t="s">
        <v>15</v>
      </c>
      <c r="E1135" s="3">
        <v>0</v>
      </c>
      <c r="F1135" s="3" t="s">
        <v>93</v>
      </c>
      <c r="G1135">
        <f>IF(COUNTIFS((WeatherIncidents!$B$3:'WeatherIncidents'!$B$26),"&lt;="&amp;B1135,WeatherIncidents!$C$3:'WeatherIncidents'!$C$26,"&gt;="&amp;B1135)&gt;0,1,0)</f>
        <v>0</v>
      </c>
      <c r="H1135">
        <f t="shared" si="18"/>
        <v>0</v>
      </c>
    </row>
    <row r="1136" spans="1:8" x14ac:dyDescent="0.25">
      <c r="A1136" s="3" t="s">
        <v>92</v>
      </c>
      <c r="B1136" s="2">
        <v>41306.677083333336</v>
      </c>
      <c r="C1136" s="3" t="s">
        <v>15</v>
      </c>
      <c r="D1136" s="3" t="s">
        <v>15</v>
      </c>
      <c r="E1136" s="3">
        <v>0</v>
      </c>
      <c r="F1136" s="3" t="s">
        <v>93</v>
      </c>
      <c r="G1136">
        <f>IF(COUNTIFS((WeatherIncidents!$B$3:'WeatherIncidents'!$B$26),"&lt;="&amp;B1136,WeatherIncidents!$C$3:'WeatherIncidents'!$C$26,"&gt;="&amp;B1136)&gt;0,1,0)</f>
        <v>0</v>
      </c>
      <c r="H1136">
        <f t="shared" si="18"/>
        <v>0</v>
      </c>
    </row>
    <row r="1137" spans="1:8" x14ac:dyDescent="0.25">
      <c r="A1137" s="3" t="s">
        <v>92</v>
      </c>
      <c r="B1137" s="2">
        <v>41396.433333333334</v>
      </c>
      <c r="C1137" s="3" t="s">
        <v>7</v>
      </c>
      <c r="D1137" s="3" t="s">
        <v>81</v>
      </c>
      <c r="E1137" s="3">
        <v>0</v>
      </c>
      <c r="F1137" s="3" t="s">
        <v>93</v>
      </c>
      <c r="G1137">
        <f>IF(COUNTIFS((WeatherIncidents!$B$3:'WeatherIncidents'!$B$26),"&lt;="&amp;B1137,WeatherIncidents!$C$3:'WeatherIncidents'!$C$26,"&gt;="&amp;B1137)&gt;0,1,0)</f>
        <v>0</v>
      </c>
      <c r="H1137">
        <f t="shared" si="18"/>
        <v>0</v>
      </c>
    </row>
    <row r="1138" spans="1:8" x14ac:dyDescent="0.25">
      <c r="A1138" s="3" t="s">
        <v>94</v>
      </c>
      <c r="B1138" s="2">
        <v>39867.811805555553</v>
      </c>
      <c r="C1138" s="3" t="s">
        <v>15</v>
      </c>
      <c r="D1138" s="3" t="s">
        <v>15</v>
      </c>
      <c r="E1138" s="3">
        <v>0</v>
      </c>
      <c r="F1138" s="3" t="s">
        <v>93</v>
      </c>
      <c r="G1138">
        <f>IF(COUNTIFS((WeatherIncidents!$B$3:'WeatherIncidents'!$B$26),"&lt;="&amp;B1138,WeatherIncidents!$C$3:'WeatherIncidents'!$C$26,"&gt;="&amp;B1138)&gt;0,1,0)</f>
        <v>0</v>
      </c>
      <c r="H1138">
        <f t="shared" si="18"/>
        <v>0</v>
      </c>
    </row>
    <row r="1139" spans="1:8" x14ac:dyDescent="0.25">
      <c r="A1139" s="3" t="s">
        <v>143</v>
      </c>
      <c r="B1139" s="2">
        <v>40199.635416666664</v>
      </c>
      <c r="C1139" s="3" t="s">
        <v>33</v>
      </c>
      <c r="D1139" s="3" t="s">
        <v>135</v>
      </c>
      <c r="E1139" s="3">
        <v>0</v>
      </c>
      <c r="F1139" s="3" t="s">
        <v>47</v>
      </c>
      <c r="G1139">
        <f>IF(COUNTIFS((WeatherIncidents!$B$3:'WeatherIncidents'!$B$26),"&lt;="&amp;B1139,WeatherIncidents!$C$3:'WeatherIncidents'!$C$26,"&gt;="&amp;B1139)&gt;0,1,0)</f>
        <v>0</v>
      </c>
      <c r="H1139">
        <f t="shared" si="18"/>
        <v>0</v>
      </c>
    </row>
    <row r="1140" spans="1:8" x14ac:dyDescent="0.25">
      <c r="A1140" s="3" t="s">
        <v>143</v>
      </c>
      <c r="B1140" s="2">
        <v>40446.970833333333</v>
      </c>
      <c r="C1140" s="3" t="s">
        <v>15</v>
      </c>
      <c r="D1140" s="3" t="s">
        <v>15</v>
      </c>
      <c r="E1140" s="3">
        <v>0</v>
      </c>
      <c r="F1140" s="3" t="s">
        <v>47</v>
      </c>
      <c r="G1140">
        <f>IF(COUNTIFS((WeatherIncidents!$B$3:'WeatherIncidents'!$B$26),"&lt;="&amp;B1140,WeatherIncidents!$C$3:'WeatherIncidents'!$C$26,"&gt;="&amp;B1140)&gt;0,1,0)</f>
        <v>0</v>
      </c>
      <c r="H1140">
        <f t="shared" si="18"/>
        <v>0</v>
      </c>
    </row>
    <row r="1141" spans="1:8" x14ac:dyDescent="0.25">
      <c r="A1141" s="3" t="s">
        <v>143</v>
      </c>
      <c r="B1141" s="2">
        <v>40818.636805555558</v>
      </c>
      <c r="C1141" s="3" t="s">
        <v>15</v>
      </c>
      <c r="D1141" s="3" t="s">
        <v>15</v>
      </c>
      <c r="E1141" s="3">
        <v>0</v>
      </c>
      <c r="F1141" s="3" t="s">
        <v>47</v>
      </c>
      <c r="G1141">
        <f>IF(COUNTIFS((WeatherIncidents!$B$3:'WeatherIncidents'!$B$26),"&lt;="&amp;B1141,WeatherIncidents!$C$3:'WeatherIncidents'!$C$26,"&gt;="&amp;B1141)&gt;0,1,0)</f>
        <v>0</v>
      </c>
      <c r="H1141">
        <f t="shared" si="18"/>
        <v>0</v>
      </c>
    </row>
    <row r="1142" spans="1:8" x14ac:dyDescent="0.25">
      <c r="A1142" s="3" t="s">
        <v>143</v>
      </c>
      <c r="B1142" s="2">
        <v>40864.515972222223</v>
      </c>
      <c r="C1142" s="3" t="s">
        <v>15</v>
      </c>
      <c r="D1142" s="3" t="s">
        <v>15</v>
      </c>
      <c r="E1142" s="3">
        <v>0</v>
      </c>
      <c r="F1142" s="3" t="s">
        <v>47</v>
      </c>
      <c r="G1142">
        <f>IF(COUNTIFS((WeatherIncidents!$B$3:'WeatherIncidents'!$B$26),"&lt;="&amp;B1142,WeatherIncidents!$C$3:'WeatherIncidents'!$C$26,"&gt;="&amp;B1142)&gt;0,1,0)</f>
        <v>0</v>
      </c>
      <c r="H1142">
        <f t="shared" si="18"/>
        <v>0</v>
      </c>
    </row>
    <row r="1143" spans="1:8" x14ac:dyDescent="0.25">
      <c r="A1143" s="3" t="s">
        <v>143</v>
      </c>
      <c r="B1143" s="2">
        <v>41985.201388888891</v>
      </c>
      <c r="C1143" s="3" t="s">
        <v>33</v>
      </c>
      <c r="D1143" s="3" t="s">
        <v>135</v>
      </c>
      <c r="E1143" s="3">
        <v>0</v>
      </c>
      <c r="F1143" s="3" t="s">
        <v>47</v>
      </c>
      <c r="G1143">
        <f>IF(COUNTIFS((WeatherIncidents!$B$3:'WeatherIncidents'!$B$26),"&lt;="&amp;B1143,WeatherIncidents!$C$3:'WeatherIncidents'!$C$26,"&gt;="&amp;B1143)&gt;0,1,0)</f>
        <v>0</v>
      </c>
      <c r="H1143">
        <f t="shared" si="18"/>
        <v>0</v>
      </c>
    </row>
    <row r="1144" spans="1:8" x14ac:dyDescent="0.25">
      <c r="A1144" s="3" t="s">
        <v>143</v>
      </c>
      <c r="B1144" s="2">
        <v>42003.895833333336</v>
      </c>
      <c r="C1144" s="3" t="s">
        <v>7</v>
      </c>
      <c r="D1144" s="3" t="s">
        <v>16</v>
      </c>
      <c r="E1144" s="3">
        <v>0</v>
      </c>
      <c r="F1144" s="3" t="s">
        <v>47</v>
      </c>
      <c r="G1144">
        <f>IF(COUNTIFS((WeatherIncidents!$B$3:'WeatherIncidents'!$B$26),"&lt;="&amp;B1144,WeatherIncidents!$C$3:'WeatherIncidents'!$C$26,"&gt;="&amp;B1144)&gt;0,1,0)</f>
        <v>0</v>
      </c>
      <c r="H1144">
        <f t="shared" si="18"/>
        <v>0</v>
      </c>
    </row>
    <row r="1145" spans="1:8" x14ac:dyDescent="0.25">
      <c r="A1145" s="3" t="s">
        <v>95</v>
      </c>
      <c r="B1145" s="2">
        <v>41906.85833333333</v>
      </c>
      <c r="C1145" s="3" t="s">
        <v>15</v>
      </c>
      <c r="D1145" s="3" t="s">
        <v>15</v>
      </c>
      <c r="E1145" s="3">
        <v>0</v>
      </c>
      <c r="F1145" s="3" t="s">
        <v>96</v>
      </c>
      <c r="G1145">
        <f>IF(COUNTIFS((WeatherIncidents!$B$3:'WeatherIncidents'!$B$26),"&lt;="&amp;B1145,WeatherIncidents!$C$3:'WeatherIncidents'!$C$26,"&gt;="&amp;B1145)&gt;0,1,0)</f>
        <v>0</v>
      </c>
      <c r="H1145">
        <f t="shared" si="18"/>
        <v>0</v>
      </c>
    </row>
    <row r="1146" spans="1:8" x14ac:dyDescent="0.25">
      <c r="A1146" s="3" t="s">
        <v>97</v>
      </c>
      <c r="B1146" s="2">
        <v>39118.472916666666</v>
      </c>
      <c r="C1146" s="3" t="s">
        <v>7</v>
      </c>
      <c r="D1146" s="3" t="s">
        <v>81</v>
      </c>
      <c r="E1146" s="3">
        <v>0</v>
      </c>
      <c r="F1146" s="3" t="s">
        <v>96</v>
      </c>
      <c r="G1146">
        <f>IF(COUNTIFS((WeatherIncidents!$B$3:'WeatherIncidents'!$B$26),"&lt;="&amp;B1146,WeatherIncidents!$C$3:'WeatherIncidents'!$C$26,"&gt;="&amp;B1146)&gt;0,1,0)</f>
        <v>0</v>
      </c>
      <c r="H1146">
        <f t="shared" si="18"/>
        <v>0</v>
      </c>
    </row>
    <row r="1147" spans="1:8" x14ac:dyDescent="0.25">
      <c r="A1147" s="3" t="s">
        <v>97</v>
      </c>
      <c r="B1147" s="2">
        <v>40154.739583333336</v>
      </c>
      <c r="C1147" s="3" t="s">
        <v>33</v>
      </c>
      <c r="D1147" s="3" t="s">
        <v>135</v>
      </c>
      <c r="E1147" s="3">
        <v>0</v>
      </c>
      <c r="F1147" s="3" t="s">
        <v>96</v>
      </c>
      <c r="G1147">
        <f>IF(COUNTIFS((WeatherIncidents!$B$3:'WeatherIncidents'!$B$26),"&lt;="&amp;B1147,WeatherIncidents!$C$3:'WeatherIncidents'!$C$26,"&gt;="&amp;B1147)&gt;0,1,0)</f>
        <v>0</v>
      </c>
      <c r="H1147">
        <f t="shared" si="18"/>
        <v>0</v>
      </c>
    </row>
    <row r="1148" spans="1:8" x14ac:dyDescent="0.25">
      <c r="A1148" s="3" t="s">
        <v>97</v>
      </c>
      <c r="B1148" s="2">
        <v>40197.57916666667</v>
      </c>
      <c r="C1148" s="3" t="s">
        <v>33</v>
      </c>
      <c r="D1148" s="3" t="s">
        <v>135</v>
      </c>
      <c r="E1148" s="3">
        <v>0</v>
      </c>
      <c r="F1148" s="3" t="s">
        <v>96</v>
      </c>
      <c r="G1148">
        <f>IF(COUNTIFS((WeatherIncidents!$B$3:'WeatherIncidents'!$B$26),"&lt;="&amp;B1148,WeatherIncidents!$C$3:'WeatherIncidents'!$C$26,"&gt;="&amp;B1148)&gt;0,1,0)</f>
        <v>0</v>
      </c>
      <c r="H1148">
        <f t="shared" si="18"/>
        <v>0</v>
      </c>
    </row>
    <row r="1149" spans="1:8" x14ac:dyDescent="0.25">
      <c r="A1149" s="3" t="s">
        <v>97</v>
      </c>
      <c r="B1149" s="2">
        <v>40414.99722222222</v>
      </c>
      <c r="C1149" s="3" t="s">
        <v>15</v>
      </c>
      <c r="D1149" s="3" t="s">
        <v>15</v>
      </c>
      <c r="E1149" s="3">
        <v>0</v>
      </c>
      <c r="F1149" s="3" t="s">
        <v>96</v>
      </c>
      <c r="G1149">
        <f>IF(COUNTIFS((WeatherIncidents!$B$3:'WeatherIncidents'!$B$26),"&lt;="&amp;B1149,WeatherIncidents!$C$3:'WeatherIncidents'!$C$26,"&gt;="&amp;B1149)&gt;0,1,0)</f>
        <v>0</v>
      </c>
      <c r="H1149">
        <f t="shared" si="18"/>
        <v>0</v>
      </c>
    </row>
    <row r="1150" spans="1:8" x14ac:dyDescent="0.25">
      <c r="A1150" s="3" t="s">
        <v>97</v>
      </c>
      <c r="B1150" s="2">
        <v>41708.679861111108</v>
      </c>
      <c r="C1150" s="3" t="s">
        <v>7</v>
      </c>
      <c r="D1150" s="3" t="s">
        <v>81</v>
      </c>
      <c r="E1150" s="3">
        <v>0</v>
      </c>
      <c r="F1150" s="3" t="s">
        <v>96</v>
      </c>
      <c r="G1150">
        <f>IF(COUNTIFS((WeatherIncidents!$B$3:'WeatherIncidents'!$B$26),"&lt;="&amp;B1150,WeatherIncidents!$C$3:'WeatherIncidents'!$C$26,"&gt;="&amp;B1150)&gt;0,1,0)</f>
        <v>0</v>
      </c>
      <c r="H1150">
        <f t="shared" si="18"/>
        <v>0</v>
      </c>
    </row>
    <row r="1151" spans="1:8" x14ac:dyDescent="0.25">
      <c r="A1151" s="3" t="s">
        <v>98</v>
      </c>
      <c r="B1151" s="2">
        <v>38656.255555555559</v>
      </c>
      <c r="C1151" s="3" t="s">
        <v>15</v>
      </c>
      <c r="D1151" s="3" t="s">
        <v>15</v>
      </c>
      <c r="E1151" s="3">
        <v>0</v>
      </c>
      <c r="F1151" s="3" t="s">
        <v>96</v>
      </c>
      <c r="G1151">
        <f>IF(COUNTIFS((WeatherIncidents!$B$3:'WeatherIncidents'!$B$26),"&lt;="&amp;B1151,WeatherIncidents!$C$3:'WeatherIncidents'!$C$26,"&gt;="&amp;B1151)&gt;0,1,0)</f>
        <v>0</v>
      </c>
      <c r="H1151">
        <f t="shared" si="18"/>
        <v>0</v>
      </c>
    </row>
    <row r="1152" spans="1:8" x14ac:dyDescent="0.25">
      <c r="A1152" s="3" t="s">
        <v>98</v>
      </c>
      <c r="B1152" s="2">
        <v>39770.662499999999</v>
      </c>
      <c r="C1152" s="3" t="s">
        <v>15</v>
      </c>
      <c r="D1152" s="3" t="s">
        <v>15</v>
      </c>
      <c r="E1152" s="3">
        <v>0</v>
      </c>
      <c r="F1152" s="3" t="s">
        <v>96</v>
      </c>
      <c r="G1152">
        <f>IF(COUNTIFS((WeatherIncidents!$B$3:'WeatherIncidents'!$B$26),"&lt;="&amp;B1152,WeatherIncidents!$C$3:'WeatherIncidents'!$C$26,"&gt;="&amp;B1152)&gt;0,1,0)</f>
        <v>0</v>
      </c>
      <c r="H1152">
        <f t="shared" si="18"/>
        <v>0</v>
      </c>
    </row>
    <row r="1153" spans="1:8" x14ac:dyDescent="0.25">
      <c r="A1153" s="3" t="s">
        <v>98</v>
      </c>
      <c r="B1153" s="2">
        <v>39781.786805555559</v>
      </c>
      <c r="C1153" s="3" t="s">
        <v>15</v>
      </c>
      <c r="D1153" s="3" t="s">
        <v>15</v>
      </c>
      <c r="E1153" s="3">
        <v>0</v>
      </c>
      <c r="F1153" s="3" t="s">
        <v>96</v>
      </c>
      <c r="G1153">
        <f>IF(COUNTIFS((WeatherIncidents!$B$3:'WeatherIncidents'!$B$26),"&lt;="&amp;B1153,WeatherIncidents!$C$3:'WeatherIncidents'!$C$26,"&gt;="&amp;B1153)&gt;0,1,0)</f>
        <v>0</v>
      </c>
      <c r="H1153">
        <f t="shared" si="18"/>
        <v>0</v>
      </c>
    </row>
    <row r="1154" spans="1:8" x14ac:dyDescent="0.25">
      <c r="A1154" s="3" t="s">
        <v>98</v>
      </c>
      <c r="B1154" s="2">
        <v>39798.43472222222</v>
      </c>
      <c r="C1154" s="3" t="s">
        <v>7</v>
      </c>
      <c r="D1154" s="3" t="s">
        <v>41</v>
      </c>
      <c r="E1154" s="3">
        <v>0</v>
      </c>
      <c r="F1154" s="3" t="s">
        <v>96</v>
      </c>
      <c r="G1154">
        <f>IF(COUNTIFS((WeatherIncidents!$B$3:'WeatherIncidents'!$B$26),"&lt;="&amp;B1154,WeatherIncidents!$C$3:'WeatherIncidents'!$C$26,"&gt;="&amp;B1154)&gt;0,1,0)</f>
        <v>0</v>
      </c>
      <c r="H1154">
        <f t="shared" si="18"/>
        <v>0</v>
      </c>
    </row>
    <row r="1155" spans="1:8" x14ac:dyDescent="0.25">
      <c r="A1155" s="3" t="s">
        <v>98</v>
      </c>
      <c r="B1155" s="2">
        <v>39810.220138888886</v>
      </c>
      <c r="C1155" s="3" t="s">
        <v>15</v>
      </c>
      <c r="D1155" s="3" t="s">
        <v>15</v>
      </c>
      <c r="E1155" s="3">
        <v>0</v>
      </c>
      <c r="F1155" s="3" t="s">
        <v>96</v>
      </c>
      <c r="G1155">
        <f>IF(COUNTIFS((WeatherIncidents!$B$3:'WeatherIncidents'!$B$26),"&lt;="&amp;B1155,WeatherIncidents!$C$3:'WeatherIncidents'!$C$26,"&gt;="&amp;B1155)&gt;0,1,0)</f>
        <v>0</v>
      </c>
      <c r="H1155">
        <f t="shared" ref="H1155:H1218" si="19">IF(ABS(B1155-B1154)&lt;0.015,1,0)</f>
        <v>0</v>
      </c>
    </row>
    <row r="1156" spans="1:8" x14ac:dyDescent="0.25">
      <c r="A1156" s="3" t="s">
        <v>98</v>
      </c>
      <c r="B1156" s="2">
        <v>40605.543055555558</v>
      </c>
      <c r="C1156" s="3" t="s">
        <v>15</v>
      </c>
      <c r="D1156" s="3" t="s">
        <v>15</v>
      </c>
      <c r="E1156" s="3">
        <v>0</v>
      </c>
      <c r="F1156" s="3" t="s">
        <v>96</v>
      </c>
      <c r="G1156">
        <f>IF(COUNTIFS((WeatherIncidents!$B$3:'WeatherIncidents'!$B$26),"&lt;="&amp;B1156,WeatherIncidents!$C$3:'WeatherIncidents'!$C$26,"&gt;="&amp;B1156)&gt;0,1,0)</f>
        <v>0</v>
      </c>
      <c r="H1156">
        <f t="shared" si="19"/>
        <v>0</v>
      </c>
    </row>
    <row r="1157" spans="1:8" x14ac:dyDescent="0.25">
      <c r="A1157" s="3" t="s">
        <v>98</v>
      </c>
      <c r="B1157" s="2">
        <v>41365.939583333333</v>
      </c>
      <c r="C1157" s="3" t="s">
        <v>15</v>
      </c>
      <c r="D1157" s="3" t="s">
        <v>15</v>
      </c>
      <c r="E1157" s="3">
        <v>0</v>
      </c>
      <c r="F1157" s="3" t="s">
        <v>96</v>
      </c>
      <c r="G1157">
        <f>IF(COUNTIFS((WeatherIncidents!$B$3:'WeatherIncidents'!$B$26),"&lt;="&amp;B1157,WeatherIncidents!$C$3:'WeatherIncidents'!$C$26,"&gt;="&amp;B1157)&gt;0,1,0)</f>
        <v>0</v>
      </c>
      <c r="H1157">
        <f t="shared" si="19"/>
        <v>0</v>
      </c>
    </row>
    <row r="1158" spans="1:8" x14ac:dyDescent="0.25">
      <c r="A1158" s="3" t="s">
        <v>98</v>
      </c>
      <c r="B1158" s="2">
        <v>41873.512499999997</v>
      </c>
      <c r="C1158" s="3" t="s">
        <v>7</v>
      </c>
      <c r="D1158" s="3" t="s">
        <v>81</v>
      </c>
      <c r="E1158" s="3">
        <v>0</v>
      </c>
      <c r="F1158" s="3" t="s">
        <v>96</v>
      </c>
      <c r="G1158">
        <f>IF(COUNTIFS((WeatherIncidents!$B$3:'WeatherIncidents'!$B$26),"&lt;="&amp;B1158,WeatherIncidents!$C$3:'WeatherIncidents'!$C$26,"&gt;="&amp;B1158)&gt;0,1,0)</f>
        <v>0</v>
      </c>
      <c r="H1158">
        <f t="shared" si="19"/>
        <v>0</v>
      </c>
    </row>
    <row r="1159" spans="1:8" x14ac:dyDescent="0.25">
      <c r="A1159" s="3" t="s">
        <v>98</v>
      </c>
      <c r="B1159" s="2">
        <v>41917.71875</v>
      </c>
      <c r="C1159" s="3" t="s">
        <v>15</v>
      </c>
      <c r="D1159" s="3" t="s">
        <v>15</v>
      </c>
      <c r="E1159" s="3">
        <v>0</v>
      </c>
      <c r="F1159" s="3" t="s">
        <v>96</v>
      </c>
      <c r="G1159">
        <f>IF(COUNTIFS((WeatherIncidents!$B$3:'WeatherIncidents'!$B$26),"&lt;="&amp;B1159,WeatherIncidents!$C$3:'WeatherIncidents'!$C$26,"&gt;="&amp;B1159)&gt;0,1,0)</f>
        <v>0</v>
      </c>
      <c r="H1159">
        <f t="shared" si="19"/>
        <v>0</v>
      </c>
    </row>
    <row r="1160" spans="1:8" x14ac:dyDescent="0.25">
      <c r="A1160" s="3" t="s">
        <v>149</v>
      </c>
      <c r="B1160" s="2">
        <v>39086.877083333333</v>
      </c>
      <c r="C1160" s="3" t="s">
        <v>33</v>
      </c>
      <c r="D1160" s="3" t="s">
        <v>135</v>
      </c>
      <c r="E1160" s="3">
        <v>0</v>
      </c>
      <c r="F1160" s="3" t="s">
        <v>96</v>
      </c>
      <c r="G1160">
        <f>IF(COUNTIFS((WeatherIncidents!$B$3:'WeatherIncidents'!$B$26),"&lt;="&amp;B1160,WeatherIncidents!$C$3:'WeatherIncidents'!$C$26,"&gt;="&amp;B1160)&gt;0,1,0)</f>
        <v>0</v>
      </c>
      <c r="H1160">
        <f t="shared" si="19"/>
        <v>0</v>
      </c>
    </row>
    <row r="1161" spans="1:8" x14ac:dyDescent="0.25">
      <c r="A1161" s="3" t="s">
        <v>149</v>
      </c>
      <c r="B1161" s="2">
        <v>41739.245833333334</v>
      </c>
      <c r="C1161" s="3" t="s">
        <v>15</v>
      </c>
      <c r="D1161" s="3" t="s">
        <v>15</v>
      </c>
      <c r="E1161" s="3">
        <v>0</v>
      </c>
      <c r="F1161" s="3" t="s">
        <v>96</v>
      </c>
      <c r="G1161">
        <f>IF(COUNTIFS((WeatherIncidents!$B$3:'WeatherIncidents'!$B$26),"&lt;="&amp;B1161,WeatherIncidents!$C$3:'WeatherIncidents'!$C$26,"&gt;="&amp;B1161)&gt;0,1,0)</f>
        <v>0</v>
      </c>
      <c r="H1161">
        <f t="shared" si="19"/>
        <v>0</v>
      </c>
    </row>
    <row r="1162" spans="1:8" x14ac:dyDescent="0.25">
      <c r="A1162" s="3" t="s">
        <v>149</v>
      </c>
      <c r="B1162" s="2">
        <v>41887.186805555553</v>
      </c>
      <c r="C1162" s="3" t="s">
        <v>15</v>
      </c>
      <c r="D1162" s="3" t="s">
        <v>15</v>
      </c>
      <c r="E1162" s="3">
        <v>0</v>
      </c>
      <c r="F1162" s="3" t="s">
        <v>96</v>
      </c>
      <c r="G1162">
        <f>IF(COUNTIFS((WeatherIncidents!$B$3:'WeatherIncidents'!$B$26),"&lt;="&amp;B1162,WeatherIncidents!$C$3:'WeatherIncidents'!$C$26,"&gt;="&amp;B1162)&gt;0,1,0)</f>
        <v>0</v>
      </c>
      <c r="H1162">
        <f t="shared" si="19"/>
        <v>0</v>
      </c>
    </row>
    <row r="1163" spans="1:8" x14ac:dyDescent="0.25">
      <c r="A1163" s="3" t="s">
        <v>149</v>
      </c>
      <c r="B1163" s="2">
        <v>42038.968055555553</v>
      </c>
      <c r="C1163" s="3" t="s">
        <v>7</v>
      </c>
      <c r="D1163" s="3" t="s">
        <v>8</v>
      </c>
      <c r="E1163" s="3">
        <v>0</v>
      </c>
      <c r="F1163" s="3" t="s">
        <v>96</v>
      </c>
      <c r="G1163">
        <f>IF(COUNTIFS((WeatherIncidents!$B$3:'WeatherIncidents'!$B$26),"&lt;="&amp;B1163,WeatherIncidents!$C$3:'WeatherIncidents'!$C$26,"&gt;="&amp;B1163)&gt;0,1,0)</f>
        <v>0</v>
      </c>
      <c r="H1163">
        <f t="shared" si="19"/>
        <v>0</v>
      </c>
    </row>
    <row r="1164" spans="1:8" x14ac:dyDescent="0.25">
      <c r="A1164" s="3" t="s">
        <v>99</v>
      </c>
      <c r="B1164" s="2">
        <v>41386.481944444444</v>
      </c>
      <c r="C1164" s="3" t="s">
        <v>15</v>
      </c>
      <c r="D1164" s="3" t="s">
        <v>15</v>
      </c>
      <c r="E1164" s="3">
        <v>0</v>
      </c>
      <c r="F1164" s="3" t="s">
        <v>96</v>
      </c>
      <c r="G1164">
        <f>IF(COUNTIFS((WeatherIncidents!$B$3:'WeatherIncidents'!$B$26),"&lt;="&amp;B1164,WeatherIncidents!$C$3:'WeatherIncidents'!$C$26,"&gt;="&amp;B1164)&gt;0,1,0)</f>
        <v>0</v>
      </c>
      <c r="H1164">
        <f t="shared" si="19"/>
        <v>0</v>
      </c>
    </row>
    <row r="1165" spans="1:8" x14ac:dyDescent="0.25">
      <c r="A1165" s="3" t="s">
        <v>99</v>
      </c>
      <c r="B1165" s="2">
        <v>41744.245833333334</v>
      </c>
      <c r="C1165" s="3" t="s">
        <v>7</v>
      </c>
      <c r="D1165" s="3" t="s">
        <v>144</v>
      </c>
      <c r="E1165" s="3">
        <v>0</v>
      </c>
      <c r="F1165" s="3" t="s">
        <v>96</v>
      </c>
      <c r="G1165">
        <f>IF(COUNTIFS((WeatherIncidents!$B$3:'WeatherIncidents'!$B$26),"&lt;="&amp;B1165,WeatherIncidents!$C$3:'WeatherIncidents'!$C$26,"&gt;="&amp;B1165)&gt;0,1,0)</f>
        <v>0</v>
      </c>
      <c r="H1165">
        <f t="shared" si="19"/>
        <v>0</v>
      </c>
    </row>
    <row r="1166" spans="1:8" x14ac:dyDescent="0.25">
      <c r="A1166" s="3" t="s">
        <v>99</v>
      </c>
      <c r="B1166" s="2">
        <v>41744.435416666667</v>
      </c>
      <c r="C1166" s="3" t="s">
        <v>7</v>
      </c>
      <c r="D1166" s="3" t="s">
        <v>144</v>
      </c>
      <c r="E1166" s="3">
        <v>0</v>
      </c>
      <c r="F1166" s="3" t="s">
        <v>96</v>
      </c>
      <c r="G1166">
        <f>IF(COUNTIFS((WeatherIncidents!$B$3:'WeatherIncidents'!$B$26),"&lt;="&amp;B1166,WeatherIncidents!$C$3:'WeatherIncidents'!$C$26,"&gt;="&amp;B1166)&gt;0,1,0)</f>
        <v>0</v>
      </c>
      <c r="H1166">
        <f t="shared" si="19"/>
        <v>0</v>
      </c>
    </row>
    <row r="1167" spans="1:8" x14ac:dyDescent="0.25">
      <c r="A1167" s="3" t="s">
        <v>145</v>
      </c>
      <c r="B1167" s="2">
        <v>38435.385416666664</v>
      </c>
      <c r="C1167" s="3" t="s">
        <v>7</v>
      </c>
      <c r="D1167" s="3" t="s">
        <v>136</v>
      </c>
      <c r="E1167" s="3">
        <v>0</v>
      </c>
      <c r="F1167" s="3" t="s">
        <v>47</v>
      </c>
      <c r="G1167">
        <f>IF(COUNTIFS((WeatherIncidents!$B$3:'WeatherIncidents'!$B$26),"&lt;="&amp;B1167,WeatherIncidents!$C$3:'WeatherIncidents'!$C$26,"&gt;="&amp;B1167)&gt;0,1,0)</f>
        <v>0</v>
      </c>
      <c r="H1167">
        <f t="shared" si="19"/>
        <v>0</v>
      </c>
    </row>
    <row r="1168" spans="1:8" x14ac:dyDescent="0.25">
      <c r="A1168" s="3" t="s">
        <v>145</v>
      </c>
      <c r="B1168" s="2">
        <v>39032.433333333334</v>
      </c>
      <c r="C1168" s="3" t="s">
        <v>15</v>
      </c>
      <c r="D1168" s="3" t="s">
        <v>15</v>
      </c>
      <c r="E1168" s="3">
        <v>0</v>
      </c>
      <c r="F1168" s="3" t="s">
        <v>47</v>
      </c>
      <c r="G1168">
        <f>IF(COUNTIFS((WeatherIncidents!$B$3:'WeatherIncidents'!$B$26),"&lt;="&amp;B1168,WeatherIncidents!$C$3:'WeatherIncidents'!$C$26,"&gt;="&amp;B1168)&gt;0,1,0)</f>
        <v>0</v>
      </c>
      <c r="H1168">
        <f t="shared" si="19"/>
        <v>0</v>
      </c>
    </row>
    <row r="1169" spans="1:8" x14ac:dyDescent="0.25">
      <c r="A1169" s="3" t="s">
        <v>145</v>
      </c>
      <c r="B1169" s="2">
        <v>40470.31527777778</v>
      </c>
      <c r="C1169" s="3" t="s">
        <v>33</v>
      </c>
      <c r="D1169" s="3" t="s">
        <v>135</v>
      </c>
      <c r="E1169" s="3">
        <v>0</v>
      </c>
      <c r="F1169" s="3" t="s">
        <v>47</v>
      </c>
      <c r="G1169">
        <f>IF(COUNTIFS((WeatherIncidents!$B$3:'WeatherIncidents'!$B$26),"&lt;="&amp;B1169,WeatherIncidents!$C$3:'WeatherIncidents'!$C$26,"&gt;="&amp;B1169)&gt;0,1,0)</f>
        <v>0</v>
      </c>
      <c r="H1169">
        <f t="shared" si="19"/>
        <v>0</v>
      </c>
    </row>
    <row r="1170" spans="1:8" x14ac:dyDescent="0.25">
      <c r="A1170" s="3" t="s">
        <v>100</v>
      </c>
      <c r="B1170" s="2">
        <v>38372.443055555559</v>
      </c>
      <c r="C1170" s="3" t="s">
        <v>15</v>
      </c>
      <c r="D1170" s="3" t="s">
        <v>15</v>
      </c>
      <c r="E1170" s="3">
        <v>0</v>
      </c>
      <c r="F1170" s="3" t="s">
        <v>101</v>
      </c>
      <c r="G1170">
        <f>IF(COUNTIFS((WeatherIncidents!$B$3:'WeatherIncidents'!$B$26),"&lt;="&amp;B1170,WeatherIncidents!$C$3:'WeatherIncidents'!$C$26,"&gt;="&amp;B1170)&gt;0,1,0)</f>
        <v>0</v>
      </c>
      <c r="H1170">
        <f t="shared" si="19"/>
        <v>0</v>
      </c>
    </row>
    <row r="1171" spans="1:8" x14ac:dyDescent="0.25">
      <c r="A1171" s="3" t="s">
        <v>100</v>
      </c>
      <c r="B1171" s="2">
        <v>38615.080555555556</v>
      </c>
      <c r="C1171" s="3" t="s">
        <v>33</v>
      </c>
      <c r="D1171" s="3" t="s">
        <v>135</v>
      </c>
      <c r="E1171" s="3">
        <v>0</v>
      </c>
      <c r="F1171" s="3" t="s">
        <v>101</v>
      </c>
      <c r="G1171">
        <f>IF(COUNTIFS((WeatherIncidents!$B$3:'WeatherIncidents'!$B$26),"&lt;="&amp;B1171,WeatherIncidents!$C$3:'WeatherIncidents'!$C$26,"&gt;="&amp;B1171)&gt;0,1,0)</f>
        <v>0</v>
      </c>
      <c r="H1171">
        <f t="shared" si="19"/>
        <v>0</v>
      </c>
    </row>
    <row r="1172" spans="1:8" x14ac:dyDescent="0.25">
      <c r="A1172" s="3" t="s">
        <v>100</v>
      </c>
      <c r="B1172" s="2">
        <v>38691.513888888891</v>
      </c>
      <c r="C1172" s="3" t="s">
        <v>15</v>
      </c>
      <c r="D1172" s="3" t="s">
        <v>15</v>
      </c>
      <c r="E1172" s="3">
        <v>0</v>
      </c>
      <c r="F1172" s="3" t="s">
        <v>101</v>
      </c>
      <c r="G1172">
        <f>IF(COUNTIFS((WeatherIncidents!$B$3:'WeatherIncidents'!$B$26),"&lt;="&amp;B1172,WeatherIncidents!$C$3:'WeatherIncidents'!$C$26,"&gt;="&amp;B1172)&gt;0,1,0)</f>
        <v>0</v>
      </c>
      <c r="H1172">
        <f t="shared" si="19"/>
        <v>0</v>
      </c>
    </row>
    <row r="1173" spans="1:8" x14ac:dyDescent="0.25">
      <c r="A1173" s="3" t="s">
        <v>100</v>
      </c>
      <c r="B1173" s="2">
        <v>38719.443749999999</v>
      </c>
      <c r="C1173" s="3" t="s">
        <v>33</v>
      </c>
      <c r="D1173" s="3" t="s">
        <v>135</v>
      </c>
      <c r="E1173" s="3">
        <v>0</v>
      </c>
      <c r="F1173" s="3" t="s">
        <v>101</v>
      </c>
      <c r="G1173">
        <f>IF(COUNTIFS((WeatherIncidents!$B$3:'WeatherIncidents'!$B$26),"&lt;="&amp;B1173,WeatherIncidents!$C$3:'WeatherIncidents'!$C$26,"&gt;="&amp;B1173)&gt;0,1,0)</f>
        <v>0</v>
      </c>
      <c r="H1173">
        <f t="shared" si="19"/>
        <v>0</v>
      </c>
    </row>
    <row r="1174" spans="1:8" x14ac:dyDescent="0.25">
      <c r="A1174" s="3" t="s">
        <v>100</v>
      </c>
      <c r="B1174" s="2">
        <v>38719.84097222222</v>
      </c>
      <c r="C1174" s="3" t="s">
        <v>33</v>
      </c>
      <c r="D1174" s="3" t="s">
        <v>37</v>
      </c>
      <c r="E1174" s="3">
        <v>0</v>
      </c>
      <c r="F1174" s="3" t="s">
        <v>101</v>
      </c>
      <c r="G1174">
        <f>IF(COUNTIFS((WeatherIncidents!$B$3:'WeatherIncidents'!$B$26),"&lt;="&amp;B1174,WeatherIncidents!$C$3:'WeatherIncidents'!$C$26,"&gt;="&amp;B1174)&gt;0,1,0)</f>
        <v>0</v>
      </c>
      <c r="H1174">
        <f t="shared" si="19"/>
        <v>0</v>
      </c>
    </row>
    <row r="1175" spans="1:8" x14ac:dyDescent="0.25">
      <c r="A1175" s="3" t="s">
        <v>100</v>
      </c>
      <c r="B1175" s="2">
        <v>38719.976388888892</v>
      </c>
      <c r="C1175" s="3" t="s">
        <v>33</v>
      </c>
      <c r="D1175" s="3" t="s">
        <v>37</v>
      </c>
      <c r="E1175" s="3">
        <v>0</v>
      </c>
      <c r="F1175" s="3" t="s">
        <v>101</v>
      </c>
      <c r="G1175">
        <f>IF(COUNTIFS((WeatherIncidents!$B$3:'WeatherIncidents'!$B$26),"&lt;="&amp;B1175,WeatherIncidents!$C$3:'WeatherIncidents'!$C$26,"&gt;="&amp;B1175)&gt;0,1,0)</f>
        <v>0</v>
      </c>
      <c r="H1175">
        <f t="shared" si="19"/>
        <v>0</v>
      </c>
    </row>
    <row r="1176" spans="1:8" x14ac:dyDescent="0.25">
      <c r="A1176" s="3" t="s">
        <v>100</v>
      </c>
      <c r="B1176" s="2">
        <v>38727.820138888892</v>
      </c>
      <c r="C1176" s="3" t="s">
        <v>15</v>
      </c>
      <c r="D1176" s="3" t="s">
        <v>15</v>
      </c>
      <c r="E1176" s="3">
        <v>0</v>
      </c>
      <c r="F1176" s="3" t="s">
        <v>101</v>
      </c>
      <c r="G1176">
        <f>IF(COUNTIFS((WeatherIncidents!$B$3:'WeatherIncidents'!$B$26),"&lt;="&amp;B1176,WeatherIncidents!$C$3:'WeatherIncidents'!$C$26,"&gt;="&amp;B1176)&gt;0,1,0)</f>
        <v>0</v>
      </c>
      <c r="H1176">
        <f t="shared" si="19"/>
        <v>0</v>
      </c>
    </row>
    <row r="1177" spans="1:8" x14ac:dyDescent="0.25">
      <c r="A1177" s="3" t="s">
        <v>100</v>
      </c>
      <c r="B1177" s="2">
        <v>38776.267361111109</v>
      </c>
      <c r="C1177" s="3" t="s">
        <v>33</v>
      </c>
      <c r="D1177" s="3" t="s">
        <v>135</v>
      </c>
      <c r="E1177" s="3">
        <v>0</v>
      </c>
      <c r="F1177" s="3" t="s">
        <v>101</v>
      </c>
      <c r="G1177">
        <f>IF(COUNTIFS((WeatherIncidents!$B$3:'WeatherIncidents'!$B$26),"&lt;="&amp;B1177,WeatherIncidents!$C$3:'WeatherIncidents'!$C$26,"&gt;="&amp;B1177)&gt;0,1,0)</f>
        <v>0</v>
      </c>
      <c r="H1177">
        <f t="shared" si="19"/>
        <v>0</v>
      </c>
    </row>
    <row r="1178" spans="1:8" x14ac:dyDescent="0.25">
      <c r="A1178" s="3" t="s">
        <v>100</v>
      </c>
      <c r="B1178" s="2">
        <v>38786.56527777778</v>
      </c>
      <c r="C1178" s="3" t="s">
        <v>33</v>
      </c>
      <c r="D1178" s="3" t="s">
        <v>135</v>
      </c>
      <c r="E1178" s="3">
        <v>0</v>
      </c>
      <c r="F1178" s="3" t="s">
        <v>101</v>
      </c>
      <c r="G1178">
        <f>IF(COUNTIFS((WeatherIncidents!$B$3:'WeatherIncidents'!$B$26),"&lt;="&amp;B1178,WeatherIncidents!$C$3:'WeatherIncidents'!$C$26,"&gt;="&amp;B1178)&gt;0,1,0)</f>
        <v>0</v>
      </c>
      <c r="H1178">
        <f t="shared" si="19"/>
        <v>0</v>
      </c>
    </row>
    <row r="1179" spans="1:8" x14ac:dyDescent="0.25">
      <c r="A1179" s="3" t="s">
        <v>100</v>
      </c>
      <c r="B1179" s="2">
        <v>38787.324305555558</v>
      </c>
      <c r="C1179" s="3" t="s">
        <v>33</v>
      </c>
      <c r="D1179" s="3" t="s">
        <v>135</v>
      </c>
      <c r="E1179" s="3">
        <v>0</v>
      </c>
      <c r="F1179" s="3" t="s">
        <v>101</v>
      </c>
      <c r="G1179">
        <f>IF(COUNTIFS((WeatherIncidents!$B$3:'WeatherIncidents'!$B$26),"&lt;="&amp;B1179,WeatherIncidents!$C$3:'WeatherIncidents'!$C$26,"&gt;="&amp;B1179)&gt;0,1,0)</f>
        <v>0</v>
      </c>
      <c r="H1179">
        <f t="shared" si="19"/>
        <v>0</v>
      </c>
    </row>
    <row r="1180" spans="1:8" x14ac:dyDescent="0.25">
      <c r="A1180" s="3" t="s">
        <v>100</v>
      </c>
      <c r="B1180" s="2">
        <v>38894.603472222225</v>
      </c>
      <c r="C1180" s="3" t="s">
        <v>7</v>
      </c>
      <c r="D1180" s="3" t="s">
        <v>19</v>
      </c>
      <c r="E1180" s="3">
        <v>0</v>
      </c>
      <c r="F1180" s="3" t="s">
        <v>101</v>
      </c>
      <c r="G1180">
        <f>IF(COUNTIFS((WeatherIncidents!$B$3:'WeatherIncidents'!$B$26),"&lt;="&amp;B1180,WeatherIncidents!$C$3:'WeatherIncidents'!$C$26,"&gt;="&amp;B1180)&gt;0,1,0)</f>
        <v>0</v>
      </c>
      <c r="H1180">
        <f t="shared" si="19"/>
        <v>0</v>
      </c>
    </row>
    <row r="1181" spans="1:8" x14ac:dyDescent="0.25">
      <c r="A1181" s="3" t="s">
        <v>100</v>
      </c>
      <c r="B1181" s="2">
        <v>38896.770138888889</v>
      </c>
      <c r="C1181" s="3" t="s">
        <v>7</v>
      </c>
      <c r="D1181" s="3" t="s">
        <v>8</v>
      </c>
      <c r="E1181" s="3">
        <v>0</v>
      </c>
      <c r="F1181" s="3" t="s">
        <v>101</v>
      </c>
      <c r="G1181">
        <f>IF(COUNTIFS((WeatherIncidents!$B$3:'WeatherIncidents'!$B$26),"&lt;="&amp;B1181,WeatherIncidents!$C$3:'WeatherIncidents'!$C$26,"&gt;="&amp;B1181)&gt;0,1,0)</f>
        <v>0</v>
      </c>
      <c r="H1181">
        <f t="shared" si="19"/>
        <v>0</v>
      </c>
    </row>
    <row r="1182" spans="1:8" x14ac:dyDescent="0.25">
      <c r="A1182" s="3" t="s">
        <v>100</v>
      </c>
      <c r="B1182" s="2">
        <v>38959.243055555555</v>
      </c>
      <c r="C1182" s="3" t="s">
        <v>15</v>
      </c>
      <c r="D1182" s="3" t="s">
        <v>15</v>
      </c>
      <c r="E1182" s="3">
        <v>0</v>
      </c>
      <c r="F1182" s="3" t="s">
        <v>101</v>
      </c>
      <c r="G1182">
        <f>IF(COUNTIFS((WeatherIncidents!$B$3:'WeatherIncidents'!$B$26),"&lt;="&amp;B1182,WeatherIncidents!$C$3:'WeatherIncidents'!$C$26,"&gt;="&amp;B1182)&gt;0,1,0)</f>
        <v>0</v>
      </c>
      <c r="H1182">
        <f t="shared" si="19"/>
        <v>0</v>
      </c>
    </row>
    <row r="1183" spans="1:8" x14ac:dyDescent="0.25">
      <c r="A1183" s="3" t="s">
        <v>100</v>
      </c>
      <c r="B1183" s="2">
        <v>39070.663888888892</v>
      </c>
      <c r="C1183" s="3" t="s">
        <v>15</v>
      </c>
      <c r="D1183" s="3" t="s">
        <v>15</v>
      </c>
      <c r="E1183" s="3">
        <v>0</v>
      </c>
      <c r="F1183" s="3" t="s">
        <v>101</v>
      </c>
      <c r="G1183">
        <f>IF(COUNTIFS((WeatherIncidents!$B$3:'WeatherIncidents'!$B$26),"&lt;="&amp;B1183,WeatherIncidents!$C$3:'WeatherIncidents'!$C$26,"&gt;="&amp;B1183)&gt;0,1,0)</f>
        <v>0</v>
      </c>
      <c r="H1183">
        <f t="shared" si="19"/>
        <v>0</v>
      </c>
    </row>
    <row r="1184" spans="1:8" x14ac:dyDescent="0.25">
      <c r="A1184" s="3" t="s">
        <v>100</v>
      </c>
      <c r="B1184" s="2">
        <v>39220.566666666666</v>
      </c>
      <c r="C1184" s="3" t="s">
        <v>7</v>
      </c>
      <c r="D1184" s="3" t="s">
        <v>8</v>
      </c>
      <c r="E1184" s="3">
        <v>0</v>
      </c>
      <c r="F1184" s="3" t="s">
        <v>101</v>
      </c>
      <c r="G1184">
        <f>IF(COUNTIFS((WeatherIncidents!$B$3:'WeatherIncidents'!$B$26),"&lt;="&amp;B1184,WeatherIncidents!$C$3:'WeatherIncidents'!$C$26,"&gt;="&amp;B1184)&gt;0,1,0)</f>
        <v>0</v>
      </c>
      <c r="H1184">
        <f t="shared" si="19"/>
        <v>0</v>
      </c>
    </row>
    <row r="1185" spans="1:8" x14ac:dyDescent="0.25">
      <c r="A1185" s="3" t="s">
        <v>100</v>
      </c>
      <c r="B1185" s="2">
        <v>39249.941666666666</v>
      </c>
      <c r="C1185" s="3" t="s">
        <v>15</v>
      </c>
      <c r="D1185" s="3" t="s">
        <v>15</v>
      </c>
      <c r="E1185" s="3">
        <v>0</v>
      </c>
      <c r="F1185" s="3" t="s">
        <v>101</v>
      </c>
      <c r="G1185">
        <f>IF(COUNTIFS((WeatherIncidents!$B$3:'WeatherIncidents'!$B$26),"&lt;="&amp;B1185,WeatherIncidents!$C$3:'WeatherIncidents'!$C$26,"&gt;="&amp;B1185)&gt;0,1,0)</f>
        <v>0</v>
      </c>
      <c r="H1185">
        <f t="shared" si="19"/>
        <v>0</v>
      </c>
    </row>
    <row r="1186" spans="1:8" x14ac:dyDescent="0.25">
      <c r="A1186" s="3" t="s">
        <v>100</v>
      </c>
      <c r="B1186" s="2">
        <v>39368.227083333331</v>
      </c>
      <c r="C1186" s="3" t="s">
        <v>15</v>
      </c>
      <c r="D1186" s="3" t="s">
        <v>15</v>
      </c>
      <c r="E1186" s="3">
        <v>0</v>
      </c>
      <c r="F1186" s="3" t="s">
        <v>101</v>
      </c>
      <c r="G1186">
        <f>IF(COUNTIFS((WeatherIncidents!$B$3:'WeatherIncidents'!$B$26),"&lt;="&amp;B1186,WeatherIncidents!$C$3:'WeatherIncidents'!$C$26,"&gt;="&amp;B1186)&gt;0,1,0)</f>
        <v>0</v>
      </c>
      <c r="H1186">
        <f t="shared" si="19"/>
        <v>0</v>
      </c>
    </row>
    <row r="1187" spans="1:8" x14ac:dyDescent="0.25">
      <c r="A1187" s="3" t="s">
        <v>100</v>
      </c>
      <c r="B1187" s="2">
        <v>39474.232638888891</v>
      </c>
      <c r="C1187" s="3" t="s">
        <v>33</v>
      </c>
      <c r="D1187" s="3" t="s">
        <v>37</v>
      </c>
      <c r="E1187" s="3">
        <v>0</v>
      </c>
      <c r="F1187" s="3" t="s">
        <v>101</v>
      </c>
      <c r="G1187">
        <f>IF(COUNTIFS((WeatherIncidents!$B$3:'WeatherIncidents'!$B$26),"&lt;="&amp;B1187,WeatherIncidents!$C$3:'WeatherIncidents'!$C$26,"&gt;="&amp;B1187)&gt;0,1,0)</f>
        <v>0</v>
      </c>
      <c r="H1187">
        <f t="shared" si="19"/>
        <v>0</v>
      </c>
    </row>
    <row r="1188" spans="1:8" x14ac:dyDescent="0.25">
      <c r="A1188" s="3" t="s">
        <v>100</v>
      </c>
      <c r="B1188" s="2">
        <v>39497.416666666664</v>
      </c>
      <c r="C1188" s="3" t="s">
        <v>15</v>
      </c>
      <c r="D1188" s="3" t="s">
        <v>15</v>
      </c>
      <c r="E1188" s="3">
        <v>0</v>
      </c>
      <c r="F1188" s="3" t="s">
        <v>101</v>
      </c>
      <c r="G1188">
        <f>IF(COUNTIFS((WeatherIncidents!$B$3:'WeatherIncidents'!$B$26),"&lt;="&amp;B1188,WeatherIncidents!$C$3:'WeatherIncidents'!$C$26,"&gt;="&amp;B1188)&gt;0,1,0)</f>
        <v>0</v>
      </c>
      <c r="H1188">
        <f t="shared" si="19"/>
        <v>0</v>
      </c>
    </row>
    <row r="1189" spans="1:8" x14ac:dyDescent="0.25">
      <c r="A1189" s="3" t="s">
        <v>100</v>
      </c>
      <c r="B1189" s="2">
        <v>39606.451388888891</v>
      </c>
      <c r="C1189" s="3" t="s">
        <v>15</v>
      </c>
      <c r="D1189" s="3" t="s">
        <v>15</v>
      </c>
      <c r="E1189" s="3">
        <v>0</v>
      </c>
      <c r="F1189" s="3" t="s">
        <v>101</v>
      </c>
      <c r="G1189">
        <f>IF(COUNTIFS((WeatherIncidents!$B$3:'WeatherIncidents'!$B$26),"&lt;="&amp;B1189,WeatherIncidents!$C$3:'WeatherIncidents'!$C$26,"&gt;="&amp;B1189)&gt;0,1,0)</f>
        <v>0</v>
      </c>
      <c r="H1189">
        <f t="shared" si="19"/>
        <v>0</v>
      </c>
    </row>
    <row r="1190" spans="1:8" x14ac:dyDescent="0.25">
      <c r="A1190" s="3" t="s">
        <v>100</v>
      </c>
      <c r="B1190" s="2">
        <v>39648.450694444444</v>
      </c>
      <c r="C1190" s="3" t="s">
        <v>15</v>
      </c>
      <c r="D1190" s="3" t="s">
        <v>15</v>
      </c>
      <c r="E1190" s="3">
        <v>0</v>
      </c>
      <c r="F1190" s="3" t="s">
        <v>101</v>
      </c>
      <c r="G1190">
        <f>IF(COUNTIFS((WeatherIncidents!$B$3:'WeatherIncidents'!$B$26),"&lt;="&amp;B1190,WeatherIncidents!$C$3:'WeatherIncidents'!$C$26,"&gt;="&amp;B1190)&gt;0,1,0)</f>
        <v>0</v>
      </c>
      <c r="H1190">
        <f t="shared" si="19"/>
        <v>0</v>
      </c>
    </row>
    <row r="1191" spans="1:8" x14ac:dyDescent="0.25">
      <c r="A1191" s="3" t="s">
        <v>100</v>
      </c>
      <c r="B1191" s="2">
        <v>39693.536805555559</v>
      </c>
      <c r="C1191" s="3" t="s">
        <v>15</v>
      </c>
      <c r="D1191" s="3" t="s">
        <v>15</v>
      </c>
      <c r="E1191" s="3">
        <v>0</v>
      </c>
      <c r="F1191" s="3" t="s">
        <v>101</v>
      </c>
      <c r="G1191">
        <f>IF(COUNTIFS((WeatherIncidents!$B$3:'WeatherIncidents'!$B$26),"&lt;="&amp;B1191,WeatherIncidents!$C$3:'WeatherIncidents'!$C$26,"&gt;="&amp;B1191)&gt;0,1,0)</f>
        <v>0</v>
      </c>
      <c r="H1191">
        <f t="shared" si="19"/>
        <v>0</v>
      </c>
    </row>
    <row r="1192" spans="1:8" x14ac:dyDescent="0.25">
      <c r="A1192" s="3" t="s">
        <v>100</v>
      </c>
      <c r="B1192" s="2">
        <v>39758.448611111111</v>
      </c>
      <c r="C1192" s="3" t="s">
        <v>15</v>
      </c>
      <c r="D1192" s="3" t="s">
        <v>15</v>
      </c>
      <c r="E1192" s="3">
        <v>0</v>
      </c>
      <c r="F1192" s="3" t="s">
        <v>101</v>
      </c>
      <c r="G1192">
        <f>IF(COUNTIFS((WeatherIncidents!$B$3:'WeatherIncidents'!$B$26),"&lt;="&amp;B1192,WeatherIncidents!$C$3:'WeatherIncidents'!$C$26,"&gt;="&amp;B1192)&gt;0,1,0)</f>
        <v>1</v>
      </c>
      <c r="H1192">
        <f t="shared" si="19"/>
        <v>0</v>
      </c>
    </row>
    <row r="1193" spans="1:8" x14ac:dyDescent="0.25">
      <c r="A1193" s="3" t="s">
        <v>100</v>
      </c>
      <c r="B1193" s="2">
        <v>39800.118750000001</v>
      </c>
      <c r="C1193" s="3" t="s">
        <v>15</v>
      </c>
      <c r="D1193" s="3" t="s">
        <v>15</v>
      </c>
      <c r="E1193" s="3">
        <v>0</v>
      </c>
      <c r="F1193" s="3" t="s">
        <v>101</v>
      </c>
      <c r="G1193">
        <f>IF(COUNTIFS((WeatherIncidents!$B$3:'WeatherIncidents'!$B$26),"&lt;="&amp;B1193,WeatherIncidents!$C$3:'WeatherIncidents'!$C$26,"&gt;="&amp;B1193)&gt;0,1,0)</f>
        <v>0</v>
      </c>
      <c r="H1193">
        <f t="shared" si="19"/>
        <v>0</v>
      </c>
    </row>
    <row r="1194" spans="1:8" x14ac:dyDescent="0.25">
      <c r="A1194" s="3" t="s">
        <v>100</v>
      </c>
      <c r="B1194" s="2">
        <v>39853.673611111109</v>
      </c>
      <c r="C1194" s="3" t="s">
        <v>33</v>
      </c>
      <c r="D1194" s="3" t="s">
        <v>135</v>
      </c>
      <c r="E1194" s="3">
        <v>0</v>
      </c>
      <c r="F1194" s="3" t="s">
        <v>101</v>
      </c>
      <c r="G1194">
        <f>IF(COUNTIFS((WeatherIncidents!$B$3:'WeatherIncidents'!$B$26),"&lt;="&amp;B1194,WeatherIncidents!$C$3:'WeatherIncidents'!$C$26,"&gt;="&amp;B1194)&gt;0,1,0)</f>
        <v>0</v>
      </c>
      <c r="H1194">
        <f t="shared" si="19"/>
        <v>0</v>
      </c>
    </row>
    <row r="1195" spans="1:8" x14ac:dyDescent="0.25">
      <c r="A1195" s="3" t="s">
        <v>100</v>
      </c>
      <c r="B1195" s="2">
        <v>39860.947916666664</v>
      </c>
      <c r="C1195" s="3" t="s">
        <v>7</v>
      </c>
      <c r="D1195" s="3" t="s">
        <v>8</v>
      </c>
      <c r="E1195" s="3">
        <v>0</v>
      </c>
      <c r="F1195" s="3" t="s">
        <v>101</v>
      </c>
      <c r="G1195">
        <f>IF(COUNTIFS((WeatherIncidents!$B$3:'WeatherIncidents'!$B$26),"&lt;="&amp;B1195,WeatherIncidents!$C$3:'WeatherIncidents'!$C$26,"&gt;="&amp;B1195)&gt;0,1,0)</f>
        <v>0</v>
      </c>
      <c r="H1195">
        <f t="shared" si="19"/>
        <v>0</v>
      </c>
    </row>
    <row r="1196" spans="1:8" x14ac:dyDescent="0.25">
      <c r="A1196" s="3" t="s">
        <v>100</v>
      </c>
      <c r="B1196" s="2">
        <v>40016.963888888888</v>
      </c>
      <c r="C1196" s="3" t="s">
        <v>7</v>
      </c>
      <c r="D1196" s="3" t="s">
        <v>8</v>
      </c>
      <c r="E1196" s="3">
        <v>0</v>
      </c>
      <c r="F1196" s="3" t="s">
        <v>101</v>
      </c>
      <c r="G1196">
        <f>IF(COUNTIFS((WeatherIncidents!$B$3:'WeatherIncidents'!$B$26),"&lt;="&amp;B1196,WeatherIncidents!$C$3:'WeatherIncidents'!$C$26,"&gt;="&amp;B1196)&gt;0,1,0)</f>
        <v>0</v>
      </c>
      <c r="H1196">
        <f t="shared" si="19"/>
        <v>0</v>
      </c>
    </row>
    <row r="1197" spans="1:8" x14ac:dyDescent="0.25">
      <c r="A1197" s="3" t="s">
        <v>100</v>
      </c>
      <c r="B1197" s="2">
        <v>40030.569444444445</v>
      </c>
      <c r="C1197" s="3" t="s">
        <v>7</v>
      </c>
      <c r="D1197" s="3" t="s">
        <v>41</v>
      </c>
      <c r="E1197" s="3">
        <v>0</v>
      </c>
      <c r="F1197" s="3" t="s">
        <v>101</v>
      </c>
      <c r="G1197">
        <f>IF(COUNTIFS((WeatherIncidents!$B$3:'WeatherIncidents'!$B$26),"&lt;="&amp;B1197,WeatherIncidents!$C$3:'WeatherIncidents'!$C$26,"&gt;="&amp;B1197)&gt;0,1,0)</f>
        <v>0</v>
      </c>
      <c r="H1197">
        <f t="shared" si="19"/>
        <v>0</v>
      </c>
    </row>
    <row r="1198" spans="1:8" x14ac:dyDescent="0.25">
      <c r="A1198" s="3" t="s">
        <v>100</v>
      </c>
      <c r="B1198" s="2">
        <v>40100.291666666664</v>
      </c>
      <c r="C1198" s="3" t="s">
        <v>15</v>
      </c>
      <c r="D1198" s="3" t="s">
        <v>15</v>
      </c>
      <c r="E1198" s="3">
        <v>0</v>
      </c>
      <c r="F1198" s="3" t="s">
        <v>101</v>
      </c>
      <c r="G1198">
        <f>IF(COUNTIFS((WeatherIncidents!$B$3:'WeatherIncidents'!$B$26),"&lt;="&amp;B1198,WeatherIncidents!$C$3:'WeatherIncidents'!$C$26,"&gt;="&amp;B1198)&gt;0,1,0)</f>
        <v>0</v>
      </c>
      <c r="H1198">
        <f t="shared" si="19"/>
        <v>0</v>
      </c>
    </row>
    <row r="1199" spans="1:8" x14ac:dyDescent="0.25">
      <c r="A1199" s="3" t="s">
        <v>100</v>
      </c>
      <c r="B1199" s="2">
        <v>40146.407638888886</v>
      </c>
      <c r="C1199" s="3" t="s">
        <v>33</v>
      </c>
      <c r="D1199" s="3" t="s">
        <v>135</v>
      </c>
      <c r="E1199" s="3">
        <v>0</v>
      </c>
      <c r="F1199" s="3" t="s">
        <v>101</v>
      </c>
      <c r="G1199">
        <f>IF(COUNTIFS((WeatherIncidents!$B$3:'WeatherIncidents'!$B$26),"&lt;="&amp;B1199,WeatherIncidents!$C$3:'WeatherIncidents'!$C$26,"&gt;="&amp;B1199)&gt;0,1,0)</f>
        <v>0</v>
      </c>
      <c r="H1199">
        <f t="shared" si="19"/>
        <v>0</v>
      </c>
    </row>
    <row r="1200" spans="1:8" x14ac:dyDescent="0.25">
      <c r="A1200" s="3" t="s">
        <v>100</v>
      </c>
      <c r="B1200" s="2">
        <v>40154.597916666666</v>
      </c>
      <c r="C1200" s="3" t="s">
        <v>33</v>
      </c>
      <c r="D1200" s="3" t="s">
        <v>37</v>
      </c>
      <c r="E1200" s="3">
        <v>0</v>
      </c>
      <c r="F1200" s="3" t="s">
        <v>101</v>
      </c>
      <c r="G1200">
        <f>IF(COUNTIFS((WeatherIncidents!$B$3:'WeatherIncidents'!$B$26),"&lt;="&amp;B1200,WeatherIncidents!$C$3:'WeatherIncidents'!$C$26,"&gt;="&amp;B1200)&gt;0,1,0)</f>
        <v>0</v>
      </c>
      <c r="H1200">
        <f t="shared" si="19"/>
        <v>0</v>
      </c>
    </row>
    <row r="1201" spans="1:8" x14ac:dyDescent="0.25">
      <c r="A1201" s="3" t="s">
        <v>100</v>
      </c>
      <c r="B1201" s="2">
        <v>40154.732638888891</v>
      </c>
      <c r="C1201" s="3" t="s">
        <v>33</v>
      </c>
      <c r="D1201" s="3" t="s">
        <v>37</v>
      </c>
      <c r="E1201" s="3">
        <v>0</v>
      </c>
      <c r="F1201" s="3" t="s">
        <v>101</v>
      </c>
      <c r="G1201">
        <f>IF(COUNTIFS((WeatherIncidents!$B$3:'WeatherIncidents'!$B$26),"&lt;="&amp;B1201,WeatherIncidents!$C$3:'WeatherIncidents'!$C$26,"&gt;="&amp;B1201)&gt;0,1,0)</f>
        <v>0</v>
      </c>
      <c r="H1201">
        <f t="shared" si="19"/>
        <v>0</v>
      </c>
    </row>
    <row r="1202" spans="1:8" x14ac:dyDescent="0.25">
      <c r="A1202" s="3" t="s">
        <v>100</v>
      </c>
      <c r="B1202" s="2">
        <v>40154.902777777781</v>
      </c>
      <c r="C1202" s="3" t="s">
        <v>33</v>
      </c>
      <c r="D1202" s="3" t="s">
        <v>37</v>
      </c>
      <c r="E1202" s="3">
        <v>0</v>
      </c>
      <c r="F1202" s="3" t="s">
        <v>101</v>
      </c>
      <c r="G1202">
        <f>IF(COUNTIFS((WeatherIncidents!$B$3:'WeatherIncidents'!$B$26),"&lt;="&amp;B1202,WeatherIncidents!$C$3:'WeatherIncidents'!$C$26,"&gt;="&amp;B1202)&gt;0,1,0)</f>
        <v>0</v>
      </c>
      <c r="H1202">
        <f t="shared" si="19"/>
        <v>0</v>
      </c>
    </row>
    <row r="1203" spans="1:8" x14ac:dyDescent="0.25">
      <c r="A1203" s="3" t="s">
        <v>100</v>
      </c>
      <c r="B1203" s="2">
        <v>40156.470833333333</v>
      </c>
      <c r="C1203" s="3" t="s">
        <v>33</v>
      </c>
      <c r="D1203" s="3" t="s">
        <v>37</v>
      </c>
      <c r="E1203" s="3">
        <v>0</v>
      </c>
      <c r="F1203" s="3" t="s">
        <v>101</v>
      </c>
      <c r="G1203">
        <f>IF(COUNTIFS((WeatherIncidents!$B$3:'WeatherIncidents'!$B$26),"&lt;="&amp;B1203,WeatherIncidents!$C$3:'WeatherIncidents'!$C$26,"&gt;="&amp;B1203)&gt;0,1,0)</f>
        <v>0</v>
      </c>
      <c r="H1203">
        <f t="shared" si="19"/>
        <v>0</v>
      </c>
    </row>
    <row r="1204" spans="1:8" x14ac:dyDescent="0.25">
      <c r="A1204" s="3" t="s">
        <v>100</v>
      </c>
      <c r="B1204" s="2">
        <v>40160.390972222223</v>
      </c>
      <c r="C1204" s="3" t="s">
        <v>15</v>
      </c>
      <c r="D1204" s="3" t="s">
        <v>15</v>
      </c>
      <c r="E1204" s="3">
        <v>0</v>
      </c>
      <c r="F1204" s="3" t="s">
        <v>101</v>
      </c>
      <c r="G1204">
        <f>IF(COUNTIFS((WeatherIncidents!$B$3:'WeatherIncidents'!$B$26),"&lt;="&amp;B1204,WeatherIncidents!$C$3:'WeatherIncidents'!$C$26,"&gt;="&amp;B1204)&gt;0,1,0)</f>
        <v>0</v>
      </c>
      <c r="H1204">
        <f t="shared" si="19"/>
        <v>0</v>
      </c>
    </row>
    <row r="1205" spans="1:8" x14ac:dyDescent="0.25">
      <c r="A1205" s="3" t="s">
        <v>100</v>
      </c>
      <c r="B1205" s="2">
        <v>40190.593055555553</v>
      </c>
      <c r="C1205" s="3" t="s">
        <v>15</v>
      </c>
      <c r="D1205" s="3" t="s">
        <v>15</v>
      </c>
      <c r="E1205" s="3">
        <v>0</v>
      </c>
      <c r="F1205" s="3" t="s">
        <v>101</v>
      </c>
      <c r="G1205">
        <f>IF(COUNTIFS((WeatherIncidents!$B$3:'WeatherIncidents'!$B$26),"&lt;="&amp;B1205,WeatherIncidents!$C$3:'WeatherIncidents'!$C$26,"&gt;="&amp;B1205)&gt;0,1,0)</f>
        <v>0</v>
      </c>
      <c r="H1205">
        <f t="shared" si="19"/>
        <v>0</v>
      </c>
    </row>
    <row r="1206" spans="1:8" x14ac:dyDescent="0.25">
      <c r="A1206" s="3" t="s">
        <v>100</v>
      </c>
      <c r="B1206" s="2">
        <v>40197.614583333336</v>
      </c>
      <c r="C1206" s="3" t="s">
        <v>33</v>
      </c>
      <c r="D1206" s="3" t="s">
        <v>37</v>
      </c>
      <c r="E1206" s="3">
        <v>0</v>
      </c>
      <c r="F1206" s="3" t="s">
        <v>101</v>
      </c>
      <c r="G1206">
        <f>IF(COUNTIFS((WeatherIncidents!$B$3:'WeatherIncidents'!$B$26),"&lt;="&amp;B1206,WeatherIncidents!$C$3:'WeatherIncidents'!$C$26,"&gt;="&amp;B1206)&gt;0,1,0)</f>
        <v>0</v>
      </c>
      <c r="H1206">
        <f t="shared" si="19"/>
        <v>0</v>
      </c>
    </row>
    <row r="1207" spans="1:8" x14ac:dyDescent="0.25">
      <c r="A1207" s="3" t="s">
        <v>100</v>
      </c>
      <c r="B1207" s="2">
        <v>40199.515972222223</v>
      </c>
      <c r="C1207" s="3" t="s">
        <v>33</v>
      </c>
      <c r="D1207" s="3" t="s">
        <v>135</v>
      </c>
      <c r="E1207" s="3">
        <v>0</v>
      </c>
      <c r="F1207" s="3" t="s">
        <v>101</v>
      </c>
      <c r="G1207">
        <f>IF(COUNTIFS((WeatherIncidents!$B$3:'WeatherIncidents'!$B$26),"&lt;="&amp;B1207,WeatherIncidents!$C$3:'WeatherIncidents'!$C$26,"&gt;="&amp;B1207)&gt;0,1,0)</f>
        <v>0</v>
      </c>
      <c r="H1207">
        <f t="shared" si="19"/>
        <v>0</v>
      </c>
    </row>
    <row r="1208" spans="1:8" x14ac:dyDescent="0.25">
      <c r="A1208" s="3" t="s">
        <v>100</v>
      </c>
      <c r="B1208" s="2">
        <v>40199.637499999997</v>
      </c>
      <c r="C1208" s="3" t="s">
        <v>33</v>
      </c>
      <c r="D1208" s="3" t="s">
        <v>135</v>
      </c>
      <c r="E1208" s="3">
        <v>0</v>
      </c>
      <c r="F1208" s="3" t="s">
        <v>101</v>
      </c>
      <c r="G1208">
        <f>IF(COUNTIFS((WeatherIncidents!$B$3:'WeatherIncidents'!$B$26),"&lt;="&amp;B1208,WeatherIncidents!$C$3:'WeatherIncidents'!$C$26,"&gt;="&amp;B1208)&gt;0,1,0)</f>
        <v>0</v>
      </c>
      <c r="H1208">
        <f t="shared" si="19"/>
        <v>0</v>
      </c>
    </row>
    <row r="1209" spans="1:8" x14ac:dyDescent="0.25">
      <c r="A1209" s="3" t="s">
        <v>100</v>
      </c>
      <c r="B1209" s="2">
        <v>40200.355555555558</v>
      </c>
      <c r="C1209" s="3" t="s">
        <v>33</v>
      </c>
      <c r="D1209" s="3" t="s">
        <v>135</v>
      </c>
      <c r="E1209" s="3">
        <v>0</v>
      </c>
      <c r="F1209" s="3" t="s">
        <v>101</v>
      </c>
      <c r="G1209">
        <f>IF(COUNTIFS((WeatherIncidents!$B$3:'WeatherIncidents'!$B$26),"&lt;="&amp;B1209,WeatherIncidents!$C$3:'WeatherIncidents'!$C$26,"&gt;="&amp;B1209)&gt;0,1,0)</f>
        <v>0</v>
      </c>
      <c r="H1209">
        <f t="shared" si="19"/>
        <v>0</v>
      </c>
    </row>
    <row r="1210" spans="1:8" x14ac:dyDescent="0.25">
      <c r="A1210" s="3" t="s">
        <v>100</v>
      </c>
      <c r="B1210" s="2">
        <v>40209.431250000001</v>
      </c>
      <c r="C1210" s="3" t="s">
        <v>7</v>
      </c>
      <c r="D1210" s="3" t="s">
        <v>41</v>
      </c>
      <c r="E1210" s="3">
        <v>0</v>
      </c>
      <c r="F1210" s="3" t="s">
        <v>101</v>
      </c>
      <c r="G1210">
        <f>IF(COUNTIFS((WeatherIncidents!$B$3:'WeatherIncidents'!$B$26),"&lt;="&amp;B1210,WeatherIncidents!$C$3:'WeatherIncidents'!$C$26,"&gt;="&amp;B1210)&gt;0,1,0)</f>
        <v>0</v>
      </c>
      <c r="H1210">
        <f t="shared" si="19"/>
        <v>0</v>
      </c>
    </row>
    <row r="1211" spans="1:8" x14ac:dyDescent="0.25">
      <c r="A1211" s="3" t="s">
        <v>100</v>
      </c>
      <c r="B1211" s="2">
        <v>40311.252083333333</v>
      </c>
      <c r="C1211" s="3" t="s">
        <v>15</v>
      </c>
      <c r="D1211" s="3" t="s">
        <v>15</v>
      </c>
      <c r="E1211" s="3">
        <v>0</v>
      </c>
      <c r="F1211" s="3" t="s">
        <v>101</v>
      </c>
      <c r="G1211">
        <f>IF(COUNTIFS((WeatherIncidents!$B$3:'WeatherIncidents'!$B$26),"&lt;="&amp;B1211,WeatherIncidents!$C$3:'WeatherIncidents'!$C$26,"&gt;="&amp;B1211)&gt;0,1,0)</f>
        <v>0</v>
      </c>
      <c r="H1211">
        <f t="shared" si="19"/>
        <v>0</v>
      </c>
    </row>
    <row r="1212" spans="1:8" x14ac:dyDescent="0.25">
      <c r="A1212" s="3" t="s">
        <v>100</v>
      </c>
      <c r="B1212" s="2">
        <v>40323.38958333333</v>
      </c>
      <c r="C1212" s="3" t="s">
        <v>7</v>
      </c>
      <c r="D1212" s="3" t="s">
        <v>61</v>
      </c>
      <c r="E1212" s="3">
        <v>0</v>
      </c>
      <c r="F1212" s="3" t="s">
        <v>101</v>
      </c>
      <c r="G1212">
        <f>IF(COUNTIFS((WeatherIncidents!$B$3:'WeatherIncidents'!$B$26),"&lt;="&amp;B1212,WeatherIncidents!$C$3:'WeatherIncidents'!$C$26,"&gt;="&amp;B1212)&gt;0,1,0)</f>
        <v>0</v>
      </c>
      <c r="H1212">
        <f t="shared" si="19"/>
        <v>0</v>
      </c>
    </row>
    <row r="1213" spans="1:8" x14ac:dyDescent="0.25">
      <c r="A1213" s="3" t="s">
        <v>100</v>
      </c>
      <c r="B1213" s="2">
        <v>40347.494444444441</v>
      </c>
      <c r="C1213" s="3" t="s">
        <v>15</v>
      </c>
      <c r="D1213" s="3" t="s">
        <v>15</v>
      </c>
      <c r="E1213" s="3">
        <v>0</v>
      </c>
      <c r="F1213" s="3" t="s">
        <v>101</v>
      </c>
      <c r="G1213">
        <f>IF(COUNTIFS((WeatherIncidents!$B$3:'WeatherIncidents'!$B$26),"&lt;="&amp;B1213,WeatherIncidents!$C$3:'WeatherIncidents'!$C$26,"&gt;="&amp;B1213)&gt;0,1,0)</f>
        <v>0</v>
      </c>
      <c r="H1213">
        <f t="shared" si="19"/>
        <v>0</v>
      </c>
    </row>
    <row r="1214" spans="1:8" x14ac:dyDescent="0.25">
      <c r="A1214" s="3" t="s">
        <v>100</v>
      </c>
      <c r="B1214" s="2">
        <v>40470.09652777778</v>
      </c>
      <c r="C1214" s="3" t="s">
        <v>33</v>
      </c>
      <c r="D1214" s="3" t="s">
        <v>135</v>
      </c>
      <c r="E1214" s="3">
        <v>0</v>
      </c>
      <c r="F1214" s="3" t="s">
        <v>101</v>
      </c>
      <c r="G1214">
        <f>IF(COUNTIFS((WeatherIncidents!$B$3:'WeatherIncidents'!$B$26),"&lt;="&amp;B1214,WeatherIncidents!$C$3:'WeatherIncidents'!$C$26,"&gt;="&amp;B1214)&gt;0,1,0)</f>
        <v>0</v>
      </c>
      <c r="H1214">
        <f t="shared" si="19"/>
        <v>0</v>
      </c>
    </row>
    <row r="1215" spans="1:8" x14ac:dyDescent="0.25">
      <c r="A1215" s="3" t="s">
        <v>100</v>
      </c>
      <c r="B1215" s="2">
        <v>40470.246527777781</v>
      </c>
      <c r="C1215" s="3" t="s">
        <v>33</v>
      </c>
      <c r="D1215" s="3" t="s">
        <v>135</v>
      </c>
      <c r="E1215" s="3">
        <v>0</v>
      </c>
      <c r="F1215" s="3" t="s">
        <v>101</v>
      </c>
      <c r="G1215">
        <f>IF(COUNTIFS((WeatherIncidents!$B$3:'WeatherIncidents'!$B$26),"&lt;="&amp;B1215,WeatherIncidents!$C$3:'WeatherIncidents'!$C$26,"&gt;="&amp;B1215)&gt;0,1,0)</f>
        <v>0</v>
      </c>
      <c r="H1215">
        <f t="shared" si="19"/>
        <v>0</v>
      </c>
    </row>
    <row r="1216" spans="1:8" x14ac:dyDescent="0.25">
      <c r="A1216" s="3" t="s">
        <v>100</v>
      </c>
      <c r="B1216" s="2">
        <v>40532.208333333336</v>
      </c>
      <c r="C1216" s="3" t="s">
        <v>33</v>
      </c>
      <c r="D1216" s="3" t="s">
        <v>135</v>
      </c>
      <c r="E1216" s="3">
        <v>0</v>
      </c>
      <c r="F1216" s="3" t="s">
        <v>101</v>
      </c>
      <c r="G1216">
        <f>IF(COUNTIFS((WeatherIncidents!$B$3:'WeatherIncidents'!$B$26),"&lt;="&amp;B1216,WeatherIncidents!$C$3:'WeatherIncidents'!$C$26,"&gt;="&amp;B1216)&gt;0,1,0)</f>
        <v>0</v>
      </c>
      <c r="H1216">
        <f t="shared" si="19"/>
        <v>0</v>
      </c>
    </row>
    <row r="1217" spans="1:8" x14ac:dyDescent="0.25">
      <c r="A1217" s="3" t="s">
        <v>100</v>
      </c>
      <c r="B1217" s="2">
        <v>40611.600694444445</v>
      </c>
      <c r="C1217" s="3" t="s">
        <v>7</v>
      </c>
      <c r="D1217" s="3" t="s">
        <v>16</v>
      </c>
      <c r="E1217" s="3">
        <v>0</v>
      </c>
      <c r="F1217" s="3" t="s">
        <v>101</v>
      </c>
      <c r="G1217">
        <f>IF(COUNTIFS((WeatherIncidents!$B$3:'WeatherIncidents'!$B$26),"&lt;="&amp;B1217,WeatherIncidents!$C$3:'WeatherIncidents'!$C$26,"&gt;="&amp;B1217)&gt;0,1,0)</f>
        <v>0</v>
      </c>
      <c r="H1217">
        <f t="shared" si="19"/>
        <v>0</v>
      </c>
    </row>
    <row r="1218" spans="1:8" x14ac:dyDescent="0.25">
      <c r="A1218" s="3" t="s">
        <v>100</v>
      </c>
      <c r="B1218" s="2">
        <v>40683.522916666669</v>
      </c>
      <c r="C1218" s="3" t="s">
        <v>15</v>
      </c>
      <c r="D1218" s="3" t="s">
        <v>15</v>
      </c>
      <c r="E1218" s="3">
        <v>0</v>
      </c>
      <c r="F1218" s="3" t="s">
        <v>101</v>
      </c>
      <c r="G1218">
        <f>IF(COUNTIFS((WeatherIncidents!$B$3:'WeatherIncidents'!$B$26),"&lt;="&amp;B1218,WeatherIncidents!$C$3:'WeatherIncidents'!$C$26,"&gt;="&amp;B1218)&gt;0,1,0)</f>
        <v>0</v>
      </c>
      <c r="H1218">
        <f t="shared" si="19"/>
        <v>0</v>
      </c>
    </row>
    <row r="1219" spans="1:8" x14ac:dyDescent="0.25">
      <c r="A1219" s="3" t="s">
        <v>100</v>
      </c>
      <c r="B1219" s="2">
        <v>40723.820138888892</v>
      </c>
      <c r="C1219" s="3" t="s">
        <v>15</v>
      </c>
      <c r="D1219" s="3" t="s">
        <v>15</v>
      </c>
      <c r="E1219" s="3">
        <v>0</v>
      </c>
      <c r="F1219" s="3" t="s">
        <v>101</v>
      </c>
      <c r="G1219">
        <f>IF(COUNTIFS((WeatherIncidents!$B$3:'WeatherIncidents'!$B$26),"&lt;="&amp;B1219,WeatherIncidents!$C$3:'WeatherIncidents'!$C$26,"&gt;="&amp;B1219)&gt;0,1,0)</f>
        <v>0</v>
      </c>
      <c r="H1219">
        <f t="shared" ref="H1219:H1282" si="20">IF(ABS(B1219-B1218)&lt;0.015,1,0)</f>
        <v>0</v>
      </c>
    </row>
    <row r="1220" spans="1:8" x14ac:dyDescent="0.25">
      <c r="A1220" s="3" t="s">
        <v>100</v>
      </c>
      <c r="B1220" s="2">
        <v>40791.445833333331</v>
      </c>
      <c r="C1220" s="3" t="s">
        <v>33</v>
      </c>
      <c r="D1220" s="3" t="s">
        <v>37</v>
      </c>
      <c r="E1220" s="3">
        <v>0</v>
      </c>
      <c r="F1220" s="3" t="s">
        <v>101</v>
      </c>
      <c r="G1220">
        <f>IF(COUNTIFS((WeatherIncidents!$B$3:'WeatherIncidents'!$B$26),"&lt;="&amp;B1220,WeatherIncidents!$C$3:'WeatherIncidents'!$C$26,"&gt;="&amp;B1220)&gt;0,1,0)</f>
        <v>0</v>
      </c>
      <c r="H1220">
        <f t="shared" si="20"/>
        <v>0</v>
      </c>
    </row>
    <row r="1221" spans="1:8" x14ac:dyDescent="0.25">
      <c r="A1221" s="3" t="s">
        <v>100</v>
      </c>
      <c r="B1221" s="2">
        <v>40828.578472222223</v>
      </c>
      <c r="C1221" s="3" t="s">
        <v>15</v>
      </c>
      <c r="D1221" s="3" t="s">
        <v>15</v>
      </c>
      <c r="E1221" s="3">
        <v>0</v>
      </c>
      <c r="F1221" s="3" t="s">
        <v>101</v>
      </c>
      <c r="G1221">
        <f>IF(COUNTIFS((WeatherIncidents!$B$3:'WeatherIncidents'!$B$26),"&lt;="&amp;B1221,WeatherIncidents!$C$3:'WeatherIncidents'!$C$26,"&gt;="&amp;B1221)&gt;0,1,0)</f>
        <v>0</v>
      </c>
      <c r="H1221">
        <f t="shared" si="20"/>
        <v>0</v>
      </c>
    </row>
    <row r="1222" spans="1:8" x14ac:dyDescent="0.25">
      <c r="A1222" s="3" t="s">
        <v>100</v>
      </c>
      <c r="B1222" s="2">
        <v>40953.25277777778</v>
      </c>
      <c r="C1222" s="3" t="s">
        <v>10</v>
      </c>
      <c r="D1222" s="3" t="s">
        <v>118</v>
      </c>
      <c r="E1222" s="3">
        <v>0</v>
      </c>
      <c r="F1222" s="3" t="s">
        <v>101</v>
      </c>
      <c r="G1222">
        <f>IF(COUNTIFS((WeatherIncidents!$B$3:'WeatherIncidents'!$B$26),"&lt;="&amp;B1222,WeatherIncidents!$C$3:'WeatherIncidents'!$C$26,"&gt;="&amp;B1222)&gt;0,1,0)</f>
        <v>0</v>
      </c>
      <c r="H1222">
        <f t="shared" si="20"/>
        <v>0</v>
      </c>
    </row>
    <row r="1223" spans="1:8" x14ac:dyDescent="0.25">
      <c r="A1223" s="3" t="s">
        <v>100</v>
      </c>
      <c r="B1223" s="2">
        <v>40980.554861111108</v>
      </c>
      <c r="C1223" s="3" t="s">
        <v>7</v>
      </c>
      <c r="D1223" s="3" t="s">
        <v>8</v>
      </c>
      <c r="E1223" s="3">
        <v>0</v>
      </c>
      <c r="F1223" s="3" t="s">
        <v>101</v>
      </c>
      <c r="G1223">
        <f>IF(COUNTIFS((WeatherIncidents!$B$3:'WeatherIncidents'!$B$26),"&lt;="&amp;B1223,WeatherIncidents!$C$3:'WeatherIncidents'!$C$26,"&gt;="&amp;B1223)&gt;0,1,0)</f>
        <v>0</v>
      </c>
      <c r="H1223">
        <f t="shared" si="20"/>
        <v>0</v>
      </c>
    </row>
    <row r="1224" spans="1:8" x14ac:dyDescent="0.25">
      <c r="A1224" s="3" t="s">
        <v>100</v>
      </c>
      <c r="B1224" s="2">
        <v>41090.52847222222</v>
      </c>
      <c r="C1224" s="3" t="s">
        <v>15</v>
      </c>
      <c r="D1224" s="3" t="s">
        <v>15</v>
      </c>
      <c r="E1224" s="3">
        <v>0</v>
      </c>
      <c r="F1224" s="3" t="s">
        <v>101</v>
      </c>
      <c r="G1224">
        <f>IF(COUNTIFS((WeatherIncidents!$B$3:'WeatherIncidents'!$B$26),"&lt;="&amp;B1224,WeatherIncidents!$C$3:'WeatherIncidents'!$C$26,"&gt;="&amp;B1224)&gt;0,1,0)</f>
        <v>0</v>
      </c>
      <c r="H1224">
        <f t="shared" si="20"/>
        <v>0</v>
      </c>
    </row>
    <row r="1225" spans="1:8" x14ac:dyDescent="0.25">
      <c r="A1225" s="3" t="s">
        <v>100</v>
      </c>
      <c r="B1225" s="2">
        <v>41118.409722222219</v>
      </c>
      <c r="C1225" s="3" t="s">
        <v>15</v>
      </c>
      <c r="D1225" s="3" t="s">
        <v>15</v>
      </c>
      <c r="E1225" s="3">
        <v>0</v>
      </c>
      <c r="F1225" s="3" t="s">
        <v>101</v>
      </c>
      <c r="G1225">
        <f>IF(COUNTIFS((WeatherIncidents!$B$3:'WeatherIncidents'!$B$26),"&lt;="&amp;B1225,WeatherIncidents!$C$3:'WeatherIncidents'!$C$26,"&gt;="&amp;B1225)&gt;0,1,0)</f>
        <v>0</v>
      </c>
      <c r="H1225">
        <f t="shared" si="20"/>
        <v>0</v>
      </c>
    </row>
    <row r="1226" spans="1:8" x14ac:dyDescent="0.25">
      <c r="A1226" s="3" t="s">
        <v>100</v>
      </c>
      <c r="B1226" s="2">
        <v>41273.497916666667</v>
      </c>
      <c r="C1226" s="3" t="s">
        <v>33</v>
      </c>
      <c r="D1226" s="3" t="s">
        <v>135</v>
      </c>
      <c r="E1226" s="3">
        <v>0</v>
      </c>
      <c r="F1226" s="3" t="s">
        <v>101</v>
      </c>
      <c r="G1226">
        <f>IF(COUNTIFS((WeatherIncidents!$B$3:'WeatherIncidents'!$B$26),"&lt;="&amp;B1226,WeatherIncidents!$C$3:'WeatherIncidents'!$C$26,"&gt;="&amp;B1226)&gt;0,1,0)</f>
        <v>0</v>
      </c>
      <c r="H1226">
        <f t="shared" si="20"/>
        <v>0</v>
      </c>
    </row>
    <row r="1227" spans="1:8" x14ac:dyDescent="0.25">
      <c r="A1227" s="3" t="s">
        <v>100</v>
      </c>
      <c r="B1227" s="2">
        <v>41352.699999999997</v>
      </c>
      <c r="C1227" s="3" t="s">
        <v>15</v>
      </c>
      <c r="D1227" s="3" t="s">
        <v>15</v>
      </c>
      <c r="E1227" s="3">
        <v>0</v>
      </c>
      <c r="F1227" s="3" t="s">
        <v>101</v>
      </c>
      <c r="G1227">
        <f>IF(COUNTIFS((WeatherIncidents!$B$3:'WeatherIncidents'!$B$26),"&lt;="&amp;B1227,WeatherIncidents!$C$3:'WeatherIncidents'!$C$26,"&gt;="&amp;B1227)&gt;0,1,0)</f>
        <v>0</v>
      </c>
      <c r="H1227">
        <f t="shared" si="20"/>
        <v>0</v>
      </c>
    </row>
    <row r="1228" spans="1:8" x14ac:dyDescent="0.25">
      <c r="A1228" s="3" t="s">
        <v>100</v>
      </c>
      <c r="B1228" s="2">
        <v>41360.371527777781</v>
      </c>
      <c r="C1228" s="3" t="s">
        <v>15</v>
      </c>
      <c r="D1228" s="3" t="s">
        <v>15</v>
      </c>
      <c r="E1228" s="3">
        <v>0</v>
      </c>
      <c r="F1228" s="3" t="s">
        <v>101</v>
      </c>
      <c r="G1228">
        <f>IF(COUNTIFS((WeatherIncidents!$B$3:'WeatherIncidents'!$B$26),"&lt;="&amp;B1228,WeatherIncidents!$C$3:'WeatherIncidents'!$C$26,"&gt;="&amp;B1228)&gt;0,1,0)</f>
        <v>0</v>
      </c>
      <c r="H1228">
        <f t="shared" si="20"/>
        <v>0</v>
      </c>
    </row>
    <row r="1229" spans="1:8" x14ac:dyDescent="0.25">
      <c r="A1229" s="3" t="s">
        <v>100</v>
      </c>
      <c r="B1229" s="2">
        <v>41432.273611111108</v>
      </c>
      <c r="C1229" s="3" t="s">
        <v>7</v>
      </c>
      <c r="D1229" s="3" t="s">
        <v>19</v>
      </c>
      <c r="E1229" s="3">
        <v>0</v>
      </c>
      <c r="F1229" s="3" t="s">
        <v>101</v>
      </c>
      <c r="G1229">
        <f>IF(COUNTIFS((WeatherIncidents!$B$3:'WeatherIncidents'!$B$26),"&lt;="&amp;B1229,WeatherIncidents!$C$3:'WeatherIncidents'!$C$26,"&gt;="&amp;B1229)&gt;0,1,0)</f>
        <v>0</v>
      </c>
      <c r="H1229">
        <f t="shared" si="20"/>
        <v>0</v>
      </c>
    </row>
    <row r="1230" spans="1:8" x14ac:dyDescent="0.25">
      <c r="A1230" s="3" t="s">
        <v>100</v>
      </c>
      <c r="B1230" s="2">
        <v>41699.124305555553</v>
      </c>
      <c r="C1230" s="3" t="s">
        <v>33</v>
      </c>
      <c r="D1230" s="3" t="s">
        <v>135</v>
      </c>
      <c r="E1230" s="3">
        <v>0</v>
      </c>
      <c r="F1230" s="3" t="s">
        <v>101</v>
      </c>
      <c r="G1230">
        <f>IF(COUNTIFS((WeatherIncidents!$B$3:'WeatherIncidents'!$B$26),"&lt;="&amp;B1230,WeatherIncidents!$C$3:'WeatherIncidents'!$C$26,"&gt;="&amp;B1230)&gt;0,1,0)</f>
        <v>0</v>
      </c>
      <c r="H1230">
        <f t="shared" si="20"/>
        <v>0</v>
      </c>
    </row>
    <row r="1231" spans="1:8" x14ac:dyDescent="0.25">
      <c r="A1231" s="3" t="s">
        <v>100</v>
      </c>
      <c r="B1231" s="2">
        <v>41752.511805555558</v>
      </c>
      <c r="C1231" s="3" t="s">
        <v>7</v>
      </c>
      <c r="D1231" s="3" t="s">
        <v>8</v>
      </c>
      <c r="E1231" s="3">
        <v>0</v>
      </c>
      <c r="F1231" s="3" t="s">
        <v>101</v>
      </c>
      <c r="G1231">
        <f>IF(COUNTIFS((WeatherIncidents!$B$3:'WeatherIncidents'!$B$26),"&lt;="&amp;B1231,WeatherIncidents!$C$3:'WeatherIncidents'!$C$26,"&gt;="&amp;B1231)&gt;0,1,0)</f>
        <v>0</v>
      </c>
      <c r="H1231">
        <f t="shared" si="20"/>
        <v>0</v>
      </c>
    </row>
    <row r="1232" spans="1:8" x14ac:dyDescent="0.25">
      <c r="A1232" s="3" t="s">
        <v>100</v>
      </c>
      <c r="B1232" s="2">
        <v>41899.640277777777</v>
      </c>
      <c r="C1232" s="3" t="s">
        <v>15</v>
      </c>
      <c r="D1232" s="3" t="s">
        <v>15</v>
      </c>
      <c r="E1232" s="3">
        <v>0</v>
      </c>
      <c r="F1232" s="3" t="s">
        <v>101</v>
      </c>
      <c r="G1232">
        <f>IF(COUNTIFS((WeatherIncidents!$B$3:'WeatherIncidents'!$B$26),"&lt;="&amp;B1232,WeatherIncidents!$C$3:'WeatherIncidents'!$C$26,"&gt;="&amp;B1232)&gt;0,1,0)</f>
        <v>0</v>
      </c>
      <c r="H1232">
        <f t="shared" si="20"/>
        <v>0</v>
      </c>
    </row>
    <row r="1233" spans="1:8" x14ac:dyDescent="0.25">
      <c r="A1233" s="3" t="s">
        <v>100</v>
      </c>
      <c r="B1233" s="2">
        <v>41976.021527777775</v>
      </c>
      <c r="C1233" s="3" t="s">
        <v>15</v>
      </c>
      <c r="D1233" s="3" t="s">
        <v>15</v>
      </c>
      <c r="E1233" s="3">
        <v>0</v>
      </c>
      <c r="F1233" s="3" t="s">
        <v>101</v>
      </c>
      <c r="G1233">
        <f>IF(COUNTIFS((WeatherIncidents!$B$3:'WeatherIncidents'!$B$26),"&lt;="&amp;B1233,WeatherIncidents!$C$3:'WeatherIncidents'!$C$26,"&gt;="&amp;B1233)&gt;0,1,0)</f>
        <v>0</v>
      </c>
      <c r="H1233">
        <f t="shared" si="20"/>
        <v>0</v>
      </c>
    </row>
    <row r="1234" spans="1:8" x14ac:dyDescent="0.25">
      <c r="A1234" s="3" t="s">
        <v>100</v>
      </c>
      <c r="B1234" s="2">
        <v>41990.172222222223</v>
      </c>
      <c r="C1234" s="3" t="s">
        <v>15</v>
      </c>
      <c r="D1234" s="3" t="s">
        <v>15</v>
      </c>
      <c r="E1234" s="3">
        <v>0</v>
      </c>
      <c r="F1234" s="3" t="s">
        <v>101</v>
      </c>
      <c r="G1234">
        <f>IF(COUNTIFS((WeatherIncidents!$B$3:'WeatherIncidents'!$B$26),"&lt;="&amp;B1234,WeatherIncidents!$C$3:'WeatherIncidents'!$C$26,"&gt;="&amp;B1234)&gt;0,1,0)</f>
        <v>0</v>
      </c>
      <c r="H1234">
        <f t="shared" si="20"/>
        <v>0</v>
      </c>
    </row>
    <row r="1235" spans="1:8" x14ac:dyDescent="0.25">
      <c r="A1235" s="3" t="s">
        <v>102</v>
      </c>
      <c r="B1235" s="2">
        <v>38683.190972222219</v>
      </c>
      <c r="C1235" s="3" t="s">
        <v>7</v>
      </c>
      <c r="D1235" s="3" t="s">
        <v>16</v>
      </c>
      <c r="E1235" s="3">
        <v>0</v>
      </c>
      <c r="F1235" s="3" t="s">
        <v>103</v>
      </c>
      <c r="G1235">
        <f>IF(COUNTIFS((WeatherIncidents!$B$3:'WeatherIncidents'!$B$26),"&lt;="&amp;B1235,WeatherIncidents!$C$3:'WeatherIncidents'!$C$26,"&gt;="&amp;B1235)&gt;0,1,0)</f>
        <v>0</v>
      </c>
      <c r="H1235">
        <f t="shared" si="20"/>
        <v>0</v>
      </c>
    </row>
    <row r="1236" spans="1:8" x14ac:dyDescent="0.25">
      <c r="A1236" s="3" t="s">
        <v>102</v>
      </c>
      <c r="B1236" s="2">
        <v>38794.515972222223</v>
      </c>
      <c r="C1236" s="3" t="s">
        <v>33</v>
      </c>
      <c r="D1236" s="3" t="s">
        <v>37</v>
      </c>
      <c r="E1236" s="3">
        <v>0</v>
      </c>
      <c r="F1236" s="3" t="s">
        <v>103</v>
      </c>
      <c r="G1236">
        <f>IF(COUNTIFS((WeatherIncidents!$B$3:'WeatherIncidents'!$B$26),"&lt;="&amp;B1236,WeatherIncidents!$C$3:'WeatherIncidents'!$C$26,"&gt;="&amp;B1236)&gt;0,1,0)</f>
        <v>0</v>
      </c>
      <c r="H1236">
        <f t="shared" si="20"/>
        <v>0</v>
      </c>
    </row>
    <row r="1237" spans="1:8" x14ac:dyDescent="0.25">
      <c r="A1237" s="3" t="s">
        <v>102</v>
      </c>
      <c r="B1237" s="2">
        <v>39050.748611111114</v>
      </c>
      <c r="C1237" s="3" t="s">
        <v>33</v>
      </c>
      <c r="D1237" s="3" t="s">
        <v>135</v>
      </c>
      <c r="E1237" s="3">
        <v>0</v>
      </c>
      <c r="F1237" s="3" t="s">
        <v>103</v>
      </c>
      <c r="G1237">
        <f>IF(COUNTIFS((WeatherIncidents!$B$3:'WeatherIncidents'!$B$26),"&lt;="&amp;B1237,WeatherIncidents!$C$3:'WeatherIncidents'!$C$26,"&gt;="&amp;B1237)&gt;0,1,0)</f>
        <v>0</v>
      </c>
      <c r="H1237">
        <f t="shared" si="20"/>
        <v>0</v>
      </c>
    </row>
    <row r="1238" spans="1:8" x14ac:dyDescent="0.25">
      <c r="A1238" s="3" t="s">
        <v>102</v>
      </c>
      <c r="B1238" s="2">
        <v>39087.718055555553</v>
      </c>
      <c r="C1238" s="3" t="s">
        <v>33</v>
      </c>
      <c r="D1238" s="3" t="s">
        <v>135</v>
      </c>
      <c r="E1238" s="3">
        <v>0</v>
      </c>
      <c r="F1238" s="3" t="s">
        <v>103</v>
      </c>
      <c r="G1238">
        <f>IF(COUNTIFS((WeatherIncidents!$B$3:'WeatherIncidents'!$B$26),"&lt;="&amp;B1238,WeatherIncidents!$C$3:'WeatherIncidents'!$C$26,"&gt;="&amp;B1238)&gt;0,1,0)</f>
        <v>1</v>
      </c>
      <c r="H1238">
        <f t="shared" si="20"/>
        <v>0</v>
      </c>
    </row>
    <row r="1239" spans="1:8" x14ac:dyDescent="0.25">
      <c r="A1239" s="3" t="s">
        <v>102</v>
      </c>
      <c r="B1239" s="2">
        <v>39377.156944444447</v>
      </c>
      <c r="C1239" s="3" t="s">
        <v>33</v>
      </c>
      <c r="D1239" s="3" t="s">
        <v>135</v>
      </c>
      <c r="E1239" s="3">
        <v>0</v>
      </c>
      <c r="F1239" s="3" t="s">
        <v>103</v>
      </c>
      <c r="G1239">
        <f>IF(COUNTIFS((WeatherIncidents!$B$3:'WeatherIncidents'!$B$26),"&lt;="&amp;B1239,WeatherIncidents!$C$3:'WeatherIncidents'!$C$26,"&gt;="&amp;B1239)&gt;0,1,0)</f>
        <v>1</v>
      </c>
      <c r="H1239">
        <f t="shared" si="20"/>
        <v>0</v>
      </c>
    </row>
    <row r="1240" spans="1:8" x14ac:dyDescent="0.25">
      <c r="A1240" s="3" t="s">
        <v>102</v>
      </c>
      <c r="B1240" s="2">
        <v>39625.728472222225</v>
      </c>
      <c r="C1240" s="3" t="s">
        <v>15</v>
      </c>
      <c r="D1240" s="3" t="s">
        <v>15</v>
      </c>
      <c r="E1240" s="3">
        <v>0</v>
      </c>
      <c r="F1240" s="3" t="s">
        <v>103</v>
      </c>
      <c r="G1240">
        <f>IF(COUNTIFS((WeatherIncidents!$B$3:'WeatherIncidents'!$B$26),"&lt;="&amp;B1240,WeatherIncidents!$C$3:'WeatherIncidents'!$C$26,"&gt;="&amp;B1240)&gt;0,1,0)</f>
        <v>0</v>
      </c>
      <c r="H1240">
        <f t="shared" si="20"/>
        <v>0</v>
      </c>
    </row>
    <row r="1241" spans="1:8" x14ac:dyDescent="0.25">
      <c r="A1241" s="3" t="s">
        <v>102</v>
      </c>
      <c r="B1241" s="2">
        <v>39797.066666666666</v>
      </c>
      <c r="C1241" s="3" t="s">
        <v>7</v>
      </c>
      <c r="D1241" s="3" t="s">
        <v>8</v>
      </c>
      <c r="E1241" s="3">
        <v>0</v>
      </c>
      <c r="F1241" s="3" t="s">
        <v>103</v>
      </c>
      <c r="G1241">
        <f>IF(COUNTIFS((WeatherIncidents!$B$3:'WeatherIncidents'!$B$26),"&lt;="&amp;B1241,WeatherIncidents!$C$3:'WeatherIncidents'!$C$26,"&gt;="&amp;B1241)&gt;0,1,0)</f>
        <v>0</v>
      </c>
      <c r="H1241">
        <f t="shared" si="20"/>
        <v>0</v>
      </c>
    </row>
    <row r="1242" spans="1:8" x14ac:dyDescent="0.25">
      <c r="A1242" s="3" t="s">
        <v>102</v>
      </c>
      <c r="B1242" s="2">
        <v>40147.044444444444</v>
      </c>
      <c r="C1242" s="3" t="s">
        <v>15</v>
      </c>
      <c r="D1242" s="3" t="s">
        <v>15</v>
      </c>
      <c r="E1242" s="3">
        <v>0</v>
      </c>
      <c r="F1242" s="3" t="s">
        <v>103</v>
      </c>
      <c r="G1242">
        <f>IF(COUNTIFS((WeatherIncidents!$B$3:'WeatherIncidents'!$B$26),"&lt;="&amp;B1242,WeatherIncidents!$C$3:'WeatherIncidents'!$C$26,"&gt;="&amp;B1242)&gt;0,1,0)</f>
        <v>0</v>
      </c>
      <c r="H1242">
        <f t="shared" si="20"/>
        <v>0</v>
      </c>
    </row>
    <row r="1243" spans="1:8" x14ac:dyDescent="0.25">
      <c r="A1243" s="3" t="s">
        <v>102</v>
      </c>
      <c r="B1243" s="2">
        <v>40199.602777777778</v>
      </c>
      <c r="C1243" s="3" t="s">
        <v>33</v>
      </c>
      <c r="D1243" s="3" t="s">
        <v>135</v>
      </c>
      <c r="E1243" s="3">
        <v>0</v>
      </c>
      <c r="F1243" s="3" t="s">
        <v>103</v>
      </c>
      <c r="G1243">
        <f>IF(COUNTIFS((WeatherIncidents!$B$3:'WeatherIncidents'!$B$26),"&lt;="&amp;B1243,WeatherIncidents!$C$3:'WeatherIncidents'!$C$26,"&gt;="&amp;B1243)&gt;0,1,0)</f>
        <v>0</v>
      </c>
      <c r="H1243">
        <f t="shared" si="20"/>
        <v>0</v>
      </c>
    </row>
    <row r="1244" spans="1:8" x14ac:dyDescent="0.25">
      <c r="A1244" s="3" t="s">
        <v>102</v>
      </c>
      <c r="B1244" s="2">
        <v>41012.613194444442</v>
      </c>
      <c r="C1244" s="3" t="s">
        <v>33</v>
      </c>
      <c r="D1244" s="3" t="s">
        <v>135</v>
      </c>
      <c r="E1244" s="3">
        <v>0</v>
      </c>
      <c r="F1244" s="3" t="s">
        <v>103</v>
      </c>
      <c r="G1244">
        <f>IF(COUNTIFS((WeatherIncidents!$B$3:'WeatherIncidents'!$B$26),"&lt;="&amp;B1244,WeatherIncidents!$C$3:'WeatherIncidents'!$C$26,"&gt;="&amp;B1244)&gt;0,1,0)</f>
        <v>0</v>
      </c>
      <c r="H1244">
        <f t="shared" si="20"/>
        <v>0</v>
      </c>
    </row>
    <row r="1245" spans="1:8" x14ac:dyDescent="0.25">
      <c r="A1245" s="3" t="s">
        <v>102</v>
      </c>
      <c r="B1245" s="2">
        <v>41012.670138888891</v>
      </c>
      <c r="C1245" s="3" t="s">
        <v>33</v>
      </c>
      <c r="D1245" s="3" t="s">
        <v>135</v>
      </c>
      <c r="E1245" s="3">
        <v>0</v>
      </c>
      <c r="F1245" s="3" t="s">
        <v>103</v>
      </c>
      <c r="G1245">
        <f>IF(COUNTIFS((WeatherIncidents!$B$3:'WeatherIncidents'!$B$26),"&lt;="&amp;B1245,WeatherIncidents!$C$3:'WeatherIncidents'!$C$26,"&gt;="&amp;B1245)&gt;0,1,0)</f>
        <v>0</v>
      </c>
      <c r="H1245">
        <f t="shared" si="20"/>
        <v>0</v>
      </c>
    </row>
    <row r="1246" spans="1:8" x14ac:dyDescent="0.25">
      <c r="A1246" s="3" t="s">
        <v>102</v>
      </c>
      <c r="B1246" s="2">
        <v>41341.556250000001</v>
      </c>
      <c r="C1246" s="3" t="s">
        <v>7</v>
      </c>
      <c r="D1246" s="3" t="s">
        <v>8</v>
      </c>
      <c r="E1246" s="3">
        <v>0</v>
      </c>
      <c r="F1246" s="3" t="s">
        <v>103</v>
      </c>
      <c r="G1246">
        <f>IF(COUNTIFS((WeatherIncidents!$B$3:'WeatherIncidents'!$B$26),"&lt;="&amp;B1246,WeatherIncidents!$C$3:'WeatherIncidents'!$C$26,"&gt;="&amp;B1246)&gt;0,1,0)</f>
        <v>0</v>
      </c>
      <c r="H1246">
        <f t="shared" si="20"/>
        <v>0</v>
      </c>
    </row>
    <row r="1247" spans="1:8" x14ac:dyDescent="0.25">
      <c r="A1247" s="3" t="s">
        <v>102</v>
      </c>
      <c r="B1247" s="2">
        <v>41353.435416666667</v>
      </c>
      <c r="C1247" s="3" t="s">
        <v>7</v>
      </c>
      <c r="D1247" s="3" t="s">
        <v>8</v>
      </c>
      <c r="E1247" s="3">
        <v>0</v>
      </c>
      <c r="F1247" s="3" t="s">
        <v>103</v>
      </c>
      <c r="G1247">
        <f>IF(COUNTIFS((WeatherIncidents!$B$3:'WeatherIncidents'!$B$26),"&lt;="&amp;B1247,WeatherIncidents!$C$3:'WeatherIncidents'!$C$26,"&gt;="&amp;B1247)&gt;0,1,0)</f>
        <v>0</v>
      </c>
      <c r="H1247">
        <f t="shared" si="20"/>
        <v>0</v>
      </c>
    </row>
    <row r="1248" spans="1:8" x14ac:dyDescent="0.25">
      <c r="A1248" s="3" t="s">
        <v>102</v>
      </c>
      <c r="B1248" s="2">
        <v>41999.368055555555</v>
      </c>
      <c r="C1248" s="3" t="s">
        <v>15</v>
      </c>
      <c r="D1248" s="3" t="s">
        <v>15</v>
      </c>
      <c r="E1248" s="3">
        <v>0</v>
      </c>
      <c r="F1248" s="3" t="s">
        <v>103</v>
      </c>
      <c r="G1248">
        <f>IF(COUNTIFS((WeatherIncidents!$B$3:'WeatherIncidents'!$B$26),"&lt;="&amp;B1248,WeatherIncidents!$C$3:'WeatherIncidents'!$C$26,"&gt;="&amp;B1248)&gt;0,1,0)</f>
        <v>0</v>
      </c>
      <c r="H1248">
        <f t="shared" si="20"/>
        <v>0</v>
      </c>
    </row>
    <row r="1249" spans="1:8" x14ac:dyDescent="0.25">
      <c r="A1249" s="3" t="s">
        <v>150</v>
      </c>
      <c r="B1249" s="2">
        <v>38570.114583333336</v>
      </c>
      <c r="C1249" s="3" t="s">
        <v>15</v>
      </c>
      <c r="D1249" s="3" t="s">
        <v>15</v>
      </c>
      <c r="E1249" s="3">
        <v>0</v>
      </c>
      <c r="F1249" s="3" t="s">
        <v>101</v>
      </c>
      <c r="G1249">
        <f>IF(COUNTIFS((WeatherIncidents!$B$3:'WeatherIncidents'!$B$26),"&lt;="&amp;B1249,WeatherIncidents!$C$3:'WeatherIncidents'!$C$26,"&gt;="&amp;B1249)&gt;0,1,0)</f>
        <v>0</v>
      </c>
      <c r="H1249">
        <f t="shared" si="20"/>
        <v>0</v>
      </c>
    </row>
    <row r="1250" spans="1:8" x14ac:dyDescent="0.25">
      <c r="A1250" s="3" t="s">
        <v>150</v>
      </c>
      <c r="B1250" s="2">
        <v>38719.508333333331</v>
      </c>
      <c r="C1250" s="3" t="s">
        <v>33</v>
      </c>
      <c r="D1250" s="3" t="s">
        <v>135</v>
      </c>
      <c r="E1250" s="3">
        <v>0</v>
      </c>
      <c r="F1250" s="3" t="s">
        <v>101</v>
      </c>
      <c r="G1250">
        <f>IF(COUNTIFS((WeatherIncidents!$B$3:'WeatherIncidents'!$B$26),"&lt;="&amp;B1250,WeatherIncidents!$C$3:'WeatherIncidents'!$C$26,"&gt;="&amp;B1250)&gt;0,1,0)</f>
        <v>0</v>
      </c>
      <c r="H1250">
        <f t="shared" si="20"/>
        <v>0</v>
      </c>
    </row>
    <row r="1251" spans="1:8" x14ac:dyDescent="0.25">
      <c r="A1251" s="3" t="s">
        <v>150</v>
      </c>
      <c r="B1251" s="2">
        <v>38928.116666666669</v>
      </c>
      <c r="C1251" s="3" t="s">
        <v>15</v>
      </c>
      <c r="D1251" s="3" t="s">
        <v>15</v>
      </c>
      <c r="E1251" s="3">
        <v>0</v>
      </c>
      <c r="F1251" s="3" t="s">
        <v>101</v>
      </c>
      <c r="G1251">
        <f>IF(COUNTIFS((WeatherIncidents!$B$3:'WeatherIncidents'!$B$26),"&lt;="&amp;B1251,WeatherIncidents!$C$3:'WeatherIncidents'!$C$26,"&gt;="&amp;B1251)&gt;0,1,0)</f>
        <v>0</v>
      </c>
      <c r="H1251">
        <f t="shared" si="20"/>
        <v>0</v>
      </c>
    </row>
    <row r="1252" spans="1:8" x14ac:dyDescent="0.25">
      <c r="A1252" s="3" t="s">
        <v>150</v>
      </c>
      <c r="B1252" s="2">
        <v>38936.259722222225</v>
      </c>
      <c r="C1252" s="3" t="s">
        <v>15</v>
      </c>
      <c r="D1252" s="3" t="s">
        <v>15</v>
      </c>
      <c r="E1252" s="3">
        <v>0</v>
      </c>
      <c r="F1252" s="3" t="s">
        <v>101</v>
      </c>
      <c r="G1252">
        <f>IF(COUNTIFS((WeatherIncidents!$B$3:'WeatherIncidents'!$B$26),"&lt;="&amp;B1252,WeatherIncidents!$C$3:'WeatherIncidents'!$C$26,"&gt;="&amp;B1252)&gt;0,1,0)</f>
        <v>0</v>
      </c>
      <c r="H1252">
        <f t="shared" si="20"/>
        <v>0</v>
      </c>
    </row>
    <row r="1253" spans="1:8" x14ac:dyDescent="0.25">
      <c r="A1253" s="3" t="s">
        <v>150</v>
      </c>
      <c r="B1253" s="2">
        <v>39046.456250000003</v>
      </c>
      <c r="C1253" s="3" t="s">
        <v>15</v>
      </c>
      <c r="D1253" s="3" t="s">
        <v>15</v>
      </c>
      <c r="E1253" s="3">
        <v>0</v>
      </c>
      <c r="F1253" s="3" t="s">
        <v>101</v>
      </c>
      <c r="G1253">
        <f>IF(COUNTIFS((WeatherIncidents!$B$3:'WeatherIncidents'!$B$26),"&lt;="&amp;B1253,WeatherIncidents!$C$3:'WeatherIncidents'!$C$26,"&gt;="&amp;B1253)&gt;0,1,0)</f>
        <v>0</v>
      </c>
      <c r="H1253">
        <f t="shared" si="20"/>
        <v>0</v>
      </c>
    </row>
    <row r="1254" spans="1:8" x14ac:dyDescent="0.25">
      <c r="A1254" s="3" t="s">
        <v>150</v>
      </c>
      <c r="B1254" s="2">
        <v>39078.492361111108</v>
      </c>
      <c r="C1254" s="3" t="s">
        <v>33</v>
      </c>
      <c r="D1254" s="3" t="s">
        <v>37</v>
      </c>
      <c r="E1254" s="3">
        <v>0</v>
      </c>
      <c r="F1254" s="3" t="s">
        <v>101</v>
      </c>
      <c r="G1254">
        <f>IF(COUNTIFS((WeatherIncidents!$B$3:'WeatherIncidents'!$B$26),"&lt;="&amp;B1254,WeatherIncidents!$C$3:'WeatherIncidents'!$C$26,"&gt;="&amp;B1254)&gt;0,1,0)</f>
        <v>0</v>
      </c>
      <c r="H1254">
        <f t="shared" si="20"/>
        <v>0</v>
      </c>
    </row>
    <row r="1255" spans="1:8" x14ac:dyDescent="0.25">
      <c r="A1255" s="3" t="s">
        <v>150</v>
      </c>
      <c r="B1255" s="2">
        <v>39078.580555555556</v>
      </c>
      <c r="C1255" s="3" t="s">
        <v>33</v>
      </c>
      <c r="D1255" s="3" t="s">
        <v>37</v>
      </c>
      <c r="E1255" s="3">
        <v>0</v>
      </c>
      <c r="F1255" s="3" t="s">
        <v>101</v>
      </c>
      <c r="G1255">
        <f>IF(COUNTIFS((WeatherIncidents!$B$3:'WeatherIncidents'!$B$26),"&lt;="&amp;B1255,WeatherIncidents!$C$3:'WeatherIncidents'!$C$26,"&gt;="&amp;B1255)&gt;0,1,0)</f>
        <v>0</v>
      </c>
      <c r="H1255">
        <f t="shared" si="20"/>
        <v>0</v>
      </c>
    </row>
    <row r="1256" spans="1:8" x14ac:dyDescent="0.25">
      <c r="A1256" s="3" t="s">
        <v>150</v>
      </c>
      <c r="B1256" s="2">
        <v>39078.629861111112</v>
      </c>
      <c r="C1256" s="3" t="s">
        <v>33</v>
      </c>
      <c r="D1256" s="3" t="s">
        <v>37</v>
      </c>
      <c r="E1256" s="3">
        <v>0</v>
      </c>
      <c r="F1256" s="3" t="s">
        <v>101</v>
      </c>
      <c r="G1256">
        <f>IF(COUNTIFS((WeatherIncidents!$B$3:'WeatherIncidents'!$B$26),"&lt;="&amp;B1256,WeatherIncidents!$C$3:'WeatherIncidents'!$C$26,"&gt;="&amp;B1256)&gt;0,1,0)</f>
        <v>0</v>
      </c>
      <c r="H1256">
        <f t="shared" si="20"/>
        <v>0</v>
      </c>
    </row>
    <row r="1257" spans="1:8" x14ac:dyDescent="0.25">
      <c r="A1257" s="3" t="s">
        <v>150</v>
      </c>
      <c r="B1257" s="2">
        <v>39386.423611111109</v>
      </c>
      <c r="C1257" s="3" t="s">
        <v>7</v>
      </c>
      <c r="D1257" s="3" t="s">
        <v>16</v>
      </c>
      <c r="E1257" s="3">
        <v>0</v>
      </c>
      <c r="F1257" s="3" t="s">
        <v>101</v>
      </c>
      <c r="G1257">
        <f>IF(COUNTIFS((WeatherIncidents!$B$3:'WeatherIncidents'!$B$26),"&lt;="&amp;B1257,WeatherIncidents!$C$3:'WeatherIncidents'!$C$26,"&gt;="&amp;B1257)&gt;0,1,0)</f>
        <v>0</v>
      </c>
      <c r="H1257">
        <f t="shared" si="20"/>
        <v>0</v>
      </c>
    </row>
    <row r="1258" spans="1:8" x14ac:dyDescent="0.25">
      <c r="A1258" s="3" t="s">
        <v>150</v>
      </c>
      <c r="B1258" s="2">
        <v>39420.664583333331</v>
      </c>
      <c r="C1258" s="3" t="s">
        <v>15</v>
      </c>
      <c r="D1258" s="3" t="s">
        <v>15</v>
      </c>
      <c r="E1258" s="3">
        <v>0</v>
      </c>
      <c r="F1258" s="3" t="s">
        <v>101</v>
      </c>
      <c r="G1258">
        <f>IF(COUNTIFS((WeatherIncidents!$B$3:'WeatherIncidents'!$B$26),"&lt;="&amp;B1258,WeatherIncidents!$C$3:'WeatherIncidents'!$C$26,"&gt;="&amp;B1258)&gt;0,1,0)</f>
        <v>0</v>
      </c>
      <c r="H1258">
        <f t="shared" si="20"/>
        <v>0</v>
      </c>
    </row>
    <row r="1259" spans="1:8" x14ac:dyDescent="0.25">
      <c r="A1259" s="3" t="s">
        <v>150</v>
      </c>
      <c r="B1259" s="2">
        <v>40199.98333333333</v>
      </c>
      <c r="C1259" s="3" t="s">
        <v>33</v>
      </c>
      <c r="D1259" s="3" t="s">
        <v>135</v>
      </c>
      <c r="E1259" s="3">
        <v>0</v>
      </c>
      <c r="F1259" s="3" t="s">
        <v>101</v>
      </c>
      <c r="G1259">
        <f>IF(COUNTIFS((WeatherIncidents!$B$3:'WeatherIncidents'!$B$26),"&lt;="&amp;B1259,WeatherIncidents!$C$3:'WeatherIncidents'!$C$26,"&gt;="&amp;B1259)&gt;0,1,0)</f>
        <v>0</v>
      </c>
      <c r="H1259">
        <f t="shared" si="20"/>
        <v>0</v>
      </c>
    </row>
    <row r="1260" spans="1:8" x14ac:dyDescent="0.25">
      <c r="A1260" s="3" t="s">
        <v>150</v>
      </c>
      <c r="B1260" s="2">
        <v>41161.673611111109</v>
      </c>
      <c r="C1260" s="3" t="s">
        <v>33</v>
      </c>
      <c r="D1260" s="3" t="s">
        <v>135</v>
      </c>
      <c r="E1260" s="3">
        <v>0</v>
      </c>
      <c r="F1260" s="3" t="s">
        <v>101</v>
      </c>
      <c r="G1260">
        <f>IF(COUNTIFS((WeatherIncidents!$B$3:'WeatherIncidents'!$B$26),"&lt;="&amp;B1260,WeatherIncidents!$C$3:'WeatherIncidents'!$C$26,"&gt;="&amp;B1260)&gt;0,1,0)</f>
        <v>0</v>
      </c>
      <c r="H1260">
        <f t="shared" si="20"/>
        <v>0</v>
      </c>
    </row>
    <row r="1261" spans="1:8" x14ac:dyDescent="0.25">
      <c r="A1261" s="3" t="s">
        <v>150</v>
      </c>
      <c r="B1261" s="2">
        <v>41588.470833333333</v>
      </c>
      <c r="C1261" s="3" t="s">
        <v>7</v>
      </c>
      <c r="D1261" s="3" t="s">
        <v>61</v>
      </c>
      <c r="E1261" s="3">
        <v>0</v>
      </c>
      <c r="F1261" s="3" t="s">
        <v>101</v>
      </c>
      <c r="G1261">
        <f>IF(COUNTIFS((WeatherIncidents!$B$3:'WeatherIncidents'!$B$26),"&lt;="&amp;B1261,WeatherIncidents!$C$3:'WeatherIncidents'!$C$26,"&gt;="&amp;B1261)&gt;0,1,0)</f>
        <v>0</v>
      </c>
      <c r="H1261">
        <f t="shared" si="20"/>
        <v>0</v>
      </c>
    </row>
    <row r="1262" spans="1:8" x14ac:dyDescent="0.25">
      <c r="A1262" s="3" t="s">
        <v>150</v>
      </c>
      <c r="B1262" s="2">
        <v>41685.428472222222</v>
      </c>
      <c r="C1262" s="3" t="s">
        <v>15</v>
      </c>
      <c r="D1262" s="3" t="s">
        <v>15</v>
      </c>
      <c r="E1262" s="3">
        <v>0</v>
      </c>
      <c r="F1262" s="3" t="s">
        <v>101</v>
      </c>
      <c r="G1262">
        <f>IF(COUNTIFS((WeatherIncidents!$B$3:'WeatherIncidents'!$B$26),"&lt;="&amp;B1262,WeatherIncidents!$C$3:'WeatherIncidents'!$C$26,"&gt;="&amp;B1262)&gt;0,1,0)</f>
        <v>0</v>
      </c>
      <c r="H1262">
        <f t="shared" si="20"/>
        <v>0</v>
      </c>
    </row>
    <row r="1263" spans="1:8" x14ac:dyDescent="0.25">
      <c r="A1263" s="3" t="s">
        <v>150</v>
      </c>
      <c r="B1263" s="2">
        <v>42023.918749999997</v>
      </c>
      <c r="C1263" s="3" t="s">
        <v>15</v>
      </c>
      <c r="D1263" s="3" t="s">
        <v>15</v>
      </c>
      <c r="E1263" s="3">
        <v>0</v>
      </c>
      <c r="F1263" s="3" t="s">
        <v>101</v>
      </c>
      <c r="G1263">
        <f>IF(COUNTIFS((WeatherIncidents!$B$3:'WeatherIncidents'!$B$26),"&lt;="&amp;B1263,WeatherIncidents!$C$3:'WeatherIncidents'!$C$26,"&gt;="&amp;B1263)&gt;0,1,0)</f>
        <v>0</v>
      </c>
      <c r="H1263">
        <f t="shared" si="20"/>
        <v>0</v>
      </c>
    </row>
    <row r="1264" spans="1:8" x14ac:dyDescent="0.25">
      <c r="A1264" s="3" t="s">
        <v>165</v>
      </c>
      <c r="B1264" s="2">
        <v>38907.797222222223</v>
      </c>
      <c r="C1264" s="3" t="s">
        <v>7</v>
      </c>
      <c r="D1264" s="3" t="s">
        <v>16</v>
      </c>
      <c r="E1264" s="3">
        <v>1</v>
      </c>
      <c r="F1264" s="3" t="s">
        <v>101</v>
      </c>
      <c r="G1264">
        <f>IF(COUNTIFS((WeatherIncidents!$B$3:'WeatherIncidents'!$B$26),"&lt;="&amp;B1264,WeatherIncidents!$C$3:'WeatherIncidents'!$C$26,"&gt;="&amp;B1264)&gt;0,1,0)</f>
        <v>0</v>
      </c>
      <c r="H1264">
        <f t="shared" si="20"/>
        <v>0</v>
      </c>
    </row>
    <row r="1265" spans="1:8" x14ac:dyDescent="0.25">
      <c r="A1265" s="3" t="s">
        <v>165</v>
      </c>
      <c r="B1265" s="2">
        <v>39003.82916666667</v>
      </c>
      <c r="C1265" s="3" t="s">
        <v>7</v>
      </c>
      <c r="D1265" s="3" t="s">
        <v>41</v>
      </c>
      <c r="E1265" s="3">
        <v>0</v>
      </c>
      <c r="F1265" s="3" t="s">
        <v>101</v>
      </c>
      <c r="G1265">
        <f>IF(COUNTIFS((WeatherIncidents!$B$3:'WeatherIncidents'!$B$26),"&lt;="&amp;B1265,WeatherIncidents!$C$3:'WeatherIncidents'!$C$26,"&gt;="&amp;B1265)&gt;0,1,0)</f>
        <v>0</v>
      </c>
      <c r="H1265">
        <f t="shared" si="20"/>
        <v>0</v>
      </c>
    </row>
    <row r="1266" spans="1:8" x14ac:dyDescent="0.25">
      <c r="A1266" s="3" t="s">
        <v>165</v>
      </c>
      <c r="B1266" s="2">
        <v>40114.430555555555</v>
      </c>
      <c r="C1266" s="3" t="s">
        <v>33</v>
      </c>
      <c r="D1266" s="3" t="s">
        <v>37</v>
      </c>
      <c r="E1266" s="3">
        <v>0</v>
      </c>
      <c r="F1266" s="3" t="s">
        <v>101</v>
      </c>
      <c r="G1266">
        <f>IF(COUNTIFS((WeatherIncidents!$B$3:'WeatherIncidents'!$B$26),"&lt;="&amp;B1266,WeatherIncidents!$C$3:'WeatherIncidents'!$C$26,"&gt;="&amp;B1266)&gt;0,1,0)</f>
        <v>0</v>
      </c>
      <c r="H1266">
        <f t="shared" si="20"/>
        <v>0</v>
      </c>
    </row>
    <row r="1267" spans="1:8" x14ac:dyDescent="0.25">
      <c r="A1267" s="3" t="s">
        <v>165</v>
      </c>
      <c r="B1267" s="2">
        <v>40114.70208333333</v>
      </c>
      <c r="C1267" s="3" t="s">
        <v>33</v>
      </c>
      <c r="D1267" s="3" t="s">
        <v>37</v>
      </c>
      <c r="E1267" s="3">
        <v>0</v>
      </c>
      <c r="F1267" s="3" t="s">
        <v>101</v>
      </c>
      <c r="G1267">
        <f>IF(COUNTIFS((WeatherIncidents!$B$3:'WeatherIncidents'!$B$26),"&lt;="&amp;B1267,WeatherIncidents!$C$3:'WeatherIncidents'!$C$26,"&gt;="&amp;B1267)&gt;0,1,0)</f>
        <v>0</v>
      </c>
      <c r="H1267">
        <f t="shared" si="20"/>
        <v>0</v>
      </c>
    </row>
    <row r="1268" spans="1:8" x14ac:dyDescent="0.25">
      <c r="A1268" s="3" t="s">
        <v>165</v>
      </c>
      <c r="B1268" s="2">
        <v>40145.461111111108</v>
      </c>
      <c r="C1268" s="3" t="s">
        <v>33</v>
      </c>
      <c r="D1268" s="3" t="s">
        <v>135</v>
      </c>
      <c r="E1268" s="3">
        <v>0</v>
      </c>
      <c r="F1268" s="3" t="s">
        <v>101</v>
      </c>
      <c r="G1268">
        <f>IF(COUNTIFS((WeatherIncidents!$B$3:'WeatherIncidents'!$B$26),"&lt;="&amp;B1268,WeatherIncidents!$C$3:'WeatherIncidents'!$C$26,"&gt;="&amp;B1268)&gt;0,1,0)</f>
        <v>0</v>
      </c>
      <c r="H1268">
        <f t="shared" si="20"/>
        <v>0</v>
      </c>
    </row>
    <row r="1269" spans="1:8" x14ac:dyDescent="0.25">
      <c r="A1269" s="3" t="s">
        <v>165</v>
      </c>
      <c r="B1269" s="2">
        <v>40199.557638888888</v>
      </c>
      <c r="C1269" s="3" t="s">
        <v>33</v>
      </c>
      <c r="D1269" s="3" t="s">
        <v>37</v>
      </c>
      <c r="E1269" s="3">
        <v>0</v>
      </c>
      <c r="F1269" s="3" t="s">
        <v>101</v>
      </c>
      <c r="G1269">
        <f>IF(COUNTIFS((WeatherIncidents!$B$3:'WeatherIncidents'!$B$26),"&lt;="&amp;B1269,WeatherIncidents!$C$3:'WeatherIncidents'!$C$26,"&gt;="&amp;B1269)&gt;0,1,0)</f>
        <v>0</v>
      </c>
      <c r="H1269">
        <f t="shared" si="20"/>
        <v>0</v>
      </c>
    </row>
    <row r="1270" spans="1:8" x14ac:dyDescent="0.25">
      <c r="A1270" s="3" t="s">
        <v>165</v>
      </c>
      <c r="B1270" s="2">
        <v>40457.181944444441</v>
      </c>
      <c r="C1270" s="3" t="s">
        <v>7</v>
      </c>
      <c r="D1270" s="3" t="s">
        <v>19</v>
      </c>
      <c r="E1270" s="3">
        <v>0</v>
      </c>
      <c r="F1270" s="3" t="s">
        <v>101</v>
      </c>
      <c r="G1270">
        <f>IF(COUNTIFS((WeatherIncidents!$B$3:'WeatherIncidents'!$B$26),"&lt;="&amp;B1270,WeatherIncidents!$C$3:'WeatherIncidents'!$C$26,"&gt;="&amp;B1270)&gt;0,1,0)</f>
        <v>0</v>
      </c>
      <c r="H1270">
        <f t="shared" si="20"/>
        <v>0</v>
      </c>
    </row>
    <row r="1271" spans="1:8" x14ac:dyDescent="0.25">
      <c r="A1271" s="3" t="s">
        <v>165</v>
      </c>
      <c r="B1271" s="2">
        <v>41161.697222222225</v>
      </c>
      <c r="C1271" s="3" t="s">
        <v>33</v>
      </c>
      <c r="D1271" s="3" t="s">
        <v>135</v>
      </c>
      <c r="E1271" s="3">
        <v>0</v>
      </c>
      <c r="F1271" s="3" t="s">
        <v>101</v>
      </c>
      <c r="G1271">
        <f>IF(COUNTIFS((WeatherIncidents!$B$3:'WeatherIncidents'!$B$26),"&lt;="&amp;B1271,WeatherIncidents!$C$3:'WeatherIncidents'!$C$26,"&gt;="&amp;B1271)&gt;0,1,0)</f>
        <v>0</v>
      </c>
      <c r="H1271">
        <f t="shared" si="20"/>
        <v>0</v>
      </c>
    </row>
    <row r="1272" spans="1:8" x14ac:dyDescent="0.25">
      <c r="A1272" s="3" t="s">
        <v>165</v>
      </c>
      <c r="B1272" s="2">
        <v>41162.220138888886</v>
      </c>
      <c r="C1272" s="3" t="s">
        <v>15</v>
      </c>
      <c r="D1272" s="3" t="s">
        <v>15</v>
      </c>
      <c r="E1272" s="3">
        <v>0</v>
      </c>
      <c r="F1272" s="3" t="s">
        <v>101</v>
      </c>
      <c r="G1272">
        <f>IF(COUNTIFS((WeatherIncidents!$B$3:'WeatherIncidents'!$B$26),"&lt;="&amp;B1272,WeatherIncidents!$C$3:'WeatherIncidents'!$C$26,"&gt;="&amp;B1272)&gt;0,1,0)</f>
        <v>0</v>
      </c>
      <c r="H1272">
        <f t="shared" si="20"/>
        <v>0</v>
      </c>
    </row>
    <row r="1273" spans="1:8" x14ac:dyDescent="0.25">
      <c r="A1273" s="3" t="s">
        <v>165</v>
      </c>
      <c r="B1273" s="2">
        <v>41256.529166666667</v>
      </c>
      <c r="C1273" s="3" t="s">
        <v>7</v>
      </c>
      <c r="D1273" s="3" t="s">
        <v>41</v>
      </c>
      <c r="E1273" s="3">
        <v>0</v>
      </c>
      <c r="F1273" s="3" t="s">
        <v>101</v>
      </c>
      <c r="G1273">
        <f>IF(COUNTIFS((WeatherIncidents!$B$3:'WeatherIncidents'!$B$26),"&lt;="&amp;B1273,WeatherIncidents!$C$3:'WeatherIncidents'!$C$26,"&gt;="&amp;B1273)&gt;0,1,0)</f>
        <v>0</v>
      </c>
      <c r="H1273">
        <f t="shared" si="20"/>
        <v>0</v>
      </c>
    </row>
    <row r="1274" spans="1:8" hidden="1" x14ac:dyDescent="0.25">
      <c r="A1274" s="3" t="s">
        <v>165</v>
      </c>
      <c r="B1274" s="2">
        <v>41256.533333333333</v>
      </c>
      <c r="C1274" s="3" t="s">
        <v>7</v>
      </c>
      <c r="D1274" s="3" t="s">
        <v>41</v>
      </c>
      <c r="E1274" s="3">
        <v>0</v>
      </c>
      <c r="F1274" s="3" t="s">
        <v>101</v>
      </c>
      <c r="G1274">
        <f>IF(COUNTIFS((WeatherIncidents!$B$3:'WeatherIncidents'!$B$26),"&lt;="&amp;B1274,WeatherIncidents!$C$3:'WeatherIncidents'!$C$26,"&gt;="&amp;B1274)&gt;0,1,0)</f>
        <v>0</v>
      </c>
      <c r="H1274">
        <f t="shared" si="20"/>
        <v>1</v>
      </c>
    </row>
    <row r="1275" spans="1:8" x14ac:dyDescent="0.25">
      <c r="A1275" s="3" t="s">
        <v>165</v>
      </c>
      <c r="B1275" s="2">
        <v>41773.342361111114</v>
      </c>
      <c r="C1275" s="3" t="s">
        <v>33</v>
      </c>
      <c r="D1275" s="3" t="s">
        <v>37</v>
      </c>
      <c r="E1275" s="3">
        <v>0</v>
      </c>
      <c r="F1275" s="3" t="s">
        <v>101</v>
      </c>
      <c r="G1275">
        <f>IF(COUNTIFS((WeatherIncidents!$B$3:'WeatherIncidents'!$B$26),"&lt;="&amp;B1275,WeatherIncidents!$C$3:'WeatherIncidents'!$C$26,"&gt;="&amp;B1275)&gt;0,1,0)</f>
        <v>0</v>
      </c>
      <c r="H1275">
        <f t="shared" si="20"/>
        <v>0</v>
      </c>
    </row>
    <row r="1276" spans="1:8" x14ac:dyDescent="0.25">
      <c r="A1276" s="3" t="s">
        <v>165</v>
      </c>
      <c r="B1276" s="2">
        <v>41774.700694444444</v>
      </c>
      <c r="C1276" s="3" t="s">
        <v>33</v>
      </c>
      <c r="D1276" s="3" t="s">
        <v>135</v>
      </c>
      <c r="E1276" s="3">
        <v>0</v>
      </c>
      <c r="F1276" s="3" t="s">
        <v>101</v>
      </c>
      <c r="G1276">
        <f>IF(COUNTIFS((WeatherIncidents!$B$3:'WeatherIncidents'!$B$26),"&lt;="&amp;B1276,WeatherIncidents!$C$3:'WeatherIncidents'!$C$26,"&gt;="&amp;B1276)&gt;0,1,0)</f>
        <v>0</v>
      </c>
      <c r="H1276">
        <f t="shared" si="20"/>
        <v>0</v>
      </c>
    </row>
    <row r="1277" spans="1:8" x14ac:dyDescent="0.25">
      <c r="A1277" s="3" t="s">
        <v>165</v>
      </c>
      <c r="B1277" s="2">
        <v>41844.749305555553</v>
      </c>
      <c r="C1277" s="3" t="s">
        <v>33</v>
      </c>
      <c r="D1277" s="3" t="s">
        <v>135</v>
      </c>
      <c r="E1277" s="3">
        <v>0</v>
      </c>
      <c r="F1277" s="3" t="s">
        <v>101</v>
      </c>
      <c r="G1277">
        <f>IF(COUNTIFS((WeatherIncidents!$B$3:'WeatherIncidents'!$B$26),"&lt;="&amp;B1277,WeatherIncidents!$C$3:'WeatherIncidents'!$C$26,"&gt;="&amp;B1277)&gt;0,1,0)</f>
        <v>0</v>
      </c>
      <c r="H1277">
        <f t="shared" si="20"/>
        <v>0</v>
      </c>
    </row>
    <row r="1278" spans="1:8" x14ac:dyDescent="0.25">
      <c r="A1278" s="3" t="s">
        <v>166</v>
      </c>
      <c r="B1278" s="2">
        <v>38693.330555555556</v>
      </c>
      <c r="C1278" s="3" t="s">
        <v>15</v>
      </c>
      <c r="D1278" s="3" t="s">
        <v>15</v>
      </c>
      <c r="E1278" s="3">
        <v>0</v>
      </c>
      <c r="F1278" s="3" t="s">
        <v>101</v>
      </c>
      <c r="G1278">
        <f>IF(COUNTIFS((WeatherIncidents!$B$3:'WeatherIncidents'!$B$26),"&lt;="&amp;B1278,WeatherIncidents!$C$3:'WeatherIncidents'!$C$26,"&gt;="&amp;B1278)&gt;0,1,0)</f>
        <v>0</v>
      </c>
      <c r="H1278">
        <f t="shared" si="20"/>
        <v>0</v>
      </c>
    </row>
    <row r="1279" spans="1:8" x14ac:dyDescent="0.25">
      <c r="A1279" s="3" t="s">
        <v>166</v>
      </c>
      <c r="B1279" s="2">
        <v>38802.609722222223</v>
      </c>
      <c r="C1279" s="3" t="s">
        <v>15</v>
      </c>
      <c r="D1279" s="3" t="s">
        <v>15</v>
      </c>
      <c r="E1279" s="3">
        <v>0</v>
      </c>
      <c r="F1279" s="3" t="s">
        <v>101</v>
      </c>
      <c r="G1279">
        <f>IF(COUNTIFS((WeatherIncidents!$B$3:'WeatherIncidents'!$B$26),"&lt;="&amp;B1279,WeatherIncidents!$C$3:'WeatherIncidents'!$C$26,"&gt;="&amp;B1279)&gt;0,1,0)</f>
        <v>0</v>
      </c>
      <c r="H1279">
        <f t="shared" si="20"/>
        <v>0</v>
      </c>
    </row>
    <row r="1280" spans="1:8" x14ac:dyDescent="0.25">
      <c r="A1280" s="3" t="s">
        <v>166</v>
      </c>
      <c r="B1280" s="2">
        <v>39054.416666666664</v>
      </c>
      <c r="C1280" s="3" t="s">
        <v>33</v>
      </c>
      <c r="D1280" s="3" t="s">
        <v>135</v>
      </c>
      <c r="E1280" s="3">
        <v>0</v>
      </c>
      <c r="F1280" s="3" t="s">
        <v>101</v>
      </c>
      <c r="G1280">
        <f>IF(COUNTIFS((WeatherIncidents!$B$3:'WeatherIncidents'!$B$26),"&lt;="&amp;B1280,WeatherIncidents!$C$3:'WeatherIncidents'!$C$26,"&gt;="&amp;B1280)&gt;0,1,0)</f>
        <v>1</v>
      </c>
      <c r="H1280">
        <f t="shared" si="20"/>
        <v>0</v>
      </c>
    </row>
    <row r="1281" spans="1:8" x14ac:dyDescent="0.25">
      <c r="A1281" s="3" t="s">
        <v>166</v>
      </c>
      <c r="B1281" s="2">
        <v>39149.694444444445</v>
      </c>
      <c r="C1281" s="3" t="s">
        <v>15</v>
      </c>
      <c r="D1281" s="3" t="s">
        <v>15</v>
      </c>
      <c r="E1281" s="3">
        <v>0</v>
      </c>
      <c r="F1281" s="3" t="s">
        <v>101</v>
      </c>
      <c r="G1281">
        <f>IF(COUNTIFS((WeatherIncidents!$B$3:'WeatherIncidents'!$B$26),"&lt;="&amp;B1281,WeatherIncidents!$C$3:'WeatherIncidents'!$C$26,"&gt;="&amp;B1281)&gt;0,1,0)</f>
        <v>0</v>
      </c>
      <c r="H1281">
        <f t="shared" si="20"/>
        <v>0</v>
      </c>
    </row>
    <row r="1282" spans="1:8" x14ac:dyDescent="0.25">
      <c r="A1282" s="3" t="s">
        <v>166</v>
      </c>
      <c r="B1282" s="2">
        <v>39778.237500000003</v>
      </c>
      <c r="C1282" s="3" t="s">
        <v>7</v>
      </c>
      <c r="D1282" s="3" t="s">
        <v>8</v>
      </c>
      <c r="E1282" s="3">
        <v>0</v>
      </c>
      <c r="F1282" s="3" t="s">
        <v>101</v>
      </c>
      <c r="G1282">
        <f>IF(COUNTIFS((WeatherIncidents!$B$3:'WeatherIncidents'!$B$26),"&lt;="&amp;B1282,WeatherIncidents!$C$3:'WeatherIncidents'!$C$26,"&gt;="&amp;B1282)&gt;0,1,0)</f>
        <v>0</v>
      </c>
      <c r="H1282">
        <f t="shared" si="20"/>
        <v>0</v>
      </c>
    </row>
    <row r="1283" spans="1:8" x14ac:dyDescent="0.25">
      <c r="A1283" s="3" t="s">
        <v>166</v>
      </c>
      <c r="B1283" s="2">
        <v>39826.548611111109</v>
      </c>
      <c r="C1283" s="3" t="s">
        <v>15</v>
      </c>
      <c r="D1283" s="3" t="s">
        <v>15</v>
      </c>
      <c r="E1283" s="3">
        <v>0</v>
      </c>
      <c r="F1283" s="3" t="s">
        <v>101</v>
      </c>
      <c r="G1283">
        <f>IF(COUNTIFS((WeatherIncidents!$B$3:'WeatherIncidents'!$B$26),"&lt;="&amp;B1283,WeatherIncidents!$C$3:'WeatherIncidents'!$C$26,"&gt;="&amp;B1283)&gt;0,1,0)</f>
        <v>0</v>
      </c>
      <c r="H1283">
        <f t="shared" ref="H1283:H1346" si="21">IF(ABS(B1283-B1282)&lt;0.015,1,0)</f>
        <v>0</v>
      </c>
    </row>
    <row r="1284" spans="1:8" x14ac:dyDescent="0.25">
      <c r="A1284" s="3" t="s">
        <v>166</v>
      </c>
      <c r="B1284" s="2">
        <v>40154.612500000003</v>
      </c>
      <c r="C1284" s="3" t="s">
        <v>33</v>
      </c>
      <c r="D1284" s="3" t="s">
        <v>37</v>
      </c>
      <c r="E1284" s="3">
        <v>0</v>
      </c>
      <c r="F1284" s="3" t="s">
        <v>101</v>
      </c>
      <c r="G1284">
        <f>IF(COUNTIFS((WeatherIncidents!$B$3:'WeatherIncidents'!$B$26),"&lt;="&amp;B1284,WeatherIncidents!$C$3:'WeatherIncidents'!$C$26,"&gt;="&amp;B1284)&gt;0,1,0)</f>
        <v>0</v>
      </c>
      <c r="H1284">
        <f t="shared" si="21"/>
        <v>0</v>
      </c>
    </row>
    <row r="1285" spans="1:8" x14ac:dyDescent="0.25">
      <c r="A1285" s="3" t="s">
        <v>166</v>
      </c>
      <c r="B1285" s="2">
        <v>40197.207638888889</v>
      </c>
      <c r="C1285" s="3" t="s">
        <v>33</v>
      </c>
      <c r="D1285" s="3" t="s">
        <v>135</v>
      </c>
      <c r="E1285" s="3">
        <v>0</v>
      </c>
      <c r="F1285" s="3" t="s">
        <v>101</v>
      </c>
      <c r="G1285">
        <f>IF(COUNTIFS((WeatherIncidents!$B$3:'WeatherIncidents'!$B$26),"&lt;="&amp;B1285,WeatherIncidents!$C$3:'WeatherIncidents'!$C$26,"&gt;="&amp;B1285)&gt;0,1,0)</f>
        <v>0</v>
      </c>
      <c r="H1285">
        <f t="shared" si="21"/>
        <v>0</v>
      </c>
    </row>
    <row r="1286" spans="1:8" x14ac:dyDescent="0.25">
      <c r="A1286" s="3" t="s">
        <v>166</v>
      </c>
      <c r="B1286" s="2">
        <v>40403.543055555558</v>
      </c>
      <c r="C1286" s="3" t="s">
        <v>15</v>
      </c>
      <c r="D1286" s="3" t="s">
        <v>15</v>
      </c>
      <c r="E1286" s="3">
        <v>0</v>
      </c>
      <c r="F1286" s="3" t="s">
        <v>101</v>
      </c>
      <c r="G1286">
        <f>IF(COUNTIFS((WeatherIncidents!$B$3:'WeatherIncidents'!$B$26),"&lt;="&amp;B1286,WeatherIncidents!$C$3:'WeatherIncidents'!$C$26,"&gt;="&amp;B1286)&gt;0,1,0)</f>
        <v>0</v>
      </c>
      <c r="H1286">
        <f t="shared" si="21"/>
        <v>0</v>
      </c>
    </row>
    <row r="1287" spans="1:8" x14ac:dyDescent="0.25">
      <c r="A1287" s="3" t="s">
        <v>166</v>
      </c>
      <c r="B1287" s="2">
        <v>40509.3125</v>
      </c>
      <c r="C1287" s="3" t="s">
        <v>7</v>
      </c>
      <c r="D1287" s="3" t="s">
        <v>8</v>
      </c>
      <c r="E1287" s="3">
        <v>0</v>
      </c>
      <c r="F1287" s="3" t="s">
        <v>101</v>
      </c>
      <c r="G1287">
        <f>IF(COUNTIFS((WeatherIncidents!$B$3:'WeatherIncidents'!$B$26),"&lt;="&amp;B1287,WeatherIncidents!$C$3:'WeatherIncidents'!$C$26,"&gt;="&amp;B1287)&gt;0,1,0)</f>
        <v>0</v>
      </c>
      <c r="H1287">
        <f t="shared" si="21"/>
        <v>0</v>
      </c>
    </row>
    <row r="1288" spans="1:8" x14ac:dyDescent="0.25">
      <c r="A1288" s="3" t="s">
        <v>166</v>
      </c>
      <c r="B1288" s="2">
        <v>40570.3125</v>
      </c>
      <c r="C1288" s="3" t="s">
        <v>15</v>
      </c>
      <c r="D1288" s="3" t="s">
        <v>15</v>
      </c>
      <c r="E1288" s="3">
        <v>0</v>
      </c>
      <c r="F1288" s="3" t="s">
        <v>101</v>
      </c>
      <c r="G1288">
        <f>IF(COUNTIFS((WeatherIncidents!$B$3:'WeatherIncidents'!$B$26),"&lt;="&amp;B1288,WeatherIncidents!$C$3:'WeatherIncidents'!$C$26,"&gt;="&amp;B1288)&gt;0,1,0)</f>
        <v>0</v>
      </c>
      <c r="H1288">
        <f t="shared" si="21"/>
        <v>0</v>
      </c>
    </row>
    <row r="1289" spans="1:8" x14ac:dyDescent="0.25">
      <c r="A1289" s="3" t="s">
        <v>166</v>
      </c>
      <c r="B1289" s="2">
        <v>40859.085416666669</v>
      </c>
      <c r="C1289" s="3" t="s">
        <v>7</v>
      </c>
      <c r="D1289" s="3" t="s">
        <v>81</v>
      </c>
      <c r="E1289" s="3">
        <v>0</v>
      </c>
      <c r="F1289" s="3" t="s">
        <v>101</v>
      </c>
      <c r="G1289">
        <f>IF(COUNTIFS((WeatherIncidents!$B$3:'WeatherIncidents'!$B$26),"&lt;="&amp;B1289,WeatherIncidents!$C$3:'WeatherIncidents'!$C$26,"&gt;="&amp;B1289)&gt;0,1,0)</f>
        <v>0</v>
      </c>
      <c r="H1289">
        <f t="shared" si="21"/>
        <v>0</v>
      </c>
    </row>
    <row r="1290" spans="1:8" x14ac:dyDescent="0.25">
      <c r="A1290" s="3" t="s">
        <v>166</v>
      </c>
      <c r="B1290" s="2">
        <v>41187.438194444447</v>
      </c>
      <c r="C1290" s="3" t="s">
        <v>7</v>
      </c>
      <c r="D1290" s="3" t="s">
        <v>8</v>
      </c>
      <c r="E1290" s="3">
        <v>0</v>
      </c>
      <c r="F1290" s="3" t="s">
        <v>101</v>
      </c>
      <c r="G1290">
        <f>IF(COUNTIFS((WeatherIncidents!$B$3:'WeatherIncidents'!$B$26),"&lt;="&amp;B1290,WeatherIncidents!$C$3:'WeatherIncidents'!$C$26,"&gt;="&amp;B1290)&gt;0,1,0)</f>
        <v>0</v>
      </c>
      <c r="H1290">
        <f t="shared" si="21"/>
        <v>0</v>
      </c>
    </row>
    <row r="1291" spans="1:8" x14ac:dyDescent="0.25">
      <c r="A1291" s="3" t="s">
        <v>166</v>
      </c>
      <c r="B1291" s="2">
        <v>41187.669444444444</v>
      </c>
      <c r="C1291" s="3" t="s">
        <v>15</v>
      </c>
      <c r="D1291" s="3" t="s">
        <v>15</v>
      </c>
      <c r="E1291" s="3">
        <v>0</v>
      </c>
      <c r="F1291" s="3" t="s">
        <v>101</v>
      </c>
      <c r="G1291">
        <f>IF(COUNTIFS((WeatherIncidents!$B$3:'WeatherIncidents'!$B$26),"&lt;="&amp;B1291,WeatherIncidents!$C$3:'WeatherIncidents'!$C$26,"&gt;="&amp;B1291)&gt;0,1,0)</f>
        <v>0</v>
      </c>
      <c r="H1291">
        <f t="shared" si="21"/>
        <v>0</v>
      </c>
    </row>
    <row r="1292" spans="1:8" x14ac:dyDescent="0.25">
      <c r="A1292" s="3" t="s">
        <v>166</v>
      </c>
      <c r="B1292" s="2">
        <v>41212.300694444442</v>
      </c>
      <c r="C1292" s="3" t="s">
        <v>15</v>
      </c>
      <c r="D1292" s="3" t="s">
        <v>15</v>
      </c>
      <c r="E1292" s="3">
        <v>0</v>
      </c>
      <c r="F1292" s="3" t="s">
        <v>101</v>
      </c>
      <c r="G1292">
        <f>IF(COUNTIFS((WeatherIncidents!$B$3:'WeatherIncidents'!$B$26),"&lt;="&amp;B1292,WeatherIncidents!$C$3:'WeatherIncidents'!$C$26,"&gt;="&amp;B1292)&gt;0,1,0)</f>
        <v>0</v>
      </c>
      <c r="H1292">
        <f t="shared" si="21"/>
        <v>0</v>
      </c>
    </row>
    <row r="1293" spans="1:8" x14ac:dyDescent="0.25">
      <c r="A1293" s="3" t="s">
        <v>166</v>
      </c>
      <c r="B1293" s="2">
        <v>41263.058333333334</v>
      </c>
      <c r="C1293" s="3" t="s">
        <v>15</v>
      </c>
      <c r="D1293" s="3" t="s">
        <v>15</v>
      </c>
      <c r="E1293" s="3">
        <v>0</v>
      </c>
      <c r="F1293" s="3" t="s">
        <v>101</v>
      </c>
      <c r="G1293">
        <f>IF(COUNTIFS((WeatherIncidents!$B$3:'WeatherIncidents'!$B$26),"&lt;="&amp;B1293,WeatherIncidents!$C$3:'WeatherIncidents'!$C$26,"&gt;="&amp;B1293)&gt;0,1,0)</f>
        <v>0</v>
      </c>
      <c r="H1293">
        <f t="shared" si="21"/>
        <v>0</v>
      </c>
    </row>
    <row r="1294" spans="1:8" x14ac:dyDescent="0.25">
      <c r="A1294" s="3" t="s">
        <v>166</v>
      </c>
      <c r="B1294" s="2">
        <v>41263.29583333333</v>
      </c>
      <c r="C1294" s="3" t="s">
        <v>15</v>
      </c>
      <c r="D1294" s="3" t="s">
        <v>15</v>
      </c>
      <c r="E1294" s="3">
        <v>0</v>
      </c>
      <c r="F1294" s="3" t="s">
        <v>101</v>
      </c>
      <c r="G1294">
        <f>IF(COUNTIFS((WeatherIncidents!$B$3:'WeatherIncidents'!$B$26),"&lt;="&amp;B1294,WeatherIncidents!$C$3:'WeatherIncidents'!$C$26,"&gt;="&amp;B1294)&gt;0,1,0)</f>
        <v>0</v>
      </c>
      <c r="H1294">
        <f t="shared" si="21"/>
        <v>0</v>
      </c>
    </row>
    <row r="1295" spans="1:8" x14ac:dyDescent="0.25">
      <c r="A1295" s="3" t="s">
        <v>166</v>
      </c>
      <c r="B1295" s="2">
        <v>41285.31527777778</v>
      </c>
      <c r="C1295" s="3" t="s">
        <v>7</v>
      </c>
      <c r="D1295" s="3" t="s">
        <v>8</v>
      </c>
      <c r="E1295" s="3">
        <v>0</v>
      </c>
      <c r="F1295" s="3" t="s">
        <v>101</v>
      </c>
      <c r="G1295">
        <f>IF(COUNTIFS((WeatherIncidents!$B$3:'WeatherIncidents'!$B$26),"&lt;="&amp;B1295,WeatherIncidents!$C$3:'WeatherIncidents'!$C$26,"&gt;="&amp;B1295)&gt;0,1,0)</f>
        <v>0</v>
      </c>
      <c r="H1295">
        <f t="shared" si="21"/>
        <v>0</v>
      </c>
    </row>
    <row r="1296" spans="1:8" x14ac:dyDescent="0.25">
      <c r="A1296" s="3" t="s">
        <v>166</v>
      </c>
      <c r="B1296" s="2">
        <v>41686.569444444445</v>
      </c>
      <c r="C1296" s="3" t="s">
        <v>7</v>
      </c>
      <c r="D1296" s="3" t="s">
        <v>8</v>
      </c>
      <c r="E1296" s="3">
        <v>0</v>
      </c>
      <c r="F1296" s="3" t="s">
        <v>101</v>
      </c>
      <c r="G1296">
        <f>IF(COUNTIFS((WeatherIncidents!$B$3:'WeatherIncidents'!$B$26),"&lt;="&amp;B1296,WeatherIncidents!$C$3:'WeatherIncidents'!$C$26,"&gt;="&amp;B1296)&gt;0,1,0)</f>
        <v>0</v>
      </c>
      <c r="H1296">
        <f t="shared" si="21"/>
        <v>0</v>
      </c>
    </row>
    <row r="1297" spans="1:8" x14ac:dyDescent="0.25">
      <c r="A1297" s="3" t="s">
        <v>166</v>
      </c>
      <c r="B1297" s="2">
        <v>41703.40902777778</v>
      </c>
      <c r="C1297" s="3" t="s">
        <v>15</v>
      </c>
      <c r="D1297" s="3" t="s">
        <v>15</v>
      </c>
      <c r="E1297" s="3">
        <v>0</v>
      </c>
      <c r="F1297" s="3" t="s">
        <v>101</v>
      </c>
      <c r="G1297">
        <f>IF(COUNTIFS((WeatherIncidents!$B$3:'WeatherIncidents'!$B$26),"&lt;="&amp;B1297,WeatherIncidents!$C$3:'WeatherIncidents'!$C$26,"&gt;="&amp;B1297)&gt;0,1,0)</f>
        <v>0</v>
      </c>
      <c r="H1297">
        <f t="shared" si="21"/>
        <v>0</v>
      </c>
    </row>
    <row r="1298" spans="1:8" x14ac:dyDescent="0.25">
      <c r="A1298" s="3" t="s">
        <v>166</v>
      </c>
      <c r="B1298" s="2">
        <v>41804.463888888888</v>
      </c>
      <c r="C1298" s="3" t="s">
        <v>15</v>
      </c>
      <c r="D1298" s="3" t="s">
        <v>15</v>
      </c>
      <c r="E1298" s="3">
        <v>0</v>
      </c>
      <c r="F1298" s="3" t="s">
        <v>101</v>
      </c>
      <c r="G1298">
        <f>IF(COUNTIFS((WeatherIncidents!$B$3:'WeatherIncidents'!$B$26),"&lt;="&amp;B1298,WeatherIncidents!$C$3:'WeatherIncidents'!$C$26,"&gt;="&amp;B1298)&gt;0,1,0)</f>
        <v>0</v>
      </c>
      <c r="H1298">
        <f t="shared" si="21"/>
        <v>0</v>
      </c>
    </row>
    <row r="1299" spans="1:8" x14ac:dyDescent="0.25">
      <c r="A1299" s="3" t="s">
        <v>166</v>
      </c>
      <c r="B1299" s="2">
        <v>41872.631249999999</v>
      </c>
      <c r="C1299" s="3" t="s">
        <v>15</v>
      </c>
      <c r="D1299" s="3" t="s">
        <v>15</v>
      </c>
      <c r="E1299" s="3">
        <v>0</v>
      </c>
      <c r="F1299" s="3" t="s">
        <v>101</v>
      </c>
      <c r="G1299">
        <f>IF(COUNTIFS((WeatherIncidents!$B$3:'WeatherIncidents'!$B$26),"&lt;="&amp;B1299,WeatherIncidents!$C$3:'WeatherIncidents'!$C$26,"&gt;="&amp;B1299)&gt;0,1,0)</f>
        <v>0</v>
      </c>
      <c r="H1299">
        <f t="shared" si="21"/>
        <v>0</v>
      </c>
    </row>
    <row r="1300" spans="1:8" x14ac:dyDescent="0.25">
      <c r="A1300" s="3" t="s">
        <v>104</v>
      </c>
      <c r="B1300" s="2">
        <v>38387.396527777775</v>
      </c>
      <c r="C1300" s="3" t="s">
        <v>7</v>
      </c>
      <c r="D1300" s="3" t="s">
        <v>19</v>
      </c>
      <c r="E1300" s="3">
        <v>0</v>
      </c>
      <c r="F1300" s="3" t="s">
        <v>105</v>
      </c>
      <c r="G1300">
        <f>IF(COUNTIFS((WeatherIncidents!$B$3:'WeatherIncidents'!$B$26),"&lt;="&amp;B1300,WeatherIncidents!$C$3:'WeatherIncidents'!$C$26,"&gt;="&amp;B1300)&gt;0,1,0)</f>
        <v>0</v>
      </c>
      <c r="H1300">
        <f t="shared" si="21"/>
        <v>0</v>
      </c>
    </row>
    <row r="1301" spans="1:8" x14ac:dyDescent="0.25">
      <c r="A1301" s="3" t="s">
        <v>104</v>
      </c>
      <c r="B1301" s="2">
        <v>39377.995138888888</v>
      </c>
      <c r="C1301" s="3" t="s">
        <v>33</v>
      </c>
      <c r="D1301" s="3" t="s">
        <v>135</v>
      </c>
      <c r="E1301" s="3">
        <v>0</v>
      </c>
      <c r="F1301" s="3" t="s">
        <v>105</v>
      </c>
      <c r="G1301">
        <f>IF(COUNTIFS((WeatherIncidents!$B$3:'WeatherIncidents'!$B$26),"&lt;="&amp;B1301,WeatherIncidents!$C$3:'WeatherIncidents'!$C$26,"&gt;="&amp;B1301)&gt;0,1,0)</f>
        <v>1</v>
      </c>
      <c r="H1301">
        <f t="shared" si="21"/>
        <v>0</v>
      </c>
    </row>
    <row r="1302" spans="1:8" x14ac:dyDescent="0.25">
      <c r="A1302" s="3" t="s">
        <v>104</v>
      </c>
      <c r="B1302" s="2">
        <v>41219.382638888892</v>
      </c>
      <c r="C1302" s="3" t="s">
        <v>15</v>
      </c>
      <c r="D1302" s="3" t="s">
        <v>15</v>
      </c>
      <c r="E1302" s="3">
        <v>0</v>
      </c>
      <c r="F1302" s="3" t="s">
        <v>105</v>
      </c>
      <c r="G1302">
        <f>IF(COUNTIFS((WeatherIncidents!$B$3:'WeatherIncidents'!$B$26),"&lt;="&amp;B1302,WeatherIncidents!$C$3:'WeatherIncidents'!$C$26,"&gt;="&amp;B1302)&gt;0,1,0)</f>
        <v>0</v>
      </c>
      <c r="H1302">
        <f t="shared" si="21"/>
        <v>0</v>
      </c>
    </row>
    <row r="1303" spans="1:8" x14ac:dyDescent="0.25">
      <c r="A1303" s="3" t="s">
        <v>104</v>
      </c>
      <c r="B1303" s="2">
        <v>41256.091666666667</v>
      </c>
      <c r="C1303" s="3" t="s">
        <v>33</v>
      </c>
      <c r="D1303" s="3" t="s">
        <v>37</v>
      </c>
      <c r="E1303" s="3">
        <v>0</v>
      </c>
      <c r="F1303" s="3" t="s">
        <v>105</v>
      </c>
      <c r="G1303">
        <f>IF(COUNTIFS((WeatherIncidents!$B$3:'WeatherIncidents'!$B$26),"&lt;="&amp;B1303,WeatherIncidents!$C$3:'WeatherIncidents'!$C$26,"&gt;="&amp;B1303)&gt;0,1,0)</f>
        <v>0</v>
      </c>
      <c r="H1303">
        <f t="shared" si="21"/>
        <v>0</v>
      </c>
    </row>
    <row r="1304" spans="1:8" x14ac:dyDescent="0.25">
      <c r="A1304" s="3" t="s">
        <v>104</v>
      </c>
      <c r="B1304" s="2">
        <v>41447.909722222219</v>
      </c>
      <c r="C1304" s="3" t="s">
        <v>7</v>
      </c>
      <c r="D1304" s="3" t="s">
        <v>81</v>
      </c>
      <c r="E1304" s="3">
        <v>0</v>
      </c>
      <c r="F1304" s="3" t="s">
        <v>105</v>
      </c>
      <c r="G1304">
        <f>IF(COUNTIFS((WeatherIncidents!$B$3:'WeatherIncidents'!$B$26),"&lt;="&amp;B1304,WeatherIncidents!$C$3:'WeatherIncidents'!$C$26,"&gt;="&amp;B1304)&gt;0,1,0)</f>
        <v>0</v>
      </c>
      <c r="H1304">
        <f t="shared" si="21"/>
        <v>0</v>
      </c>
    </row>
    <row r="1305" spans="1:8" x14ac:dyDescent="0.25">
      <c r="A1305" s="3" t="s">
        <v>104</v>
      </c>
      <c r="B1305" s="2">
        <v>41976.417361111111</v>
      </c>
      <c r="C1305" s="3" t="s">
        <v>15</v>
      </c>
      <c r="D1305" s="3" t="s">
        <v>15</v>
      </c>
      <c r="E1305" s="3">
        <v>0</v>
      </c>
      <c r="F1305" s="3" t="s">
        <v>105</v>
      </c>
      <c r="G1305">
        <f>IF(COUNTIFS((WeatherIncidents!$B$3:'WeatherIncidents'!$B$26),"&lt;="&amp;B1305,WeatherIncidents!$C$3:'WeatherIncidents'!$C$26,"&gt;="&amp;B1305)&gt;0,1,0)</f>
        <v>0</v>
      </c>
      <c r="H1305">
        <f t="shared" si="21"/>
        <v>0</v>
      </c>
    </row>
    <row r="1306" spans="1:8" x14ac:dyDescent="0.25">
      <c r="A1306" s="3" t="s">
        <v>162</v>
      </c>
      <c r="B1306" s="2">
        <v>38356.80972222222</v>
      </c>
      <c r="C1306" s="3" t="s">
        <v>33</v>
      </c>
      <c r="D1306" s="3" t="s">
        <v>135</v>
      </c>
      <c r="E1306" s="3">
        <v>0</v>
      </c>
      <c r="F1306" s="3" t="s">
        <v>163</v>
      </c>
      <c r="G1306">
        <f>IF(COUNTIFS((WeatherIncidents!$B$3:'WeatherIncidents'!$B$26),"&lt;="&amp;B1306,WeatherIncidents!$C$3:'WeatherIncidents'!$C$26,"&gt;="&amp;B1306)&gt;0,1,0)</f>
        <v>0</v>
      </c>
      <c r="H1306">
        <f t="shared" si="21"/>
        <v>0</v>
      </c>
    </row>
    <row r="1307" spans="1:8" x14ac:dyDescent="0.25">
      <c r="A1307" s="3" t="s">
        <v>162</v>
      </c>
      <c r="B1307" s="2">
        <v>38756.521527777775</v>
      </c>
      <c r="C1307" s="3" t="s">
        <v>15</v>
      </c>
      <c r="D1307" s="3" t="s">
        <v>15</v>
      </c>
      <c r="E1307" s="3">
        <v>0</v>
      </c>
      <c r="F1307" s="3" t="s">
        <v>163</v>
      </c>
      <c r="G1307">
        <f>IF(COUNTIFS((WeatherIncidents!$B$3:'WeatherIncidents'!$B$26),"&lt;="&amp;B1307,WeatherIncidents!$C$3:'WeatherIncidents'!$C$26,"&gt;="&amp;B1307)&gt;0,1,0)</f>
        <v>1</v>
      </c>
      <c r="H1307">
        <f t="shared" si="21"/>
        <v>0</v>
      </c>
    </row>
    <row r="1308" spans="1:8" x14ac:dyDescent="0.25">
      <c r="A1308" s="3" t="s">
        <v>162</v>
      </c>
      <c r="B1308" s="2">
        <v>38905.689583333333</v>
      </c>
      <c r="C1308" s="3" t="s">
        <v>15</v>
      </c>
      <c r="D1308" s="3" t="s">
        <v>15</v>
      </c>
      <c r="E1308" s="3">
        <v>1</v>
      </c>
      <c r="F1308" s="3" t="s">
        <v>163</v>
      </c>
      <c r="G1308">
        <f>IF(COUNTIFS((WeatherIncidents!$B$3:'WeatherIncidents'!$B$26),"&lt;="&amp;B1308,WeatherIncidents!$C$3:'WeatherIncidents'!$C$26,"&gt;="&amp;B1308)&gt;0,1,0)</f>
        <v>0</v>
      </c>
      <c r="H1308">
        <f t="shared" si="21"/>
        <v>0</v>
      </c>
    </row>
    <row r="1309" spans="1:8" x14ac:dyDescent="0.25">
      <c r="A1309" s="3" t="s">
        <v>162</v>
      </c>
      <c r="B1309" s="2">
        <v>39377.666666666664</v>
      </c>
      <c r="C1309" s="3" t="s">
        <v>33</v>
      </c>
      <c r="D1309" s="3" t="s">
        <v>37</v>
      </c>
      <c r="E1309" s="3">
        <v>0</v>
      </c>
      <c r="F1309" s="3" t="s">
        <v>163</v>
      </c>
      <c r="G1309">
        <f>IF(COUNTIFS((WeatherIncidents!$B$3:'WeatherIncidents'!$B$26),"&lt;="&amp;B1309,WeatherIncidents!$C$3:'WeatherIncidents'!$C$26,"&gt;="&amp;B1309)&gt;0,1,0)</f>
        <v>1</v>
      </c>
      <c r="H1309">
        <f t="shared" si="21"/>
        <v>0</v>
      </c>
    </row>
    <row r="1310" spans="1:8" x14ac:dyDescent="0.25">
      <c r="A1310" s="3" t="s">
        <v>162</v>
      </c>
      <c r="B1310" s="2">
        <v>39914.614583333336</v>
      </c>
      <c r="C1310" s="3" t="s">
        <v>15</v>
      </c>
      <c r="D1310" s="3" t="s">
        <v>15</v>
      </c>
      <c r="E1310" s="3">
        <v>0</v>
      </c>
      <c r="F1310" s="3" t="s">
        <v>163</v>
      </c>
      <c r="G1310">
        <f>IF(COUNTIFS((WeatherIncidents!$B$3:'WeatherIncidents'!$B$26),"&lt;="&amp;B1310,WeatherIncidents!$C$3:'WeatherIncidents'!$C$26,"&gt;="&amp;B1310)&gt;0,1,0)</f>
        <v>0</v>
      </c>
      <c r="H1310">
        <f t="shared" si="21"/>
        <v>0</v>
      </c>
    </row>
    <row r="1311" spans="1:8" x14ac:dyDescent="0.25">
      <c r="A1311" s="3" t="s">
        <v>162</v>
      </c>
      <c r="B1311" s="2">
        <v>40114.691666666666</v>
      </c>
      <c r="C1311" s="3" t="s">
        <v>15</v>
      </c>
      <c r="D1311" s="3" t="s">
        <v>15</v>
      </c>
      <c r="E1311" s="3">
        <v>0</v>
      </c>
      <c r="F1311" s="3" t="s">
        <v>163</v>
      </c>
      <c r="G1311">
        <f>IF(COUNTIFS((WeatherIncidents!$B$3:'WeatherIncidents'!$B$26),"&lt;="&amp;B1311,WeatherIncidents!$C$3:'WeatherIncidents'!$C$26,"&gt;="&amp;B1311)&gt;0,1,0)</f>
        <v>0</v>
      </c>
      <c r="H1311">
        <f t="shared" si="21"/>
        <v>0</v>
      </c>
    </row>
    <row r="1312" spans="1:8" x14ac:dyDescent="0.25">
      <c r="A1312" s="3" t="s">
        <v>162</v>
      </c>
      <c r="B1312" s="2">
        <v>40154.726388888892</v>
      </c>
      <c r="C1312" s="3" t="s">
        <v>33</v>
      </c>
      <c r="D1312" s="3" t="s">
        <v>135</v>
      </c>
      <c r="E1312" s="3">
        <v>0</v>
      </c>
      <c r="F1312" s="3" t="s">
        <v>163</v>
      </c>
      <c r="G1312">
        <f>IF(COUNTIFS((WeatherIncidents!$B$3:'WeatherIncidents'!$B$26),"&lt;="&amp;B1312,WeatherIncidents!$C$3:'WeatherIncidents'!$C$26,"&gt;="&amp;B1312)&gt;0,1,0)</f>
        <v>0</v>
      </c>
      <c r="H1312">
        <f t="shared" si="21"/>
        <v>0</v>
      </c>
    </row>
    <row r="1313" spans="1:8" x14ac:dyDescent="0.25">
      <c r="A1313" s="3" t="s">
        <v>162</v>
      </c>
      <c r="B1313" s="2">
        <v>40169.288888888892</v>
      </c>
      <c r="C1313" s="3" t="s">
        <v>33</v>
      </c>
      <c r="D1313" s="3" t="s">
        <v>135</v>
      </c>
      <c r="E1313" s="3">
        <v>0</v>
      </c>
      <c r="F1313" s="3" t="s">
        <v>163</v>
      </c>
      <c r="G1313">
        <f>IF(COUNTIFS((WeatherIncidents!$B$3:'WeatherIncidents'!$B$26),"&lt;="&amp;B1313,WeatherIncidents!$C$3:'WeatherIncidents'!$C$26,"&gt;="&amp;B1313)&gt;0,1,0)</f>
        <v>0</v>
      </c>
      <c r="H1313">
        <f t="shared" si="21"/>
        <v>0</v>
      </c>
    </row>
    <row r="1314" spans="1:8" x14ac:dyDescent="0.25">
      <c r="A1314" s="3" t="s">
        <v>162</v>
      </c>
      <c r="B1314" s="2">
        <v>40197.684027777781</v>
      </c>
      <c r="C1314" s="3" t="s">
        <v>33</v>
      </c>
      <c r="D1314" s="3" t="s">
        <v>135</v>
      </c>
      <c r="E1314" s="3">
        <v>0</v>
      </c>
      <c r="F1314" s="3" t="s">
        <v>163</v>
      </c>
      <c r="G1314">
        <f>IF(COUNTIFS((WeatherIncidents!$B$3:'WeatherIncidents'!$B$26),"&lt;="&amp;B1314,WeatherIncidents!$C$3:'WeatherIncidents'!$C$26,"&gt;="&amp;B1314)&gt;0,1,0)</f>
        <v>0</v>
      </c>
      <c r="H1314">
        <f t="shared" si="21"/>
        <v>0</v>
      </c>
    </row>
    <row r="1315" spans="1:8" x14ac:dyDescent="0.25">
      <c r="A1315" s="3" t="s">
        <v>162</v>
      </c>
      <c r="B1315" s="2">
        <v>40198.790972222225</v>
      </c>
      <c r="C1315" s="3" t="s">
        <v>33</v>
      </c>
      <c r="D1315" s="3" t="s">
        <v>135</v>
      </c>
      <c r="E1315" s="3">
        <v>0</v>
      </c>
      <c r="F1315" s="3" t="s">
        <v>163</v>
      </c>
      <c r="G1315">
        <f>IF(COUNTIFS((WeatherIncidents!$B$3:'WeatherIncidents'!$B$26),"&lt;="&amp;B1315,WeatherIncidents!$C$3:'WeatherIncidents'!$C$26,"&gt;="&amp;B1315)&gt;0,1,0)</f>
        <v>0</v>
      </c>
      <c r="H1315">
        <f t="shared" si="21"/>
        <v>0</v>
      </c>
    </row>
    <row r="1316" spans="1:8" x14ac:dyDescent="0.25">
      <c r="A1316" s="3" t="s">
        <v>162</v>
      </c>
      <c r="B1316" s="2">
        <v>40246.513194444444</v>
      </c>
      <c r="C1316" s="3" t="s">
        <v>33</v>
      </c>
      <c r="D1316" s="3" t="s">
        <v>135</v>
      </c>
      <c r="E1316" s="3">
        <v>0</v>
      </c>
      <c r="F1316" s="3" t="s">
        <v>163</v>
      </c>
      <c r="G1316">
        <f>IF(COUNTIFS((WeatherIncidents!$B$3:'WeatherIncidents'!$B$26),"&lt;="&amp;B1316,WeatherIncidents!$C$3:'WeatherIncidents'!$C$26,"&gt;="&amp;B1316)&gt;0,1,0)</f>
        <v>0</v>
      </c>
      <c r="H1316">
        <f t="shared" si="21"/>
        <v>0</v>
      </c>
    </row>
    <row r="1317" spans="1:8" x14ac:dyDescent="0.25">
      <c r="A1317" s="3" t="s">
        <v>162</v>
      </c>
      <c r="B1317" s="2">
        <v>40246.535416666666</v>
      </c>
      <c r="C1317" s="3" t="s">
        <v>33</v>
      </c>
      <c r="D1317" s="3" t="s">
        <v>135</v>
      </c>
      <c r="E1317" s="3">
        <v>0</v>
      </c>
      <c r="F1317" s="3" t="s">
        <v>163</v>
      </c>
      <c r="G1317">
        <f>IF(COUNTIFS((WeatherIncidents!$B$3:'WeatherIncidents'!$B$26),"&lt;="&amp;B1317,WeatherIncidents!$C$3:'WeatherIncidents'!$C$26,"&gt;="&amp;B1317)&gt;0,1,0)</f>
        <v>0</v>
      </c>
      <c r="H1317">
        <f t="shared" si="21"/>
        <v>0</v>
      </c>
    </row>
    <row r="1318" spans="1:8" x14ac:dyDescent="0.25">
      <c r="A1318" s="3" t="s">
        <v>162</v>
      </c>
      <c r="B1318" s="2">
        <v>40280.655555555553</v>
      </c>
      <c r="C1318" s="3" t="s">
        <v>15</v>
      </c>
      <c r="D1318" s="3" t="s">
        <v>15</v>
      </c>
      <c r="E1318" s="3">
        <v>0</v>
      </c>
      <c r="F1318" s="3" t="s">
        <v>163</v>
      </c>
      <c r="G1318">
        <f>IF(COUNTIFS((WeatherIncidents!$B$3:'WeatherIncidents'!$B$26),"&lt;="&amp;B1318,WeatherIncidents!$C$3:'WeatherIncidents'!$C$26,"&gt;="&amp;B1318)&gt;0,1,0)</f>
        <v>0</v>
      </c>
      <c r="H1318">
        <f t="shared" si="21"/>
        <v>0</v>
      </c>
    </row>
    <row r="1319" spans="1:8" x14ac:dyDescent="0.25">
      <c r="A1319" s="3" t="s">
        <v>162</v>
      </c>
      <c r="B1319" s="2">
        <v>40289.793055555558</v>
      </c>
      <c r="C1319" s="3" t="s">
        <v>15</v>
      </c>
      <c r="D1319" s="3" t="s">
        <v>15</v>
      </c>
      <c r="E1319" s="3">
        <v>0</v>
      </c>
      <c r="F1319" s="3" t="s">
        <v>163</v>
      </c>
      <c r="G1319">
        <f>IF(COUNTIFS((WeatherIncidents!$B$3:'WeatherIncidents'!$B$26),"&lt;="&amp;B1319,WeatherIncidents!$C$3:'WeatherIncidents'!$C$26,"&gt;="&amp;B1319)&gt;0,1,0)</f>
        <v>0</v>
      </c>
      <c r="H1319">
        <f t="shared" si="21"/>
        <v>0</v>
      </c>
    </row>
    <row r="1320" spans="1:8" x14ac:dyDescent="0.25">
      <c r="A1320" s="3" t="s">
        <v>162</v>
      </c>
      <c r="B1320" s="2">
        <v>40401.850694444445</v>
      </c>
      <c r="C1320" s="3" t="s">
        <v>7</v>
      </c>
      <c r="D1320" s="3" t="s">
        <v>136</v>
      </c>
      <c r="E1320" s="3">
        <v>0</v>
      </c>
      <c r="F1320" s="3" t="s">
        <v>163</v>
      </c>
      <c r="G1320">
        <f>IF(COUNTIFS((WeatherIncidents!$B$3:'WeatherIncidents'!$B$26),"&lt;="&amp;B1320,WeatherIncidents!$C$3:'WeatherIncidents'!$C$26,"&gt;="&amp;B1320)&gt;0,1,0)</f>
        <v>0</v>
      </c>
      <c r="H1320">
        <f t="shared" si="21"/>
        <v>0</v>
      </c>
    </row>
    <row r="1321" spans="1:8" x14ac:dyDescent="0.25">
      <c r="A1321" s="3" t="s">
        <v>162</v>
      </c>
      <c r="B1321" s="2">
        <v>40414.800000000003</v>
      </c>
      <c r="C1321" s="3" t="s">
        <v>7</v>
      </c>
      <c r="D1321" s="3" t="s">
        <v>41</v>
      </c>
      <c r="E1321" s="3">
        <v>0</v>
      </c>
      <c r="F1321" s="3" t="s">
        <v>163</v>
      </c>
      <c r="G1321">
        <f>IF(COUNTIFS((WeatherIncidents!$B$3:'WeatherIncidents'!$B$26),"&lt;="&amp;B1321,WeatherIncidents!$C$3:'WeatherIncidents'!$C$26,"&gt;="&amp;B1321)&gt;0,1,0)</f>
        <v>0</v>
      </c>
      <c r="H1321">
        <f t="shared" si="21"/>
        <v>0</v>
      </c>
    </row>
    <row r="1322" spans="1:8" x14ac:dyDescent="0.25">
      <c r="A1322" s="3" t="s">
        <v>162</v>
      </c>
      <c r="B1322" s="2">
        <v>40443.677777777775</v>
      </c>
      <c r="C1322" s="3" t="s">
        <v>15</v>
      </c>
      <c r="D1322" s="3" t="s">
        <v>15</v>
      </c>
      <c r="E1322" s="3">
        <v>0</v>
      </c>
      <c r="F1322" s="3" t="s">
        <v>163</v>
      </c>
      <c r="G1322">
        <f>IF(COUNTIFS((WeatherIncidents!$B$3:'WeatherIncidents'!$B$26),"&lt;="&amp;B1322,WeatherIncidents!$C$3:'WeatherIncidents'!$C$26,"&gt;="&amp;B1322)&gt;0,1,0)</f>
        <v>0</v>
      </c>
      <c r="H1322">
        <f t="shared" si="21"/>
        <v>0</v>
      </c>
    </row>
    <row r="1323" spans="1:8" x14ac:dyDescent="0.25">
      <c r="A1323" s="3" t="s">
        <v>162</v>
      </c>
      <c r="B1323" s="2">
        <v>40684.377083333333</v>
      </c>
      <c r="C1323" s="3" t="s">
        <v>15</v>
      </c>
      <c r="D1323" s="3" t="s">
        <v>15</v>
      </c>
      <c r="E1323" s="3">
        <v>0</v>
      </c>
      <c r="F1323" s="3" t="s">
        <v>163</v>
      </c>
      <c r="G1323">
        <f>IF(COUNTIFS((WeatherIncidents!$B$3:'WeatherIncidents'!$B$26),"&lt;="&amp;B1323,WeatherIncidents!$C$3:'WeatherIncidents'!$C$26,"&gt;="&amp;B1323)&gt;0,1,0)</f>
        <v>0</v>
      </c>
      <c r="H1323">
        <f t="shared" si="21"/>
        <v>0</v>
      </c>
    </row>
    <row r="1324" spans="1:8" x14ac:dyDescent="0.25">
      <c r="A1324" s="3" t="s">
        <v>162</v>
      </c>
      <c r="B1324" s="2">
        <v>41154.697222222225</v>
      </c>
      <c r="C1324" s="3" t="s">
        <v>15</v>
      </c>
      <c r="D1324" s="3" t="s">
        <v>15</v>
      </c>
      <c r="E1324" s="3">
        <v>0</v>
      </c>
      <c r="F1324" s="3" t="s">
        <v>163</v>
      </c>
      <c r="G1324">
        <f>IF(COUNTIFS((WeatherIncidents!$B$3:'WeatherIncidents'!$B$26),"&lt;="&amp;B1324,WeatherIncidents!$C$3:'WeatherIncidents'!$C$26,"&gt;="&amp;B1324)&gt;0,1,0)</f>
        <v>0</v>
      </c>
      <c r="H1324">
        <f t="shared" si="21"/>
        <v>0</v>
      </c>
    </row>
    <row r="1325" spans="1:8" x14ac:dyDescent="0.25">
      <c r="A1325" s="3" t="s">
        <v>162</v>
      </c>
      <c r="B1325" s="2">
        <v>41382.706250000003</v>
      </c>
      <c r="C1325" s="3" t="s">
        <v>15</v>
      </c>
      <c r="D1325" s="3" t="s">
        <v>15</v>
      </c>
      <c r="E1325" s="3">
        <v>0</v>
      </c>
      <c r="F1325" s="3" t="s">
        <v>163</v>
      </c>
      <c r="G1325">
        <f>IF(COUNTIFS((WeatherIncidents!$B$3:'WeatherIncidents'!$B$26),"&lt;="&amp;B1325,WeatherIncidents!$C$3:'WeatherIncidents'!$C$26,"&gt;="&amp;B1325)&gt;0,1,0)</f>
        <v>0</v>
      </c>
      <c r="H1325">
        <f t="shared" si="21"/>
        <v>0</v>
      </c>
    </row>
    <row r="1326" spans="1:8" x14ac:dyDescent="0.25">
      <c r="A1326" s="3" t="s">
        <v>162</v>
      </c>
      <c r="B1326" s="2">
        <v>41444.96597222222</v>
      </c>
      <c r="C1326" s="3" t="s">
        <v>15</v>
      </c>
      <c r="D1326" s="3" t="s">
        <v>15</v>
      </c>
      <c r="E1326" s="3">
        <v>0</v>
      </c>
      <c r="F1326" s="3" t="s">
        <v>163</v>
      </c>
      <c r="G1326">
        <f>IF(COUNTIFS((WeatherIncidents!$B$3:'WeatherIncidents'!$B$26),"&lt;="&amp;B1326,WeatherIncidents!$C$3:'WeatherIncidents'!$C$26,"&gt;="&amp;B1326)&gt;0,1,0)</f>
        <v>0</v>
      </c>
      <c r="H1326">
        <f t="shared" si="21"/>
        <v>0</v>
      </c>
    </row>
    <row r="1327" spans="1:8" x14ac:dyDescent="0.25">
      <c r="A1327" s="3" t="s">
        <v>162</v>
      </c>
      <c r="B1327" s="2">
        <v>41448.602777777778</v>
      </c>
      <c r="C1327" s="3" t="s">
        <v>7</v>
      </c>
      <c r="D1327" s="3" t="s">
        <v>16</v>
      </c>
      <c r="E1327" s="3">
        <v>0</v>
      </c>
      <c r="F1327" s="3" t="s">
        <v>163</v>
      </c>
      <c r="G1327">
        <f>IF(COUNTIFS((WeatherIncidents!$B$3:'WeatherIncidents'!$B$26),"&lt;="&amp;B1327,WeatherIncidents!$C$3:'WeatherIncidents'!$C$26,"&gt;="&amp;B1327)&gt;0,1,0)</f>
        <v>0</v>
      </c>
      <c r="H1327">
        <f t="shared" si="21"/>
        <v>0</v>
      </c>
    </row>
    <row r="1328" spans="1:8" x14ac:dyDescent="0.25">
      <c r="A1328" s="3" t="s">
        <v>162</v>
      </c>
      <c r="B1328" s="2">
        <v>41975.827777777777</v>
      </c>
      <c r="C1328" s="3" t="s">
        <v>15</v>
      </c>
      <c r="D1328" s="3" t="s">
        <v>15</v>
      </c>
      <c r="E1328" s="3">
        <v>0</v>
      </c>
      <c r="F1328" s="3" t="s">
        <v>163</v>
      </c>
      <c r="G1328">
        <f>IF(COUNTIFS((WeatherIncidents!$B$3:'WeatherIncidents'!$B$26),"&lt;="&amp;B1328,WeatherIncidents!$C$3:'WeatherIncidents'!$C$26,"&gt;="&amp;B1328)&gt;0,1,0)</f>
        <v>0</v>
      </c>
      <c r="H1328">
        <f t="shared" si="21"/>
        <v>0</v>
      </c>
    </row>
    <row r="1329" spans="1:8" x14ac:dyDescent="0.25">
      <c r="A1329" s="3" t="s">
        <v>162</v>
      </c>
      <c r="B1329" s="2">
        <v>42056.277777777781</v>
      </c>
      <c r="C1329" s="3" t="s">
        <v>15</v>
      </c>
      <c r="D1329" s="3" t="s">
        <v>15</v>
      </c>
      <c r="E1329" s="3">
        <v>0</v>
      </c>
      <c r="F1329" s="3" t="s">
        <v>163</v>
      </c>
      <c r="G1329">
        <f>IF(COUNTIFS((WeatherIncidents!$B$3:'WeatherIncidents'!$B$26),"&lt;="&amp;B1329,WeatherIncidents!$C$3:'WeatherIncidents'!$C$26,"&gt;="&amp;B1329)&gt;0,1,0)</f>
        <v>0</v>
      </c>
      <c r="H1329">
        <f t="shared" si="21"/>
        <v>0</v>
      </c>
    </row>
    <row r="1330" spans="1:8" x14ac:dyDescent="0.25">
      <c r="A1330" s="3" t="s">
        <v>159</v>
      </c>
      <c r="B1330" s="2">
        <v>38470.504861111112</v>
      </c>
      <c r="C1330" s="3" t="s">
        <v>33</v>
      </c>
      <c r="D1330" s="3" t="s">
        <v>135</v>
      </c>
      <c r="E1330" s="3">
        <v>0</v>
      </c>
      <c r="F1330" s="3" t="s">
        <v>161</v>
      </c>
      <c r="G1330">
        <f>IF(COUNTIFS((WeatherIncidents!$B$3:'WeatherIncidents'!$B$26),"&lt;="&amp;B1330,WeatherIncidents!$C$3:'WeatherIncidents'!$C$26,"&gt;="&amp;B1330)&gt;0,1,0)</f>
        <v>0</v>
      </c>
      <c r="H1330">
        <f t="shared" si="21"/>
        <v>0</v>
      </c>
    </row>
    <row r="1331" spans="1:8" x14ac:dyDescent="0.25">
      <c r="A1331" s="3" t="s">
        <v>159</v>
      </c>
      <c r="B1331" s="2">
        <v>39112.827777777777</v>
      </c>
      <c r="C1331" s="3" t="s">
        <v>15</v>
      </c>
      <c r="D1331" s="3" t="s">
        <v>15</v>
      </c>
      <c r="E1331" s="3">
        <v>0</v>
      </c>
      <c r="F1331" s="3" t="s">
        <v>161</v>
      </c>
      <c r="G1331">
        <f>IF(COUNTIFS((WeatherIncidents!$B$3:'WeatherIncidents'!$B$26),"&lt;="&amp;B1331,WeatherIncidents!$C$3:'WeatherIncidents'!$C$26,"&gt;="&amp;B1331)&gt;0,1,0)</f>
        <v>0</v>
      </c>
      <c r="H1331">
        <f t="shared" si="21"/>
        <v>0</v>
      </c>
    </row>
    <row r="1332" spans="1:8" x14ac:dyDescent="0.25">
      <c r="A1332" s="3" t="s">
        <v>159</v>
      </c>
      <c r="B1332" s="2">
        <v>39143.69027777778</v>
      </c>
      <c r="C1332" s="3" t="s">
        <v>15</v>
      </c>
      <c r="D1332" s="3" t="s">
        <v>15</v>
      </c>
      <c r="E1332" s="3">
        <v>0</v>
      </c>
      <c r="F1332" s="3" t="s">
        <v>161</v>
      </c>
      <c r="G1332">
        <f>IF(COUNTIFS((WeatherIncidents!$B$3:'WeatherIncidents'!$B$26),"&lt;="&amp;B1332,WeatherIncidents!$C$3:'WeatherIncidents'!$C$26,"&gt;="&amp;B1332)&gt;0,1,0)</f>
        <v>1</v>
      </c>
      <c r="H1332">
        <f t="shared" si="21"/>
        <v>0</v>
      </c>
    </row>
    <row r="1333" spans="1:8" x14ac:dyDescent="0.25">
      <c r="A1333" s="3" t="s">
        <v>159</v>
      </c>
      <c r="B1333" s="2">
        <v>39217.529861111114</v>
      </c>
      <c r="C1333" s="3" t="s">
        <v>15</v>
      </c>
      <c r="D1333" s="3" t="s">
        <v>15</v>
      </c>
      <c r="E1333" s="3">
        <v>0</v>
      </c>
      <c r="F1333" s="3" t="s">
        <v>161</v>
      </c>
      <c r="G1333">
        <f>IF(COUNTIFS((WeatherIncidents!$B$3:'WeatherIncidents'!$B$26),"&lt;="&amp;B1333,WeatherIncidents!$C$3:'WeatherIncidents'!$C$26,"&gt;="&amp;B1333)&gt;0,1,0)</f>
        <v>0</v>
      </c>
      <c r="H1333">
        <f t="shared" si="21"/>
        <v>0</v>
      </c>
    </row>
    <row r="1334" spans="1:8" x14ac:dyDescent="0.25">
      <c r="A1334" s="3" t="s">
        <v>159</v>
      </c>
      <c r="B1334" s="2">
        <v>39377.311805555553</v>
      </c>
      <c r="C1334" s="3" t="s">
        <v>7</v>
      </c>
      <c r="D1334" s="3" t="s">
        <v>8</v>
      </c>
      <c r="E1334" s="3">
        <v>0</v>
      </c>
      <c r="F1334" s="3" t="s">
        <v>161</v>
      </c>
      <c r="G1334">
        <f>IF(COUNTIFS((WeatherIncidents!$B$3:'WeatherIncidents'!$B$26),"&lt;="&amp;B1334,WeatherIncidents!$C$3:'WeatherIncidents'!$C$26,"&gt;="&amp;B1334)&gt;0,1,0)</f>
        <v>1</v>
      </c>
      <c r="H1334">
        <f t="shared" si="21"/>
        <v>0</v>
      </c>
    </row>
    <row r="1335" spans="1:8" x14ac:dyDescent="0.25">
      <c r="A1335" s="3" t="s">
        <v>159</v>
      </c>
      <c r="B1335" s="2">
        <v>39761.486111111109</v>
      </c>
      <c r="C1335" s="3" t="s">
        <v>15</v>
      </c>
      <c r="D1335" s="3" t="s">
        <v>15</v>
      </c>
      <c r="E1335" s="3">
        <v>0</v>
      </c>
      <c r="F1335" s="3" t="s">
        <v>161</v>
      </c>
      <c r="G1335">
        <f>IF(COUNTIFS((WeatherIncidents!$B$3:'WeatherIncidents'!$B$26),"&lt;="&amp;B1335,WeatherIncidents!$C$3:'WeatherIncidents'!$C$26,"&gt;="&amp;B1335)&gt;0,1,0)</f>
        <v>0</v>
      </c>
      <c r="H1335">
        <f t="shared" si="21"/>
        <v>0</v>
      </c>
    </row>
    <row r="1336" spans="1:8" x14ac:dyDescent="0.25">
      <c r="A1336" s="3" t="s">
        <v>159</v>
      </c>
      <c r="B1336" s="2">
        <v>40092.429166666669</v>
      </c>
      <c r="C1336" s="3" t="s">
        <v>15</v>
      </c>
      <c r="D1336" s="3" t="s">
        <v>15</v>
      </c>
      <c r="E1336" s="3">
        <v>0</v>
      </c>
      <c r="F1336" s="3" t="s">
        <v>161</v>
      </c>
      <c r="G1336">
        <f>IF(COUNTIFS((WeatherIncidents!$B$3:'WeatherIncidents'!$B$26),"&lt;="&amp;B1336,WeatherIncidents!$C$3:'WeatherIncidents'!$C$26,"&gt;="&amp;B1336)&gt;0,1,0)</f>
        <v>0</v>
      </c>
      <c r="H1336">
        <f t="shared" si="21"/>
        <v>0</v>
      </c>
    </row>
    <row r="1337" spans="1:8" x14ac:dyDescent="0.25">
      <c r="A1337" s="3" t="s">
        <v>159</v>
      </c>
      <c r="B1337" s="2">
        <v>40143.45416666667</v>
      </c>
      <c r="C1337" s="3" t="s">
        <v>15</v>
      </c>
      <c r="D1337" s="3" t="s">
        <v>15</v>
      </c>
      <c r="E1337" s="3">
        <v>0</v>
      </c>
      <c r="F1337" s="3" t="s">
        <v>161</v>
      </c>
      <c r="G1337">
        <f>IF(COUNTIFS((WeatherIncidents!$B$3:'WeatherIncidents'!$B$26),"&lt;="&amp;B1337,WeatherIncidents!$C$3:'WeatherIncidents'!$C$26,"&gt;="&amp;B1337)&gt;0,1,0)</f>
        <v>0</v>
      </c>
      <c r="H1337">
        <f t="shared" si="21"/>
        <v>0</v>
      </c>
    </row>
    <row r="1338" spans="1:8" x14ac:dyDescent="0.25">
      <c r="A1338" s="3" t="s">
        <v>159</v>
      </c>
      <c r="B1338" s="2">
        <v>40154.685416666667</v>
      </c>
      <c r="C1338" s="3" t="s">
        <v>33</v>
      </c>
      <c r="D1338" s="3" t="s">
        <v>135</v>
      </c>
      <c r="E1338" s="3">
        <v>0</v>
      </c>
      <c r="F1338" s="3" t="s">
        <v>161</v>
      </c>
      <c r="G1338">
        <f>IF(COUNTIFS((WeatherIncidents!$B$3:'WeatherIncidents'!$B$26),"&lt;="&amp;B1338,WeatherIncidents!$C$3:'WeatherIncidents'!$C$26,"&gt;="&amp;B1338)&gt;0,1,0)</f>
        <v>0</v>
      </c>
      <c r="H1338">
        <f t="shared" si="21"/>
        <v>0</v>
      </c>
    </row>
    <row r="1339" spans="1:8" x14ac:dyDescent="0.25">
      <c r="A1339" s="3" t="s">
        <v>159</v>
      </c>
      <c r="B1339" s="2">
        <v>40230.511805555558</v>
      </c>
      <c r="C1339" s="3" t="s">
        <v>10</v>
      </c>
      <c r="D1339" s="3" t="s">
        <v>118</v>
      </c>
      <c r="E1339" s="3">
        <v>0</v>
      </c>
      <c r="F1339" s="3" t="s">
        <v>161</v>
      </c>
      <c r="G1339">
        <f>IF(COUNTIFS((WeatherIncidents!$B$3:'WeatherIncidents'!$B$26),"&lt;="&amp;B1339,WeatherIncidents!$C$3:'WeatherIncidents'!$C$26,"&gt;="&amp;B1339)&gt;0,1,0)</f>
        <v>0</v>
      </c>
      <c r="H1339">
        <f t="shared" si="21"/>
        <v>0</v>
      </c>
    </row>
    <row r="1340" spans="1:8" x14ac:dyDescent="0.25">
      <c r="A1340" s="3" t="s">
        <v>159</v>
      </c>
      <c r="B1340" s="2">
        <v>40411.894444444442</v>
      </c>
      <c r="C1340" s="3" t="s">
        <v>7</v>
      </c>
      <c r="D1340" s="3" t="s">
        <v>81</v>
      </c>
      <c r="E1340" s="3">
        <v>0</v>
      </c>
      <c r="F1340" s="3" t="s">
        <v>161</v>
      </c>
      <c r="G1340">
        <f>IF(COUNTIFS((WeatherIncidents!$B$3:'WeatherIncidents'!$B$26),"&lt;="&amp;B1340,WeatherIncidents!$C$3:'WeatherIncidents'!$C$26,"&gt;="&amp;B1340)&gt;0,1,0)</f>
        <v>0</v>
      </c>
      <c r="H1340">
        <f t="shared" si="21"/>
        <v>0</v>
      </c>
    </row>
    <row r="1341" spans="1:8" x14ac:dyDescent="0.25">
      <c r="A1341" s="3" t="s">
        <v>159</v>
      </c>
      <c r="B1341" s="2">
        <v>40451.714583333334</v>
      </c>
      <c r="C1341" s="3" t="s">
        <v>33</v>
      </c>
      <c r="D1341" s="3" t="s">
        <v>135</v>
      </c>
      <c r="E1341" s="3">
        <v>0</v>
      </c>
      <c r="F1341" s="3" t="s">
        <v>161</v>
      </c>
      <c r="G1341">
        <f>IF(COUNTIFS((WeatherIncidents!$B$3:'WeatherIncidents'!$B$26),"&lt;="&amp;B1341,WeatherIncidents!$C$3:'WeatherIncidents'!$C$26,"&gt;="&amp;B1341)&gt;0,1,0)</f>
        <v>0</v>
      </c>
      <c r="H1341">
        <f t="shared" si="21"/>
        <v>0</v>
      </c>
    </row>
    <row r="1342" spans="1:8" x14ac:dyDescent="0.25">
      <c r="A1342" s="3" t="s">
        <v>159</v>
      </c>
      <c r="B1342" s="2">
        <v>40468.635416666664</v>
      </c>
      <c r="C1342" s="3" t="s">
        <v>15</v>
      </c>
      <c r="D1342" s="3" t="s">
        <v>15</v>
      </c>
      <c r="E1342" s="3">
        <v>0</v>
      </c>
      <c r="F1342" s="3" t="s">
        <v>161</v>
      </c>
      <c r="G1342">
        <f>IF(COUNTIFS((WeatherIncidents!$B$3:'WeatherIncidents'!$B$26),"&lt;="&amp;B1342,WeatherIncidents!$C$3:'WeatherIncidents'!$C$26,"&gt;="&amp;B1342)&gt;0,1,0)</f>
        <v>0</v>
      </c>
      <c r="H1342">
        <f t="shared" si="21"/>
        <v>0</v>
      </c>
    </row>
    <row r="1343" spans="1:8" x14ac:dyDescent="0.25">
      <c r="A1343" s="3" t="s">
        <v>159</v>
      </c>
      <c r="B1343" s="2">
        <v>40754.256944444445</v>
      </c>
      <c r="C1343" s="3" t="s">
        <v>15</v>
      </c>
      <c r="D1343" s="3" t="s">
        <v>15</v>
      </c>
      <c r="E1343" s="3">
        <v>0</v>
      </c>
      <c r="F1343" s="3" t="s">
        <v>161</v>
      </c>
      <c r="G1343">
        <f>IF(COUNTIFS((WeatherIncidents!$B$3:'WeatherIncidents'!$B$26),"&lt;="&amp;B1343,WeatherIncidents!$C$3:'WeatherIncidents'!$C$26,"&gt;="&amp;B1343)&gt;0,1,0)</f>
        <v>0</v>
      </c>
      <c r="H1343">
        <f t="shared" si="21"/>
        <v>0</v>
      </c>
    </row>
    <row r="1344" spans="1:8" x14ac:dyDescent="0.25">
      <c r="A1344" s="3" t="s">
        <v>159</v>
      </c>
      <c r="B1344" s="2">
        <v>40830.34097222222</v>
      </c>
      <c r="C1344" s="3" t="s">
        <v>15</v>
      </c>
      <c r="D1344" s="3" t="s">
        <v>15</v>
      </c>
      <c r="E1344" s="3">
        <v>0</v>
      </c>
      <c r="F1344" s="3" t="s">
        <v>161</v>
      </c>
      <c r="G1344">
        <f>IF(COUNTIFS((WeatherIncidents!$B$3:'WeatherIncidents'!$B$26),"&lt;="&amp;B1344,WeatherIncidents!$C$3:'WeatherIncidents'!$C$26,"&gt;="&amp;B1344)&gt;0,1,0)</f>
        <v>0</v>
      </c>
      <c r="H1344">
        <f t="shared" si="21"/>
        <v>0</v>
      </c>
    </row>
    <row r="1345" spans="1:8" x14ac:dyDescent="0.25">
      <c r="A1345" s="3" t="s">
        <v>159</v>
      </c>
      <c r="B1345" s="2">
        <v>41053.788194444445</v>
      </c>
      <c r="C1345" s="3" t="s">
        <v>15</v>
      </c>
      <c r="D1345" s="3" t="s">
        <v>15</v>
      </c>
      <c r="E1345" s="3">
        <v>0</v>
      </c>
      <c r="F1345" s="3" t="s">
        <v>161</v>
      </c>
      <c r="G1345">
        <f>IF(COUNTIFS((WeatherIncidents!$B$3:'WeatherIncidents'!$B$26),"&lt;="&amp;B1345,WeatherIncidents!$C$3:'WeatherIncidents'!$C$26,"&gt;="&amp;B1345)&gt;0,1,0)</f>
        <v>0</v>
      </c>
      <c r="H1345">
        <f t="shared" si="21"/>
        <v>0</v>
      </c>
    </row>
    <row r="1346" spans="1:8" x14ac:dyDescent="0.25">
      <c r="A1346" s="3" t="s">
        <v>159</v>
      </c>
      <c r="B1346" s="2">
        <v>41401.15347222222</v>
      </c>
      <c r="C1346" s="3" t="s">
        <v>15</v>
      </c>
      <c r="D1346" s="3" t="s">
        <v>15</v>
      </c>
      <c r="E1346" s="3">
        <v>0</v>
      </c>
      <c r="F1346" s="3" t="s">
        <v>161</v>
      </c>
      <c r="G1346">
        <f>IF(COUNTIFS((WeatherIncidents!$B$3:'WeatherIncidents'!$B$26),"&lt;="&amp;B1346,WeatherIncidents!$C$3:'WeatherIncidents'!$C$26,"&gt;="&amp;B1346)&gt;0,1,0)</f>
        <v>0</v>
      </c>
      <c r="H1346">
        <f t="shared" si="21"/>
        <v>0</v>
      </c>
    </row>
    <row r="1347" spans="1:8" x14ac:dyDescent="0.25">
      <c r="A1347" s="3" t="s">
        <v>159</v>
      </c>
      <c r="B1347" s="2">
        <v>41414.686805555553</v>
      </c>
      <c r="C1347" s="3" t="s">
        <v>7</v>
      </c>
      <c r="D1347" s="3" t="s">
        <v>81</v>
      </c>
      <c r="E1347" s="3">
        <v>0</v>
      </c>
      <c r="F1347" s="3" t="s">
        <v>161</v>
      </c>
      <c r="G1347">
        <f>IF(COUNTIFS((WeatherIncidents!$B$3:'WeatherIncidents'!$B$26),"&lt;="&amp;B1347,WeatherIncidents!$C$3:'WeatherIncidents'!$C$26,"&gt;="&amp;B1347)&gt;0,1,0)</f>
        <v>0</v>
      </c>
      <c r="H1347">
        <f t="shared" ref="H1347:H1410" si="22">IF(ABS(B1347-B1346)&lt;0.015,1,0)</f>
        <v>0</v>
      </c>
    </row>
    <row r="1348" spans="1:8" x14ac:dyDescent="0.25">
      <c r="A1348" s="3" t="s">
        <v>159</v>
      </c>
      <c r="B1348" s="2">
        <v>41699.738194444442</v>
      </c>
      <c r="C1348" s="3" t="s">
        <v>33</v>
      </c>
      <c r="D1348" s="3" t="s">
        <v>135</v>
      </c>
      <c r="E1348" s="3">
        <v>0</v>
      </c>
      <c r="F1348" s="3" t="s">
        <v>161</v>
      </c>
      <c r="G1348">
        <f>IF(COUNTIFS((WeatherIncidents!$B$3:'WeatherIncidents'!$B$26),"&lt;="&amp;B1348,WeatherIncidents!$C$3:'WeatherIncidents'!$C$26,"&gt;="&amp;B1348)&gt;0,1,0)</f>
        <v>0</v>
      </c>
      <c r="H1348">
        <f t="shared" si="22"/>
        <v>0</v>
      </c>
    </row>
    <row r="1349" spans="1:8" x14ac:dyDescent="0.25">
      <c r="A1349" s="3" t="s">
        <v>159</v>
      </c>
      <c r="B1349" s="2">
        <v>41819.20416666667</v>
      </c>
      <c r="C1349" s="3" t="s">
        <v>15</v>
      </c>
      <c r="D1349" s="3" t="s">
        <v>15</v>
      </c>
      <c r="E1349" s="3">
        <v>0</v>
      </c>
      <c r="F1349" s="3" t="s">
        <v>161</v>
      </c>
      <c r="G1349">
        <f>IF(COUNTIFS((WeatherIncidents!$B$3:'WeatherIncidents'!$B$26),"&lt;="&amp;B1349,WeatherIncidents!$C$3:'WeatherIncidents'!$C$26,"&gt;="&amp;B1349)&gt;0,1,0)</f>
        <v>0</v>
      </c>
      <c r="H1349">
        <f t="shared" si="22"/>
        <v>0</v>
      </c>
    </row>
    <row r="1350" spans="1:8" x14ac:dyDescent="0.25">
      <c r="A1350" s="3" t="s">
        <v>159</v>
      </c>
      <c r="B1350" s="2">
        <v>41975.861111111109</v>
      </c>
      <c r="C1350" s="3" t="s">
        <v>15</v>
      </c>
      <c r="D1350" s="3" t="s">
        <v>15</v>
      </c>
      <c r="E1350" s="3">
        <v>0</v>
      </c>
      <c r="F1350" s="3" t="s">
        <v>161</v>
      </c>
      <c r="G1350">
        <f>IF(COUNTIFS((WeatherIncidents!$B$3:'WeatherIncidents'!$B$26),"&lt;="&amp;B1350,WeatherIncidents!$C$3:'WeatherIncidents'!$C$26,"&gt;="&amp;B1350)&gt;0,1,0)</f>
        <v>0</v>
      </c>
      <c r="H1350">
        <f t="shared" si="22"/>
        <v>0</v>
      </c>
    </row>
    <row r="1351" spans="1:8" x14ac:dyDescent="0.25">
      <c r="A1351" s="3" t="s">
        <v>159</v>
      </c>
      <c r="B1351" s="2">
        <v>42076.520833333336</v>
      </c>
      <c r="C1351" s="3" t="s">
        <v>15</v>
      </c>
      <c r="D1351" s="3" t="s">
        <v>15</v>
      </c>
      <c r="E1351" s="3">
        <v>0</v>
      </c>
      <c r="F1351" s="3" t="s">
        <v>161</v>
      </c>
      <c r="G1351">
        <f>IF(COUNTIFS((WeatherIncidents!$B$3:'WeatherIncidents'!$B$26),"&lt;="&amp;B1351,WeatherIncidents!$C$3:'WeatherIncidents'!$C$26,"&gt;="&amp;B1351)&gt;0,1,0)</f>
        <v>0</v>
      </c>
      <c r="H1351">
        <f t="shared" si="22"/>
        <v>0</v>
      </c>
    </row>
    <row r="1352" spans="1:8" x14ac:dyDescent="0.25">
      <c r="A1352" s="3" t="s">
        <v>192</v>
      </c>
      <c r="B1352" s="2">
        <v>38364.527083333334</v>
      </c>
      <c r="C1352" s="3" t="s">
        <v>33</v>
      </c>
      <c r="D1352" s="3" t="s">
        <v>135</v>
      </c>
      <c r="E1352" s="3">
        <v>0</v>
      </c>
      <c r="F1352" s="3" t="s">
        <v>105</v>
      </c>
      <c r="G1352">
        <f>IF(COUNTIFS((WeatherIncidents!$B$3:'WeatherIncidents'!$B$26),"&lt;="&amp;B1352,WeatherIncidents!$C$3:'WeatherIncidents'!$C$26,"&gt;="&amp;B1352)&gt;0,1,0)</f>
        <v>0</v>
      </c>
      <c r="H1352">
        <f t="shared" si="22"/>
        <v>0</v>
      </c>
    </row>
    <row r="1353" spans="1:8" x14ac:dyDescent="0.25">
      <c r="A1353" s="3" t="s">
        <v>192</v>
      </c>
      <c r="B1353" s="2">
        <v>38646.450694444444</v>
      </c>
      <c r="C1353" s="3" t="s">
        <v>7</v>
      </c>
      <c r="D1353" s="3" t="s">
        <v>41</v>
      </c>
      <c r="E1353" s="3">
        <v>0</v>
      </c>
      <c r="F1353" s="3" t="s">
        <v>105</v>
      </c>
      <c r="G1353">
        <f>IF(COUNTIFS((WeatherIncidents!$B$3:'WeatherIncidents'!$B$26),"&lt;="&amp;B1353,WeatherIncidents!$C$3:'WeatherIncidents'!$C$26,"&gt;="&amp;B1353)&gt;0,1,0)</f>
        <v>0</v>
      </c>
      <c r="H1353">
        <f t="shared" si="22"/>
        <v>0</v>
      </c>
    </row>
    <row r="1354" spans="1:8" x14ac:dyDescent="0.25">
      <c r="A1354" s="3" t="s">
        <v>192</v>
      </c>
      <c r="B1354" s="2">
        <v>38787.65902777778</v>
      </c>
      <c r="C1354" s="3" t="s">
        <v>33</v>
      </c>
      <c r="D1354" s="3" t="s">
        <v>135</v>
      </c>
      <c r="E1354" s="3">
        <v>0</v>
      </c>
      <c r="F1354" s="3" t="s">
        <v>105</v>
      </c>
      <c r="G1354">
        <f>IF(COUNTIFS((WeatherIncidents!$B$3:'WeatherIncidents'!$B$26),"&lt;="&amp;B1354,WeatherIncidents!$C$3:'WeatherIncidents'!$C$26,"&gt;="&amp;B1354)&gt;0,1,0)</f>
        <v>0</v>
      </c>
      <c r="H1354">
        <f t="shared" si="22"/>
        <v>0</v>
      </c>
    </row>
    <row r="1355" spans="1:8" x14ac:dyDescent="0.25">
      <c r="A1355" s="3" t="s">
        <v>192</v>
      </c>
      <c r="B1355" s="2">
        <v>39050.728472222225</v>
      </c>
      <c r="C1355" s="3" t="s">
        <v>33</v>
      </c>
      <c r="D1355" s="3" t="s">
        <v>37</v>
      </c>
      <c r="E1355" s="3">
        <v>0</v>
      </c>
      <c r="F1355" s="3" t="s">
        <v>105</v>
      </c>
      <c r="G1355">
        <f>IF(COUNTIFS((WeatherIncidents!$B$3:'WeatherIncidents'!$B$26),"&lt;="&amp;B1355,WeatherIncidents!$C$3:'WeatherIncidents'!$C$26,"&gt;="&amp;B1355)&gt;0,1,0)</f>
        <v>0</v>
      </c>
      <c r="H1355">
        <f t="shared" si="22"/>
        <v>0</v>
      </c>
    </row>
    <row r="1356" spans="1:8" x14ac:dyDescent="0.25">
      <c r="A1356" s="3" t="s">
        <v>192</v>
      </c>
      <c r="B1356" s="2">
        <v>39376.881944444445</v>
      </c>
      <c r="C1356" s="3" t="s">
        <v>33</v>
      </c>
      <c r="D1356" s="3" t="s">
        <v>135</v>
      </c>
      <c r="E1356" s="3">
        <v>0</v>
      </c>
      <c r="F1356" s="3" t="s">
        <v>105</v>
      </c>
      <c r="G1356">
        <f>IF(COUNTIFS((WeatherIncidents!$B$3:'WeatherIncidents'!$B$26),"&lt;="&amp;B1356,WeatherIncidents!$C$3:'WeatherIncidents'!$C$26,"&gt;="&amp;B1356)&gt;0,1,0)</f>
        <v>1</v>
      </c>
      <c r="H1356">
        <f t="shared" si="22"/>
        <v>0</v>
      </c>
    </row>
    <row r="1357" spans="1:8" x14ac:dyDescent="0.25">
      <c r="A1357" s="3" t="s">
        <v>192</v>
      </c>
      <c r="B1357" s="2">
        <v>39377.27847222222</v>
      </c>
      <c r="C1357" s="3" t="s">
        <v>33</v>
      </c>
      <c r="D1357" s="3" t="s">
        <v>37</v>
      </c>
      <c r="E1357" s="3">
        <v>0</v>
      </c>
      <c r="F1357" s="3" t="s">
        <v>105</v>
      </c>
      <c r="G1357">
        <f>IF(COUNTIFS((WeatherIncidents!$B$3:'WeatherIncidents'!$B$26),"&lt;="&amp;B1357,WeatherIncidents!$C$3:'WeatherIncidents'!$C$26,"&gt;="&amp;B1357)&gt;0,1,0)</f>
        <v>1</v>
      </c>
      <c r="H1357">
        <f t="shared" si="22"/>
        <v>0</v>
      </c>
    </row>
    <row r="1358" spans="1:8" x14ac:dyDescent="0.25">
      <c r="A1358" s="3" t="s">
        <v>192</v>
      </c>
      <c r="B1358" s="2">
        <v>39416.655555555553</v>
      </c>
      <c r="C1358" s="3" t="s">
        <v>33</v>
      </c>
      <c r="D1358" s="3" t="s">
        <v>37</v>
      </c>
      <c r="E1358" s="3">
        <v>0</v>
      </c>
      <c r="F1358" s="3" t="s">
        <v>105</v>
      </c>
      <c r="G1358">
        <f>IF(COUNTIFS((WeatherIncidents!$B$3:'WeatherIncidents'!$B$26),"&lt;="&amp;B1358,WeatherIncidents!$C$3:'WeatherIncidents'!$C$26,"&gt;="&amp;B1358)&gt;0,1,0)</f>
        <v>0</v>
      </c>
      <c r="H1358">
        <f t="shared" si="22"/>
        <v>0</v>
      </c>
    </row>
    <row r="1359" spans="1:8" x14ac:dyDescent="0.25">
      <c r="A1359" s="3" t="s">
        <v>192</v>
      </c>
      <c r="B1359" s="2">
        <v>39735.411111111112</v>
      </c>
      <c r="C1359" s="3" t="s">
        <v>7</v>
      </c>
      <c r="D1359" s="3" t="s">
        <v>41</v>
      </c>
      <c r="E1359" s="3">
        <v>0</v>
      </c>
      <c r="F1359" s="3" t="s">
        <v>105</v>
      </c>
      <c r="G1359">
        <f>IF(COUNTIFS((WeatherIncidents!$B$3:'WeatherIncidents'!$B$26),"&lt;="&amp;B1359,WeatherIncidents!$C$3:'WeatherIncidents'!$C$26,"&gt;="&amp;B1359)&gt;0,1,0)</f>
        <v>1</v>
      </c>
      <c r="H1359">
        <f t="shared" si="22"/>
        <v>0</v>
      </c>
    </row>
    <row r="1360" spans="1:8" x14ac:dyDescent="0.25">
      <c r="A1360" s="3" t="s">
        <v>192</v>
      </c>
      <c r="B1360" s="2">
        <v>39824.967361111114</v>
      </c>
      <c r="C1360" s="3" t="s">
        <v>15</v>
      </c>
      <c r="D1360" s="3" t="s">
        <v>15</v>
      </c>
      <c r="E1360" s="3">
        <v>0</v>
      </c>
      <c r="F1360" s="3" t="s">
        <v>105</v>
      </c>
      <c r="G1360">
        <f>IF(COUNTIFS((WeatherIncidents!$B$3:'WeatherIncidents'!$B$26),"&lt;="&amp;B1360,WeatherIncidents!$C$3:'WeatherIncidents'!$C$26,"&gt;="&amp;B1360)&gt;0,1,0)</f>
        <v>1</v>
      </c>
      <c r="H1360">
        <f t="shared" si="22"/>
        <v>0</v>
      </c>
    </row>
    <row r="1361" spans="1:8" x14ac:dyDescent="0.25">
      <c r="A1361" s="3" t="s">
        <v>192</v>
      </c>
      <c r="B1361" s="2">
        <v>40145.375</v>
      </c>
      <c r="C1361" s="3" t="s">
        <v>33</v>
      </c>
      <c r="D1361" s="3" t="s">
        <v>135</v>
      </c>
      <c r="E1361" s="3">
        <v>0</v>
      </c>
      <c r="F1361" s="3" t="s">
        <v>105</v>
      </c>
      <c r="G1361">
        <f>IF(COUNTIFS((WeatherIncidents!$B$3:'WeatherIncidents'!$B$26),"&lt;="&amp;B1361,WeatherIncidents!$C$3:'WeatherIncidents'!$C$26,"&gt;="&amp;B1361)&gt;0,1,0)</f>
        <v>0</v>
      </c>
      <c r="H1361">
        <f t="shared" si="22"/>
        <v>0</v>
      </c>
    </row>
    <row r="1362" spans="1:8" x14ac:dyDescent="0.25">
      <c r="A1362" s="3" t="s">
        <v>192</v>
      </c>
      <c r="B1362" s="2">
        <v>40477.406944444447</v>
      </c>
      <c r="C1362" s="3" t="s">
        <v>15</v>
      </c>
      <c r="D1362" s="3" t="s">
        <v>15</v>
      </c>
      <c r="E1362" s="3">
        <v>0</v>
      </c>
      <c r="F1362" s="3" t="s">
        <v>105</v>
      </c>
      <c r="G1362">
        <f>IF(COUNTIFS((WeatherIncidents!$B$3:'WeatherIncidents'!$B$26),"&lt;="&amp;B1362,WeatherIncidents!$C$3:'WeatherIncidents'!$C$26,"&gt;="&amp;B1362)&gt;0,1,0)</f>
        <v>0</v>
      </c>
      <c r="H1362">
        <f t="shared" si="22"/>
        <v>0</v>
      </c>
    </row>
    <row r="1363" spans="1:8" x14ac:dyDescent="0.25">
      <c r="A1363" s="3" t="s">
        <v>192</v>
      </c>
      <c r="B1363" s="2">
        <v>40535.96875</v>
      </c>
      <c r="C1363" s="3" t="s">
        <v>33</v>
      </c>
      <c r="D1363" s="3" t="s">
        <v>37</v>
      </c>
      <c r="E1363" s="3">
        <v>0</v>
      </c>
      <c r="F1363" s="3" t="s">
        <v>105</v>
      </c>
      <c r="G1363">
        <f>IF(COUNTIFS((WeatherIncidents!$B$3:'WeatherIncidents'!$B$26),"&lt;="&amp;B1363,WeatherIncidents!$C$3:'WeatherIncidents'!$C$26,"&gt;="&amp;B1363)&gt;0,1,0)</f>
        <v>0</v>
      </c>
      <c r="H1363">
        <f t="shared" si="22"/>
        <v>0</v>
      </c>
    </row>
    <row r="1364" spans="1:8" x14ac:dyDescent="0.25">
      <c r="A1364" s="3" t="s">
        <v>192</v>
      </c>
      <c r="B1364" s="2">
        <v>40886.65902777778</v>
      </c>
      <c r="C1364" s="3" t="s">
        <v>15</v>
      </c>
      <c r="D1364" s="3" t="s">
        <v>15</v>
      </c>
      <c r="E1364" s="3">
        <v>0</v>
      </c>
      <c r="F1364" s="3" t="s">
        <v>105</v>
      </c>
      <c r="G1364">
        <f>IF(COUNTIFS((WeatherIncidents!$B$3:'WeatherIncidents'!$B$26),"&lt;="&amp;B1364,WeatherIncidents!$C$3:'WeatherIncidents'!$C$26,"&gt;="&amp;B1364)&gt;0,1,0)</f>
        <v>0</v>
      </c>
      <c r="H1364">
        <f t="shared" si="22"/>
        <v>0</v>
      </c>
    </row>
    <row r="1365" spans="1:8" x14ac:dyDescent="0.25">
      <c r="A1365" s="3" t="s">
        <v>192</v>
      </c>
      <c r="B1365" s="2">
        <v>41773.370138888888</v>
      </c>
      <c r="C1365" s="3" t="s">
        <v>33</v>
      </c>
      <c r="D1365" s="3" t="s">
        <v>135</v>
      </c>
      <c r="E1365" s="3">
        <v>0</v>
      </c>
      <c r="F1365" s="3" t="s">
        <v>105</v>
      </c>
      <c r="G1365">
        <f>IF(COUNTIFS((WeatherIncidents!$B$3:'WeatherIncidents'!$B$26),"&lt;="&amp;B1365,WeatherIncidents!$C$3:'WeatherIncidents'!$C$26,"&gt;="&amp;B1365)&gt;0,1,0)</f>
        <v>0</v>
      </c>
      <c r="H1365">
        <f t="shared" si="22"/>
        <v>0</v>
      </c>
    </row>
    <row r="1366" spans="1:8" x14ac:dyDescent="0.25">
      <c r="A1366" s="3" t="s">
        <v>106</v>
      </c>
      <c r="B1366" s="2">
        <v>38637.811111111114</v>
      </c>
      <c r="C1366" s="3" t="s">
        <v>7</v>
      </c>
      <c r="D1366" s="3" t="s">
        <v>8</v>
      </c>
      <c r="E1366" s="3">
        <v>0</v>
      </c>
      <c r="F1366" s="3" t="s">
        <v>5</v>
      </c>
      <c r="G1366">
        <f>IF(COUNTIFS((WeatherIncidents!$B$3:'WeatherIncidents'!$B$26),"&lt;="&amp;B1366,WeatherIncidents!$C$3:'WeatherIncidents'!$C$26,"&gt;="&amp;B1366)&gt;0,1,0)</f>
        <v>0</v>
      </c>
      <c r="H1366">
        <f t="shared" si="22"/>
        <v>0</v>
      </c>
    </row>
    <row r="1367" spans="1:8" x14ac:dyDescent="0.25">
      <c r="A1367" s="3" t="s">
        <v>106</v>
      </c>
      <c r="B1367" s="2">
        <v>38934.783333333333</v>
      </c>
      <c r="C1367" s="3" t="s">
        <v>15</v>
      </c>
      <c r="D1367" s="3" t="s">
        <v>15</v>
      </c>
      <c r="E1367" s="3">
        <v>0</v>
      </c>
      <c r="F1367" s="3" t="s">
        <v>5</v>
      </c>
      <c r="G1367">
        <f>IF(COUNTIFS((WeatherIncidents!$B$3:'WeatherIncidents'!$B$26),"&lt;="&amp;B1367,WeatherIncidents!$C$3:'WeatherIncidents'!$C$26,"&gt;="&amp;B1367)&gt;0,1,0)</f>
        <v>0</v>
      </c>
      <c r="H1367">
        <f t="shared" si="22"/>
        <v>0</v>
      </c>
    </row>
    <row r="1368" spans="1:8" x14ac:dyDescent="0.25">
      <c r="A1368" s="3" t="s">
        <v>106</v>
      </c>
      <c r="B1368" s="2">
        <v>39196.61041666667</v>
      </c>
      <c r="C1368" s="3" t="s">
        <v>7</v>
      </c>
      <c r="D1368" s="3" t="s">
        <v>41</v>
      </c>
      <c r="E1368" s="3">
        <v>0</v>
      </c>
      <c r="F1368" s="3" t="s">
        <v>5</v>
      </c>
      <c r="G1368">
        <f>IF(COUNTIFS((WeatherIncidents!$B$3:'WeatherIncidents'!$B$26),"&lt;="&amp;B1368,WeatherIncidents!$C$3:'WeatherIncidents'!$C$26,"&gt;="&amp;B1368)&gt;0,1,0)</f>
        <v>0</v>
      </c>
      <c r="H1368">
        <f t="shared" si="22"/>
        <v>0</v>
      </c>
    </row>
    <row r="1369" spans="1:8" x14ac:dyDescent="0.25">
      <c r="A1369" s="3" t="s">
        <v>106</v>
      </c>
      <c r="B1369" s="2">
        <v>39725.863888888889</v>
      </c>
      <c r="C1369" s="3" t="s">
        <v>7</v>
      </c>
      <c r="D1369" s="3" t="s">
        <v>81</v>
      </c>
      <c r="E1369" s="3">
        <v>0</v>
      </c>
      <c r="F1369" s="3" t="s">
        <v>5</v>
      </c>
      <c r="G1369">
        <f>IF(COUNTIFS((WeatherIncidents!$B$3:'WeatherIncidents'!$B$26),"&lt;="&amp;B1369,WeatherIncidents!$C$3:'WeatherIncidents'!$C$26,"&gt;="&amp;B1369)&gt;0,1,0)</f>
        <v>0</v>
      </c>
      <c r="H1369">
        <f t="shared" si="22"/>
        <v>0</v>
      </c>
    </row>
    <row r="1370" spans="1:8" x14ac:dyDescent="0.25">
      <c r="A1370" s="3" t="s">
        <v>106</v>
      </c>
      <c r="B1370" s="2">
        <v>40286.449999999997</v>
      </c>
      <c r="C1370" s="3" t="s">
        <v>15</v>
      </c>
      <c r="D1370" s="3" t="s">
        <v>15</v>
      </c>
      <c r="E1370" s="3">
        <v>0</v>
      </c>
      <c r="F1370" s="3" t="s">
        <v>5</v>
      </c>
      <c r="G1370">
        <f>IF(COUNTIFS((WeatherIncidents!$B$3:'WeatherIncidents'!$B$26),"&lt;="&amp;B1370,WeatherIncidents!$C$3:'WeatherIncidents'!$C$26,"&gt;="&amp;B1370)&gt;0,1,0)</f>
        <v>0</v>
      </c>
      <c r="H1370">
        <f t="shared" si="22"/>
        <v>0</v>
      </c>
    </row>
    <row r="1371" spans="1:8" x14ac:dyDescent="0.25">
      <c r="A1371" s="3" t="s">
        <v>106</v>
      </c>
      <c r="B1371" s="2">
        <v>41434.749305555553</v>
      </c>
      <c r="C1371" s="3" t="s">
        <v>15</v>
      </c>
      <c r="D1371" s="3" t="s">
        <v>15</v>
      </c>
      <c r="E1371" s="3">
        <v>0</v>
      </c>
      <c r="F1371" s="3" t="s">
        <v>5</v>
      </c>
      <c r="G1371">
        <f>IF(COUNTIFS((WeatherIncidents!$B$3:'WeatherIncidents'!$B$26),"&lt;="&amp;B1371,WeatherIncidents!$C$3:'WeatherIncidents'!$C$26,"&gt;="&amp;B1371)&gt;0,1,0)</f>
        <v>0</v>
      </c>
      <c r="H1371">
        <f t="shared" si="22"/>
        <v>0</v>
      </c>
    </row>
    <row r="1372" spans="1:8" x14ac:dyDescent="0.25">
      <c r="A1372" s="3" t="s">
        <v>106</v>
      </c>
      <c r="B1372" s="2">
        <v>41794.395138888889</v>
      </c>
      <c r="C1372" s="3" t="s">
        <v>15</v>
      </c>
      <c r="D1372" s="3" t="s">
        <v>15</v>
      </c>
      <c r="E1372" s="3">
        <v>0</v>
      </c>
      <c r="F1372" s="3" t="s">
        <v>5</v>
      </c>
      <c r="G1372">
        <f>IF(COUNTIFS((WeatherIncidents!$B$3:'WeatherIncidents'!$B$26),"&lt;="&amp;B1372,WeatherIncidents!$C$3:'WeatherIncidents'!$C$26,"&gt;="&amp;B1372)&gt;0,1,0)</f>
        <v>0</v>
      </c>
      <c r="H1372">
        <f t="shared" si="22"/>
        <v>0</v>
      </c>
    </row>
    <row r="1373" spans="1:8" x14ac:dyDescent="0.25">
      <c r="A1373" s="3" t="s">
        <v>177</v>
      </c>
      <c r="B1373" s="2">
        <v>40643.716666666667</v>
      </c>
      <c r="C1373" s="3" t="s">
        <v>15</v>
      </c>
      <c r="D1373" s="3" t="s">
        <v>15</v>
      </c>
      <c r="E1373" s="3">
        <v>0</v>
      </c>
      <c r="F1373" s="3" t="s">
        <v>5</v>
      </c>
      <c r="G1373">
        <f>IF(COUNTIFS((WeatherIncidents!$B$3:'WeatherIncidents'!$B$26),"&lt;="&amp;B1373,WeatherIncidents!$C$3:'WeatherIncidents'!$C$26,"&gt;="&amp;B1373)&gt;0,1,0)</f>
        <v>0</v>
      </c>
      <c r="H1373">
        <f t="shared" si="22"/>
        <v>0</v>
      </c>
    </row>
    <row r="1374" spans="1:8" x14ac:dyDescent="0.25">
      <c r="A1374" s="3" t="s">
        <v>107</v>
      </c>
      <c r="B1374" s="2">
        <v>38615.380555555559</v>
      </c>
      <c r="C1374" s="3" t="s">
        <v>33</v>
      </c>
      <c r="D1374" s="3" t="s">
        <v>135</v>
      </c>
      <c r="E1374" s="3">
        <v>0</v>
      </c>
      <c r="F1374" s="3" t="s">
        <v>108</v>
      </c>
      <c r="G1374">
        <f>IF(COUNTIFS((WeatherIncidents!$B$3:'WeatherIncidents'!$B$26),"&lt;="&amp;B1374,WeatherIncidents!$C$3:'WeatherIncidents'!$C$26,"&gt;="&amp;B1374)&gt;0,1,0)</f>
        <v>0</v>
      </c>
      <c r="H1374">
        <f t="shared" si="22"/>
        <v>0</v>
      </c>
    </row>
    <row r="1375" spans="1:8" x14ac:dyDescent="0.25">
      <c r="A1375" s="3" t="s">
        <v>107</v>
      </c>
      <c r="B1375" s="2">
        <v>38615.536111111112</v>
      </c>
      <c r="C1375" s="3" t="s">
        <v>33</v>
      </c>
      <c r="D1375" s="3" t="s">
        <v>135</v>
      </c>
      <c r="E1375" s="3">
        <v>0</v>
      </c>
      <c r="F1375" s="3" t="s">
        <v>108</v>
      </c>
      <c r="G1375">
        <f>IF(COUNTIFS((WeatherIncidents!$B$3:'WeatherIncidents'!$B$26),"&lt;="&amp;B1375,WeatherIncidents!$C$3:'WeatherIncidents'!$C$26,"&gt;="&amp;B1375)&gt;0,1,0)</f>
        <v>0</v>
      </c>
      <c r="H1375">
        <f t="shared" si="22"/>
        <v>0</v>
      </c>
    </row>
    <row r="1376" spans="1:8" x14ac:dyDescent="0.25">
      <c r="A1376" s="3" t="s">
        <v>107</v>
      </c>
      <c r="B1376" s="2">
        <v>38630.664583333331</v>
      </c>
      <c r="C1376" s="3" t="s">
        <v>15</v>
      </c>
      <c r="D1376" s="3" t="s">
        <v>15</v>
      </c>
      <c r="E1376" s="3">
        <v>0</v>
      </c>
      <c r="F1376" s="3" t="s">
        <v>108</v>
      </c>
      <c r="G1376">
        <f>IF(COUNTIFS((WeatherIncidents!$B$3:'WeatherIncidents'!$B$26),"&lt;="&amp;B1376,WeatherIncidents!$C$3:'WeatherIncidents'!$C$26,"&gt;="&amp;B1376)&gt;0,1,0)</f>
        <v>0</v>
      </c>
      <c r="H1376">
        <f t="shared" si="22"/>
        <v>0</v>
      </c>
    </row>
    <row r="1377" spans="1:8" x14ac:dyDescent="0.25">
      <c r="A1377" s="3" t="s">
        <v>107</v>
      </c>
      <c r="B1377" s="2">
        <v>39378.388888888891</v>
      </c>
      <c r="C1377" s="3" t="s">
        <v>33</v>
      </c>
      <c r="D1377" s="3" t="s">
        <v>135</v>
      </c>
      <c r="E1377" s="3">
        <v>0</v>
      </c>
      <c r="F1377" s="3" t="s">
        <v>108</v>
      </c>
      <c r="G1377">
        <f>IF(COUNTIFS((WeatherIncidents!$B$3:'WeatherIncidents'!$B$26),"&lt;="&amp;B1377,WeatherIncidents!$C$3:'WeatherIncidents'!$C$26,"&gt;="&amp;B1377)&gt;0,1,0)</f>
        <v>1</v>
      </c>
      <c r="H1377">
        <f t="shared" si="22"/>
        <v>0</v>
      </c>
    </row>
    <row r="1378" spans="1:8" x14ac:dyDescent="0.25">
      <c r="A1378" s="3" t="s">
        <v>107</v>
      </c>
      <c r="B1378" s="2">
        <v>39638.807638888888</v>
      </c>
      <c r="C1378" s="3" t="s">
        <v>7</v>
      </c>
      <c r="D1378" s="3" t="s">
        <v>8</v>
      </c>
      <c r="E1378" s="3">
        <v>1</v>
      </c>
      <c r="F1378" s="3" t="s">
        <v>108</v>
      </c>
      <c r="G1378">
        <f>IF(COUNTIFS((WeatherIncidents!$B$3:'WeatherIncidents'!$B$26),"&lt;="&amp;B1378,WeatherIncidents!$C$3:'WeatherIncidents'!$C$26,"&gt;="&amp;B1378)&gt;0,1,0)</f>
        <v>0</v>
      </c>
      <c r="H1378">
        <f t="shared" si="22"/>
        <v>0</v>
      </c>
    </row>
    <row r="1379" spans="1:8" x14ac:dyDescent="0.25">
      <c r="A1379" s="3" t="s">
        <v>107</v>
      </c>
      <c r="B1379" s="2">
        <v>39842.637499999997</v>
      </c>
      <c r="C1379" s="3" t="s">
        <v>7</v>
      </c>
      <c r="D1379" s="3" t="s">
        <v>82</v>
      </c>
      <c r="E1379" s="3">
        <v>0</v>
      </c>
      <c r="F1379" s="3" t="s">
        <v>108</v>
      </c>
      <c r="G1379">
        <f>IF(COUNTIFS((WeatherIncidents!$B$3:'WeatherIncidents'!$B$26),"&lt;="&amp;B1379,WeatherIncidents!$C$3:'WeatherIncidents'!$C$26,"&gt;="&amp;B1379)&gt;0,1,0)</f>
        <v>0</v>
      </c>
      <c r="H1379">
        <f t="shared" si="22"/>
        <v>0</v>
      </c>
    </row>
    <row r="1380" spans="1:8" x14ac:dyDescent="0.25">
      <c r="A1380" s="3" t="s">
        <v>107</v>
      </c>
      <c r="B1380" s="2">
        <v>40154.73333333333</v>
      </c>
      <c r="C1380" s="3" t="s">
        <v>33</v>
      </c>
      <c r="D1380" s="3" t="s">
        <v>37</v>
      </c>
      <c r="E1380" s="3">
        <v>0</v>
      </c>
      <c r="F1380" s="3" t="s">
        <v>108</v>
      </c>
      <c r="G1380">
        <f>IF(COUNTIFS((WeatherIncidents!$B$3:'WeatherIncidents'!$B$26),"&lt;="&amp;B1380,WeatherIncidents!$C$3:'WeatherIncidents'!$C$26,"&gt;="&amp;B1380)&gt;0,1,0)</f>
        <v>0</v>
      </c>
      <c r="H1380">
        <f t="shared" si="22"/>
        <v>0</v>
      </c>
    </row>
    <row r="1381" spans="1:8" x14ac:dyDescent="0.25">
      <c r="A1381" s="3" t="s">
        <v>107</v>
      </c>
      <c r="B1381" s="2">
        <v>40197.627083333333</v>
      </c>
      <c r="C1381" s="3" t="s">
        <v>33</v>
      </c>
      <c r="D1381" s="3" t="s">
        <v>37</v>
      </c>
      <c r="E1381" s="3">
        <v>0</v>
      </c>
      <c r="F1381" s="3" t="s">
        <v>108</v>
      </c>
      <c r="G1381">
        <f>IF(COUNTIFS((WeatherIncidents!$B$3:'WeatherIncidents'!$B$26),"&lt;="&amp;B1381,WeatherIncidents!$C$3:'WeatherIncidents'!$C$26,"&gt;="&amp;B1381)&gt;0,1,0)</f>
        <v>0</v>
      </c>
      <c r="H1381">
        <f t="shared" si="22"/>
        <v>0</v>
      </c>
    </row>
    <row r="1382" spans="1:8" x14ac:dyDescent="0.25">
      <c r="A1382" s="3" t="s">
        <v>107</v>
      </c>
      <c r="B1382" s="2">
        <v>40198.365972222222</v>
      </c>
      <c r="C1382" s="3" t="s">
        <v>33</v>
      </c>
      <c r="D1382" s="3" t="s">
        <v>135</v>
      </c>
      <c r="E1382" s="3">
        <v>0</v>
      </c>
      <c r="F1382" s="3" t="s">
        <v>108</v>
      </c>
      <c r="G1382">
        <f>IF(COUNTIFS((WeatherIncidents!$B$3:'WeatherIncidents'!$B$26),"&lt;="&amp;B1382,WeatherIncidents!$C$3:'WeatherIncidents'!$C$26,"&gt;="&amp;B1382)&gt;0,1,0)</f>
        <v>0</v>
      </c>
      <c r="H1382">
        <f t="shared" si="22"/>
        <v>0</v>
      </c>
    </row>
    <row r="1383" spans="1:8" x14ac:dyDescent="0.25">
      <c r="A1383" s="3" t="s">
        <v>107</v>
      </c>
      <c r="B1383" s="2">
        <v>40199.285416666666</v>
      </c>
      <c r="C1383" s="3" t="s">
        <v>33</v>
      </c>
      <c r="D1383" s="3" t="s">
        <v>37</v>
      </c>
      <c r="E1383" s="3">
        <v>0</v>
      </c>
      <c r="F1383" s="3" t="s">
        <v>108</v>
      </c>
      <c r="G1383">
        <f>IF(COUNTIFS((WeatherIncidents!$B$3:'WeatherIncidents'!$B$26),"&lt;="&amp;B1383,WeatherIncidents!$C$3:'WeatherIncidents'!$C$26,"&gt;="&amp;B1383)&gt;0,1,0)</f>
        <v>0</v>
      </c>
      <c r="H1383">
        <f t="shared" si="22"/>
        <v>0</v>
      </c>
    </row>
    <row r="1384" spans="1:8" x14ac:dyDescent="0.25">
      <c r="A1384" s="3" t="s">
        <v>107</v>
      </c>
      <c r="B1384" s="2">
        <v>40199.545138888891</v>
      </c>
      <c r="C1384" s="3" t="s">
        <v>33</v>
      </c>
      <c r="D1384" s="3" t="s">
        <v>135</v>
      </c>
      <c r="E1384" s="3">
        <v>0</v>
      </c>
      <c r="F1384" s="3" t="s">
        <v>108</v>
      </c>
      <c r="G1384">
        <f>IF(COUNTIFS((WeatherIncidents!$B$3:'WeatherIncidents'!$B$26),"&lt;="&amp;B1384,WeatherIncidents!$C$3:'WeatherIncidents'!$C$26,"&gt;="&amp;B1384)&gt;0,1,0)</f>
        <v>0</v>
      </c>
      <c r="H1384">
        <f t="shared" si="22"/>
        <v>0</v>
      </c>
    </row>
    <row r="1385" spans="1:8" x14ac:dyDescent="0.25">
      <c r="A1385" s="3" t="s">
        <v>107</v>
      </c>
      <c r="B1385" s="2">
        <v>40752.54791666667</v>
      </c>
      <c r="C1385" s="3" t="s">
        <v>15</v>
      </c>
      <c r="D1385" s="3" t="s">
        <v>15</v>
      </c>
      <c r="E1385" s="3">
        <v>0</v>
      </c>
      <c r="F1385" s="3" t="s">
        <v>108</v>
      </c>
      <c r="G1385">
        <f>IF(COUNTIFS((WeatherIncidents!$B$3:'WeatherIncidents'!$B$26),"&lt;="&amp;B1385,WeatherIncidents!$C$3:'WeatherIncidents'!$C$26,"&gt;="&amp;B1385)&gt;0,1,0)</f>
        <v>0</v>
      </c>
      <c r="H1385">
        <f t="shared" si="22"/>
        <v>0</v>
      </c>
    </row>
    <row r="1386" spans="1:8" x14ac:dyDescent="0.25">
      <c r="A1386" s="3" t="s">
        <v>107</v>
      </c>
      <c r="B1386" s="2">
        <v>41270.863888888889</v>
      </c>
      <c r="C1386" s="3" t="s">
        <v>7</v>
      </c>
      <c r="D1386" s="3" t="s">
        <v>144</v>
      </c>
      <c r="E1386" s="3">
        <v>0</v>
      </c>
      <c r="F1386" s="3" t="s">
        <v>108</v>
      </c>
      <c r="G1386">
        <f>IF(COUNTIFS((WeatherIncidents!$B$3:'WeatherIncidents'!$B$26),"&lt;="&amp;B1386,WeatherIncidents!$C$3:'WeatherIncidents'!$C$26,"&gt;="&amp;B1386)&gt;0,1,0)</f>
        <v>0</v>
      </c>
      <c r="H1386">
        <f t="shared" si="22"/>
        <v>0</v>
      </c>
    </row>
    <row r="1387" spans="1:8" x14ac:dyDescent="0.25">
      <c r="A1387" s="3" t="s">
        <v>107</v>
      </c>
      <c r="B1387" s="2">
        <v>41299.255555555559</v>
      </c>
      <c r="C1387" s="3" t="s">
        <v>10</v>
      </c>
      <c r="D1387" s="3" t="s">
        <v>118</v>
      </c>
      <c r="E1387" s="3">
        <v>0</v>
      </c>
      <c r="F1387" s="3" t="s">
        <v>108</v>
      </c>
      <c r="G1387">
        <f>IF(COUNTIFS((WeatherIncidents!$B$3:'WeatherIncidents'!$B$26),"&lt;="&amp;B1387,WeatherIncidents!$C$3:'WeatherIncidents'!$C$26,"&gt;="&amp;B1387)&gt;0,1,0)</f>
        <v>0</v>
      </c>
      <c r="H1387">
        <f t="shared" si="22"/>
        <v>0</v>
      </c>
    </row>
    <row r="1388" spans="1:8" x14ac:dyDescent="0.25">
      <c r="A1388" s="3" t="s">
        <v>107</v>
      </c>
      <c r="B1388" s="2">
        <v>41532.738888888889</v>
      </c>
      <c r="C1388" s="3" t="s">
        <v>15</v>
      </c>
      <c r="D1388" s="3" t="s">
        <v>15</v>
      </c>
      <c r="E1388" s="3">
        <v>0</v>
      </c>
      <c r="F1388" s="3" t="s">
        <v>108</v>
      </c>
      <c r="G1388">
        <f>IF(COUNTIFS((WeatherIncidents!$B$3:'WeatherIncidents'!$B$26),"&lt;="&amp;B1388,WeatherIncidents!$C$3:'WeatherIncidents'!$C$26,"&gt;="&amp;B1388)&gt;0,1,0)</f>
        <v>0</v>
      </c>
      <c r="H1388">
        <f t="shared" si="22"/>
        <v>0</v>
      </c>
    </row>
    <row r="1389" spans="1:8" x14ac:dyDescent="0.25">
      <c r="A1389" s="3" t="s">
        <v>107</v>
      </c>
      <c r="B1389" s="2">
        <v>41599.314583333333</v>
      </c>
      <c r="C1389" s="3" t="s">
        <v>33</v>
      </c>
      <c r="D1389" s="3" t="s">
        <v>142</v>
      </c>
      <c r="E1389" s="3">
        <v>0</v>
      </c>
      <c r="F1389" s="3" t="s">
        <v>108</v>
      </c>
      <c r="G1389">
        <f>IF(COUNTIFS((WeatherIncidents!$B$3:'WeatherIncidents'!$B$26),"&lt;="&amp;B1389,WeatherIncidents!$C$3:'WeatherIncidents'!$C$26,"&gt;="&amp;B1389)&gt;0,1,0)</f>
        <v>0</v>
      </c>
      <c r="H1389">
        <f t="shared" si="22"/>
        <v>0</v>
      </c>
    </row>
    <row r="1390" spans="1:8" x14ac:dyDescent="0.25">
      <c r="A1390" s="3" t="s">
        <v>109</v>
      </c>
      <c r="B1390" s="2">
        <v>38400.393750000003</v>
      </c>
      <c r="C1390" s="3" t="s">
        <v>15</v>
      </c>
      <c r="D1390" s="3" t="s">
        <v>15</v>
      </c>
      <c r="E1390" s="3">
        <v>0</v>
      </c>
      <c r="F1390" s="3" t="s">
        <v>110</v>
      </c>
      <c r="G1390">
        <f>IF(COUNTIFS((WeatherIncidents!$B$3:'WeatherIncidents'!$B$26),"&lt;="&amp;B1390,WeatherIncidents!$C$3:'WeatherIncidents'!$C$26,"&gt;="&amp;B1390)&gt;0,1,0)</f>
        <v>0</v>
      </c>
      <c r="H1390">
        <f t="shared" si="22"/>
        <v>0</v>
      </c>
    </row>
    <row r="1391" spans="1:8" x14ac:dyDescent="0.25">
      <c r="A1391" s="3" t="s">
        <v>109</v>
      </c>
      <c r="B1391" s="2">
        <v>38575.513888888891</v>
      </c>
      <c r="C1391" s="3" t="s">
        <v>15</v>
      </c>
      <c r="D1391" s="3" t="s">
        <v>15</v>
      </c>
      <c r="E1391" s="3">
        <v>0</v>
      </c>
      <c r="F1391" s="3" t="s">
        <v>110</v>
      </c>
      <c r="G1391">
        <f>IF(COUNTIFS((WeatherIncidents!$B$3:'WeatherIncidents'!$B$26),"&lt;="&amp;B1391,WeatherIncidents!$C$3:'WeatherIncidents'!$C$26,"&gt;="&amp;B1391)&gt;0,1,0)</f>
        <v>0</v>
      </c>
      <c r="H1391">
        <f t="shared" si="22"/>
        <v>0</v>
      </c>
    </row>
    <row r="1392" spans="1:8" x14ac:dyDescent="0.25">
      <c r="A1392" s="3" t="s">
        <v>109</v>
      </c>
      <c r="B1392" s="2">
        <v>38722.838888888888</v>
      </c>
      <c r="C1392" s="3" t="s">
        <v>33</v>
      </c>
      <c r="D1392" s="3" t="s">
        <v>135</v>
      </c>
      <c r="E1392" s="3">
        <v>0</v>
      </c>
      <c r="F1392" s="3" t="s">
        <v>110</v>
      </c>
      <c r="G1392">
        <f>IF(COUNTIFS((WeatherIncidents!$B$3:'WeatherIncidents'!$B$26),"&lt;="&amp;B1392,WeatherIncidents!$C$3:'WeatherIncidents'!$C$26,"&gt;="&amp;B1392)&gt;0,1,0)</f>
        <v>1</v>
      </c>
      <c r="H1392">
        <f t="shared" si="22"/>
        <v>0</v>
      </c>
    </row>
    <row r="1393" spans="1:8" x14ac:dyDescent="0.25">
      <c r="A1393" s="3" t="s">
        <v>109</v>
      </c>
      <c r="B1393" s="2">
        <v>39149.363888888889</v>
      </c>
      <c r="C1393" s="3" t="s">
        <v>15</v>
      </c>
      <c r="D1393" s="3" t="s">
        <v>15</v>
      </c>
      <c r="E1393" s="3">
        <v>0</v>
      </c>
      <c r="F1393" s="3" t="s">
        <v>110</v>
      </c>
      <c r="G1393">
        <f>IF(COUNTIFS((WeatherIncidents!$B$3:'WeatherIncidents'!$B$26),"&lt;="&amp;B1393,WeatherIncidents!$C$3:'WeatherIncidents'!$C$26,"&gt;="&amp;B1393)&gt;0,1,0)</f>
        <v>0</v>
      </c>
      <c r="H1393">
        <f t="shared" si="22"/>
        <v>0</v>
      </c>
    </row>
    <row r="1394" spans="1:8" x14ac:dyDescent="0.25">
      <c r="A1394" s="3" t="s">
        <v>109</v>
      </c>
      <c r="B1394" s="2">
        <v>39295.53125</v>
      </c>
      <c r="C1394" s="3" t="s">
        <v>15</v>
      </c>
      <c r="D1394" s="3" t="s">
        <v>15</v>
      </c>
      <c r="E1394" s="3">
        <v>0</v>
      </c>
      <c r="F1394" s="3" t="s">
        <v>110</v>
      </c>
      <c r="G1394">
        <f>IF(COUNTIFS((WeatherIncidents!$B$3:'WeatherIncidents'!$B$26),"&lt;="&amp;B1394,WeatherIncidents!$C$3:'WeatherIncidents'!$C$26,"&gt;="&amp;B1394)&gt;0,1,0)</f>
        <v>0</v>
      </c>
      <c r="H1394">
        <f t="shared" si="22"/>
        <v>0</v>
      </c>
    </row>
    <row r="1395" spans="1:8" x14ac:dyDescent="0.25">
      <c r="A1395" s="3" t="s">
        <v>109</v>
      </c>
      <c r="B1395" s="2">
        <v>39401.547222222223</v>
      </c>
      <c r="C1395" s="3" t="s">
        <v>7</v>
      </c>
      <c r="D1395" s="3" t="s">
        <v>136</v>
      </c>
      <c r="E1395" s="3">
        <v>0</v>
      </c>
      <c r="F1395" s="3" t="s">
        <v>110</v>
      </c>
      <c r="G1395">
        <f>IF(COUNTIFS((WeatherIncidents!$B$3:'WeatherIncidents'!$B$26),"&lt;="&amp;B1395,WeatherIncidents!$C$3:'WeatherIncidents'!$C$26,"&gt;="&amp;B1395)&gt;0,1,0)</f>
        <v>0</v>
      </c>
      <c r="H1395">
        <f t="shared" si="22"/>
        <v>0</v>
      </c>
    </row>
    <row r="1396" spans="1:8" x14ac:dyDescent="0.25">
      <c r="A1396" s="3" t="s">
        <v>109</v>
      </c>
      <c r="B1396" s="2">
        <v>39453.547222222223</v>
      </c>
      <c r="C1396" s="3" t="s">
        <v>33</v>
      </c>
      <c r="D1396" s="3" t="s">
        <v>135</v>
      </c>
      <c r="E1396" s="3">
        <v>0</v>
      </c>
      <c r="F1396" s="3" t="s">
        <v>110</v>
      </c>
      <c r="G1396">
        <f>IF(COUNTIFS((WeatherIncidents!$B$3:'WeatherIncidents'!$B$26),"&lt;="&amp;B1396,WeatherIncidents!$C$3:'WeatherIncidents'!$C$26,"&gt;="&amp;B1396)&gt;0,1,0)</f>
        <v>0</v>
      </c>
      <c r="H1396">
        <f t="shared" si="22"/>
        <v>0</v>
      </c>
    </row>
    <row r="1397" spans="1:8" x14ac:dyDescent="0.25">
      <c r="A1397" s="3" t="s">
        <v>109</v>
      </c>
      <c r="B1397" s="2">
        <v>39795.854861111111</v>
      </c>
      <c r="C1397" s="3" t="s">
        <v>33</v>
      </c>
      <c r="D1397" s="3" t="s">
        <v>37</v>
      </c>
      <c r="E1397" s="3">
        <v>0</v>
      </c>
      <c r="F1397" s="3" t="s">
        <v>110</v>
      </c>
      <c r="G1397">
        <f>IF(COUNTIFS((WeatherIncidents!$B$3:'WeatherIncidents'!$B$26),"&lt;="&amp;B1397,WeatherIncidents!$C$3:'WeatherIncidents'!$C$26,"&gt;="&amp;B1397)&gt;0,1,0)</f>
        <v>0</v>
      </c>
      <c r="H1397">
        <f t="shared" si="22"/>
        <v>0</v>
      </c>
    </row>
    <row r="1398" spans="1:8" x14ac:dyDescent="0.25">
      <c r="A1398" s="3" t="s">
        <v>109</v>
      </c>
      <c r="B1398" s="2">
        <v>39849.933333333334</v>
      </c>
      <c r="C1398" s="3" t="s">
        <v>33</v>
      </c>
      <c r="D1398" s="3" t="s">
        <v>135</v>
      </c>
      <c r="E1398" s="3">
        <v>0</v>
      </c>
      <c r="F1398" s="3" t="s">
        <v>110</v>
      </c>
      <c r="G1398">
        <f>IF(COUNTIFS((WeatherIncidents!$B$3:'WeatherIncidents'!$B$26),"&lt;="&amp;B1398,WeatherIncidents!$C$3:'WeatherIncidents'!$C$26,"&gt;="&amp;B1398)&gt;0,1,0)</f>
        <v>0</v>
      </c>
      <c r="H1398">
        <f t="shared" si="22"/>
        <v>0</v>
      </c>
    </row>
    <row r="1399" spans="1:8" x14ac:dyDescent="0.25">
      <c r="A1399" s="3" t="s">
        <v>109</v>
      </c>
      <c r="B1399" s="2">
        <v>40153.746527777781</v>
      </c>
      <c r="C1399" s="3" t="s">
        <v>15</v>
      </c>
      <c r="D1399" s="3" t="s">
        <v>15</v>
      </c>
      <c r="E1399" s="3">
        <v>0</v>
      </c>
      <c r="F1399" s="3" t="s">
        <v>110</v>
      </c>
      <c r="G1399">
        <f>IF(COUNTIFS((WeatherIncidents!$B$3:'WeatherIncidents'!$B$26),"&lt;="&amp;B1399,WeatherIncidents!$C$3:'WeatherIncidents'!$C$26,"&gt;="&amp;B1399)&gt;0,1,0)</f>
        <v>0</v>
      </c>
      <c r="H1399">
        <f t="shared" si="22"/>
        <v>0</v>
      </c>
    </row>
    <row r="1400" spans="1:8" x14ac:dyDescent="0.25">
      <c r="A1400" s="3" t="s">
        <v>109</v>
      </c>
      <c r="B1400" s="2">
        <v>40155.163888888892</v>
      </c>
      <c r="C1400" s="3" t="s">
        <v>33</v>
      </c>
      <c r="D1400" s="3" t="s">
        <v>135</v>
      </c>
      <c r="E1400" s="3">
        <v>0</v>
      </c>
      <c r="F1400" s="3" t="s">
        <v>110</v>
      </c>
      <c r="G1400">
        <f>IF(COUNTIFS((WeatherIncidents!$B$3:'WeatherIncidents'!$B$26),"&lt;="&amp;B1400,WeatherIncidents!$C$3:'WeatherIncidents'!$C$26,"&gt;="&amp;B1400)&gt;0,1,0)</f>
        <v>0</v>
      </c>
      <c r="H1400">
        <f t="shared" si="22"/>
        <v>0</v>
      </c>
    </row>
    <row r="1401" spans="1:8" x14ac:dyDescent="0.25">
      <c r="A1401" s="3" t="s">
        <v>109</v>
      </c>
      <c r="B1401" s="2">
        <v>40416.367361111108</v>
      </c>
      <c r="C1401" s="3" t="s">
        <v>15</v>
      </c>
      <c r="D1401" s="3" t="s">
        <v>15</v>
      </c>
      <c r="E1401" s="3">
        <v>0</v>
      </c>
      <c r="F1401" s="3" t="s">
        <v>110</v>
      </c>
      <c r="G1401">
        <f>IF(COUNTIFS((WeatherIncidents!$B$3:'WeatherIncidents'!$B$26),"&lt;="&amp;B1401,WeatherIncidents!$C$3:'WeatherIncidents'!$C$26,"&gt;="&amp;B1401)&gt;0,1,0)</f>
        <v>0</v>
      </c>
      <c r="H1401">
        <f t="shared" si="22"/>
        <v>0</v>
      </c>
    </row>
    <row r="1402" spans="1:8" x14ac:dyDescent="0.25">
      <c r="A1402" s="3" t="s">
        <v>109</v>
      </c>
      <c r="B1402" s="2">
        <v>40646.611111111109</v>
      </c>
      <c r="C1402" s="3" t="s">
        <v>15</v>
      </c>
      <c r="D1402" s="3" t="s">
        <v>15</v>
      </c>
      <c r="E1402" s="3">
        <v>0</v>
      </c>
      <c r="F1402" s="3" t="s">
        <v>110</v>
      </c>
      <c r="G1402">
        <f>IF(COUNTIFS((WeatherIncidents!$B$3:'WeatherIncidents'!$B$26),"&lt;="&amp;B1402,WeatherIncidents!$C$3:'WeatherIncidents'!$C$26,"&gt;="&amp;B1402)&gt;0,1,0)</f>
        <v>0</v>
      </c>
      <c r="H1402">
        <f t="shared" si="22"/>
        <v>0</v>
      </c>
    </row>
    <row r="1403" spans="1:8" x14ac:dyDescent="0.25">
      <c r="A1403" s="3" t="s">
        <v>109</v>
      </c>
      <c r="B1403" s="2">
        <v>40732.800000000003</v>
      </c>
      <c r="C1403" s="3" t="s">
        <v>15</v>
      </c>
      <c r="D1403" s="3" t="s">
        <v>15</v>
      </c>
      <c r="E1403" s="3">
        <v>1</v>
      </c>
      <c r="F1403" s="3" t="s">
        <v>110</v>
      </c>
      <c r="G1403">
        <f>IF(COUNTIFS((WeatherIncidents!$B$3:'WeatherIncidents'!$B$26),"&lt;="&amp;B1403,WeatherIncidents!$C$3:'WeatherIncidents'!$C$26,"&gt;="&amp;B1403)&gt;0,1,0)</f>
        <v>0</v>
      </c>
      <c r="H1403">
        <f t="shared" si="22"/>
        <v>0</v>
      </c>
    </row>
    <row r="1404" spans="1:8" x14ac:dyDescent="0.25">
      <c r="A1404" s="3" t="s">
        <v>109</v>
      </c>
      <c r="B1404" s="2">
        <v>40880.436805555553</v>
      </c>
      <c r="C1404" s="3" t="s">
        <v>15</v>
      </c>
      <c r="D1404" s="3" t="s">
        <v>15</v>
      </c>
      <c r="E1404" s="3">
        <v>0</v>
      </c>
      <c r="F1404" s="3" t="s">
        <v>110</v>
      </c>
      <c r="G1404">
        <f>IF(COUNTIFS((WeatherIncidents!$B$3:'WeatherIncidents'!$B$26),"&lt;="&amp;B1404,WeatherIncidents!$C$3:'WeatherIncidents'!$C$26,"&gt;="&amp;B1404)&gt;0,1,0)</f>
        <v>0</v>
      </c>
      <c r="H1404">
        <f t="shared" si="22"/>
        <v>0</v>
      </c>
    </row>
    <row r="1405" spans="1:8" x14ac:dyDescent="0.25">
      <c r="A1405" s="3" t="s">
        <v>109</v>
      </c>
      <c r="B1405" s="2">
        <v>41200.684027777781</v>
      </c>
      <c r="C1405" s="3" t="s">
        <v>15</v>
      </c>
      <c r="D1405" s="3" t="s">
        <v>15</v>
      </c>
      <c r="E1405" s="3">
        <v>0</v>
      </c>
      <c r="F1405" s="3" t="s">
        <v>110</v>
      </c>
      <c r="G1405">
        <f>IF(COUNTIFS((WeatherIncidents!$B$3:'WeatherIncidents'!$B$26),"&lt;="&amp;B1405,WeatherIncidents!$C$3:'WeatherIncidents'!$C$26,"&gt;="&amp;B1405)&gt;0,1,0)</f>
        <v>0</v>
      </c>
      <c r="H1405">
        <f t="shared" si="22"/>
        <v>0</v>
      </c>
    </row>
    <row r="1406" spans="1:8" x14ac:dyDescent="0.25">
      <c r="A1406" s="3" t="s">
        <v>109</v>
      </c>
      <c r="B1406" s="2">
        <v>41257.206944444442</v>
      </c>
      <c r="C1406" s="3" t="s">
        <v>15</v>
      </c>
      <c r="D1406" s="3" t="s">
        <v>15</v>
      </c>
      <c r="E1406" s="3">
        <v>0</v>
      </c>
      <c r="F1406" s="3" t="s">
        <v>110</v>
      </c>
      <c r="G1406">
        <f>IF(COUNTIFS((WeatherIncidents!$B$3:'WeatherIncidents'!$B$26),"&lt;="&amp;B1406,WeatherIncidents!$C$3:'WeatherIncidents'!$C$26,"&gt;="&amp;B1406)&gt;0,1,0)</f>
        <v>0</v>
      </c>
      <c r="H1406">
        <f t="shared" si="22"/>
        <v>0</v>
      </c>
    </row>
    <row r="1407" spans="1:8" x14ac:dyDescent="0.25">
      <c r="A1407" s="3" t="s">
        <v>109</v>
      </c>
      <c r="B1407" s="2">
        <v>41257.378472222219</v>
      </c>
      <c r="C1407" s="3" t="s">
        <v>15</v>
      </c>
      <c r="D1407" s="3" t="s">
        <v>15</v>
      </c>
      <c r="E1407" s="3">
        <v>0</v>
      </c>
      <c r="F1407" s="3" t="s">
        <v>110</v>
      </c>
      <c r="G1407">
        <f>IF(COUNTIFS((WeatherIncidents!$B$3:'WeatherIncidents'!$B$26),"&lt;="&amp;B1407,WeatherIncidents!$C$3:'WeatherIncidents'!$C$26,"&gt;="&amp;B1407)&gt;0,1,0)</f>
        <v>0</v>
      </c>
      <c r="H1407">
        <f t="shared" si="22"/>
        <v>0</v>
      </c>
    </row>
    <row r="1408" spans="1:8" x14ac:dyDescent="0.25">
      <c r="A1408" s="3" t="s">
        <v>109</v>
      </c>
      <c r="B1408" s="2">
        <v>41320.963194444441</v>
      </c>
      <c r="C1408" s="3" t="s">
        <v>15</v>
      </c>
      <c r="D1408" s="3" t="s">
        <v>15</v>
      </c>
      <c r="E1408" s="3">
        <v>0</v>
      </c>
      <c r="F1408" s="3" t="s">
        <v>110</v>
      </c>
      <c r="G1408">
        <f>IF(COUNTIFS((WeatherIncidents!$B$3:'WeatherIncidents'!$B$26),"&lt;="&amp;B1408,WeatherIncidents!$C$3:'WeatherIncidents'!$C$26,"&gt;="&amp;B1408)&gt;0,1,0)</f>
        <v>0</v>
      </c>
      <c r="H1408">
        <f t="shared" si="22"/>
        <v>0</v>
      </c>
    </row>
    <row r="1409" spans="1:8" x14ac:dyDescent="0.25">
      <c r="A1409" s="3" t="s">
        <v>109</v>
      </c>
      <c r="B1409" s="2">
        <v>41321.084722222222</v>
      </c>
      <c r="C1409" s="3" t="s">
        <v>15</v>
      </c>
      <c r="D1409" s="3" t="s">
        <v>15</v>
      </c>
      <c r="E1409" s="3">
        <v>0</v>
      </c>
      <c r="F1409" s="3" t="s">
        <v>110</v>
      </c>
      <c r="G1409">
        <f>IF(COUNTIFS((WeatherIncidents!$B$3:'WeatherIncidents'!$B$26),"&lt;="&amp;B1409,WeatherIncidents!$C$3:'WeatherIncidents'!$C$26,"&gt;="&amp;B1409)&gt;0,1,0)</f>
        <v>0</v>
      </c>
      <c r="H1409">
        <f t="shared" si="22"/>
        <v>0</v>
      </c>
    </row>
    <row r="1410" spans="1:8" x14ac:dyDescent="0.25">
      <c r="A1410" s="3" t="s">
        <v>109</v>
      </c>
      <c r="B1410" s="2">
        <v>41513.638888888891</v>
      </c>
      <c r="C1410" s="3" t="s">
        <v>15</v>
      </c>
      <c r="D1410" s="3" t="s">
        <v>15</v>
      </c>
      <c r="E1410" s="3">
        <v>0</v>
      </c>
      <c r="F1410" s="3" t="s">
        <v>110</v>
      </c>
      <c r="G1410">
        <f>IF(COUNTIFS((WeatherIncidents!$B$3:'WeatherIncidents'!$B$26),"&lt;="&amp;B1410,WeatherIncidents!$C$3:'WeatherIncidents'!$C$26,"&gt;="&amp;B1410)&gt;0,1,0)</f>
        <v>0</v>
      </c>
      <c r="H1410">
        <f t="shared" si="22"/>
        <v>0</v>
      </c>
    </row>
    <row r="1411" spans="1:8" x14ac:dyDescent="0.25">
      <c r="A1411" s="3" t="s">
        <v>109</v>
      </c>
      <c r="B1411" s="2">
        <v>41523.581944444442</v>
      </c>
      <c r="C1411" s="3" t="s">
        <v>7</v>
      </c>
      <c r="D1411" s="3" t="s">
        <v>8</v>
      </c>
      <c r="E1411" s="3">
        <v>0</v>
      </c>
      <c r="F1411" s="3" t="s">
        <v>110</v>
      </c>
      <c r="G1411">
        <f>IF(COUNTIFS((WeatherIncidents!$B$3:'WeatherIncidents'!$B$26),"&lt;="&amp;B1411,WeatherIncidents!$C$3:'WeatherIncidents'!$C$26,"&gt;="&amp;B1411)&gt;0,1,0)</f>
        <v>0</v>
      </c>
      <c r="H1411">
        <f t="shared" ref="H1411:H1474" si="23">IF(ABS(B1411-B1410)&lt;0.015,1,0)</f>
        <v>0</v>
      </c>
    </row>
    <row r="1412" spans="1:8" x14ac:dyDescent="0.25">
      <c r="A1412" s="3" t="s">
        <v>109</v>
      </c>
      <c r="B1412" s="2">
        <v>41527.781944444447</v>
      </c>
      <c r="C1412" s="3" t="s">
        <v>15</v>
      </c>
      <c r="D1412" s="3" t="s">
        <v>15</v>
      </c>
      <c r="E1412" s="3">
        <v>0</v>
      </c>
      <c r="F1412" s="3" t="s">
        <v>110</v>
      </c>
      <c r="G1412">
        <f>IF(COUNTIFS((WeatherIncidents!$B$3:'WeatherIncidents'!$B$26),"&lt;="&amp;B1412,WeatherIncidents!$C$3:'WeatherIncidents'!$C$26,"&gt;="&amp;B1412)&gt;0,1,0)</f>
        <v>0</v>
      </c>
      <c r="H1412">
        <f t="shared" si="23"/>
        <v>0</v>
      </c>
    </row>
    <row r="1413" spans="1:8" x14ac:dyDescent="0.25">
      <c r="A1413" s="3" t="s">
        <v>109</v>
      </c>
      <c r="B1413" s="2">
        <v>41760.39166666667</v>
      </c>
      <c r="C1413" s="3" t="s">
        <v>33</v>
      </c>
      <c r="D1413" s="3" t="s">
        <v>135</v>
      </c>
      <c r="E1413" s="3">
        <v>0</v>
      </c>
      <c r="F1413" s="3" t="s">
        <v>110</v>
      </c>
      <c r="G1413">
        <f>IF(COUNTIFS((WeatherIncidents!$B$3:'WeatherIncidents'!$B$26),"&lt;="&amp;B1413,WeatherIncidents!$C$3:'WeatherIncidents'!$C$26,"&gt;="&amp;B1413)&gt;0,1,0)</f>
        <v>1</v>
      </c>
      <c r="H1413">
        <f t="shared" si="23"/>
        <v>0</v>
      </c>
    </row>
    <row r="1414" spans="1:8" x14ac:dyDescent="0.25">
      <c r="A1414" s="3" t="s">
        <v>109</v>
      </c>
      <c r="B1414" s="2">
        <v>41827.792361111111</v>
      </c>
      <c r="C1414" s="3" t="s">
        <v>15</v>
      </c>
      <c r="D1414" s="3" t="s">
        <v>15</v>
      </c>
      <c r="E1414" s="3">
        <v>1</v>
      </c>
      <c r="F1414" s="3" t="s">
        <v>110</v>
      </c>
      <c r="G1414">
        <f>IF(COUNTIFS((WeatherIncidents!$B$3:'WeatherIncidents'!$B$26),"&lt;="&amp;B1414,WeatherIncidents!$C$3:'WeatherIncidents'!$C$26,"&gt;="&amp;B1414)&gt;0,1,0)</f>
        <v>0</v>
      </c>
      <c r="H1414">
        <f t="shared" si="23"/>
        <v>0</v>
      </c>
    </row>
    <row r="1415" spans="1:8" x14ac:dyDescent="0.25">
      <c r="A1415" s="3" t="s">
        <v>109</v>
      </c>
      <c r="B1415" s="2">
        <v>41829.535416666666</v>
      </c>
      <c r="C1415" s="3" t="s">
        <v>7</v>
      </c>
      <c r="D1415" s="3" t="s">
        <v>136</v>
      </c>
      <c r="E1415" s="3">
        <v>1</v>
      </c>
      <c r="F1415" s="3" t="s">
        <v>110</v>
      </c>
      <c r="G1415">
        <f>IF(COUNTIFS((WeatherIncidents!$B$3:'WeatherIncidents'!$B$26),"&lt;="&amp;B1415,WeatherIncidents!$C$3:'WeatherIncidents'!$C$26,"&gt;="&amp;B1415)&gt;0,1,0)</f>
        <v>0</v>
      </c>
      <c r="H1415">
        <f t="shared" si="23"/>
        <v>0</v>
      </c>
    </row>
    <row r="1416" spans="1:8" x14ac:dyDescent="0.25">
      <c r="A1416" s="3" t="s">
        <v>109</v>
      </c>
      <c r="B1416" s="2">
        <v>41835.050694444442</v>
      </c>
      <c r="C1416" s="3" t="s">
        <v>7</v>
      </c>
      <c r="D1416" s="3" t="s">
        <v>81</v>
      </c>
      <c r="E1416" s="3">
        <v>1</v>
      </c>
      <c r="F1416" s="3" t="s">
        <v>110</v>
      </c>
      <c r="G1416">
        <f>IF(COUNTIFS((WeatherIncidents!$B$3:'WeatherIncidents'!$B$26),"&lt;="&amp;B1416,WeatherIncidents!$C$3:'WeatherIncidents'!$C$26,"&gt;="&amp;B1416)&gt;0,1,0)</f>
        <v>0</v>
      </c>
      <c r="H1416">
        <f t="shared" si="23"/>
        <v>0</v>
      </c>
    </row>
    <row r="1417" spans="1:8" x14ac:dyDescent="0.25">
      <c r="A1417" s="3" t="s">
        <v>111</v>
      </c>
      <c r="B1417" s="2">
        <v>38787.556944444441</v>
      </c>
      <c r="C1417" s="3" t="s">
        <v>33</v>
      </c>
      <c r="D1417" s="3" t="s">
        <v>37</v>
      </c>
      <c r="E1417" s="3">
        <v>0</v>
      </c>
      <c r="F1417" s="3" t="s">
        <v>112</v>
      </c>
      <c r="G1417">
        <f>IF(COUNTIFS((WeatherIncidents!$B$3:'WeatherIncidents'!$B$26),"&lt;="&amp;B1417,WeatherIncidents!$C$3:'WeatherIncidents'!$C$26,"&gt;="&amp;B1417)&gt;0,1,0)</f>
        <v>0</v>
      </c>
      <c r="H1417">
        <f t="shared" si="23"/>
        <v>0</v>
      </c>
    </row>
    <row r="1418" spans="1:8" x14ac:dyDescent="0.25">
      <c r="A1418" s="3" t="s">
        <v>111</v>
      </c>
      <c r="B1418" s="2">
        <v>39144.550694444442</v>
      </c>
      <c r="C1418" s="3" t="s">
        <v>33</v>
      </c>
      <c r="D1418" s="3" t="s">
        <v>37</v>
      </c>
      <c r="E1418" s="3">
        <v>0</v>
      </c>
      <c r="F1418" s="3" t="s">
        <v>112</v>
      </c>
      <c r="G1418">
        <f>IF(COUNTIFS((WeatherIncidents!$B$3:'WeatherIncidents'!$B$26),"&lt;="&amp;B1418,WeatherIncidents!$C$3:'WeatherIncidents'!$C$26,"&gt;="&amp;B1418)&gt;0,1,0)</f>
        <v>1</v>
      </c>
      <c r="H1418">
        <f t="shared" si="23"/>
        <v>0</v>
      </c>
    </row>
    <row r="1419" spans="1:8" x14ac:dyDescent="0.25">
      <c r="A1419" s="3" t="s">
        <v>111</v>
      </c>
      <c r="B1419" s="2">
        <v>39377.11041666667</v>
      </c>
      <c r="C1419" s="3" t="s">
        <v>33</v>
      </c>
      <c r="D1419" s="3" t="s">
        <v>37</v>
      </c>
      <c r="E1419" s="3">
        <v>0</v>
      </c>
      <c r="F1419" s="3" t="s">
        <v>112</v>
      </c>
      <c r="G1419">
        <f>IF(COUNTIFS((WeatherIncidents!$B$3:'WeatherIncidents'!$B$26),"&lt;="&amp;B1419,WeatherIncidents!$C$3:'WeatherIncidents'!$C$26,"&gt;="&amp;B1419)&gt;0,1,0)</f>
        <v>1</v>
      </c>
      <c r="H1419">
        <f t="shared" si="23"/>
        <v>0</v>
      </c>
    </row>
    <row r="1420" spans="1:8" x14ac:dyDescent="0.25">
      <c r="A1420" s="3" t="s">
        <v>111</v>
      </c>
      <c r="B1420" s="2">
        <v>39395.966666666667</v>
      </c>
      <c r="C1420" s="3" t="s">
        <v>33</v>
      </c>
      <c r="D1420" s="3" t="s">
        <v>37</v>
      </c>
      <c r="E1420" s="3">
        <v>0</v>
      </c>
      <c r="F1420" s="3" t="s">
        <v>112</v>
      </c>
      <c r="G1420">
        <f>IF(COUNTIFS((WeatherIncidents!$B$3:'WeatherIncidents'!$B$26),"&lt;="&amp;B1420,WeatherIncidents!$C$3:'WeatherIncidents'!$C$26,"&gt;="&amp;B1420)&gt;0,1,0)</f>
        <v>0</v>
      </c>
      <c r="H1420">
        <f t="shared" si="23"/>
        <v>0</v>
      </c>
    </row>
    <row r="1421" spans="1:8" x14ac:dyDescent="0.25">
      <c r="A1421" s="3" t="s">
        <v>111</v>
      </c>
      <c r="B1421" s="2">
        <v>39896.28125</v>
      </c>
      <c r="C1421" s="3" t="s">
        <v>15</v>
      </c>
      <c r="D1421" s="3" t="s">
        <v>15</v>
      </c>
      <c r="E1421" s="3">
        <v>0</v>
      </c>
      <c r="F1421" s="3" t="s">
        <v>112</v>
      </c>
      <c r="G1421">
        <f>IF(COUNTIFS((WeatherIncidents!$B$3:'WeatherIncidents'!$B$26),"&lt;="&amp;B1421,WeatherIncidents!$C$3:'WeatherIncidents'!$C$26,"&gt;="&amp;B1421)&gt;0,1,0)</f>
        <v>0</v>
      </c>
      <c r="H1421">
        <f t="shared" si="23"/>
        <v>0</v>
      </c>
    </row>
    <row r="1422" spans="1:8" x14ac:dyDescent="0.25">
      <c r="A1422" s="3" t="s">
        <v>111</v>
      </c>
      <c r="B1422" s="2">
        <v>40052.440972222219</v>
      </c>
      <c r="C1422" s="3" t="s">
        <v>7</v>
      </c>
      <c r="D1422" s="3" t="s">
        <v>8</v>
      </c>
      <c r="E1422" s="3">
        <v>0</v>
      </c>
      <c r="F1422" s="3" t="s">
        <v>112</v>
      </c>
      <c r="G1422">
        <f>IF(COUNTIFS((WeatherIncidents!$B$3:'WeatherIncidents'!$B$26),"&lt;="&amp;B1422,WeatherIncidents!$C$3:'WeatherIncidents'!$C$26,"&gt;="&amp;B1422)&gt;0,1,0)</f>
        <v>0</v>
      </c>
      <c r="H1422">
        <f t="shared" si="23"/>
        <v>0</v>
      </c>
    </row>
    <row r="1423" spans="1:8" x14ac:dyDescent="0.25">
      <c r="A1423" s="3" t="s">
        <v>111</v>
      </c>
      <c r="B1423" s="2">
        <v>40576.334722222222</v>
      </c>
      <c r="C1423" s="3" t="s">
        <v>33</v>
      </c>
      <c r="D1423" s="3" t="s">
        <v>142</v>
      </c>
      <c r="E1423" s="3">
        <v>0</v>
      </c>
      <c r="F1423" s="3" t="s">
        <v>112</v>
      </c>
      <c r="G1423">
        <f>IF(COUNTIFS((WeatherIncidents!$B$3:'WeatherIncidents'!$B$26),"&lt;="&amp;B1423,WeatherIncidents!$C$3:'WeatherIncidents'!$C$26,"&gt;="&amp;B1423)&gt;0,1,0)</f>
        <v>1</v>
      </c>
      <c r="H1423">
        <f t="shared" si="23"/>
        <v>0</v>
      </c>
    </row>
    <row r="1424" spans="1:8" x14ac:dyDescent="0.25">
      <c r="A1424" s="3" t="s">
        <v>111</v>
      </c>
      <c r="B1424" s="2">
        <v>40687.345138888886</v>
      </c>
      <c r="C1424" s="3" t="s">
        <v>15</v>
      </c>
      <c r="D1424" s="3" t="s">
        <v>15</v>
      </c>
      <c r="E1424" s="3">
        <v>0</v>
      </c>
      <c r="F1424" s="3" t="s">
        <v>112</v>
      </c>
      <c r="G1424">
        <f>IF(COUNTIFS((WeatherIncidents!$B$3:'WeatherIncidents'!$B$26),"&lt;="&amp;B1424,WeatherIncidents!$C$3:'WeatherIncidents'!$C$26,"&gt;="&amp;B1424)&gt;0,1,0)</f>
        <v>0</v>
      </c>
      <c r="H1424">
        <f t="shared" si="23"/>
        <v>0</v>
      </c>
    </row>
    <row r="1425" spans="1:8" x14ac:dyDescent="0.25">
      <c r="A1425" s="3" t="s">
        <v>111</v>
      </c>
      <c r="B1425" s="2">
        <v>40689.111805555556</v>
      </c>
      <c r="C1425" s="3" t="s">
        <v>15</v>
      </c>
      <c r="D1425" s="3" t="s">
        <v>15</v>
      </c>
      <c r="E1425" s="3">
        <v>0</v>
      </c>
      <c r="F1425" s="3" t="s">
        <v>112</v>
      </c>
      <c r="G1425">
        <f>IF(COUNTIFS((WeatherIncidents!$B$3:'WeatherIncidents'!$B$26),"&lt;="&amp;B1425,WeatherIncidents!$C$3:'WeatherIncidents'!$C$26,"&gt;="&amp;B1425)&gt;0,1,0)</f>
        <v>0</v>
      </c>
      <c r="H1425">
        <f t="shared" si="23"/>
        <v>0</v>
      </c>
    </row>
    <row r="1426" spans="1:8" x14ac:dyDescent="0.25">
      <c r="A1426" s="3" t="s">
        <v>111</v>
      </c>
      <c r="B1426" s="2">
        <v>40689.572916666664</v>
      </c>
      <c r="C1426" s="3" t="s">
        <v>15</v>
      </c>
      <c r="D1426" s="3" t="s">
        <v>15</v>
      </c>
      <c r="E1426" s="3">
        <v>0</v>
      </c>
      <c r="F1426" s="3" t="s">
        <v>112</v>
      </c>
      <c r="G1426">
        <f>IF(COUNTIFS((WeatherIncidents!$B$3:'WeatherIncidents'!$B$26),"&lt;="&amp;B1426,WeatherIncidents!$C$3:'WeatherIncidents'!$C$26,"&gt;="&amp;B1426)&gt;0,1,0)</f>
        <v>0</v>
      </c>
      <c r="H1426">
        <f t="shared" si="23"/>
        <v>0</v>
      </c>
    </row>
    <row r="1427" spans="1:8" x14ac:dyDescent="0.25">
      <c r="A1427" s="3" t="s">
        <v>111</v>
      </c>
      <c r="B1427" s="2">
        <v>40966.888888888891</v>
      </c>
      <c r="C1427" s="3" t="s">
        <v>33</v>
      </c>
      <c r="D1427" s="3" t="s">
        <v>135</v>
      </c>
      <c r="E1427" s="3">
        <v>0</v>
      </c>
      <c r="F1427" s="3" t="s">
        <v>112</v>
      </c>
      <c r="G1427">
        <f>IF(COUNTIFS((WeatherIncidents!$B$3:'WeatherIncidents'!$B$26),"&lt;="&amp;B1427,WeatherIncidents!$C$3:'WeatherIncidents'!$C$26,"&gt;="&amp;B1427)&gt;0,1,0)</f>
        <v>0</v>
      </c>
      <c r="H1427">
        <f t="shared" si="23"/>
        <v>0</v>
      </c>
    </row>
    <row r="1428" spans="1:8" x14ac:dyDescent="0.25">
      <c r="A1428" s="3" t="s">
        <v>111</v>
      </c>
      <c r="B1428" s="2">
        <v>40966.947222222225</v>
      </c>
      <c r="C1428" s="3" t="s">
        <v>33</v>
      </c>
      <c r="D1428" s="3" t="s">
        <v>135</v>
      </c>
      <c r="E1428" s="3">
        <v>0</v>
      </c>
      <c r="F1428" s="3" t="s">
        <v>112</v>
      </c>
      <c r="G1428">
        <f>IF(COUNTIFS((WeatherIncidents!$B$3:'WeatherIncidents'!$B$26),"&lt;="&amp;B1428,WeatherIncidents!$C$3:'WeatherIncidents'!$C$26,"&gt;="&amp;B1428)&gt;0,1,0)</f>
        <v>0</v>
      </c>
      <c r="H1428">
        <f t="shared" si="23"/>
        <v>0</v>
      </c>
    </row>
    <row r="1429" spans="1:8" x14ac:dyDescent="0.25">
      <c r="A1429" s="3" t="s">
        <v>111</v>
      </c>
      <c r="B1429" s="2">
        <v>41134.494444444441</v>
      </c>
      <c r="C1429" s="3" t="s">
        <v>33</v>
      </c>
      <c r="D1429" s="3" t="s">
        <v>135</v>
      </c>
      <c r="E1429" s="3">
        <v>0</v>
      </c>
      <c r="F1429" s="3" t="s">
        <v>112</v>
      </c>
      <c r="G1429">
        <f>IF(COUNTIFS((WeatherIncidents!$B$3:'WeatherIncidents'!$B$26),"&lt;="&amp;B1429,WeatherIncidents!$C$3:'WeatherIncidents'!$C$26,"&gt;="&amp;B1429)&gt;0,1,0)</f>
        <v>0</v>
      </c>
      <c r="H1429">
        <f t="shared" si="23"/>
        <v>0</v>
      </c>
    </row>
    <row r="1430" spans="1:8" x14ac:dyDescent="0.25">
      <c r="A1430" s="3" t="s">
        <v>111</v>
      </c>
      <c r="B1430" s="2">
        <v>41475.709027777775</v>
      </c>
      <c r="C1430" s="3" t="s">
        <v>15</v>
      </c>
      <c r="D1430" s="3" t="s">
        <v>15</v>
      </c>
      <c r="E1430" s="3">
        <v>0</v>
      </c>
      <c r="F1430" s="3" t="s">
        <v>112</v>
      </c>
      <c r="G1430">
        <f>IF(COUNTIFS((WeatherIncidents!$B$3:'WeatherIncidents'!$B$26),"&lt;="&amp;B1430,WeatherIncidents!$C$3:'WeatherIncidents'!$C$26,"&gt;="&amp;B1430)&gt;0,1,0)</f>
        <v>0</v>
      </c>
      <c r="H1430">
        <f t="shared" si="23"/>
        <v>0</v>
      </c>
    </row>
    <row r="1431" spans="1:8" x14ac:dyDescent="0.25">
      <c r="A1431" s="3" t="s">
        <v>111</v>
      </c>
      <c r="B1431" s="2">
        <v>41853.361111111109</v>
      </c>
      <c r="C1431" s="3" t="s">
        <v>15</v>
      </c>
      <c r="D1431" s="3" t="s">
        <v>15</v>
      </c>
      <c r="E1431" s="3">
        <v>0</v>
      </c>
      <c r="F1431" s="3" t="s">
        <v>112</v>
      </c>
      <c r="G1431">
        <f>IF(COUNTIFS((WeatherIncidents!$B$3:'WeatherIncidents'!$B$26),"&lt;="&amp;B1431,WeatherIncidents!$C$3:'WeatherIncidents'!$C$26,"&gt;="&amp;B1431)&gt;0,1,0)</f>
        <v>0</v>
      </c>
      <c r="H1431">
        <f t="shared" si="23"/>
        <v>0</v>
      </c>
    </row>
    <row r="1432" spans="1:8" x14ac:dyDescent="0.25">
      <c r="A1432" s="3" t="s">
        <v>113</v>
      </c>
      <c r="B1432" s="2">
        <v>38787.381249999999</v>
      </c>
      <c r="C1432" s="3" t="s">
        <v>33</v>
      </c>
      <c r="D1432" s="3" t="s">
        <v>135</v>
      </c>
      <c r="E1432" s="3">
        <v>0</v>
      </c>
      <c r="F1432" s="3" t="s">
        <v>114</v>
      </c>
      <c r="G1432">
        <f>IF(COUNTIFS((WeatherIncidents!$B$3:'WeatherIncidents'!$B$26),"&lt;="&amp;B1432,WeatherIncidents!$C$3:'WeatherIncidents'!$C$26,"&gt;="&amp;B1432)&gt;0,1,0)</f>
        <v>0</v>
      </c>
      <c r="H1432">
        <f t="shared" si="23"/>
        <v>0</v>
      </c>
    </row>
    <row r="1433" spans="1:8" x14ac:dyDescent="0.25">
      <c r="A1433" s="3" t="s">
        <v>113</v>
      </c>
      <c r="B1433" s="2">
        <v>39010.347222222219</v>
      </c>
      <c r="C1433" s="3" t="s">
        <v>7</v>
      </c>
      <c r="D1433" s="3" t="s">
        <v>81</v>
      </c>
      <c r="E1433" s="3">
        <v>0</v>
      </c>
      <c r="F1433" s="3" t="s">
        <v>114</v>
      </c>
      <c r="G1433">
        <f>IF(COUNTIFS((WeatherIncidents!$B$3:'WeatherIncidents'!$B$26),"&lt;="&amp;B1433,WeatherIncidents!$C$3:'WeatherIncidents'!$C$26,"&gt;="&amp;B1433)&gt;0,1,0)</f>
        <v>0</v>
      </c>
      <c r="H1433">
        <f t="shared" si="23"/>
        <v>0</v>
      </c>
    </row>
    <row r="1434" spans="1:8" x14ac:dyDescent="0.25">
      <c r="A1434" s="3" t="s">
        <v>113</v>
      </c>
      <c r="B1434" s="2">
        <v>39203.461111111108</v>
      </c>
      <c r="C1434" s="3" t="s">
        <v>33</v>
      </c>
      <c r="D1434" s="3" t="s">
        <v>135</v>
      </c>
      <c r="E1434" s="3">
        <v>0</v>
      </c>
      <c r="F1434" s="3" t="s">
        <v>114</v>
      </c>
      <c r="G1434">
        <f>IF(COUNTIFS((WeatherIncidents!$B$3:'WeatherIncidents'!$B$26),"&lt;="&amp;B1434,WeatherIncidents!$C$3:'WeatherIncidents'!$C$26,"&gt;="&amp;B1434)&gt;0,1,0)</f>
        <v>0</v>
      </c>
      <c r="H1434">
        <f t="shared" si="23"/>
        <v>0</v>
      </c>
    </row>
    <row r="1435" spans="1:8" x14ac:dyDescent="0.25">
      <c r="A1435" s="3" t="s">
        <v>113</v>
      </c>
      <c r="B1435" s="2">
        <v>39282.405555555553</v>
      </c>
      <c r="C1435" s="3" t="s">
        <v>15</v>
      </c>
      <c r="D1435" s="3" t="s">
        <v>15</v>
      </c>
      <c r="E1435" s="3">
        <v>0</v>
      </c>
      <c r="F1435" s="3" t="s">
        <v>114</v>
      </c>
      <c r="G1435">
        <f>IF(COUNTIFS((WeatherIncidents!$B$3:'WeatherIncidents'!$B$26),"&lt;="&amp;B1435,WeatherIncidents!$C$3:'WeatherIncidents'!$C$26,"&gt;="&amp;B1435)&gt;0,1,0)</f>
        <v>0</v>
      </c>
      <c r="H1435">
        <f t="shared" si="23"/>
        <v>0</v>
      </c>
    </row>
    <row r="1436" spans="1:8" x14ac:dyDescent="0.25">
      <c r="A1436" s="3" t="s">
        <v>113</v>
      </c>
      <c r="B1436" s="2">
        <v>39377.007638888892</v>
      </c>
      <c r="C1436" s="3" t="s">
        <v>33</v>
      </c>
      <c r="D1436" s="3" t="s">
        <v>37</v>
      </c>
      <c r="E1436" s="3">
        <v>0</v>
      </c>
      <c r="F1436" s="3" t="s">
        <v>114</v>
      </c>
      <c r="G1436">
        <f>IF(COUNTIFS((WeatherIncidents!$B$3:'WeatherIncidents'!$B$26),"&lt;="&amp;B1436,WeatherIncidents!$C$3:'WeatherIncidents'!$C$26,"&gt;="&amp;B1436)&gt;0,1,0)</f>
        <v>1</v>
      </c>
      <c r="H1436">
        <f t="shared" si="23"/>
        <v>0</v>
      </c>
    </row>
    <row r="1437" spans="1:8" x14ac:dyDescent="0.25">
      <c r="A1437" s="3" t="s">
        <v>113</v>
      </c>
      <c r="B1437" s="2">
        <v>39377.076388888891</v>
      </c>
      <c r="C1437" s="3" t="s">
        <v>33</v>
      </c>
      <c r="D1437" s="3" t="s">
        <v>135</v>
      </c>
      <c r="E1437" s="3">
        <v>0</v>
      </c>
      <c r="F1437" s="3" t="s">
        <v>114</v>
      </c>
      <c r="G1437">
        <f>IF(COUNTIFS((WeatherIncidents!$B$3:'WeatherIncidents'!$B$26),"&lt;="&amp;B1437,WeatherIncidents!$C$3:'WeatherIncidents'!$C$26,"&gt;="&amp;B1437)&gt;0,1,0)</f>
        <v>1</v>
      </c>
      <c r="H1437">
        <f t="shared" si="23"/>
        <v>0</v>
      </c>
    </row>
    <row r="1438" spans="1:8" x14ac:dyDescent="0.25">
      <c r="A1438" s="3" t="s">
        <v>113</v>
      </c>
      <c r="B1438" s="2">
        <v>39377.713194444441</v>
      </c>
      <c r="C1438" s="3" t="s">
        <v>33</v>
      </c>
      <c r="D1438" s="3" t="s">
        <v>37</v>
      </c>
      <c r="E1438" s="3">
        <v>0</v>
      </c>
      <c r="F1438" s="3" t="s">
        <v>114</v>
      </c>
      <c r="G1438">
        <f>IF(COUNTIFS((WeatherIncidents!$B$3:'WeatherIncidents'!$B$26),"&lt;="&amp;B1438,WeatherIncidents!$C$3:'WeatherIncidents'!$C$26,"&gt;="&amp;B1438)&gt;0,1,0)</f>
        <v>1</v>
      </c>
      <c r="H1438">
        <f t="shared" si="23"/>
        <v>0</v>
      </c>
    </row>
    <row r="1439" spans="1:8" x14ac:dyDescent="0.25">
      <c r="A1439" s="3" t="s">
        <v>113</v>
      </c>
      <c r="B1439" s="2">
        <v>39461.316666666666</v>
      </c>
      <c r="C1439" s="3" t="s">
        <v>15</v>
      </c>
      <c r="D1439" s="3" t="s">
        <v>15</v>
      </c>
      <c r="E1439" s="3">
        <v>0</v>
      </c>
      <c r="F1439" s="3" t="s">
        <v>114</v>
      </c>
      <c r="G1439">
        <f>IF(COUNTIFS((WeatherIncidents!$B$3:'WeatherIncidents'!$B$26),"&lt;="&amp;B1439,WeatherIncidents!$C$3:'WeatherIncidents'!$C$26,"&gt;="&amp;B1439)&gt;0,1,0)</f>
        <v>0</v>
      </c>
      <c r="H1439">
        <f t="shared" si="23"/>
        <v>0</v>
      </c>
    </row>
    <row r="1440" spans="1:8" x14ac:dyDescent="0.25">
      <c r="A1440" s="3" t="s">
        <v>113</v>
      </c>
      <c r="B1440" s="2">
        <v>39481.573611111111</v>
      </c>
      <c r="C1440" s="3" t="s">
        <v>15</v>
      </c>
      <c r="D1440" s="3" t="s">
        <v>15</v>
      </c>
      <c r="E1440" s="3">
        <v>0</v>
      </c>
      <c r="F1440" s="3" t="s">
        <v>114</v>
      </c>
      <c r="G1440">
        <f>IF(COUNTIFS((WeatherIncidents!$B$3:'WeatherIncidents'!$B$26),"&lt;="&amp;B1440,WeatherIncidents!$C$3:'WeatherIncidents'!$C$26,"&gt;="&amp;B1440)&gt;0,1,0)</f>
        <v>0</v>
      </c>
      <c r="H1440">
        <f t="shared" si="23"/>
        <v>0</v>
      </c>
    </row>
    <row r="1441" spans="1:8" x14ac:dyDescent="0.25">
      <c r="A1441" s="3" t="s">
        <v>113</v>
      </c>
      <c r="B1441" s="2">
        <v>39481.603472222225</v>
      </c>
      <c r="C1441" s="3" t="s">
        <v>33</v>
      </c>
      <c r="D1441" s="3" t="s">
        <v>135</v>
      </c>
      <c r="E1441" s="3">
        <v>0</v>
      </c>
      <c r="F1441" s="3" t="s">
        <v>114</v>
      </c>
      <c r="G1441">
        <f>IF(COUNTIFS((WeatherIncidents!$B$3:'WeatherIncidents'!$B$26),"&lt;="&amp;B1441,WeatherIncidents!$C$3:'WeatherIncidents'!$C$26,"&gt;="&amp;B1441)&gt;0,1,0)</f>
        <v>0</v>
      </c>
      <c r="H1441">
        <f t="shared" si="23"/>
        <v>0</v>
      </c>
    </row>
    <row r="1442" spans="1:8" x14ac:dyDescent="0.25">
      <c r="A1442" s="3" t="s">
        <v>113</v>
      </c>
      <c r="B1442" s="2">
        <v>39642.382638888892</v>
      </c>
      <c r="C1442" s="3" t="s">
        <v>15</v>
      </c>
      <c r="D1442" s="3" t="s">
        <v>15</v>
      </c>
      <c r="E1442" s="3">
        <v>1</v>
      </c>
      <c r="F1442" s="3" t="s">
        <v>114</v>
      </c>
      <c r="G1442">
        <f>IF(COUNTIFS((WeatherIncidents!$B$3:'WeatherIncidents'!$B$26),"&lt;="&amp;B1442,WeatherIncidents!$C$3:'WeatherIncidents'!$C$26,"&gt;="&amp;B1442)&gt;0,1,0)</f>
        <v>0</v>
      </c>
      <c r="H1442">
        <f t="shared" si="23"/>
        <v>0</v>
      </c>
    </row>
    <row r="1443" spans="1:8" x14ac:dyDescent="0.25">
      <c r="A1443" s="3" t="s">
        <v>113</v>
      </c>
      <c r="B1443" s="2">
        <v>39823.876388888886</v>
      </c>
      <c r="C1443" s="3" t="s">
        <v>33</v>
      </c>
      <c r="D1443" s="3" t="s">
        <v>37</v>
      </c>
      <c r="E1443" s="3">
        <v>0</v>
      </c>
      <c r="F1443" s="3" t="s">
        <v>114</v>
      </c>
      <c r="G1443">
        <f>IF(COUNTIFS((WeatherIncidents!$B$3:'WeatherIncidents'!$B$26),"&lt;="&amp;B1443,WeatherIncidents!$C$3:'WeatherIncidents'!$C$26,"&gt;="&amp;B1443)&gt;0,1,0)</f>
        <v>1</v>
      </c>
      <c r="H1443">
        <f t="shared" si="23"/>
        <v>0</v>
      </c>
    </row>
    <row r="1444" spans="1:8" x14ac:dyDescent="0.25">
      <c r="A1444" s="3" t="s">
        <v>113</v>
      </c>
      <c r="B1444" s="2">
        <v>40155.035416666666</v>
      </c>
      <c r="C1444" s="3" t="s">
        <v>33</v>
      </c>
      <c r="D1444" s="3" t="s">
        <v>37</v>
      </c>
      <c r="E1444" s="3">
        <v>0</v>
      </c>
      <c r="F1444" s="3" t="s">
        <v>114</v>
      </c>
      <c r="G1444">
        <f>IF(COUNTIFS((WeatherIncidents!$B$3:'WeatherIncidents'!$B$26),"&lt;="&amp;B1444,WeatherIncidents!$C$3:'WeatherIncidents'!$C$26,"&gt;="&amp;B1444)&gt;0,1,0)</f>
        <v>0</v>
      </c>
      <c r="H1444">
        <f t="shared" si="23"/>
        <v>0</v>
      </c>
    </row>
    <row r="1445" spans="1:8" x14ac:dyDescent="0.25">
      <c r="A1445" s="3" t="s">
        <v>113</v>
      </c>
      <c r="B1445" s="2">
        <v>40399.46875</v>
      </c>
      <c r="C1445" s="3" t="s">
        <v>15</v>
      </c>
      <c r="D1445" s="3" t="s">
        <v>15</v>
      </c>
      <c r="E1445" s="3">
        <v>0</v>
      </c>
      <c r="F1445" s="3" t="s">
        <v>114</v>
      </c>
      <c r="G1445">
        <f>IF(COUNTIFS((WeatherIncidents!$B$3:'WeatherIncidents'!$B$26),"&lt;="&amp;B1445,WeatherIncidents!$C$3:'WeatherIncidents'!$C$26,"&gt;="&amp;B1445)&gt;0,1,0)</f>
        <v>0</v>
      </c>
      <c r="H1445">
        <f t="shared" si="23"/>
        <v>0</v>
      </c>
    </row>
    <row r="1446" spans="1:8" x14ac:dyDescent="0.25">
      <c r="A1446" s="3" t="s">
        <v>113</v>
      </c>
      <c r="B1446" s="2">
        <v>40440.189583333333</v>
      </c>
      <c r="C1446" s="3" t="s">
        <v>7</v>
      </c>
      <c r="D1446" s="3" t="s">
        <v>8</v>
      </c>
      <c r="E1446" s="3">
        <v>0</v>
      </c>
      <c r="F1446" s="3" t="s">
        <v>114</v>
      </c>
      <c r="G1446">
        <f>IF(COUNTIFS((WeatherIncidents!$B$3:'WeatherIncidents'!$B$26),"&lt;="&amp;B1446,WeatherIncidents!$C$3:'WeatherIncidents'!$C$26,"&gt;="&amp;B1446)&gt;0,1,0)</f>
        <v>0</v>
      </c>
      <c r="H1446">
        <f t="shared" si="23"/>
        <v>0</v>
      </c>
    </row>
    <row r="1447" spans="1:8" x14ac:dyDescent="0.25">
      <c r="A1447" s="3" t="s">
        <v>113</v>
      </c>
      <c r="B1447" s="2">
        <v>40574.263888888891</v>
      </c>
      <c r="C1447" s="3" t="s">
        <v>15</v>
      </c>
      <c r="D1447" s="3" t="s">
        <v>15</v>
      </c>
      <c r="E1447" s="3">
        <v>0</v>
      </c>
      <c r="F1447" s="3" t="s">
        <v>114</v>
      </c>
      <c r="G1447">
        <f>IF(COUNTIFS((WeatherIncidents!$B$3:'WeatherIncidents'!$B$26),"&lt;="&amp;B1447,WeatherIncidents!$C$3:'WeatherIncidents'!$C$26,"&gt;="&amp;B1447)&gt;0,1,0)</f>
        <v>0</v>
      </c>
      <c r="H1447">
        <f t="shared" si="23"/>
        <v>0</v>
      </c>
    </row>
    <row r="1448" spans="1:8" x14ac:dyDescent="0.25">
      <c r="A1448" s="3" t="s">
        <v>113</v>
      </c>
      <c r="B1448" s="2">
        <v>40729.768750000003</v>
      </c>
      <c r="C1448" s="3" t="s">
        <v>15</v>
      </c>
      <c r="D1448" s="3" t="s">
        <v>15</v>
      </c>
      <c r="E1448" s="3">
        <v>1</v>
      </c>
      <c r="F1448" s="3" t="s">
        <v>114</v>
      </c>
      <c r="G1448">
        <f>IF(COUNTIFS((WeatherIncidents!$B$3:'WeatherIncidents'!$B$26),"&lt;="&amp;B1448,WeatherIncidents!$C$3:'WeatherIncidents'!$C$26,"&gt;="&amp;B1448)&gt;0,1,0)</f>
        <v>0</v>
      </c>
      <c r="H1448">
        <f t="shared" si="23"/>
        <v>0</v>
      </c>
    </row>
    <row r="1449" spans="1:8" x14ac:dyDescent="0.25">
      <c r="A1449" s="3" t="s">
        <v>113</v>
      </c>
      <c r="B1449" s="2">
        <v>40782.542361111111</v>
      </c>
      <c r="C1449" s="3" t="s">
        <v>15</v>
      </c>
      <c r="D1449" s="3" t="s">
        <v>15</v>
      </c>
      <c r="E1449" s="3">
        <v>0</v>
      </c>
      <c r="F1449" s="3" t="s">
        <v>114</v>
      </c>
      <c r="G1449">
        <f>IF(COUNTIFS((WeatherIncidents!$B$3:'WeatherIncidents'!$B$26),"&lt;="&amp;B1449,WeatherIncidents!$C$3:'WeatherIncidents'!$C$26,"&gt;="&amp;B1449)&gt;0,1,0)</f>
        <v>0</v>
      </c>
      <c r="H1449">
        <f t="shared" si="23"/>
        <v>0</v>
      </c>
    </row>
    <row r="1450" spans="1:8" x14ac:dyDescent="0.25">
      <c r="A1450" s="3" t="s">
        <v>113</v>
      </c>
      <c r="B1450" s="2">
        <v>40953.387499999997</v>
      </c>
      <c r="C1450" s="3" t="s">
        <v>33</v>
      </c>
      <c r="D1450" s="3" t="s">
        <v>135</v>
      </c>
      <c r="E1450" s="3">
        <v>0</v>
      </c>
      <c r="F1450" s="3" t="s">
        <v>114</v>
      </c>
      <c r="G1450">
        <f>IF(COUNTIFS((WeatherIncidents!$B$3:'WeatherIncidents'!$B$26),"&lt;="&amp;B1450,WeatherIncidents!$C$3:'WeatherIncidents'!$C$26,"&gt;="&amp;B1450)&gt;0,1,0)</f>
        <v>0</v>
      </c>
      <c r="H1450">
        <f t="shared" si="23"/>
        <v>0</v>
      </c>
    </row>
    <row r="1451" spans="1:8" x14ac:dyDescent="0.25">
      <c r="A1451" s="3" t="s">
        <v>113</v>
      </c>
      <c r="B1451" s="2">
        <v>40967.00277777778</v>
      </c>
      <c r="C1451" s="3" t="s">
        <v>33</v>
      </c>
      <c r="D1451" s="3" t="s">
        <v>135</v>
      </c>
      <c r="E1451" s="3">
        <v>0</v>
      </c>
      <c r="F1451" s="3" t="s">
        <v>114</v>
      </c>
      <c r="G1451">
        <f>IF(COUNTIFS((WeatherIncidents!$B$3:'WeatherIncidents'!$B$26),"&lt;="&amp;B1451,WeatherIncidents!$C$3:'WeatherIncidents'!$C$26,"&gt;="&amp;B1451)&gt;0,1,0)</f>
        <v>0</v>
      </c>
      <c r="H1451">
        <f t="shared" si="23"/>
        <v>0</v>
      </c>
    </row>
    <row r="1452" spans="1:8" x14ac:dyDescent="0.25">
      <c r="A1452" s="3" t="s">
        <v>113</v>
      </c>
      <c r="B1452" s="2">
        <v>40967.106944444444</v>
      </c>
      <c r="C1452" s="3" t="s">
        <v>33</v>
      </c>
      <c r="D1452" s="3" t="s">
        <v>135</v>
      </c>
      <c r="E1452" s="3">
        <v>0</v>
      </c>
      <c r="F1452" s="3" t="s">
        <v>114</v>
      </c>
      <c r="G1452">
        <f>IF(COUNTIFS((WeatherIncidents!$B$3:'WeatherIncidents'!$B$26),"&lt;="&amp;B1452,WeatherIncidents!$C$3:'WeatherIncidents'!$C$26,"&gt;="&amp;B1452)&gt;0,1,0)</f>
        <v>0</v>
      </c>
      <c r="H1452">
        <f t="shared" si="23"/>
        <v>0</v>
      </c>
    </row>
    <row r="1453" spans="1:8" hidden="1" x14ac:dyDescent="0.25">
      <c r="A1453" s="3" t="s">
        <v>113</v>
      </c>
      <c r="B1453" s="2">
        <v>40967.115972222222</v>
      </c>
      <c r="C1453" s="3" t="s">
        <v>33</v>
      </c>
      <c r="D1453" s="3" t="s">
        <v>135</v>
      </c>
      <c r="E1453" s="3">
        <v>0</v>
      </c>
      <c r="F1453" s="3" t="s">
        <v>114</v>
      </c>
      <c r="G1453">
        <f>IF(COUNTIFS((WeatherIncidents!$B$3:'WeatherIncidents'!$B$26),"&lt;="&amp;B1453,WeatherIncidents!$C$3:'WeatherIncidents'!$C$26,"&gt;="&amp;B1453)&gt;0,1,0)</f>
        <v>0</v>
      </c>
      <c r="H1453">
        <f t="shared" si="23"/>
        <v>1</v>
      </c>
    </row>
    <row r="1454" spans="1:8" x14ac:dyDescent="0.25">
      <c r="A1454" s="3" t="s">
        <v>113</v>
      </c>
      <c r="B1454" s="2">
        <v>40967.165972222225</v>
      </c>
      <c r="C1454" s="3" t="s">
        <v>33</v>
      </c>
      <c r="D1454" s="3" t="s">
        <v>135</v>
      </c>
      <c r="E1454" s="3">
        <v>0</v>
      </c>
      <c r="F1454" s="3" t="s">
        <v>114</v>
      </c>
      <c r="G1454">
        <f>IF(COUNTIFS((WeatherIncidents!$B$3:'WeatherIncidents'!$B$26),"&lt;="&amp;B1454,WeatherIncidents!$C$3:'WeatherIncidents'!$C$26,"&gt;="&amp;B1454)&gt;0,1,0)</f>
        <v>0</v>
      </c>
      <c r="H1454">
        <f t="shared" si="23"/>
        <v>0</v>
      </c>
    </row>
    <row r="1455" spans="1:8" x14ac:dyDescent="0.25">
      <c r="A1455" s="3" t="s">
        <v>113</v>
      </c>
      <c r="B1455" s="2">
        <v>40986.231944444444</v>
      </c>
      <c r="C1455" s="3" t="s">
        <v>33</v>
      </c>
      <c r="D1455" s="3" t="s">
        <v>135</v>
      </c>
      <c r="E1455" s="3">
        <v>0</v>
      </c>
      <c r="F1455" s="3" t="s">
        <v>114</v>
      </c>
      <c r="G1455">
        <f>IF(COUNTIFS((WeatherIncidents!$B$3:'WeatherIncidents'!$B$26),"&lt;="&amp;B1455,WeatherIncidents!$C$3:'WeatherIncidents'!$C$26,"&gt;="&amp;B1455)&gt;0,1,0)</f>
        <v>0</v>
      </c>
      <c r="H1455">
        <f t="shared" si="23"/>
        <v>0</v>
      </c>
    </row>
    <row r="1456" spans="1:8" x14ac:dyDescent="0.25">
      <c r="A1456" s="3" t="s">
        <v>113</v>
      </c>
      <c r="B1456" s="2">
        <v>40986.51666666667</v>
      </c>
      <c r="C1456" s="3" t="s">
        <v>33</v>
      </c>
      <c r="D1456" s="3" t="s">
        <v>37</v>
      </c>
      <c r="E1456" s="3">
        <v>0</v>
      </c>
      <c r="F1456" s="3" t="s">
        <v>114</v>
      </c>
      <c r="G1456">
        <f>IF(COUNTIFS((WeatherIncidents!$B$3:'WeatherIncidents'!$B$26),"&lt;="&amp;B1456,WeatherIncidents!$C$3:'WeatherIncidents'!$C$26,"&gt;="&amp;B1456)&gt;0,1,0)</f>
        <v>0</v>
      </c>
      <c r="H1456">
        <f t="shared" si="23"/>
        <v>0</v>
      </c>
    </row>
    <row r="1457" spans="1:8" x14ac:dyDescent="0.25">
      <c r="A1457" s="3" t="s">
        <v>113</v>
      </c>
      <c r="B1457" s="2">
        <v>41476.582638888889</v>
      </c>
      <c r="C1457" s="3" t="s">
        <v>15</v>
      </c>
      <c r="D1457" s="3" t="s">
        <v>15</v>
      </c>
      <c r="E1457" s="3">
        <v>0</v>
      </c>
      <c r="F1457" s="3" t="s">
        <v>114</v>
      </c>
      <c r="G1457">
        <f>IF(COUNTIFS((WeatherIncidents!$B$3:'WeatherIncidents'!$B$26),"&lt;="&amp;B1457,WeatherIncidents!$C$3:'WeatherIncidents'!$C$26,"&gt;="&amp;B1457)&gt;0,1,0)</f>
        <v>0</v>
      </c>
      <c r="H1457">
        <f t="shared" si="23"/>
        <v>0</v>
      </c>
    </row>
    <row r="1458" spans="1:8" x14ac:dyDescent="0.25">
      <c r="A1458" s="3" t="s">
        <v>113</v>
      </c>
      <c r="B1458" s="2">
        <v>41760.186805555553</v>
      </c>
      <c r="C1458" s="3" t="s">
        <v>33</v>
      </c>
      <c r="D1458" s="3" t="s">
        <v>135</v>
      </c>
      <c r="E1458" s="3">
        <v>0</v>
      </c>
      <c r="F1458" s="3" t="s">
        <v>114</v>
      </c>
      <c r="G1458">
        <f>IF(COUNTIFS((WeatherIncidents!$B$3:'WeatherIncidents'!$B$26),"&lt;="&amp;B1458,WeatherIncidents!$C$3:'WeatherIncidents'!$C$26,"&gt;="&amp;B1458)&gt;0,1,0)</f>
        <v>1</v>
      </c>
      <c r="H1458">
        <f t="shared" si="23"/>
        <v>0</v>
      </c>
    </row>
    <row r="1459" spans="1:8" x14ac:dyDescent="0.25">
      <c r="A1459" s="3" t="s">
        <v>113</v>
      </c>
      <c r="B1459" s="2">
        <v>42046.604166666664</v>
      </c>
      <c r="C1459" s="3" t="s">
        <v>7</v>
      </c>
      <c r="D1459" s="3" t="s">
        <v>16</v>
      </c>
      <c r="E1459" s="3">
        <v>0</v>
      </c>
      <c r="F1459" s="3" t="s">
        <v>114</v>
      </c>
      <c r="G1459">
        <f>IF(COUNTIFS((WeatherIncidents!$B$3:'WeatherIncidents'!$B$26),"&lt;="&amp;B1459,WeatherIncidents!$C$3:'WeatherIncidents'!$C$26,"&gt;="&amp;B1459)&gt;0,1,0)</f>
        <v>0</v>
      </c>
      <c r="H1459">
        <f t="shared" si="23"/>
        <v>0</v>
      </c>
    </row>
    <row r="1460" spans="1:8" x14ac:dyDescent="0.25">
      <c r="A1460" s="3" t="s">
        <v>115</v>
      </c>
      <c r="B1460" s="2">
        <v>38405.313888888886</v>
      </c>
      <c r="C1460" s="3" t="s">
        <v>33</v>
      </c>
      <c r="D1460" s="3" t="s">
        <v>135</v>
      </c>
      <c r="E1460" s="3">
        <v>0</v>
      </c>
      <c r="F1460" s="3" t="s">
        <v>116</v>
      </c>
      <c r="G1460">
        <f>IF(COUNTIFS((WeatherIncidents!$B$3:'WeatherIncidents'!$B$26),"&lt;="&amp;B1460,WeatherIncidents!$C$3:'WeatherIncidents'!$C$26,"&gt;="&amp;B1460)&gt;0,1,0)</f>
        <v>0</v>
      </c>
      <c r="H1460">
        <f t="shared" si="23"/>
        <v>0</v>
      </c>
    </row>
    <row r="1461" spans="1:8" x14ac:dyDescent="0.25">
      <c r="A1461" s="3" t="s">
        <v>115</v>
      </c>
      <c r="B1461" s="2">
        <v>38451.020138888889</v>
      </c>
      <c r="C1461" s="3" t="s">
        <v>33</v>
      </c>
      <c r="D1461" s="3" t="s">
        <v>37</v>
      </c>
      <c r="E1461" s="3">
        <v>0</v>
      </c>
      <c r="F1461" s="3" t="s">
        <v>116</v>
      </c>
      <c r="G1461">
        <f>IF(COUNTIFS((WeatherIncidents!$B$3:'WeatherIncidents'!$B$26),"&lt;="&amp;B1461,WeatherIncidents!$C$3:'WeatherIncidents'!$C$26,"&gt;="&amp;B1461)&gt;0,1,0)</f>
        <v>0</v>
      </c>
      <c r="H1461">
        <f t="shared" si="23"/>
        <v>0</v>
      </c>
    </row>
    <row r="1462" spans="1:8" x14ac:dyDescent="0.25">
      <c r="A1462" s="3" t="s">
        <v>115</v>
      </c>
      <c r="B1462" s="2">
        <v>38554.730555555558</v>
      </c>
      <c r="C1462" s="3" t="s">
        <v>15</v>
      </c>
      <c r="D1462" s="3" t="s">
        <v>15</v>
      </c>
      <c r="E1462" s="3">
        <v>0</v>
      </c>
      <c r="F1462" s="3" t="s">
        <v>116</v>
      </c>
      <c r="G1462">
        <f>IF(COUNTIFS((WeatherIncidents!$B$3:'WeatherIncidents'!$B$26),"&lt;="&amp;B1462,WeatherIncidents!$C$3:'WeatherIncidents'!$C$26,"&gt;="&amp;B1462)&gt;0,1,0)</f>
        <v>0</v>
      </c>
      <c r="H1462">
        <f t="shared" si="23"/>
        <v>0</v>
      </c>
    </row>
    <row r="1463" spans="1:8" x14ac:dyDescent="0.25">
      <c r="A1463" s="3" t="s">
        <v>115</v>
      </c>
      <c r="B1463" s="2">
        <v>38555.606944444444</v>
      </c>
      <c r="C1463" s="3" t="s">
        <v>15</v>
      </c>
      <c r="D1463" s="3" t="s">
        <v>15</v>
      </c>
      <c r="E1463" s="3">
        <v>0</v>
      </c>
      <c r="F1463" s="3" t="s">
        <v>116</v>
      </c>
      <c r="G1463">
        <f>IF(COUNTIFS((WeatherIncidents!$B$3:'WeatherIncidents'!$B$26),"&lt;="&amp;B1463,WeatherIncidents!$C$3:'WeatherIncidents'!$C$26,"&gt;="&amp;B1463)&gt;0,1,0)</f>
        <v>0</v>
      </c>
      <c r="H1463">
        <f t="shared" si="23"/>
        <v>0</v>
      </c>
    </row>
    <row r="1464" spans="1:8" x14ac:dyDescent="0.25">
      <c r="A1464" s="3" t="s">
        <v>115</v>
      </c>
      <c r="B1464" s="2">
        <v>38996.25277777778</v>
      </c>
      <c r="C1464" s="3" t="s">
        <v>15</v>
      </c>
      <c r="D1464" s="3" t="s">
        <v>15</v>
      </c>
      <c r="E1464" s="3">
        <v>0</v>
      </c>
      <c r="F1464" s="3" t="s">
        <v>116</v>
      </c>
      <c r="G1464">
        <f>IF(COUNTIFS((WeatherIncidents!$B$3:'WeatherIncidents'!$B$26),"&lt;="&amp;B1464,WeatherIncidents!$C$3:'WeatherIncidents'!$C$26,"&gt;="&amp;B1464)&gt;0,1,0)</f>
        <v>0</v>
      </c>
      <c r="H1464">
        <f t="shared" si="23"/>
        <v>0</v>
      </c>
    </row>
    <row r="1465" spans="1:8" x14ac:dyDescent="0.25">
      <c r="A1465" s="3" t="s">
        <v>115</v>
      </c>
      <c r="B1465" s="2">
        <v>39093.868055555555</v>
      </c>
      <c r="C1465" s="3" t="s">
        <v>33</v>
      </c>
      <c r="D1465" s="3" t="s">
        <v>37</v>
      </c>
      <c r="E1465" s="3">
        <v>0</v>
      </c>
      <c r="F1465" s="3" t="s">
        <v>116</v>
      </c>
      <c r="G1465">
        <f>IF(COUNTIFS((WeatherIncidents!$B$3:'WeatherIncidents'!$B$26),"&lt;="&amp;B1465,WeatherIncidents!$C$3:'WeatherIncidents'!$C$26,"&gt;="&amp;B1465)&gt;0,1,0)</f>
        <v>0</v>
      </c>
      <c r="H1465">
        <f t="shared" si="23"/>
        <v>0</v>
      </c>
    </row>
    <row r="1466" spans="1:8" x14ac:dyDescent="0.25">
      <c r="A1466" s="3" t="s">
        <v>115</v>
      </c>
      <c r="B1466" s="2">
        <v>39094.375</v>
      </c>
      <c r="C1466" s="3" t="s">
        <v>33</v>
      </c>
      <c r="D1466" s="3" t="s">
        <v>37</v>
      </c>
      <c r="E1466" s="3">
        <v>0</v>
      </c>
      <c r="F1466" s="3" t="s">
        <v>116</v>
      </c>
      <c r="G1466">
        <f>IF(COUNTIFS((WeatherIncidents!$B$3:'WeatherIncidents'!$B$26),"&lt;="&amp;B1466,WeatherIncidents!$C$3:'WeatherIncidents'!$C$26,"&gt;="&amp;B1466)&gt;0,1,0)</f>
        <v>0</v>
      </c>
      <c r="H1466">
        <f t="shared" si="23"/>
        <v>0</v>
      </c>
    </row>
    <row r="1467" spans="1:8" x14ac:dyDescent="0.25">
      <c r="A1467" s="3" t="s">
        <v>115</v>
      </c>
      <c r="B1467" s="2">
        <v>39143.831250000003</v>
      </c>
      <c r="C1467" s="3" t="s">
        <v>15</v>
      </c>
      <c r="D1467" s="3" t="s">
        <v>15</v>
      </c>
      <c r="E1467" s="3">
        <v>0</v>
      </c>
      <c r="F1467" s="3" t="s">
        <v>116</v>
      </c>
      <c r="G1467">
        <f>IF(COUNTIFS((WeatherIncidents!$B$3:'WeatherIncidents'!$B$26),"&lt;="&amp;B1467,WeatherIncidents!$C$3:'WeatherIncidents'!$C$26,"&gt;="&amp;B1467)&gt;0,1,0)</f>
        <v>1</v>
      </c>
      <c r="H1467">
        <f t="shared" si="23"/>
        <v>0</v>
      </c>
    </row>
    <row r="1468" spans="1:8" x14ac:dyDescent="0.25">
      <c r="A1468" s="3" t="s">
        <v>115</v>
      </c>
      <c r="B1468" s="2">
        <v>39249.616666666669</v>
      </c>
      <c r="C1468" s="3" t="s">
        <v>15</v>
      </c>
      <c r="D1468" s="3" t="s">
        <v>15</v>
      </c>
      <c r="E1468" s="3">
        <v>0</v>
      </c>
      <c r="F1468" s="3" t="s">
        <v>116</v>
      </c>
      <c r="G1468">
        <f>IF(COUNTIFS((WeatherIncidents!$B$3:'WeatherIncidents'!$B$26),"&lt;="&amp;B1468,WeatherIncidents!$C$3:'WeatherIncidents'!$C$26,"&gt;="&amp;B1468)&gt;0,1,0)</f>
        <v>0</v>
      </c>
      <c r="H1468">
        <f t="shared" si="23"/>
        <v>0</v>
      </c>
    </row>
    <row r="1469" spans="1:8" x14ac:dyDescent="0.25">
      <c r="A1469" s="3" t="s">
        <v>115</v>
      </c>
      <c r="B1469" s="2">
        <v>39588.466666666667</v>
      </c>
      <c r="C1469" s="3" t="s">
        <v>33</v>
      </c>
      <c r="D1469" s="3" t="s">
        <v>135</v>
      </c>
      <c r="E1469" s="3">
        <v>0</v>
      </c>
      <c r="F1469" s="3" t="s">
        <v>116</v>
      </c>
      <c r="G1469">
        <f>IF(COUNTIFS((WeatherIncidents!$B$3:'WeatherIncidents'!$B$26),"&lt;="&amp;B1469,WeatherIncidents!$C$3:'WeatherIncidents'!$C$26,"&gt;="&amp;B1469)&gt;0,1,0)</f>
        <v>0</v>
      </c>
      <c r="H1469">
        <f t="shared" si="23"/>
        <v>0</v>
      </c>
    </row>
    <row r="1470" spans="1:8" x14ac:dyDescent="0.25">
      <c r="A1470" s="3" t="s">
        <v>115</v>
      </c>
      <c r="B1470" s="2">
        <v>39588.576388888891</v>
      </c>
      <c r="C1470" s="3" t="s">
        <v>7</v>
      </c>
      <c r="D1470" s="3" t="s">
        <v>19</v>
      </c>
      <c r="E1470" s="3">
        <v>0</v>
      </c>
      <c r="F1470" s="3" t="s">
        <v>116</v>
      </c>
      <c r="G1470">
        <f>IF(COUNTIFS((WeatherIncidents!$B$3:'WeatherIncidents'!$B$26),"&lt;="&amp;B1470,WeatherIncidents!$C$3:'WeatherIncidents'!$C$26,"&gt;="&amp;B1470)&gt;0,1,0)</f>
        <v>0</v>
      </c>
      <c r="H1470">
        <f t="shared" si="23"/>
        <v>0</v>
      </c>
    </row>
    <row r="1471" spans="1:8" x14ac:dyDescent="0.25">
      <c r="A1471" s="3" t="s">
        <v>115</v>
      </c>
      <c r="B1471" s="2">
        <v>39795.736111111109</v>
      </c>
      <c r="C1471" s="3" t="s">
        <v>33</v>
      </c>
      <c r="D1471" s="3" t="s">
        <v>37</v>
      </c>
      <c r="E1471" s="3">
        <v>0</v>
      </c>
      <c r="F1471" s="3" t="s">
        <v>116</v>
      </c>
      <c r="G1471">
        <f>IF(COUNTIFS((WeatherIncidents!$B$3:'WeatherIncidents'!$B$26),"&lt;="&amp;B1471,WeatherIncidents!$C$3:'WeatherIncidents'!$C$26,"&gt;="&amp;B1471)&gt;0,1,0)</f>
        <v>0</v>
      </c>
      <c r="H1471">
        <f t="shared" si="23"/>
        <v>0</v>
      </c>
    </row>
    <row r="1472" spans="1:8" x14ac:dyDescent="0.25">
      <c r="A1472" s="3" t="s">
        <v>115</v>
      </c>
      <c r="B1472" s="2">
        <v>39962.829861111109</v>
      </c>
      <c r="C1472" s="3" t="s">
        <v>15</v>
      </c>
      <c r="D1472" s="3" t="s">
        <v>15</v>
      </c>
      <c r="E1472" s="3">
        <v>0</v>
      </c>
      <c r="F1472" s="3" t="s">
        <v>116</v>
      </c>
      <c r="G1472">
        <f>IF(COUNTIFS((WeatherIncidents!$B$3:'WeatherIncidents'!$B$26),"&lt;="&amp;B1472,WeatherIncidents!$C$3:'WeatherIncidents'!$C$26,"&gt;="&amp;B1472)&gt;0,1,0)</f>
        <v>0</v>
      </c>
      <c r="H1472">
        <f t="shared" si="23"/>
        <v>0</v>
      </c>
    </row>
    <row r="1473" spans="1:8" x14ac:dyDescent="0.25">
      <c r="A1473" s="3" t="s">
        <v>115</v>
      </c>
      <c r="B1473" s="2">
        <v>39993.594444444447</v>
      </c>
      <c r="C1473" s="3" t="s">
        <v>15</v>
      </c>
      <c r="D1473" s="3" t="s">
        <v>15</v>
      </c>
      <c r="E1473" s="3">
        <v>0</v>
      </c>
      <c r="F1473" s="3" t="s">
        <v>116</v>
      </c>
      <c r="G1473">
        <f>IF(COUNTIFS((WeatherIncidents!$B$3:'WeatherIncidents'!$B$26),"&lt;="&amp;B1473,WeatherIncidents!$C$3:'WeatherIncidents'!$C$26,"&gt;="&amp;B1473)&gt;0,1,0)</f>
        <v>0</v>
      </c>
      <c r="H1473">
        <f t="shared" si="23"/>
        <v>0</v>
      </c>
    </row>
    <row r="1474" spans="1:8" x14ac:dyDescent="0.25">
      <c r="A1474" s="3" t="s">
        <v>115</v>
      </c>
      <c r="B1474" s="2">
        <v>40051.659722222219</v>
      </c>
      <c r="C1474" s="3" t="s">
        <v>7</v>
      </c>
      <c r="D1474" s="3" t="s">
        <v>8</v>
      </c>
      <c r="E1474" s="3">
        <v>0</v>
      </c>
      <c r="F1474" s="3" t="s">
        <v>116</v>
      </c>
      <c r="G1474">
        <f>IF(COUNTIFS((WeatherIncidents!$B$3:'WeatherIncidents'!$B$26),"&lt;="&amp;B1474,WeatherIncidents!$C$3:'WeatherIncidents'!$C$26,"&gt;="&amp;B1474)&gt;0,1,0)</f>
        <v>0</v>
      </c>
      <c r="H1474">
        <f t="shared" si="23"/>
        <v>0</v>
      </c>
    </row>
    <row r="1475" spans="1:8" x14ac:dyDescent="0.25">
      <c r="A1475" s="3" t="s">
        <v>115</v>
      </c>
      <c r="B1475" s="2">
        <v>40154.844444444447</v>
      </c>
      <c r="C1475" s="3" t="s">
        <v>33</v>
      </c>
      <c r="D1475" s="3" t="s">
        <v>135</v>
      </c>
      <c r="E1475" s="3">
        <v>0</v>
      </c>
      <c r="F1475" s="3" t="s">
        <v>116</v>
      </c>
      <c r="G1475">
        <f>IF(COUNTIFS((WeatherIncidents!$B$3:'WeatherIncidents'!$B$26),"&lt;="&amp;B1475,WeatherIncidents!$C$3:'WeatherIncidents'!$C$26,"&gt;="&amp;B1475)&gt;0,1,0)</f>
        <v>0</v>
      </c>
      <c r="H1475">
        <f t="shared" ref="H1475:H1538" si="24">IF(ABS(B1475-B1474)&lt;0.015,1,0)</f>
        <v>0</v>
      </c>
    </row>
    <row r="1476" spans="1:8" x14ac:dyDescent="0.25">
      <c r="A1476" s="3" t="s">
        <v>115</v>
      </c>
      <c r="B1476" s="2">
        <v>40174.138194444444</v>
      </c>
      <c r="C1476" s="3" t="s">
        <v>7</v>
      </c>
      <c r="D1476" s="3" t="s">
        <v>16</v>
      </c>
      <c r="E1476" s="3">
        <v>0</v>
      </c>
      <c r="F1476" s="3" t="s">
        <v>116</v>
      </c>
      <c r="G1476">
        <f>IF(COUNTIFS((WeatherIncidents!$B$3:'WeatherIncidents'!$B$26),"&lt;="&amp;B1476,WeatherIncidents!$C$3:'WeatherIncidents'!$C$26,"&gt;="&amp;B1476)&gt;0,1,0)</f>
        <v>0</v>
      </c>
      <c r="H1476">
        <f t="shared" si="24"/>
        <v>0</v>
      </c>
    </row>
    <row r="1477" spans="1:8" x14ac:dyDescent="0.25">
      <c r="A1477" s="3" t="s">
        <v>115</v>
      </c>
      <c r="B1477" s="2">
        <v>40257.049305555556</v>
      </c>
      <c r="C1477" s="3" t="s">
        <v>7</v>
      </c>
      <c r="D1477" s="3" t="s">
        <v>16</v>
      </c>
      <c r="E1477" s="3">
        <v>0</v>
      </c>
      <c r="F1477" s="3" t="s">
        <v>116</v>
      </c>
      <c r="G1477">
        <f>IF(COUNTIFS((WeatherIncidents!$B$3:'WeatherIncidents'!$B$26),"&lt;="&amp;B1477,WeatherIncidents!$C$3:'WeatherIncidents'!$C$26,"&gt;="&amp;B1477)&gt;0,1,0)</f>
        <v>0</v>
      </c>
      <c r="H1477">
        <f t="shared" si="24"/>
        <v>0</v>
      </c>
    </row>
    <row r="1478" spans="1:8" x14ac:dyDescent="0.25">
      <c r="A1478" s="3" t="s">
        <v>115</v>
      </c>
      <c r="B1478" s="2">
        <v>40347.486111111109</v>
      </c>
      <c r="C1478" s="3" t="s">
        <v>15</v>
      </c>
      <c r="D1478" s="3" t="s">
        <v>15</v>
      </c>
      <c r="E1478" s="3">
        <v>0</v>
      </c>
      <c r="F1478" s="3" t="s">
        <v>116</v>
      </c>
      <c r="G1478">
        <f>IF(COUNTIFS((WeatherIncidents!$B$3:'WeatherIncidents'!$B$26),"&lt;="&amp;B1478,WeatherIncidents!$C$3:'WeatherIncidents'!$C$26,"&gt;="&amp;B1478)&gt;0,1,0)</f>
        <v>0</v>
      </c>
      <c r="H1478">
        <f t="shared" si="24"/>
        <v>0</v>
      </c>
    </row>
    <row r="1479" spans="1:8" x14ac:dyDescent="0.25">
      <c r="A1479" s="3" t="s">
        <v>115</v>
      </c>
      <c r="B1479" s="2">
        <v>40448.393750000003</v>
      </c>
      <c r="C1479" s="3" t="s">
        <v>15</v>
      </c>
      <c r="D1479" s="3" t="s">
        <v>15</v>
      </c>
      <c r="E1479" s="3">
        <v>0</v>
      </c>
      <c r="F1479" s="3" t="s">
        <v>116</v>
      </c>
      <c r="G1479">
        <f>IF(COUNTIFS((WeatherIncidents!$B$3:'WeatherIncidents'!$B$26),"&lt;="&amp;B1479,WeatherIncidents!$C$3:'WeatherIncidents'!$C$26,"&gt;="&amp;B1479)&gt;0,1,0)</f>
        <v>0</v>
      </c>
      <c r="H1479">
        <f t="shared" si="24"/>
        <v>0</v>
      </c>
    </row>
    <row r="1480" spans="1:8" x14ac:dyDescent="0.25">
      <c r="A1480" s="3" t="s">
        <v>115</v>
      </c>
      <c r="B1480" s="2">
        <v>40455.381944444445</v>
      </c>
      <c r="C1480" s="3" t="s">
        <v>33</v>
      </c>
      <c r="D1480" s="3" t="s">
        <v>135</v>
      </c>
      <c r="E1480" s="3">
        <v>0</v>
      </c>
      <c r="F1480" s="3" t="s">
        <v>116</v>
      </c>
      <c r="G1480">
        <f>IF(COUNTIFS((WeatherIncidents!$B$3:'WeatherIncidents'!$B$26),"&lt;="&amp;B1480,WeatherIncidents!$C$3:'WeatherIncidents'!$C$26,"&gt;="&amp;B1480)&gt;0,1,0)</f>
        <v>0</v>
      </c>
      <c r="H1480">
        <f t="shared" si="24"/>
        <v>0</v>
      </c>
    </row>
    <row r="1481" spans="1:8" x14ac:dyDescent="0.25">
      <c r="A1481" s="3" t="s">
        <v>115</v>
      </c>
      <c r="B1481" s="2">
        <v>40554.743055555555</v>
      </c>
      <c r="C1481" s="3" t="s">
        <v>15</v>
      </c>
      <c r="D1481" s="3" t="s">
        <v>15</v>
      </c>
      <c r="E1481" s="3">
        <v>0</v>
      </c>
      <c r="F1481" s="3" t="s">
        <v>116</v>
      </c>
      <c r="G1481">
        <f>IF(COUNTIFS((WeatherIncidents!$B$3:'WeatherIncidents'!$B$26),"&lt;="&amp;B1481,WeatherIncidents!$C$3:'WeatherIncidents'!$C$26,"&gt;="&amp;B1481)&gt;0,1,0)</f>
        <v>0</v>
      </c>
      <c r="H1481">
        <f t="shared" si="24"/>
        <v>0</v>
      </c>
    </row>
    <row r="1482" spans="1:8" x14ac:dyDescent="0.25">
      <c r="A1482" s="3" t="s">
        <v>115</v>
      </c>
      <c r="B1482" s="2">
        <v>40610.663194444445</v>
      </c>
      <c r="C1482" s="3" t="s">
        <v>33</v>
      </c>
      <c r="D1482" s="3" t="s">
        <v>37</v>
      </c>
      <c r="E1482" s="3">
        <v>0</v>
      </c>
      <c r="F1482" s="3" t="s">
        <v>116</v>
      </c>
      <c r="G1482">
        <f>IF(COUNTIFS((WeatherIncidents!$B$3:'WeatherIncidents'!$B$26),"&lt;="&amp;B1482,WeatherIncidents!$C$3:'WeatherIncidents'!$C$26,"&gt;="&amp;B1482)&gt;0,1,0)</f>
        <v>0</v>
      </c>
      <c r="H1482">
        <f t="shared" si="24"/>
        <v>0</v>
      </c>
    </row>
    <row r="1483" spans="1:8" x14ac:dyDescent="0.25">
      <c r="A1483" s="3" t="s">
        <v>115</v>
      </c>
      <c r="B1483" s="2">
        <v>40828.030555555553</v>
      </c>
      <c r="C1483" s="3" t="s">
        <v>15</v>
      </c>
      <c r="D1483" s="3" t="s">
        <v>15</v>
      </c>
      <c r="E1483" s="3">
        <v>0</v>
      </c>
      <c r="F1483" s="3" t="s">
        <v>116</v>
      </c>
      <c r="G1483">
        <f>IF(COUNTIFS((WeatherIncidents!$B$3:'WeatherIncidents'!$B$26),"&lt;="&amp;B1483,WeatherIncidents!$C$3:'WeatherIncidents'!$C$26,"&gt;="&amp;B1483)&gt;0,1,0)</f>
        <v>0</v>
      </c>
      <c r="H1483">
        <f t="shared" si="24"/>
        <v>0</v>
      </c>
    </row>
    <row r="1484" spans="1:8" x14ac:dyDescent="0.25">
      <c r="A1484" s="3" t="s">
        <v>115</v>
      </c>
      <c r="B1484" s="2">
        <v>40966.920138888891</v>
      </c>
      <c r="C1484" s="3" t="s">
        <v>33</v>
      </c>
      <c r="D1484" s="3" t="s">
        <v>37</v>
      </c>
      <c r="E1484" s="3">
        <v>0</v>
      </c>
      <c r="F1484" s="3" t="s">
        <v>116</v>
      </c>
      <c r="G1484">
        <f>IF(COUNTIFS((WeatherIncidents!$B$3:'WeatherIncidents'!$B$26),"&lt;="&amp;B1484,WeatherIncidents!$C$3:'WeatherIncidents'!$C$26,"&gt;="&amp;B1484)&gt;0,1,0)</f>
        <v>0</v>
      </c>
      <c r="H1484">
        <f t="shared" si="24"/>
        <v>0</v>
      </c>
    </row>
    <row r="1485" spans="1:8" x14ac:dyDescent="0.25">
      <c r="A1485" s="3" t="s">
        <v>115</v>
      </c>
      <c r="B1485" s="2">
        <v>40975.304861111108</v>
      </c>
      <c r="C1485" s="3" t="s">
        <v>7</v>
      </c>
      <c r="D1485" s="3" t="s">
        <v>81</v>
      </c>
      <c r="E1485" s="3">
        <v>0</v>
      </c>
      <c r="F1485" s="3" t="s">
        <v>116</v>
      </c>
      <c r="G1485">
        <f>IF(COUNTIFS((WeatherIncidents!$B$3:'WeatherIncidents'!$B$26),"&lt;="&amp;B1485,WeatherIncidents!$C$3:'WeatherIncidents'!$C$26,"&gt;="&amp;B1485)&gt;0,1,0)</f>
        <v>0</v>
      </c>
      <c r="H1485">
        <f t="shared" si="24"/>
        <v>0</v>
      </c>
    </row>
    <row r="1486" spans="1:8" x14ac:dyDescent="0.25">
      <c r="A1486" s="3" t="s">
        <v>115</v>
      </c>
      <c r="B1486" s="2">
        <v>40986.934027777781</v>
      </c>
      <c r="C1486" s="3" t="s">
        <v>33</v>
      </c>
      <c r="D1486" s="3" t="s">
        <v>135</v>
      </c>
      <c r="E1486" s="3">
        <v>0</v>
      </c>
      <c r="F1486" s="3" t="s">
        <v>116</v>
      </c>
      <c r="G1486">
        <f>IF(COUNTIFS((WeatherIncidents!$B$3:'WeatherIncidents'!$B$26),"&lt;="&amp;B1486,WeatherIncidents!$C$3:'WeatherIncidents'!$C$26,"&gt;="&amp;B1486)&gt;0,1,0)</f>
        <v>0</v>
      </c>
      <c r="H1486">
        <f t="shared" si="24"/>
        <v>0</v>
      </c>
    </row>
    <row r="1487" spans="1:8" x14ac:dyDescent="0.25">
      <c r="A1487" s="3" t="s">
        <v>115</v>
      </c>
      <c r="B1487" s="2">
        <v>40987.595138888886</v>
      </c>
      <c r="C1487" s="3" t="s">
        <v>33</v>
      </c>
      <c r="D1487" s="3" t="s">
        <v>37</v>
      </c>
      <c r="E1487" s="3">
        <v>0</v>
      </c>
      <c r="F1487" s="3" t="s">
        <v>116</v>
      </c>
      <c r="G1487">
        <f>IF(COUNTIFS((WeatherIncidents!$B$3:'WeatherIncidents'!$B$26),"&lt;="&amp;B1487,WeatherIncidents!$C$3:'WeatherIncidents'!$C$26,"&gt;="&amp;B1487)&gt;0,1,0)</f>
        <v>0</v>
      </c>
      <c r="H1487">
        <f t="shared" si="24"/>
        <v>0</v>
      </c>
    </row>
    <row r="1488" spans="1:8" x14ac:dyDescent="0.25">
      <c r="A1488" s="3" t="s">
        <v>115</v>
      </c>
      <c r="B1488" s="2">
        <v>40993.957638888889</v>
      </c>
      <c r="C1488" s="3" t="s">
        <v>7</v>
      </c>
      <c r="D1488" s="3" t="s">
        <v>8</v>
      </c>
      <c r="E1488" s="3">
        <v>0</v>
      </c>
      <c r="F1488" s="3" t="s">
        <v>116</v>
      </c>
      <c r="G1488">
        <f>IF(COUNTIFS((WeatherIncidents!$B$3:'WeatherIncidents'!$B$26),"&lt;="&amp;B1488,WeatherIncidents!$C$3:'WeatherIncidents'!$C$26,"&gt;="&amp;B1488)&gt;0,1,0)</f>
        <v>0</v>
      </c>
      <c r="H1488">
        <f t="shared" si="24"/>
        <v>0</v>
      </c>
    </row>
    <row r="1489" spans="1:8" x14ac:dyDescent="0.25">
      <c r="A1489" s="3" t="s">
        <v>115</v>
      </c>
      <c r="B1489" s="2">
        <v>41107.936805555553</v>
      </c>
      <c r="C1489" s="3" t="s">
        <v>7</v>
      </c>
      <c r="D1489" s="3" t="s">
        <v>16</v>
      </c>
      <c r="E1489" s="3">
        <v>0</v>
      </c>
      <c r="F1489" s="3" t="s">
        <v>116</v>
      </c>
      <c r="G1489">
        <f>IF(COUNTIFS((WeatherIncidents!$B$3:'WeatherIncidents'!$B$26),"&lt;="&amp;B1489,WeatherIncidents!$C$3:'WeatherIncidents'!$C$26,"&gt;="&amp;B1489)&gt;0,1,0)</f>
        <v>0</v>
      </c>
      <c r="H1489">
        <f t="shared" si="24"/>
        <v>0</v>
      </c>
    </row>
    <row r="1490" spans="1:8" x14ac:dyDescent="0.25">
      <c r="A1490" s="3" t="s">
        <v>115</v>
      </c>
      <c r="B1490" s="2">
        <v>41134.775694444441</v>
      </c>
      <c r="C1490" s="3" t="s">
        <v>7</v>
      </c>
      <c r="D1490" s="3" t="s">
        <v>19</v>
      </c>
      <c r="E1490" s="3">
        <v>0</v>
      </c>
      <c r="F1490" s="3" t="s">
        <v>116</v>
      </c>
      <c r="G1490">
        <f>IF(COUNTIFS((WeatherIncidents!$B$3:'WeatherIncidents'!$B$26),"&lt;="&amp;B1490,WeatherIncidents!$C$3:'WeatherIncidents'!$C$26,"&gt;="&amp;B1490)&gt;0,1,0)</f>
        <v>0</v>
      </c>
      <c r="H1490">
        <f t="shared" si="24"/>
        <v>0</v>
      </c>
    </row>
    <row r="1491" spans="1:8" x14ac:dyDescent="0.25">
      <c r="A1491" s="3" t="s">
        <v>115</v>
      </c>
      <c r="B1491" s="2">
        <v>41221.101388888892</v>
      </c>
      <c r="C1491" s="3" t="s">
        <v>7</v>
      </c>
      <c r="D1491" s="3" t="s">
        <v>8</v>
      </c>
      <c r="E1491" s="3">
        <v>0</v>
      </c>
      <c r="F1491" s="3" t="s">
        <v>116</v>
      </c>
      <c r="G1491">
        <f>IF(COUNTIFS((WeatherIncidents!$B$3:'WeatherIncidents'!$B$26),"&lt;="&amp;B1491,WeatherIncidents!$C$3:'WeatherIncidents'!$C$26,"&gt;="&amp;B1491)&gt;0,1,0)</f>
        <v>0</v>
      </c>
      <c r="H1491">
        <f t="shared" si="24"/>
        <v>0</v>
      </c>
    </row>
    <row r="1492" spans="1:8" x14ac:dyDescent="0.25">
      <c r="A1492" s="3" t="s">
        <v>115</v>
      </c>
      <c r="B1492" s="2">
        <v>41226.443055555559</v>
      </c>
      <c r="C1492" s="3" t="s">
        <v>15</v>
      </c>
      <c r="D1492" s="3" t="s">
        <v>15</v>
      </c>
      <c r="E1492" s="3">
        <v>0</v>
      </c>
      <c r="F1492" s="3" t="s">
        <v>116</v>
      </c>
      <c r="G1492">
        <f>IF(COUNTIFS((WeatherIncidents!$B$3:'WeatherIncidents'!$B$26),"&lt;="&amp;B1492,WeatherIncidents!$C$3:'WeatherIncidents'!$C$26,"&gt;="&amp;B1492)&gt;0,1,0)</f>
        <v>0</v>
      </c>
      <c r="H1492">
        <f t="shared" si="24"/>
        <v>0</v>
      </c>
    </row>
    <row r="1493" spans="1:8" x14ac:dyDescent="0.25">
      <c r="A1493" s="3" t="s">
        <v>115</v>
      </c>
      <c r="B1493" s="2">
        <v>41361.584722222222</v>
      </c>
      <c r="C1493" s="3" t="s">
        <v>10</v>
      </c>
      <c r="D1493" s="3" t="s">
        <v>118</v>
      </c>
      <c r="E1493" s="3">
        <v>0</v>
      </c>
      <c r="F1493" s="3" t="s">
        <v>116</v>
      </c>
      <c r="G1493">
        <f>IF(COUNTIFS((WeatherIncidents!$B$3:'WeatherIncidents'!$B$26),"&lt;="&amp;B1493,WeatherIncidents!$C$3:'WeatherIncidents'!$C$26,"&gt;="&amp;B1493)&gt;0,1,0)</f>
        <v>0</v>
      </c>
      <c r="H1493">
        <f t="shared" si="24"/>
        <v>0</v>
      </c>
    </row>
    <row r="1494" spans="1:8" x14ac:dyDescent="0.25">
      <c r="A1494" s="3" t="s">
        <v>115</v>
      </c>
      <c r="B1494" s="2">
        <v>41428.709722222222</v>
      </c>
      <c r="C1494" s="3" t="s">
        <v>15</v>
      </c>
      <c r="D1494" s="3" t="s">
        <v>15</v>
      </c>
      <c r="E1494" s="3">
        <v>0</v>
      </c>
      <c r="F1494" s="3" t="s">
        <v>116</v>
      </c>
      <c r="G1494">
        <f>IF(COUNTIFS((WeatherIncidents!$B$3:'WeatherIncidents'!$B$26),"&lt;="&amp;B1494,WeatherIncidents!$C$3:'WeatherIncidents'!$C$26,"&gt;="&amp;B1494)&gt;0,1,0)</f>
        <v>0</v>
      </c>
      <c r="H1494">
        <f t="shared" si="24"/>
        <v>0</v>
      </c>
    </row>
    <row r="1495" spans="1:8" x14ac:dyDescent="0.25">
      <c r="A1495" s="3" t="s">
        <v>115</v>
      </c>
      <c r="B1495" s="2">
        <v>41475.744444444441</v>
      </c>
      <c r="C1495" s="3" t="s">
        <v>15</v>
      </c>
      <c r="D1495" s="3" t="s">
        <v>15</v>
      </c>
      <c r="E1495" s="3">
        <v>0</v>
      </c>
      <c r="F1495" s="3" t="s">
        <v>116</v>
      </c>
      <c r="G1495">
        <f>IF(COUNTIFS((WeatherIncidents!$B$3:'WeatherIncidents'!$B$26),"&lt;="&amp;B1495,WeatherIncidents!$C$3:'WeatherIncidents'!$C$26,"&gt;="&amp;B1495)&gt;0,1,0)</f>
        <v>0</v>
      </c>
      <c r="H1495">
        <f t="shared" si="24"/>
        <v>0</v>
      </c>
    </row>
    <row r="1496" spans="1:8" x14ac:dyDescent="0.25">
      <c r="A1496" s="3" t="s">
        <v>115</v>
      </c>
      <c r="B1496" s="2">
        <v>41530.182638888888</v>
      </c>
      <c r="C1496" s="3" t="s">
        <v>7</v>
      </c>
      <c r="D1496" s="3" t="s">
        <v>61</v>
      </c>
      <c r="E1496" s="3">
        <v>0</v>
      </c>
      <c r="F1496" s="3" t="s">
        <v>116</v>
      </c>
      <c r="G1496">
        <f>IF(COUNTIFS((WeatherIncidents!$B$3:'WeatherIncidents'!$B$26),"&lt;="&amp;B1496,WeatherIncidents!$C$3:'WeatherIncidents'!$C$26,"&gt;="&amp;B1496)&gt;0,1,0)</f>
        <v>0</v>
      </c>
      <c r="H1496">
        <f t="shared" si="24"/>
        <v>0</v>
      </c>
    </row>
    <row r="1497" spans="1:8" x14ac:dyDescent="0.25">
      <c r="A1497" s="3" t="s">
        <v>115</v>
      </c>
      <c r="B1497" s="2">
        <v>41704.668749999997</v>
      </c>
      <c r="C1497" s="3" t="s">
        <v>15</v>
      </c>
      <c r="D1497" s="3" t="s">
        <v>15</v>
      </c>
      <c r="E1497" s="3">
        <v>0</v>
      </c>
      <c r="F1497" s="3" t="s">
        <v>116</v>
      </c>
      <c r="G1497">
        <f>IF(COUNTIFS((WeatherIncidents!$B$3:'WeatherIncidents'!$B$26),"&lt;="&amp;B1497,WeatherIncidents!$C$3:'WeatherIncidents'!$C$26,"&gt;="&amp;B1497)&gt;0,1,0)</f>
        <v>0</v>
      </c>
      <c r="H1497">
        <f t="shared" si="24"/>
        <v>0</v>
      </c>
    </row>
    <row r="1498" spans="1:8" x14ac:dyDescent="0.25">
      <c r="A1498" s="3" t="s">
        <v>115</v>
      </c>
      <c r="B1498" s="2">
        <v>41708.300000000003</v>
      </c>
      <c r="C1498" s="3" t="s">
        <v>15</v>
      </c>
      <c r="D1498" s="3" t="s">
        <v>15</v>
      </c>
      <c r="E1498" s="3">
        <v>0</v>
      </c>
      <c r="F1498" s="3" t="s">
        <v>116</v>
      </c>
      <c r="G1498">
        <f>IF(COUNTIFS((WeatherIncidents!$B$3:'WeatherIncidents'!$B$26),"&lt;="&amp;B1498,WeatherIncidents!$C$3:'WeatherIncidents'!$C$26,"&gt;="&amp;B1498)&gt;0,1,0)</f>
        <v>0</v>
      </c>
      <c r="H1498">
        <f t="shared" si="24"/>
        <v>0</v>
      </c>
    </row>
    <row r="1499" spans="1:8" x14ac:dyDescent="0.25">
      <c r="A1499" s="3" t="s">
        <v>115</v>
      </c>
      <c r="B1499" s="2">
        <v>41738.45208333333</v>
      </c>
      <c r="C1499" s="3" t="s">
        <v>15</v>
      </c>
      <c r="D1499" s="3" t="s">
        <v>15</v>
      </c>
      <c r="E1499" s="3">
        <v>0</v>
      </c>
      <c r="F1499" s="3" t="s">
        <v>116</v>
      </c>
      <c r="G1499">
        <f>IF(COUNTIFS((WeatherIncidents!$B$3:'WeatherIncidents'!$B$26),"&lt;="&amp;B1499,WeatherIncidents!$C$3:'WeatherIncidents'!$C$26,"&gt;="&amp;B1499)&gt;0,1,0)</f>
        <v>0</v>
      </c>
      <c r="H1499">
        <f t="shared" si="24"/>
        <v>0</v>
      </c>
    </row>
    <row r="1500" spans="1:8" x14ac:dyDescent="0.25">
      <c r="A1500" s="3" t="s">
        <v>115</v>
      </c>
      <c r="B1500" s="2">
        <v>41748.68472222222</v>
      </c>
      <c r="C1500" s="3" t="s">
        <v>15</v>
      </c>
      <c r="D1500" s="3" t="s">
        <v>15</v>
      </c>
      <c r="E1500" s="3">
        <v>0</v>
      </c>
      <c r="F1500" s="3" t="s">
        <v>116</v>
      </c>
      <c r="G1500">
        <f>IF(COUNTIFS((WeatherIncidents!$B$3:'WeatherIncidents'!$B$26),"&lt;="&amp;B1500,WeatherIncidents!$C$3:'WeatherIncidents'!$C$26,"&gt;="&amp;B1500)&gt;0,1,0)</f>
        <v>0</v>
      </c>
      <c r="H1500">
        <f t="shared" si="24"/>
        <v>0</v>
      </c>
    </row>
    <row r="1501" spans="1:8" x14ac:dyDescent="0.25">
      <c r="A1501" s="3" t="s">
        <v>117</v>
      </c>
      <c r="B1501" s="2">
        <v>38388.703472222223</v>
      </c>
      <c r="C1501" s="3" t="s">
        <v>15</v>
      </c>
      <c r="D1501" s="3" t="s">
        <v>15</v>
      </c>
      <c r="E1501" s="3">
        <v>0</v>
      </c>
      <c r="F1501" s="3" t="s">
        <v>116</v>
      </c>
      <c r="G1501">
        <f>IF(COUNTIFS((WeatherIncidents!$B$3:'WeatherIncidents'!$B$26),"&lt;="&amp;B1501,WeatherIncidents!$C$3:'WeatherIncidents'!$C$26,"&gt;="&amp;B1501)&gt;0,1,0)</f>
        <v>0</v>
      </c>
      <c r="H1501">
        <f t="shared" si="24"/>
        <v>0</v>
      </c>
    </row>
    <row r="1502" spans="1:8" x14ac:dyDescent="0.25">
      <c r="A1502" s="3" t="s">
        <v>117</v>
      </c>
      <c r="B1502" s="2">
        <v>38434.479861111111</v>
      </c>
      <c r="C1502" s="3" t="s">
        <v>7</v>
      </c>
      <c r="D1502" s="3" t="s">
        <v>16</v>
      </c>
      <c r="E1502" s="3">
        <v>0</v>
      </c>
      <c r="F1502" s="3" t="s">
        <v>116</v>
      </c>
      <c r="G1502">
        <f>IF(COUNTIFS((WeatherIncidents!$B$3:'WeatherIncidents'!$B$26),"&lt;="&amp;B1502,WeatherIncidents!$C$3:'WeatherIncidents'!$C$26,"&gt;="&amp;B1502)&gt;0,1,0)</f>
        <v>0</v>
      </c>
      <c r="H1502">
        <f t="shared" si="24"/>
        <v>0</v>
      </c>
    </row>
    <row r="1503" spans="1:8" x14ac:dyDescent="0.25">
      <c r="A1503" s="3" t="s">
        <v>117</v>
      </c>
      <c r="B1503" s="2">
        <v>38469.576388888891</v>
      </c>
      <c r="C1503" s="3" t="s">
        <v>15</v>
      </c>
      <c r="D1503" s="3" t="s">
        <v>15</v>
      </c>
      <c r="E1503" s="3">
        <v>0</v>
      </c>
      <c r="F1503" s="3" t="s">
        <v>116</v>
      </c>
      <c r="G1503">
        <f>IF(COUNTIFS((WeatherIncidents!$B$3:'WeatherIncidents'!$B$26),"&lt;="&amp;B1503,WeatherIncidents!$C$3:'WeatherIncidents'!$C$26,"&gt;="&amp;B1503)&gt;0,1,0)</f>
        <v>0</v>
      </c>
      <c r="H1503">
        <f t="shared" si="24"/>
        <v>0</v>
      </c>
    </row>
    <row r="1504" spans="1:8" x14ac:dyDescent="0.25">
      <c r="A1504" s="3" t="s">
        <v>117</v>
      </c>
      <c r="B1504" s="2">
        <v>38557.724305555559</v>
      </c>
      <c r="C1504" s="3" t="s">
        <v>15</v>
      </c>
      <c r="D1504" s="3" t="s">
        <v>15</v>
      </c>
      <c r="E1504" s="3">
        <v>0</v>
      </c>
      <c r="F1504" s="3" t="s">
        <v>116</v>
      </c>
      <c r="G1504">
        <f>IF(COUNTIFS((WeatherIncidents!$B$3:'WeatherIncidents'!$B$26),"&lt;="&amp;B1504,WeatherIncidents!$C$3:'WeatherIncidents'!$C$26,"&gt;="&amp;B1504)&gt;0,1,0)</f>
        <v>0</v>
      </c>
      <c r="H1504">
        <f t="shared" si="24"/>
        <v>0</v>
      </c>
    </row>
    <row r="1505" spans="1:8" x14ac:dyDescent="0.25">
      <c r="A1505" s="3" t="s">
        <v>117</v>
      </c>
      <c r="B1505" s="2">
        <v>38626.326388888891</v>
      </c>
      <c r="C1505" s="3" t="s">
        <v>15</v>
      </c>
      <c r="D1505" s="3" t="s">
        <v>15</v>
      </c>
      <c r="E1505" s="3">
        <v>0</v>
      </c>
      <c r="F1505" s="3" t="s">
        <v>116</v>
      </c>
      <c r="G1505">
        <f>IF(COUNTIFS((WeatherIncidents!$B$3:'WeatherIncidents'!$B$26),"&lt;="&amp;B1505,WeatherIncidents!$C$3:'WeatherIncidents'!$C$26,"&gt;="&amp;B1505)&gt;0,1,0)</f>
        <v>0</v>
      </c>
      <c r="H1505">
        <f t="shared" si="24"/>
        <v>0</v>
      </c>
    </row>
    <row r="1506" spans="1:8" x14ac:dyDescent="0.25">
      <c r="A1506" s="3" t="s">
        <v>117</v>
      </c>
      <c r="B1506" s="2">
        <v>38684.414583333331</v>
      </c>
      <c r="C1506" s="3" t="s">
        <v>15</v>
      </c>
      <c r="D1506" s="3" t="s">
        <v>15</v>
      </c>
      <c r="E1506" s="3">
        <v>0</v>
      </c>
      <c r="F1506" s="3" t="s">
        <v>116</v>
      </c>
      <c r="G1506">
        <f>IF(COUNTIFS((WeatherIncidents!$B$3:'WeatherIncidents'!$B$26),"&lt;="&amp;B1506,WeatherIncidents!$C$3:'WeatherIncidents'!$C$26,"&gt;="&amp;B1506)&gt;0,1,0)</f>
        <v>0</v>
      </c>
      <c r="H1506">
        <f t="shared" si="24"/>
        <v>0</v>
      </c>
    </row>
    <row r="1507" spans="1:8" x14ac:dyDescent="0.25">
      <c r="A1507" s="3" t="s">
        <v>117</v>
      </c>
      <c r="B1507" s="2">
        <v>38697.302083333336</v>
      </c>
      <c r="C1507" s="3" t="s">
        <v>7</v>
      </c>
      <c r="D1507" s="3" t="s">
        <v>16</v>
      </c>
      <c r="E1507" s="3">
        <v>0</v>
      </c>
      <c r="F1507" s="3" t="s">
        <v>116</v>
      </c>
      <c r="G1507">
        <f>IF(COUNTIFS((WeatherIncidents!$B$3:'WeatherIncidents'!$B$26),"&lt;="&amp;B1507,WeatherIncidents!$C$3:'WeatherIncidents'!$C$26,"&gt;="&amp;B1507)&gt;0,1,0)</f>
        <v>0</v>
      </c>
      <c r="H1507">
        <f t="shared" si="24"/>
        <v>0</v>
      </c>
    </row>
    <row r="1508" spans="1:8" x14ac:dyDescent="0.25">
      <c r="A1508" s="3" t="s">
        <v>117</v>
      </c>
      <c r="B1508" s="2">
        <v>38740.390972222223</v>
      </c>
      <c r="C1508" s="3" t="s">
        <v>7</v>
      </c>
      <c r="D1508" s="3" t="s">
        <v>16</v>
      </c>
      <c r="E1508" s="3">
        <v>0</v>
      </c>
      <c r="F1508" s="3" t="s">
        <v>116</v>
      </c>
      <c r="G1508">
        <f>IF(COUNTIFS((WeatherIncidents!$B$3:'WeatherIncidents'!$B$26),"&lt;="&amp;B1508,WeatherIncidents!$C$3:'WeatherIncidents'!$C$26,"&gt;="&amp;B1508)&gt;0,1,0)</f>
        <v>1</v>
      </c>
      <c r="H1508">
        <f t="shared" si="24"/>
        <v>0</v>
      </c>
    </row>
    <row r="1509" spans="1:8" x14ac:dyDescent="0.25">
      <c r="A1509" s="3" t="s">
        <v>117</v>
      </c>
      <c r="B1509" s="2">
        <v>38787.385416666664</v>
      </c>
      <c r="C1509" s="3" t="s">
        <v>33</v>
      </c>
      <c r="D1509" s="3" t="s">
        <v>37</v>
      </c>
      <c r="E1509" s="3">
        <v>0</v>
      </c>
      <c r="F1509" s="3" t="s">
        <v>116</v>
      </c>
      <c r="G1509">
        <f>IF(COUNTIFS((WeatherIncidents!$B$3:'WeatherIncidents'!$B$26),"&lt;="&amp;B1509,WeatherIncidents!$C$3:'WeatherIncidents'!$C$26,"&gt;="&amp;B1509)&gt;0,1,0)</f>
        <v>0</v>
      </c>
      <c r="H1509">
        <f t="shared" si="24"/>
        <v>0</v>
      </c>
    </row>
    <row r="1510" spans="1:8" x14ac:dyDescent="0.25">
      <c r="A1510" s="3" t="s">
        <v>117</v>
      </c>
      <c r="B1510" s="2">
        <v>38905.669444444444</v>
      </c>
      <c r="C1510" s="3" t="s">
        <v>15</v>
      </c>
      <c r="D1510" s="3" t="s">
        <v>15</v>
      </c>
      <c r="E1510" s="3">
        <v>1</v>
      </c>
      <c r="F1510" s="3" t="s">
        <v>116</v>
      </c>
      <c r="G1510">
        <f>IF(COUNTIFS((WeatherIncidents!$B$3:'WeatherIncidents'!$B$26),"&lt;="&amp;B1510,WeatherIncidents!$C$3:'WeatherIncidents'!$C$26,"&gt;="&amp;B1510)&gt;0,1,0)</f>
        <v>0</v>
      </c>
      <c r="H1510">
        <f t="shared" si="24"/>
        <v>0</v>
      </c>
    </row>
    <row r="1511" spans="1:8" x14ac:dyDescent="0.25">
      <c r="A1511" s="3" t="s">
        <v>117</v>
      </c>
      <c r="B1511" s="2">
        <v>39078.661805555559</v>
      </c>
      <c r="C1511" s="3" t="s">
        <v>33</v>
      </c>
      <c r="D1511" s="3" t="s">
        <v>135</v>
      </c>
      <c r="E1511" s="3">
        <v>0</v>
      </c>
      <c r="F1511" s="3" t="s">
        <v>116</v>
      </c>
      <c r="G1511">
        <f>IF(COUNTIFS((WeatherIncidents!$B$3:'WeatherIncidents'!$B$26),"&lt;="&amp;B1511,WeatherIncidents!$C$3:'WeatherIncidents'!$C$26,"&gt;="&amp;B1511)&gt;0,1,0)</f>
        <v>0</v>
      </c>
      <c r="H1511">
        <f t="shared" si="24"/>
        <v>0</v>
      </c>
    </row>
    <row r="1512" spans="1:8" x14ac:dyDescent="0.25">
      <c r="A1512" s="3" t="s">
        <v>117</v>
      </c>
      <c r="B1512" s="2">
        <v>39273.375</v>
      </c>
      <c r="C1512" s="3" t="s">
        <v>15</v>
      </c>
      <c r="D1512" s="3" t="s">
        <v>15</v>
      </c>
      <c r="E1512" s="3">
        <v>1</v>
      </c>
      <c r="F1512" s="3" t="s">
        <v>116</v>
      </c>
      <c r="G1512">
        <f>IF(COUNTIFS((WeatherIncidents!$B$3:'WeatherIncidents'!$B$26),"&lt;="&amp;B1512,WeatherIncidents!$C$3:'WeatherIncidents'!$C$26,"&gt;="&amp;B1512)&gt;0,1,0)</f>
        <v>0</v>
      </c>
      <c r="H1512">
        <f t="shared" si="24"/>
        <v>0</v>
      </c>
    </row>
    <row r="1513" spans="1:8" x14ac:dyDescent="0.25">
      <c r="A1513" s="3" t="s">
        <v>117</v>
      </c>
      <c r="B1513" s="2">
        <v>39376.844444444447</v>
      </c>
      <c r="C1513" s="3" t="s">
        <v>33</v>
      </c>
      <c r="D1513" s="3" t="s">
        <v>37</v>
      </c>
      <c r="E1513" s="3">
        <v>0</v>
      </c>
      <c r="F1513" s="3" t="s">
        <v>116</v>
      </c>
      <c r="G1513">
        <f>IF(COUNTIFS((WeatherIncidents!$B$3:'WeatherIncidents'!$B$26),"&lt;="&amp;B1513,WeatherIncidents!$C$3:'WeatherIncidents'!$C$26,"&gt;="&amp;B1513)&gt;0,1,0)</f>
        <v>1</v>
      </c>
      <c r="H1513">
        <f t="shared" si="24"/>
        <v>0</v>
      </c>
    </row>
    <row r="1514" spans="1:8" x14ac:dyDescent="0.25">
      <c r="A1514" s="3" t="s">
        <v>117</v>
      </c>
      <c r="B1514" s="2">
        <v>39377.34097222222</v>
      </c>
      <c r="C1514" s="3" t="s">
        <v>33</v>
      </c>
      <c r="D1514" s="3" t="s">
        <v>37</v>
      </c>
      <c r="E1514" s="3">
        <v>0</v>
      </c>
      <c r="F1514" s="3" t="s">
        <v>116</v>
      </c>
      <c r="G1514">
        <f>IF(COUNTIFS((WeatherIncidents!$B$3:'WeatherIncidents'!$B$26),"&lt;="&amp;B1514,WeatherIncidents!$C$3:'WeatherIncidents'!$C$26,"&gt;="&amp;B1514)&gt;0,1,0)</f>
        <v>1</v>
      </c>
      <c r="H1514">
        <f t="shared" si="24"/>
        <v>0</v>
      </c>
    </row>
    <row r="1515" spans="1:8" x14ac:dyDescent="0.25">
      <c r="A1515" s="3" t="s">
        <v>117</v>
      </c>
      <c r="B1515" s="2">
        <v>39416.708333333336</v>
      </c>
      <c r="C1515" s="3" t="s">
        <v>7</v>
      </c>
      <c r="D1515" s="3" t="s">
        <v>8</v>
      </c>
      <c r="E1515" s="3">
        <v>0</v>
      </c>
      <c r="F1515" s="3" t="s">
        <v>116</v>
      </c>
      <c r="G1515">
        <f>IF(COUNTIFS((WeatherIncidents!$B$3:'WeatherIncidents'!$B$26),"&lt;="&amp;B1515,WeatherIncidents!$C$3:'WeatherIncidents'!$C$26,"&gt;="&amp;B1515)&gt;0,1,0)</f>
        <v>0</v>
      </c>
      <c r="H1515">
        <f t="shared" si="24"/>
        <v>0</v>
      </c>
    </row>
    <row r="1516" spans="1:8" x14ac:dyDescent="0.25">
      <c r="A1516" s="3" t="s">
        <v>117</v>
      </c>
      <c r="B1516" s="2">
        <v>39506.04791666667</v>
      </c>
      <c r="C1516" s="3" t="s">
        <v>15</v>
      </c>
      <c r="D1516" s="3" t="s">
        <v>15</v>
      </c>
      <c r="E1516" s="3">
        <v>0</v>
      </c>
      <c r="F1516" s="3" t="s">
        <v>116</v>
      </c>
      <c r="G1516">
        <f>IF(COUNTIFS((WeatherIncidents!$B$3:'WeatherIncidents'!$B$26),"&lt;="&amp;B1516,WeatherIncidents!$C$3:'WeatherIncidents'!$C$26,"&gt;="&amp;B1516)&gt;0,1,0)</f>
        <v>0</v>
      </c>
      <c r="H1516">
        <f t="shared" si="24"/>
        <v>0</v>
      </c>
    </row>
    <row r="1517" spans="1:8" x14ac:dyDescent="0.25">
      <c r="A1517" s="3" t="s">
        <v>117</v>
      </c>
      <c r="B1517" s="2">
        <v>39638.473611111112</v>
      </c>
      <c r="C1517" s="3" t="s">
        <v>7</v>
      </c>
      <c r="D1517" s="3" t="s">
        <v>8</v>
      </c>
      <c r="E1517" s="3">
        <v>1</v>
      </c>
      <c r="F1517" s="3" t="s">
        <v>116</v>
      </c>
      <c r="G1517">
        <f>IF(COUNTIFS((WeatherIncidents!$B$3:'WeatherIncidents'!$B$26),"&lt;="&amp;B1517,WeatherIncidents!$C$3:'WeatherIncidents'!$C$26,"&gt;="&amp;B1517)&gt;0,1,0)</f>
        <v>0</v>
      </c>
      <c r="H1517">
        <f t="shared" si="24"/>
        <v>0</v>
      </c>
    </row>
    <row r="1518" spans="1:8" x14ac:dyDescent="0.25">
      <c r="A1518" s="3" t="s">
        <v>117</v>
      </c>
      <c r="B1518" s="2">
        <v>39799.538194444445</v>
      </c>
      <c r="C1518" s="3" t="s">
        <v>33</v>
      </c>
      <c r="D1518" s="3" t="s">
        <v>37</v>
      </c>
      <c r="E1518" s="3">
        <v>0</v>
      </c>
      <c r="F1518" s="3" t="s">
        <v>116</v>
      </c>
      <c r="G1518">
        <f>IF(COUNTIFS((WeatherIncidents!$B$3:'WeatherIncidents'!$B$26),"&lt;="&amp;B1518,WeatherIncidents!$C$3:'WeatherIncidents'!$C$26,"&gt;="&amp;B1518)&gt;0,1,0)</f>
        <v>0</v>
      </c>
      <c r="H1518">
        <f t="shared" si="24"/>
        <v>0</v>
      </c>
    </row>
    <row r="1519" spans="1:8" x14ac:dyDescent="0.25">
      <c r="A1519" s="3" t="s">
        <v>117</v>
      </c>
      <c r="B1519" s="2">
        <v>39799.691666666666</v>
      </c>
      <c r="C1519" s="3" t="s">
        <v>15</v>
      </c>
      <c r="D1519" s="3" t="s">
        <v>15</v>
      </c>
      <c r="E1519" s="3">
        <v>0</v>
      </c>
      <c r="F1519" s="3" t="s">
        <v>116</v>
      </c>
      <c r="G1519">
        <f>IF(COUNTIFS((WeatherIncidents!$B$3:'WeatherIncidents'!$B$26),"&lt;="&amp;B1519,WeatherIncidents!$C$3:'WeatherIncidents'!$C$26,"&gt;="&amp;B1519)&gt;0,1,0)</f>
        <v>0</v>
      </c>
      <c r="H1519">
        <f t="shared" si="24"/>
        <v>0</v>
      </c>
    </row>
    <row r="1520" spans="1:8" x14ac:dyDescent="0.25">
      <c r="A1520" s="3" t="s">
        <v>117</v>
      </c>
      <c r="B1520" s="2">
        <v>39950.520833333336</v>
      </c>
      <c r="C1520" s="3" t="s">
        <v>15</v>
      </c>
      <c r="D1520" s="3" t="s">
        <v>15</v>
      </c>
      <c r="E1520" s="3">
        <v>0</v>
      </c>
      <c r="F1520" s="3" t="s">
        <v>116</v>
      </c>
      <c r="G1520">
        <f>IF(COUNTIFS((WeatherIncidents!$B$3:'WeatherIncidents'!$B$26),"&lt;="&amp;B1520,WeatherIncidents!$C$3:'WeatherIncidents'!$C$26,"&gt;="&amp;B1520)&gt;0,1,0)</f>
        <v>0</v>
      </c>
      <c r="H1520">
        <f t="shared" si="24"/>
        <v>0</v>
      </c>
    </row>
    <row r="1521" spans="1:8" x14ac:dyDescent="0.25">
      <c r="A1521" s="3" t="s">
        <v>117</v>
      </c>
      <c r="B1521" s="2">
        <v>40031.679861111108</v>
      </c>
      <c r="C1521" s="3" t="s">
        <v>15</v>
      </c>
      <c r="D1521" s="3" t="s">
        <v>15</v>
      </c>
      <c r="E1521" s="3">
        <v>0</v>
      </c>
      <c r="F1521" s="3" t="s">
        <v>116</v>
      </c>
      <c r="G1521">
        <f>IF(COUNTIFS((WeatherIncidents!$B$3:'WeatherIncidents'!$B$26),"&lt;="&amp;B1521,WeatherIncidents!$C$3:'WeatherIncidents'!$C$26,"&gt;="&amp;B1521)&gt;0,1,0)</f>
        <v>0</v>
      </c>
      <c r="H1521">
        <f t="shared" si="24"/>
        <v>0</v>
      </c>
    </row>
    <row r="1522" spans="1:8" x14ac:dyDescent="0.25">
      <c r="A1522" s="3" t="s">
        <v>117</v>
      </c>
      <c r="B1522" s="2">
        <v>40094.472916666666</v>
      </c>
      <c r="C1522" s="3" t="s">
        <v>7</v>
      </c>
      <c r="D1522" s="3" t="s">
        <v>41</v>
      </c>
      <c r="E1522" s="3">
        <v>0</v>
      </c>
      <c r="F1522" s="3" t="s">
        <v>116</v>
      </c>
      <c r="G1522">
        <f>IF(COUNTIFS((WeatherIncidents!$B$3:'WeatherIncidents'!$B$26),"&lt;="&amp;B1522,WeatherIncidents!$C$3:'WeatherIncidents'!$C$26,"&gt;="&amp;B1522)&gt;0,1,0)</f>
        <v>0</v>
      </c>
      <c r="H1522">
        <f t="shared" si="24"/>
        <v>0</v>
      </c>
    </row>
    <row r="1523" spans="1:8" x14ac:dyDescent="0.25">
      <c r="A1523" s="3" t="s">
        <v>117</v>
      </c>
      <c r="B1523" s="2">
        <v>40159.161805555559</v>
      </c>
      <c r="C1523" s="3" t="s">
        <v>33</v>
      </c>
      <c r="D1523" s="3" t="s">
        <v>37</v>
      </c>
      <c r="E1523" s="3">
        <v>0</v>
      </c>
      <c r="F1523" s="3" t="s">
        <v>116</v>
      </c>
      <c r="G1523">
        <f>IF(COUNTIFS((WeatherIncidents!$B$3:'WeatherIncidents'!$B$26),"&lt;="&amp;B1523,WeatherIncidents!$C$3:'WeatherIncidents'!$C$26,"&gt;="&amp;B1523)&gt;0,1,0)</f>
        <v>0</v>
      </c>
      <c r="H1523">
        <f t="shared" si="24"/>
        <v>0</v>
      </c>
    </row>
    <row r="1524" spans="1:8" x14ac:dyDescent="0.25">
      <c r="A1524" s="3" t="s">
        <v>117</v>
      </c>
      <c r="B1524" s="2">
        <v>40208.359722222223</v>
      </c>
      <c r="C1524" s="3" t="s">
        <v>15</v>
      </c>
      <c r="D1524" s="3" t="s">
        <v>15</v>
      </c>
      <c r="E1524" s="3">
        <v>0</v>
      </c>
      <c r="F1524" s="3" t="s">
        <v>116</v>
      </c>
      <c r="G1524">
        <f>IF(COUNTIFS((WeatherIncidents!$B$3:'WeatherIncidents'!$B$26),"&lt;="&amp;B1524,WeatherIncidents!$C$3:'WeatherIncidents'!$C$26,"&gt;="&amp;B1524)&gt;0,1,0)</f>
        <v>0</v>
      </c>
      <c r="H1524">
        <f t="shared" si="24"/>
        <v>0</v>
      </c>
    </row>
    <row r="1525" spans="1:8" x14ac:dyDescent="0.25">
      <c r="A1525" s="3" t="s">
        <v>117</v>
      </c>
      <c r="B1525" s="2">
        <v>40283.300000000003</v>
      </c>
      <c r="C1525" s="3" t="s">
        <v>15</v>
      </c>
      <c r="D1525" s="3" t="s">
        <v>15</v>
      </c>
      <c r="E1525" s="3">
        <v>0</v>
      </c>
      <c r="F1525" s="3" t="s">
        <v>116</v>
      </c>
      <c r="G1525">
        <f>IF(COUNTIFS((WeatherIncidents!$B$3:'WeatherIncidents'!$B$26),"&lt;="&amp;B1525,WeatherIncidents!$C$3:'WeatherIncidents'!$C$26,"&gt;="&amp;B1525)&gt;0,1,0)</f>
        <v>0</v>
      </c>
      <c r="H1525">
        <f t="shared" si="24"/>
        <v>0</v>
      </c>
    </row>
    <row r="1526" spans="1:8" x14ac:dyDescent="0.25">
      <c r="A1526" s="3" t="s">
        <v>117</v>
      </c>
      <c r="B1526" s="2">
        <v>40353.450694444444</v>
      </c>
      <c r="C1526" s="3" t="s">
        <v>7</v>
      </c>
      <c r="D1526" s="3" t="s">
        <v>136</v>
      </c>
      <c r="E1526" s="3">
        <v>0</v>
      </c>
      <c r="F1526" s="3" t="s">
        <v>116</v>
      </c>
      <c r="G1526">
        <f>IF(COUNTIFS((WeatherIncidents!$B$3:'WeatherIncidents'!$B$26),"&lt;="&amp;B1526,WeatherIncidents!$C$3:'WeatherIncidents'!$C$26,"&gt;="&amp;B1526)&gt;0,1,0)</f>
        <v>0</v>
      </c>
      <c r="H1526">
        <f t="shared" si="24"/>
        <v>0</v>
      </c>
    </row>
    <row r="1527" spans="1:8" x14ac:dyDescent="0.25">
      <c r="A1527" s="3" t="s">
        <v>117</v>
      </c>
      <c r="B1527" s="2">
        <v>40365.349305555559</v>
      </c>
      <c r="C1527" s="3" t="s">
        <v>15</v>
      </c>
      <c r="D1527" s="3" t="s">
        <v>15</v>
      </c>
      <c r="E1527" s="3">
        <v>1</v>
      </c>
      <c r="F1527" s="3" t="s">
        <v>116</v>
      </c>
      <c r="G1527">
        <f>IF(COUNTIFS((WeatherIncidents!$B$3:'WeatherIncidents'!$B$26),"&lt;="&amp;B1527,WeatherIncidents!$C$3:'WeatherIncidents'!$C$26,"&gt;="&amp;B1527)&gt;0,1,0)</f>
        <v>0</v>
      </c>
      <c r="H1527">
        <f t="shared" si="24"/>
        <v>0</v>
      </c>
    </row>
    <row r="1528" spans="1:8" x14ac:dyDescent="0.25">
      <c r="A1528" s="3" t="s">
        <v>117</v>
      </c>
      <c r="B1528" s="2">
        <v>40413.709722222222</v>
      </c>
      <c r="C1528" s="3" t="s">
        <v>15</v>
      </c>
      <c r="D1528" s="3" t="s">
        <v>15</v>
      </c>
      <c r="E1528" s="3">
        <v>0</v>
      </c>
      <c r="F1528" s="3" t="s">
        <v>116</v>
      </c>
      <c r="G1528">
        <f>IF(COUNTIFS((WeatherIncidents!$B$3:'WeatherIncidents'!$B$26),"&lt;="&amp;B1528,WeatherIncidents!$C$3:'WeatherIncidents'!$C$26,"&gt;="&amp;B1528)&gt;0,1,0)</f>
        <v>0</v>
      </c>
      <c r="H1528">
        <f t="shared" si="24"/>
        <v>0</v>
      </c>
    </row>
    <row r="1529" spans="1:8" x14ac:dyDescent="0.25">
      <c r="A1529" s="3" t="s">
        <v>117</v>
      </c>
      <c r="B1529" s="2">
        <v>40453.112500000003</v>
      </c>
      <c r="C1529" s="3" t="s">
        <v>33</v>
      </c>
      <c r="D1529" s="3" t="s">
        <v>135</v>
      </c>
      <c r="E1529" s="3">
        <v>0</v>
      </c>
      <c r="F1529" s="3" t="s">
        <v>116</v>
      </c>
      <c r="G1529">
        <f>IF(COUNTIFS((WeatherIncidents!$B$3:'WeatherIncidents'!$B$26),"&lt;="&amp;B1529,WeatherIncidents!$C$3:'WeatherIncidents'!$C$26,"&gt;="&amp;B1529)&gt;0,1,0)</f>
        <v>0</v>
      </c>
      <c r="H1529">
        <f t="shared" si="24"/>
        <v>0</v>
      </c>
    </row>
    <row r="1530" spans="1:8" x14ac:dyDescent="0.25">
      <c r="A1530" s="3" t="s">
        <v>117</v>
      </c>
      <c r="B1530" s="2">
        <v>40471.589583333334</v>
      </c>
      <c r="C1530" s="3" t="s">
        <v>7</v>
      </c>
      <c r="D1530" s="3" t="s">
        <v>81</v>
      </c>
      <c r="E1530" s="3">
        <v>0</v>
      </c>
      <c r="F1530" s="3" t="s">
        <v>116</v>
      </c>
      <c r="G1530">
        <f>IF(COUNTIFS((WeatherIncidents!$B$3:'WeatherIncidents'!$B$26),"&lt;="&amp;B1530,WeatherIncidents!$C$3:'WeatherIncidents'!$C$26,"&gt;="&amp;B1530)&gt;0,1,0)</f>
        <v>0</v>
      </c>
      <c r="H1530">
        <f t="shared" si="24"/>
        <v>0</v>
      </c>
    </row>
    <row r="1531" spans="1:8" x14ac:dyDescent="0.25">
      <c r="A1531" s="3" t="s">
        <v>117</v>
      </c>
      <c r="B1531" s="2">
        <v>40511.058333333334</v>
      </c>
      <c r="C1531" s="3" t="s">
        <v>15</v>
      </c>
      <c r="D1531" s="3" t="s">
        <v>15</v>
      </c>
      <c r="E1531" s="3">
        <v>0</v>
      </c>
      <c r="F1531" s="3" t="s">
        <v>116</v>
      </c>
      <c r="G1531">
        <f>IF(COUNTIFS((WeatherIncidents!$B$3:'WeatherIncidents'!$B$26),"&lt;="&amp;B1531,WeatherIncidents!$C$3:'WeatherIncidents'!$C$26,"&gt;="&amp;B1531)&gt;0,1,0)</f>
        <v>0</v>
      </c>
      <c r="H1531">
        <f t="shared" si="24"/>
        <v>0</v>
      </c>
    </row>
    <row r="1532" spans="1:8" x14ac:dyDescent="0.25">
      <c r="A1532" s="3" t="s">
        <v>117</v>
      </c>
      <c r="B1532" s="2">
        <v>40522.206944444442</v>
      </c>
      <c r="C1532" s="3" t="s">
        <v>15</v>
      </c>
      <c r="D1532" s="3" t="s">
        <v>15</v>
      </c>
      <c r="E1532" s="3">
        <v>0</v>
      </c>
      <c r="F1532" s="3" t="s">
        <v>116</v>
      </c>
      <c r="G1532">
        <f>IF(COUNTIFS((WeatherIncidents!$B$3:'WeatherIncidents'!$B$26),"&lt;="&amp;B1532,WeatherIncidents!$C$3:'WeatherIncidents'!$C$26,"&gt;="&amp;B1532)&gt;0,1,0)</f>
        <v>0</v>
      </c>
      <c r="H1532">
        <f t="shared" si="24"/>
        <v>0</v>
      </c>
    </row>
    <row r="1533" spans="1:8" x14ac:dyDescent="0.25">
      <c r="A1533" s="3" t="s">
        <v>117</v>
      </c>
      <c r="B1533" s="2">
        <v>40554.305555555555</v>
      </c>
      <c r="C1533" s="3" t="s">
        <v>7</v>
      </c>
      <c r="D1533" s="3" t="s">
        <v>16</v>
      </c>
      <c r="E1533" s="3">
        <v>0</v>
      </c>
      <c r="F1533" s="3" t="s">
        <v>116</v>
      </c>
      <c r="G1533">
        <f>IF(COUNTIFS((WeatherIncidents!$B$3:'WeatherIncidents'!$B$26),"&lt;="&amp;B1533,WeatherIncidents!$C$3:'WeatherIncidents'!$C$26,"&gt;="&amp;B1533)&gt;0,1,0)</f>
        <v>0</v>
      </c>
      <c r="H1533">
        <f t="shared" si="24"/>
        <v>0</v>
      </c>
    </row>
    <row r="1534" spans="1:8" x14ac:dyDescent="0.25">
      <c r="A1534" s="3" t="s">
        <v>117</v>
      </c>
      <c r="B1534" s="2">
        <v>40594.161111111112</v>
      </c>
      <c r="C1534" s="3" t="s">
        <v>33</v>
      </c>
      <c r="D1534" s="3" t="s">
        <v>37</v>
      </c>
      <c r="E1534" s="3">
        <v>0</v>
      </c>
      <c r="F1534" s="3" t="s">
        <v>116</v>
      </c>
      <c r="G1534">
        <f>IF(COUNTIFS((WeatherIncidents!$B$3:'WeatherIncidents'!$B$26),"&lt;="&amp;B1534,WeatherIncidents!$C$3:'WeatherIncidents'!$C$26,"&gt;="&amp;B1534)&gt;0,1,0)</f>
        <v>0</v>
      </c>
      <c r="H1534">
        <f t="shared" si="24"/>
        <v>0</v>
      </c>
    </row>
    <row r="1535" spans="1:8" x14ac:dyDescent="0.25">
      <c r="A1535" s="3" t="s">
        <v>117</v>
      </c>
      <c r="B1535" s="2">
        <v>40689.378472222219</v>
      </c>
      <c r="C1535" s="3" t="s">
        <v>7</v>
      </c>
      <c r="D1535" s="3" t="s">
        <v>8</v>
      </c>
      <c r="E1535" s="3">
        <v>0</v>
      </c>
      <c r="F1535" s="3" t="s">
        <v>116</v>
      </c>
      <c r="G1535">
        <f>IF(COUNTIFS((WeatherIncidents!$B$3:'WeatherIncidents'!$B$26),"&lt;="&amp;B1535,WeatherIncidents!$C$3:'WeatherIncidents'!$C$26,"&gt;="&amp;B1535)&gt;0,1,0)</f>
        <v>0</v>
      </c>
      <c r="H1535">
        <f t="shared" si="24"/>
        <v>0</v>
      </c>
    </row>
    <row r="1536" spans="1:8" x14ac:dyDescent="0.25">
      <c r="A1536" s="3" t="s">
        <v>117</v>
      </c>
      <c r="B1536" s="2">
        <v>40711.165277777778</v>
      </c>
      <c r="C1536" s="3" t="s">
        <v>15</v>
      </c>
      <c r="D1536" s="3" t="s">
        <v>15</v>
      </c>
      <c r="E1536" s="3">
        <v>0</v>
      </c>
      <c r="F1536" s="3" t="s">
        <v>116</v>
      </c>
      <c r="G1536">
        <f>IF(COUNTIFS((WeatherIncidents!$B$3:'WeatherIncidents'!$B$26),"&lt;="&amp;B1536,WeatherIncidents!$C$3:'WeatherIncidents'!$C$26,"&gt;="&amp;B1536)&gt;0,1,0)</f>
        <v>0</v>
      </c>
      <c r="H1536">
        <f t="shared" si="24"/>
        <v>0</v>
      </c>
    </row>
    <row r="1537" spans="1:8" x14ac:dyDescent="0.25">
      <c r="A1537" s="3" t="s">
        <v>117</v>
      </c>
      <c r="B1537" s="2">
        <v>40729.720833333333</v>
      </c>
      <c r="C1537" s="3" t="s">
        <v>15</v>
      </c>
      <c r="D1537" s="3" t="s">
        <v>15</v>
      </c>
      <c r="E1537" s="3">
        <v>1</v>
      </c>
      <c r="F1537" s="3" t="s">
        <v>116</v>
      </c>
      <c r="G1537">
        <f>IF(COUNTIFS((WeatherIncidents!$B$3:'WeatherIncidents'!$B$26),"&lt;="&amp;B1537,WeatherIncidents!$C$3:'WeatherIncidents'!$C$26,"&gt;="&amp;B1537)&gt;0,1,0)</f>
        <v>0</v>
      </c>
      <c r="H1537">
        <f t="shared" si="24"/>
        <v>0</v>
      </c>
    </row>
    <row r="1538" spans="1:8" hidden="1" x14ac:dyDescent="0.25">
      <c r="A1538" s="3" t="s">
        <v>117</v>
      </c>
      <c r="B1538" s="2">
        <v>40729.727083333331</v>
      </c>
      <c r="C1538" s="3" t="s">
        <v>15</v>
      </c>
      <c r="D1538" s="3" t="s">
        <v>15</v>
      </c>
      <c r="E1538" s="3">
        <v>1</v>
      </c>
      <c r="F1538" s="3" t="s">
        <v>116</v>
      </c>
      <c r="G1538">
        <f>IF(COUNTIFS((WeatherIncidents!$B$3:'WeatherIncidents'!$B$26),"&lt;="&amp;B1538,WeatherIncidents!$C$3:'WeatherIncidents'!$C$26,"&gt;="&amp;B1538)&gt;0,1,0)</f>
        <v>0</v>
      </c>
      <c r="H1538">
        <f t="shared" si="24"/>
        <v>1</v>
      </c>
    </row>
    <row r="1539" spans="1:8" x14ac:dyDescent="0.25">
      <c r="A1539" s="3" t="s">
        <v>117</v>
      </c>
      <c r="B1539" s="2">
        <v>40742.436111111114</v>
      </c>
      <c r="C1539" s="3" t="s">
        <v>15</v>
      </c>
      <c r="D1539" s="3" t="s">
        <v>15</v>
      </c>
      <c r="E1539" s="3">
        <v>0</v>
      </c>
      <c r="F1539" s="3" t="s">
        <v>116</v>
      </c>
      <c r="G1539">
        <f>IF(COUNTIFS((WeatherIncidents!$B$3:'WeatherIncidents'!$B$26),"&lt;="&amp;B1539,WeatherIncidents!$C$3:'WeatherIncidents'!$C$26,"&gt;="&amp;B1539)&gt;0,1,0)</f>
        <v>0</v>
      </c>
      <c r="H1539">
        <f t="shared" ref="H1539:H1602" si="25">IF(ABS(B1539-B1538)&lt;0.015,1,0)</f>
        <v>0</v>
      </c>
    </row>
    <row r="1540" spans="1:8" x14ac:dyDescent="0.25">
      <c r="A1540" s="3" t="s">
        <v>117</v>
      </c>
      <c r="B1540" s="2">
        <v>40949.178472222222</v>
      </c>
      <c r="C1540" s="3" t="s">
        <v>15</v>
      </c>
      <c r="D1540" s="3" t="s">
        <v>15</v>
      </c>
      <c r="E1540" s="3">
        <v>0</v>
      </c>
      <c r="F1540" s="3" t="s">
        <v>116</v>
      </c>
      <c r="G1540">
        <f>IF(COUNTIFS((WeatherIncidents!$B$3:'WeatherIncidents'!$B$26),"&lt;="&amp;B1540,WeatherIncidents!$C$3:'WeatherIncidents'!$C$26,"&gt;="&amp;B1540)&gt;0,1,0)</f>
        <v>0</v>
      </c>
      <c r="H1540">
        <f t="shared" si="25"/>
        <v>0</v>
      </c>
    </row>
    <row r="1541" spans="1:8" x14ac:dyDescent="0.25">
      <c r="A1541" s="3" t="s">
        <v>117</v>
      </c>
      <c r="B1541" s="2">
        <v>40953.232638888891</v>
      </c>
      <c r="C1541" s="3" t="s">
        <v>33</v>
      </c>
      <c r="D1541" s="3" t="s">
        <v>37</v>
      </c>
      <c r="E1541" s="3">
        <v>0</v>
      </c>
      <c r="F1541" s="3" t="s">
        <v>116</v>
      </c>
      <c r="G1541">
        <f>IF(COUNTIFS((WeatherIncidents!$B$3:'WeatherIncidents'!$B$26),"&lt;="&amp;B1541,WeatherIncidents!$C$3:'WeatherIncidents'!$C$26,"&gt;="&amp;B1541)&gt;0,1,0)</f>
        <v>0</v>
      </c>
      <c r="H1541">
        <f t="shared" si="25"/>
        <v>0</v>
      </c>
    </row>
    <row r="1542" spans="1:8" x14ac:dyDescent="0.25">
      <c r="A1542" s="3" t="s">
        <v>117</v>
      </c>
      <c r="B1542" s="2">
        <v>40957.584027777775</v>
      </c>
      <c r="C1542" s="3" t="s">
        <v>15</v>
      </c>
      <c r="D1542" s="3" t="s">
        <v>15</v>
      </c>
      <c r="E1542" s="3">
        <v>0</v>
      </c>
      <c r="F1542" s="3" t="s">
        <v>116</v>
      </c>
      <c r="G1542">
        <f>IF(COUNTIFS((WeatherIncidents!$B$3:'WeatherIncidents'!$B$26),"&lt;="&amp;B1542,WeatherIncidents!$C$3:'WeatherIncidents'!$C$26,"&gt;="&amp;B1542)&gt;0,1,0)</f>
        <v>0</v>
      </c>
      <c r="H1542">
        <f t="shared" si="25"/>
        <v>0</v>
      </c>
    </row>
    <row r="1543" spans="1:8" x14ac:dyDescent="0.25">
      <c r="A1543" s="3" t="s">
        <v>117</v>
      </c>
      <c r="B1543" s="2">
        <v>40966.867361111108</v>
      </c>
      <c r="C1543" s="3" t="s">
        <v>33</v>
      </c>
      <c r="D1543" s="3" t="s">
        <v>135</v>
      </c>
      <c r="E1543" s="3">
        <v>0</v>
      </c>
      <c r="F1543" s="3" t="s">
        <v>116</v>
      </c>
      <c r="G1543">
        <f>IF(COUNTIFS((WeatherIncidents!$B$3:'WeatherIncidents'!$B$26),"&lt;="&amp;B1543,WeatherIncidents!$C$3:'WeatherIncidents'!$C$26,"&gt;="&amp;B1543)&gt;0,1,0)</f>
        <v>0</v>
      </c>
      <c r="H1543">
        <f t="shared" si="25"/>
        <v>0</v>
      </c>
    </row>
    <row r="1544" spans="1:8" hidden="1" x14ac:dyDescent="0.25">
      <c r="A1544" s="3" t="s">
        <v>117</v>
      </c>
      <c r="B1544" s="2">
        <v>40966.880555555559</v>
      </c>
      <c r="C1544" s="3" t="s">
        <v>33</v>
      </c>
      <c r="D1544" s="3" t="s">
        <v>135</v>
      </c>
      <c r="E1544" s="3">
        <v>0</v>
      </c>
      <c r="F1544" s="3" t="s">
        <v>116</v>
      </c>
      <c r="G1544">
        <f>IF(COUNTIFS((WeatherIncidents!$B$3:'WeatherIncidents'!$B$26),"&lt;="&amp;B1544,WeatherIncidents!$C$3:'WeatherIncidents'!$C$26,"&gt;="&amp;B1544)&gt;0,1,0)</f>
        <v>0</v>
      </c>
      <c r="H1544">
        <f t="shared" si="25"/>
        <v>1</v>
      </c>
    </row>
    <row r="1545" spans="1:8" hidden="1" x14ac:dyDescent="0.25">
      <c r="A1545" s="3" t="s">
        <v>117</v>
      </c>
      <c r="B1545" s="2">
        <v>40966.884722222225</v>
      </c>
      <c r="C1545" s="3" t="s">
        <v>33</v>
      </c>
      <c r="D1545" s="3" t="s">
        <v>135</v>
      </c>
      <c r="E1545" s="3">
        <v>0</v>
      </c>
      <c r="F1545" s="3" t="s">
        <v>116</v>
      </c>
      <c r="G1545">
        <f>IF(COUNTIFS((WeatherIncidents!$B$3:'WeatherIncidents'!$B$26),"&lt;="&amp;B1545,WeatherIncidents!$C$3:'WeatherIncidents'!$C$26,"&gt;="&amp;B1545)&gt;0,1,0)</f>
        <v>0</v>
      </c>
      <c r="H1545">
        <f t="shared" si="25"/>
        <v>1</v>
      </c>
    </row>
    <row r="1546" spans="1:8" hidden="1" x14ac:dyDescent="0.25">
      <c r="A1546" s="3" t="s">
        <v>117</v>
      </c>
      <c r="B1546" s="2">
        <v>40966.898611111108</v>
      </c>
      <c r="C1546" s="3" t="s">
        <v>33</v>
      </c>
      <c r="D1546" s="3" t="s">
        <v>37</v>
      </c>
      <c r="E1546" s="3">
        <v>0</v>
      </c>
      <c r="F1546" s="3" t="s">
        <v>116</v>
      </c>
      <c r="G1546">
        <f>IF(COUNTIFS((WeatherIncidents!$B$3:'WeatherIncidents'!$B$26),"&lt;="&amp;B1546,WeatherIncidents!$C$3:'WeatherIncidents'!$C$26,"&gt;="&amp;B1546)&gt;0,1,0)</f>
        <v>0</v>
      </c>
      <c r="H1546">
        <f t="shared" si="25"/>
        <v>1</v>
      </c>
    </row>
    <row r="1547" spans="1:8" x14ac:dyDescent="0.25">
      <c r="A1547" s="3" t="s">
        <v>117</v>
      </c>
      <c r="B1547" s="2">
        <v>40967.216666666667</v>
      </c>
      <c r="C1547" s="3" t="s">
        <v>33</v>
      </c>
      <c r="D1547" s="3" t="s">
        <v>135</v>
      </c>
      <c r="E1547" s="3">
        <v>0</v>
      </c>
      <c r="F1547" s="3" t="s">
        <v>116</v>
      </c>
      <c r="G1547">
        <f>IF(COUNTIFS((WeatherIncidents!$B$3:'WeatherIncidents'!$B$26),"&lt;="&amp;B1547,WeatherIncidents!$C$3:'WeatherIncidents'!$C$26,"&gt;="&amp;B1547)&gt;0,1,0)</f>
        <v>0</v>
      </c>
      <c r="H1547">
        <f t="shared" si="25"/>
        <v>0</v>
      </c>
    </row>
    <row r="1548" spans="1:8" x14ac:dyDescent="0.25">
      <c r="A1548" s="3" t="s">
        <v>117</v>
      </c>
      <c r="B1548" s="2">
        <v>40986.772916666669</v>
      </c>
      <c r="C1548" s="3" t="s">
        <v>33</v>
      </c>
      <c r="D1548" s="3" t="s">
        <v>37</v>
      </c>
      <c r="E1548" s="3">
        <v>0</v>
      </c>
      <c r="F1548" s="3" t="s">
        <v>116</v>
      </c>
      <c r="G1548">
        <f>IF(COUNTIFS((WeatherIncidents!$B$3:'WeatherIncidents'!$B$26),"&lt;="&amp;B1548,WeatherIncidents!$C$3:'WeatherIncidents'!$C$26,"&gt;="&amp;B1548)&gt;0,1,0)</f>
        <v>0</v>
      </c>
      <c r="H1548">
        <f t="shared" si="25"/>
        <v>0</v>
      </c>
    </row>
    <row r="1549" spans="1:8" x14ac:dyDescent="0.25">
      <c r="A1549" s="3" t="s">
        <v>117</v>
      </c>
      <c r="B1549" s="2">
        <v>40987.371527777781</v>
      </c>
      <c r="C1549" s="3" t="s">
        <v>33</v>
      </c>
      <c r="D1549" s="3" t="s">
        <v>135</v>
      </c>
      <c r="E1549" s="3">
        <v>0</v>
      </c>
      <c r="F1549" s="3" t="s">
        <v>116</v>
      </c>
      <c r="G1549">
        <f>IF(COUNTIFS((WeatherIncidents!$B$3:'WeatherIncidents'!$B$26),"&lt;="&amp;B1549,WeatherIncidents!$C$3:'WeatherIncidents'!$C$26,"&gt;="&amp;B1549)&gt;0,1,0)</f>
        <v>0</v>
      </c>
      <c r="H1549">
        <f t="shared" si="25"/>
        <v>0</v>
      </c>
    </row>
    <row r="1550" spans="1:8" x14ac:dyDescent="0.25">
      <c r="A1550" s="3" t="s">
        <v>117</v>
      </c>
      <c r="B1550" s="2">
        <v>41009.366666666669</v>
      </c>
      <c r="C1550" s="3" t="s">
        <v>15</v>
      </c>
      <c r="D1550" s="3" t="s">
        <v>15</v>
      </c>
      <c r="E1550" s="3">
        <v>0</v>
      </c>
      <c r="F1550" s="3" t="s">
        <v>116</v>
      </c>
      <c r="G1550">
        <f>IF(COUNTIFS((WeatherIncidents!$B$3:'WeatherIncidents'!$B$26),"&lt;="&amp;B1550,WeatherIncidents!$C$3:'WeatherIncidents'!$C$26,"&gt;="&amp;B1550)&gt;0,1,0)</f>
        <v>0</v>
      </c>
      <c r="H1550">
        <f t="shared" si="25"/>
        <v>0</v>
      </c>
    </row>
    <row r="1551" spans="1:8" x14ac:dyDescent="0.25">
      <c r="A1551" s="3" t="s">
        <v>117</v>
      </c>
      <c r="B1551" s="2">
        <v>41013.803472222222</v>
      </c>
      <c r="C1551" s="3" t="s">
        <v>15</v>
      </c>
      <c r="D1551" s="3" t="s">
        <v>15</v>
      </c>
      <c r="E1551" s="3">
        <v>0</v>
      </c>
      <c r="F1551" s="3" t="s">
        <v>116</v>
      </c>
      <c r="G1551">
        <f>IF(COUNTIFS((WeatherIncidents!$B$3:'WeatherIncidents'!$B$26),"&lt;="&amp;B1551,WeatherIncidents!$C$3:'WeatherIncidents'!$C$26,"&gt;="&amp;B1551)&gt;0,1,0)</f>
        <v>0</v>
      </c>
      <c r="H1551">
        <f t="shared" si="25"/>
        <v>0</v>
      </c>
    </row>
    <row r="1552" spans="1:8" x14ac:dyDescent="0.25">
      <c r="A1552" s="3" t="s">
        <v>117</v>
      </c>
      <c r="B1552" s="2">
        <v>41016.388888888891</v>
      </c>
      <c r="C1552" s="3" t="s">
        <v>15</v>
      </c>
      <c r="D1552" s="3" t="s">
        <v>15</v>
      </c>
      <c r="E1552" s="3">
        <v>0</v>
      </c>
      <c r="F1552" s="3" t="s">
        <v>116</v>
      </c>
      <c r="G1552">
        <f>IF(COUNTIFS((WeatherIncidents!$B$3:'WeatherIncidents'!$B$26),"&lt;="&amp;B1552,WeatherIncidents!$C$3:'WeatherIncidents'!$C$26,"&gt;="&amp;B1552)&gt;0,1,0)</f>
        <v>0</v>
      </c>
      <c r="H1552">
        <f t="shared" si="25"/>
        <v>0</v>
      </c>
    </row>
    <row r="1553" spans="1:8" x14ac:dyDescent="0.25">
      <c r="A1553" s="3" t="s">
        <v>117</v>
      </c>
      <c r="B1553" s="2">
        <v>41018.32708333333</v>
      </c>
      <c r="C1553" s="3" t="s">
        <v>15</v>
      </c>
      <c r="D1553" s="3" t="s">
        <v>15</v>
      </c>
      <c r="E1553" s="3">
        <v>0</v>
      </c>
      <c r="F1553" s="3" t="s">
        <v>116</v>
      </c>
      <c r="G1553">
        <f>IF(COUNTIFS((WeatherIncidents!$B$3:'WeatherIncidents'!$B$26),"&lt;="&amp;B1553,WeatherIncidents!$C$3:'WeatherIncidents'!$C$26,"&gt;="&amp;B1553)&gt;0,1,0)</f>
        <v>0</v>
      </c>
      <c r="H1553">
        <f t="shared" si="25"/>
        <v>0</v>
      </c>
    </row>
    <row r="1554" spans="1:8" x14ac:dyDescent="0.25">
      <c r="A1554" s="3" t="s">
        <v>117</v>
      </c>
      <c r="B1554" s="2">
        <v>41087.494444444441</v>
      </c>
      <c r="C1554" s="3" t="s">
        <v>7</v>
      </c>
      <c r="D1554" s="3" t="s">
        <v>136</v>
      </c>
      <c r="E1554" s="3">
        <v>0</v>
      </c>
      <c r="F1554" s="3" t="s">
        <v>116</v>
      </c>
      <c r="G1554">
        <f>IF(COUNTIFS((WeatherIncidents!$B$3:'WeatherIncidents'!$B$26),"&lt;="&amp;B1554,WeatherIncidents!$C$3:'WeatherIncidents'!$C$26,"&gt;="&amp;B1554)&gt;0,1,0)</f>
        <v>0</v>
      </c>
      <c r="H1554">
        <f t="shared" si="25"/>
        <v>0</v>
      </c>
    </row>
    <row r="1555" spans="1:8" x14ac:dyDescent="0.25">
      <c r="A1555" s="3" t="s">
        <v>117</v>
      </c>
      <c r="B1555" s="2">
        <v>41139.636111111111</v>
      </c>
      <c r="C1555" s="3" t="s">
        <v>15</v>
      </c>
      <c r="D1555" s="3" t="s">
        <v>15</v>
      </c>
      <c r="E1555" s="3">
        <v>0</v>
      </c>
      <c r="F1555" s="3" t="s">
        <v>116</v>
      </c>
      <c r="G1555">
        <f>IF(COUNTIFS((WeatherIncidents!$B$3:'WeatherIncidents'!$B$26),"&lt;="&amp;B1555,WeatherIncidents!$C$3:'WeatherIncidents'!$C$26,"&gt;="&amp;B1555)&gt;0,1,0)</f>
        <v>0</v>
      </c>
      <c r="H1555">
        <f t="shared" si="25"/>
        <v>0</v>
      </c>
    </row>
    <row r="1556" spans="1:8" x14ac:dyDescent="0.25">
      <c r="A1556" s="3" t="s">
        <v>117</v>
      </c>
      <c r="B1556" s="2">
        <v>41325.114583333336</v>
      </c>
      <c r="C1556" s="3" t="s">
        <v>33</v>
      </c>
      <c r="D1556" s="3" t="s">
        <v>135</v>
      </c>
      <c r="E1556" s="3">
        <v>0</v>
      </c>
      <c r="F1556" s="3" t="s">
        <v>116</v>
      </c>
      <c r="G1556">
        <f>IF(COUNTIFS((WeatherIncidents!$B$3:'WeatherIncidents'!$B$26),"&lt;="&amp;B1556,WeatherIncidents!$C$3:'WeatherIncidents'!$C$26,"&gt;="&amp;B1556)&gt;0,1,0)</f>
        <v>0</v>
      </c>
      <c r="H1556">
        <f t="shared" si="25"/>
        <v>0</v>
      </c>
    </row>
    <row r="1557" spans="1:8" x14ac:dyDescent="0.25">
      <c r="A1557" s="3" t="s">
        <v>117</v>
      </c>
      <c r="B1557" s="2">
        <v>41355.34097222222</v>
      </c>
      <c r="C1557" s="3" t="s">
        <v>15</v>
      </c>
      <c r="D1557" s="3" t="s">
        <v>15</v>
      </c>
      <c r="E1557" s="3">
        <v>0</v>
      </c>
      <c r="F1557" s="3" t="s">
        <v>116</v>
      </c>
      <c r="G1557">
        <f>IF(COUNTIFS((WeatherIncidents!$B$3:'WeatherIncidents'!$B$26),"&lt;="&amp;B1557,WeatherIncidents!$C$3:'WeatherIncidents'!$C$26,"&gt;="&amp;B1557)&gt;0,1,0)</f>
        <v>0</v>
      </c>
      <c r="H1557">
        <f t="shared" si="25"/>
        <v>0</v>
      </c>
    </row>
    <row r="1558" spans="1:8" x14ac:dyDescent="0.25">
      <c r="A1558" s="3" t="s">
        <v>117</v>
      </c>
      <c r="B1558" s="2">
        <v>41537.35</v>
      </c>
      <c r="C1558" s="3" t="s">
        <v>15</v>
      </c>
      <c r="D1558" s="3" t="s">
        <v>15</v>
      </c>
      <c r="E1558" s="3">
        <v>0</v>
      </c>
      <c r="F1558" s="3" t="s">
        <v>116</v>
      </c>
      <c r="G1558">
        <f>IF(COUNTIFS((WeatherIncidents!$B$3:'WeatherIncidents'!$B$26),"&lt;="&amp;B1558,WeatherIncidents!$C$3:'WeatherIncidents'!$C$26,"&gt;="&amp;B1558)&gt;0,1,0)</f>
        <v>0</v>
      </c>
      <c r="H1558">
        <f t="shared" si="25"/>
        <v>0</v>
      </c>
    </row>
    <row r="1559" spans="1:8" x14ac:dyDescent="0.25">
      <c r="A1559" s="3" t="s">
        <v>117</v>
      </c>
      <c r="B1559" s="2">
        <v>41699.026388888888</v>
      </c>
      <c r="C1559" s="3" t="s">
        <v>33</v>
      </c>
      <c r="D1559" s="3" t="s">
        <v>37</v>
      </c>
      <c r="E1559" s="3">
        <v>0</v>
      </c>
      <c r="F1559" s="3" t="s">
        <v>116</v>
      </c>
      <c r="G1559">
        <f>IF(COUNTIFS((WeatherIncidents!$B$3:'WeatherIncidents'!$B$26),"&lt;="&amp;B1559,WeatherIncidents!$C$3:'WeatherIncidents'!$C$26,"&gt;="&amp;B1559)&gt;0,1,0)</f>
        <v>0</v>
      </c>
      <c r="H1559">
        <f t="shared" si="25"/>
        <v>0</v>
      </c>
    </row>
    <row r="1560" spans="1:8" x14ac:dyDescent="0.25">
      <c r="A1560" s="3" t="s">
        <v>117</v>
      </c>
      <c r="B1560" s="2">
        <v>41702.609027777777</v>
      </c>
      <c r="C1560" s="3" t="s">
        <v>15</v>
      </c>
      <c r="D1560" s="3" t="s">
        <v>15</v>
      </c>
      <c r="E1560" s="3">
        <v>0</v>
      </c>
      <c r="F1560" s="3" t="s">
        <v>116</v>
      </c>
      <c r="G1560">
        <f>IF(COUNTIFS((WeatherIncidents!$B$3:'WeatherIncidents'!$B$26),"&lt;="&amp;B1560,WeatherIncidents!$C$3:'WeatherIncidents'!$C$26,"&gt;="&amp;B1560)&gt;0,1,0)</f>
        <v>0</v>
      </c>
      <c r="H1560">
        <f t="shared" si="25"/>
        <v>0</v>
      </c>
    </row>
    <row r="1561" spans="1:8" x14ac:dyDescent="0.25">
      <c r="A1561" s="3" t="s">
        <v>117</v>
      </c>
      <c r="B1561" s="2">
        <v>41708.334722222222</v>
      </c>
      <c r="C1561" s="3" t="s">
        <v>15</v>
      </c>
      <c r="D1561" s="3" t="s">
        <v>15</v>
      </c>
      <c r="E1561" s="3">
        <v>0</v>
      </c>
      <c r="F1561" s="3" t="s">
        <v>116</v>
      </c>
      <c r="G1561">
        <f>IF(COUNTIFS((WeatherIncidents!$B$3:'WeatherIncidents'!$B$26),"&lt;="&amp;B1561,WeatherIncidents!$C$3:'WeatherIncidents'!$C$26,"&gt;="&amp;B1561)&gt;0,1,0)</f>
        <v>0</v>
      </c>
      <c r="H1561">
        <f t="shared" si="25"/>
        <v>0</v>
      </c>
    </row>
    <row r="1562" spans="1:8" x14ac:dyDescent="0.25">
      <c r="A1562" s="3" t="s">
        <v>117</v>
      </c>
      <c r="B1562" s="2">
        <v>41765.186805555553</v>
      </c>
      <c r="C1562" s="3" t="s">
        <v>7</v>
      </c>
      <c r="D1562" s="3" t="s">
        <v>19</v>
      </c>
      <c r="E1562" s="3">
        <v>0</v>
      </c>
      <c r="F1562" s="3" t="s">
        <v>116</v>
      </c>
      <c r="G1562">
        <f>IF(COUNTIFS((WeatherIncidents!$B$3:'WeatherIncidents'!$B$26),"&lt;="&amp;B1562,WeatherIncidents!$C$3:'WeatherIncidents'!$C$26,"&gt;="&amp;B1562)&gt;0,1,0)</f>
        <v>0</v>
      </c>
      <c r="H1562">
        <f t="shared" si="25"/>
        <v>0</v>
      </c>
    </row>
    <row r="1563" spans="1:8" x14ac:dyDescent="0.25">
      <c r="A1563" s="3" t="s">
        <v>117</v>
      </c>
      <c r="B1563" s="2">
        <v>41765.310416666667</v>
      </c>
      <c r="C1563" s="3" t="s">
        <v>7</v>
      </c>
      <c r="D1563" s="3" t="s">
        <v>19</v>
      </c>
      <c r="E1563" s="3">
        <v>0</v>
      </c>
      <c r="F1563" s="3" t="s">
        <v>116</v>
      </c>
      <c r="G1563">
        <f>IF(COUNTIFS((WeatherIncidents!$B$3:'WeatherIncidents'!$B$26),"&lt;="&amp;B1563,WeatherIncidents!$C$3:'WeatherIncidents'!$C$26,"&gt;="&amp;B1563)&gt;0,1,0)</f>
        <v>0</v>
      </c>
      <c r="H1563">
        <f t="shared" si="25"/>
        <v>0</v>
      </c>
    </row>
    <row r="1564" spans="1:8" x14ac:dyDescent="0.25">
      <c r="A1564" s="3" t="s">
        <v>117</v>
      </c>
      <c r="B1564" s="2">
        <v>41799.273611111108</v>
      </c>
      <c r="C1564" s="3" t="s">
        <v>15</v>
      </c>
      <c r="D1564" s="3" t="s">
        <v>15</v>
      </c>
      <c r="E1564" s="3">
        <v>0</v>
      </c>
      <c r="F1564" s="3" t="s">
        <v>116</v>
      </c>
      <c r="G1564">
        <f>IF(COUNTIFS((WeatherIncidents!$B$3:'WeatherIncidents'!$B$26),"&lt;="&amp;B1564,WeatherIncidents!$C$3:'WeatherIncidents'!$C$26,"&gt;="&amp;B1564)&gt;0,1,0)</f>
        <v>0</v>
      </c>
      <c r="H1564">
        <f t="shared" si="25"/>
        <v>0</v>
      </c>
    </row>
    <row r="1565" spans="1:8" x14ac:dyDescent="0.25">
      <c r="A1565" s="3" t="s">
        <v>117</v>
      </c>
      <c r="B1565" s="2">
        <v>41815.928472222222</v>
      </c>
      <c r="C1565" s="3" t="s">
        <v>15</v>
      </c>
      <c r="D1565" s="3" t="s">
        <v>15</v>
      </c>
      <c r="E1565" s="3">
        <v>0</v>
      </c>
      <c r="F1565" s="3" t="s">
        <v>116</v>
      </c>
      <c r="G1565">
        <f>IF(COUNTIFS((WeatherIncidents!$B$3:'WeatherIncidents'!$B$26),"&lt;="&amp;B1565,WeatherIncidents!$C$3:'WeatherIncidents'!$C$26,"&gt;="&amp;B1565)&gt;0,1,0)</f>
        <v>0</v>
      </c>
      <c r="H1565">
        <f t="shared" si="25"/>
        <v>0</v>
      </c>
    </row>
    <row r="1566" spans="1:8" x14ac:dyDescent="0.25">
      <c r="A1566" s="3" t="s">
        <v>117</v>
      </c>
      <c r="B1566" s="2">
        <v>41871.640972222223</v>
      </c>
      <c r="C1566" s="3" t="s">
        <v>15</v>
      </c>
      <c r="D1566" s="3" t="s">
        <v>15</v>
      </c>
      <c r="E1566" s="3">
        <v>0</v>
      </c>
      <c r="F1566" s="3" t="s">
        <v>116</v>
      </c>
      <c r="G1566">
        <f>IF(COUNTIFS((WeatherIncidents!$B$3:'WeatherIncidents'!$B$26),"&lt;="&amp;B1566,WeatherIncidents!$C$3:'WeatherIncidents'!$C$26,"&gt;="&amp;B1566)&gt;0,1,0)</f>
        <v>0</v>
      </c>
      <c r="H1566">
        <f t="shared" si="25"/>
        <v>0</v>
      </c>
    </row>
    <row r="1567" spans="1:8" x14ac:dyDescent="0.25">
      <c r="A1567" s="3" t="s">
        <v>117</v>
      </c>
      <c r="B1567" s="2">
        <v>41878.072916666664</v>
      </c>
      <c r="C1567" s="3" t="s">
        <v>15</v>
      </c>
      <c r="D1567" s="3" t="s">
        <v>15</v>
      </c>
      <c r="E1567" s="3">
        <v>0</v>
      </c>
      <c r="F1567" s="3" t="s">
        <v>116</v>
      </c>
      <c r="G1567">
        <f>IF(COUNTIFS((WeatherIncidents!$B$3:'WeatherIncidents'!$B$26),"&lt;="&amp;B1567,WeatherIncidents!$C$3:'WeatherIncidents'!$C$26,"&gt;="&amp;B1567)&gt;0,1,0)</f>
        <v>0</v>
      </c>
      <c r="H1567">
        <f t="shared" si="25"/>
        <v>0</v>
      </c>
    </row>
    <row r="1568" spans="1:8" x14ac:dyDescent="0.25">
      <c r="A1568" s="3" t="s">
        <v>117</v>
      </c>
      <c r="B1568" s="2">
        <v>41965.245138888888</v>
      </c>
      <c r="C1568" s="3" t="s">
        <v>15</v>
      </c>
      <c r="D1568" s="3" t="s">
        <v>15</v>
      </c>
      <c r="E1568" s="3">
        <v>0</v>
      </c>
      <c r="F1568" s="3" t="s">
        <v>116</v>
      </c>
      <c r="G1568">
        <f>IF(COUNTIFS((WeatherIncidents!$B$3:'WeatherIncidents'!$B$26),"&lt;="&amp;B1568,WeatherIncidents!$C$3:'WeatherIncidents'!$C$26,"&gt;="&amp;B1568)&gt;0,1,0)</f>
        <v>0</v>
      </c>
      <c r="H1568">
        <f t="shared" si="25"/>
        <v>0</v>
      </c>
    </row>
    <row r="1569" spans="1:8" x14ac:dyDescent="0.25">
      <c r="A1569" s="3" t="s">
        <v>119</v>
      </c>
      <c r="B1569" s="2">
        <v>38528.427777777775</v>
      </c>
      <c r="C1569" s="3" t="s">
        <v>7</v>
      </c>
      <c r="D1569" s="3" t="s">
        <v>16</v>
      </c>
      <c r="E1569" s="3">
        <v>0</v>
      </c>
      <c r="F1569" s="3" t="s">
        <v>120</v>
      </c>
      <c r="G1569">
        <f>IF(COUNTIFS((WeatherIncidents!$B$3:'WeatherIncidents'!$B$26),"&lt;="&amp;B1569,WeatherIncidents!$C$3:'WeatherIncidents'!$C$26,"&gt;="&amp;B1569)&gt;0,1,0)</f>
        <v>0</v>
      </c>
      <c r="H1569">
        <f t="shared" si="25"/>
        <v>0</v>
      </c>
    </row>
    <row r="1570" spans="1:8" x14ac:dyDescent="0.25">
      <c r="A1570" s="3" t="s">
        <v>119</v>
      </c>
      <c r="B1570" s="2">
        <v>38581.804861111108</v>
      </c>
      <c r="C1570" s="3" t="s">
        <v>15</v>
      </c>
      <c r="D1570" s="3" t="s">
        <v>15</v>
      </c>
      <c r="E1570" s="3">
        <v>0</v>
      </c>
      <c r="F1570" s="3" t="s">
        <v>120</v>
      </c>
      <c r="G1570">
        <f>IF(COUNTIFS((WeatherIncidents!$B$3:'WeatherIncidents'!$B$26),"&lt;="&amp;B1570,WeatherIncidents!$C$3:'WeatherIncidents'!$C$26,"&gt;="&amp;B1570)&gt;0,1,0)</f>
        <v>0</v>
      </c>
      <c r="H1570">
        <f t="shared" si="25"/>
        <v>0</v>
      </c>
    </row>
    <row r="1571" spans="1:8" x14ac:dyDescent="0.25">
      <c r="A1571" s="3" t="s">
        <v>119</v>
      </c>
      <c r="B1571" s="2">
        <v>38971.421527777777</v>
      </c>
      <c r="C1571" s="3" t="s">
        <v>15</v>
      </c>
      <c r="D1571" s="3" t="s">
        <v>15</v>
      </c>
      <c r="E1571" s="3">
        <v>0</v>
      </c>
      <c r="F1571" s="3" t="s">
        <v>120</v>
      </c>
      <c r="G1571">
        <f>IF(COUNTIFS((WeatherIncidents!$B$3:'WeatherIncidents'!$B$26),"&lt;="&amp;B1571,WeatherIncidents!$C$3:'WeatherIncidents'!$C$26,"&gt;="&amp;B1571)&gt;0,1,0)</f>
        <v>0</v>
      </c>
      <c r="H1571">
        <f t="shared" si="25"/>
        <v>0</v>
      </c>
    </row>
    <row r="1572" spans="1:8" x14ac:dyDescent="0.25">
      <c r="A1572" s="3" t="s">
        <v>119</v>
      </c>
      <c r="B1572" s="2">
        <v>39050.816666666666</v>
      </c>
      <c r="C1572" s="3" t="s">
        <v>33</v>
      </c>
      <c r="D1572" s="3" t="s">
        <v>37</v>
      </c>
      <c r="E1572" s="3">
        <v>0</v>
      </c>
      <c r="F1572" s="3" t="s">
        <v>120</v>
      </c>
      <c r="G1572">
        <f>IF(COUNTIFS((WeatherIncidents!$B$3:'WeatherIncidents'!$B$26),"&lt;="&amp;B1572,WeatherIncidents!$C$3:'WeatherIncidents'!$C$26,"&gt;="&amp;B1572)&gt;0,1,0)</f>
        <v>0</v>
      </c>
      <c r="H1572">
        <f t="shared" si="25"/>
        <v>0</v>
      </c>
    </row>
    <row r="1573" spans="1:8" x14ac:dyDescent="0.25">
      <c r="A1573" s="3" t="s">
        <v>119</v>
      </c>
      <c r="B1573" s="2">
        <v>39076.806250000001</v>
      </c>
      <c r="C1573" s="3" t="s">
        <v>15</v>
      </c>
      <c r="D1573" s="3" t="s">
        <v>15</v>
      </c>
      <c r="E1573" s="3">
        <v>0</v>
      </c>
      <c r="F1573" s="3" t="s">
        <v>120</v>
      </c>
      <c r="G1573">
        <f>IF(COUNTIFS((WeatherIncidents!$B$3:'WeatherIncidents'!$B$26),"&lt;="&amp;B1573,WeatherIncidents!$C$3:'WeatherIncidents'!$C$26,"&gt;="&amp;B1573)&gt;0,1,0)</f>
        <v>0</v>
      </c>
      <c r="H1573">
        <f t="shared" si="25"/>
        <v>0</v>
      </c>
    </row>
    <row r="1574" spans="1:8" x14ac:dyDescent="0.25">
      <c r="A1574" s="3" t="s">
        <v>119</v>
      </c>
      <c r="B1574" s="2">
        <v>39232.26458333333</v>
      </c>
      <c r="C1574" s="3" t="s">
        <v>15</v>
      </c>
      <c r="D1574" s="3" t="s">
        <v>15</v>
      </c>
      <c r="E1574" s="3">
        <v>0</v>
      </c>
      <c r="F1574" s="3" t="s">
        <v>120</v>
      </c>
      <c r="G1574">
        <f>IF(COUNTIFS((WeatherIncidents!$B$3:'WeatherIncidents'!$B$26),"&lt;="&amp;B1574,WeatherIncidents!$C$3:'WeatherIncidents'!$C$26,"&gt;="&amp;B1574)&gt;0,1,0)</f>
        <v>0</v>
      </c>
      <c r="H1574">
        <f t="shared" si="25"/>
        <v>0</v>
      </c>
    </row>
    <row r="1575" spans="1:8" x14ac:dyDescent="0.25">
      <c r="A1575" s="3" t="s">
        <v>119</v>
      </c>
      <c r="B1575" s="2">
        <v>39377.414583333331</v>
      </c>
      <c r="C1575" s="3" t="s">
        <v>33</v>
      </c>
      <c r="D1575" s="3" t="s">
        <v>37</v>
      </c>
      <c r="E1575" s="3">
        <v>0</v>
      </c>
      <c r="F1575" s="3" t="s">
        <v>120</v>
      </c>
      <c r="G1575">
        <f>IF(COUNTIFS((WeatherIncidents!$B$3:'WeatherIncidents'!$B$26),"&lt;="&amp;B1575,WeatherIncidents!$C$3:'WeatherIncidents'!$C$26,"&gt;="&amp;B1575)&gt;0,1,0)</f>
        <v>1</v>
      </c>
      <c r="H1575">
        <f t="shared" si="25"/>
        <v>0</v>
      </c>
    </row>
    <row r="1576" spans="1:8" x14ac:dyDescent="0.25">
      <c r="A1576" s="3" t="s">
        <v>119</v>
      </c>
      <c r="B1576" s="2">
        <v>39378.520833333336</v>
      </c>
      <c r="C1576" s="3" t="s">
        <v>33</v>
      </c>
      <c r="D1576" s="3" t="s">
        <v>135</v>
      </c>
      <c r="E1576" s="3">
        <v>0</v>
      </c>
      <c r="F1576" s="3" t="s">
        <v>120</v>
      </c>
      <c r="G1576">
        <f>IF(COUNTIFS((WeatherIncidents!$B$3:'WeatherIncidents'!$B$26),"&lt;="&amp;B1576,WeatherIncidents!$C$3:'WeatherIncidents'!$C$26,"&gt;="&amp;B1576)&gt;0,1,0)</f>
        <v>1</v>
      </c>
      <c r="H1576">
        <f t="shared" si="25"/>
        <v>0</v>
      </c>
    </row>
    <row r="1577" spans="1:8" x14ac:dyDescent="0.25">
      <c r="A1577" s="3" t="s">
        <v>119</v>
      </c>
      <c r="B1577" s="2">
        <v>39388.517361111109</v>
      </c>
      <c r="C1577" s="3" t="s">
        <v>15</v>
      </c>
      <c r="D1577" s="3" t="s">
        <v>15</v>
      </c>
      <c r="E1577" s="3">
        <v>0</v>
      </c>
      <c r="F1577" s="3" t="s">
        <v>120</v>
      </c>
      <c r="G1577">
        <f>IF(COUNTIFS((WeatherIncidents!$B$3:'WeatherIncidents'!$B$26),"&lt;="&amp;B1577,WeatherIncidents!$C$3:'WeatherIncidents'!$C$26,"&gt;="&amp;B1577)&gt;0,1,0)</f>
        <v>0</v>
      </c>
      <c r="H1577">
        <f t="shared" si="25"/>
        <v>0</v>
      </c>
    </row>
    <row r="1578" spans="1:8" x14ac:dyDescent="0.25">
      <c r="A1578" s="3" t="s">
        <v>119</v>
      </c>
      <c r="B1578" s="2">
        <v>39532.520138888889</v>
      </c>
      <c r="C1578" s="3" t="s">
        <v>15</v>
      </c>
      <c r="D1578" s="3" t="s">
        <v>15</v>
      </c>
      <c r="E1578" s="3">
        <v>0</v>
      </c>
      <c r="F1578" s="3" t="s">
        <v>120</v>
      </c>
      <c r="G1578">
        <f>IF(COUNTIFS((WeatherIncidents!$B$3:'WeatherIncidents'!$B$26),"&lt;="&amp;B1578,WeatherIncidents!$C$3:'WeatherIncidents'!$C$26,"&gt;="&amp;B1578)&gt;0,1,0)</f>
        <v>0</v>
      </c>
      <c r="H1578">
        <f t="shared" si="25"/>
        <v>0</v>
      </c>
    </row>
    <row r="1579" spans="1:8" x14ac:dyDescent="0.25">
      <c r="A1579" s="3" t="s">
        <v>119</v>
      </c>
      <c r="B1579" s="2">
        <v>39694.646527777775</v>
      </c>
      <c r="C1579" s="3" t="s">
        <v>33</v>
      </c>
      <c r="D1579" s="3" t="s">
        <v>135</v>
      </c>
      <c r="E1579" s="3">
        <v>0</v>
      </c>
      <c r="F1579" s="3" t="s">
        <v>120</v>
      </c>
      <c r="G1579">
        <f>IF(COUNTIFS((WeatherIncidents!$B$3:'WeatherIncidents'!$B$26),"&lt;="&amp;B1579,WeatherIncidents!$C$3:'WeatherIncidents'!$C$26,"&gt;="&amp;B1579)&gt;0,1,0)</f>
        <v>0</v>
      </c>
      <c r="H1579">
        <f t="shared" si="25"/>
        <v>0</v>
      </c>
    </row>
    <row r="1580" spans="1:8" x14ac:dyDescent="0.25">
      <c r="A1580" s="3" t="s">
        <v>119</v>
      </c>
      <c r="B1580" s="2">
        <v>39719.654861111114</v>
      </c>
      <c r="C1580" s="3" t="s">
        <v>15</v>
      </c>
      <c r="D1580" s="3" t="s">
        <v>15</v>
      </c>
      <c r="E1580" s="3">
        <v>0</v>
      </c>
      <c r="F1580" s="3" t="s">
        <v>120</v>
      </c>
      <c r="G1580">
        <f>IF(COUNTIFS((WeatherIncidents!$B$3:'WeatherIncidents'!$B$26),"&lt;="&amp;B1580,WeatherIncidents!$C$3:'WeatherIncidents'!$C$26,"&gt;="&amp;B1580)&gt;0,1,0)</f>
        <v>0</v>
      </c>
      <c r="H1580">
        <f t="shared" si="25"/>
        <v>0</v>
      </c>
    </row>
    <row r="1581" spans="1:8" x14ac:dyDescent="0.25">
      <c r="A1581" s="3" t="s">
        <v>119</v>
      </c>
      <c r="B1581" s="2">
        <v>39843.486805555556</v>
      </c>
      <c r="C1581" s="3" t="s">
        <v>7</v>
      </c>
      <c r="D1581" s="3" t="s">
        <v>8</v>
      </c>
      <c r="E1581" s="3">
        <v>0</v>
      </c>
      <c r="F1581" s="3" t="s">
        <v>120</v>
      </c>
      <c r="G1581">
        <f>IF(COUNTIFS((WeatherIncidents!$B$3:'WeatherIncidents'!$B$26),"&lt;="&amp;B1581,WeatherIncidents!$C$3:'WeatherIncidents'!$C$26,"&gt;="&amp;B1581)&gt;0,1,0)</f>
        <v>0</v>
      </c>
      <c r="H1581">
        <f t="shared" si="25"/>
        <v>0</v>
      </c>
    </row>
    <row r="1582" spans="1:8" x14ac:dyDescent="0.25">
      <c r="A1582" s="3" t="s">
        <v>119</v>
      </c>
      <c r="B1582" s="2">
        <v>39903.381249999999</v>
      </c>
      <c r="C1582" s="3" t="s">
        <v>15</v>
      </c>
      <c r="D1582" s="3" t="s">
        <v>15</v>
      </c>
      <c r="E1582" s="3">
        <v>0</v>
      </c>
      <c r="F1582" s="3" t="s">
        <v>120</v>
      </c>
      <c r="G1582">
        <f>IF(COUNTIFS((WeatherIncidents!$B$3:'WeatherIncidents'!$B$26),"&lt;="&amp;B1582,WeatherIncidents!$C$3:'WeatherIncidents'!$C$26,"&gt;="&amp;B1582)&gt;0,1,0)</f>
        <v>0</v>
      </c>
      <c r="H1582">
        <f t="shared" si="25"/>
        <v>0</v>
      </c>
    </row>
    <row r="1583" spans="1:8" x14ac:dyDescent="0.25">
      <c r="A1583" s="3" t="s">
        <v>119</v>
      </c>
      <c r="B1583" s="2">
        <v>40145.071527777778</v>
      </c>
      <c r="C1583" s="3" t="s">
        <v>33</v>
      </c>
      <c r="D1583" s="3" t="s">
        <v>135</v>
      </c>
      <c r="E1583" s="3">
        <v>0</v>
      </c>
      <c r="F1583" s="3" t="s">
        <v>120</v>
      </c>
      <c r="G1583">
        <f>IF(COUNTIFS((WeatherIncidents!$B$3:'WeatherIncidents'!$B$26),"&lt;="&amp;B1583,WeatherIncidents!$C$3:'WeatherIncidents'!$C$26,"&gt;="&amp;B1583)&gt;0,1,0)</f>
        <v>0</v>
      </c>
      <c r="H1583">
        <f t="shared" si="25"/>
        <v>0</v>
      </c>
    </row>
    <row r="1584" spans="1:8" x14ac:dyDescent="0.25">
      <c r="A1584" s="3" t="s">
        <v>119</v>
      </c>
      <c r="B1584" s="2">
        <v>40362.583333333336</v>
      </c>
      <c r="C1584" s="3" t="s">
        <v>15</v>
      </c>
      <c r="D1584" s="3" t="s">
        <v>15</v>
      </c>
      <c r="E1584" s="3">
        <v>1</v>
      </c>
      <c r="F1584" s="3" t="s">
        <v>120</v>
      </c>
      <c r="G1584">
        <f>IF(COUNTIFS((WeatherIncidents!$B$3:'WeatherIncidents'!$B$26),"&lt;="&amp;B1584,WeatherIncidents!$C$3:'WeatherIncidents'!$C$26,"&gt;="&amp;B1584)&gt;0,1,0)</f>
        <v>0</v>
      </c>
      <c r="H1584">
        <f t="shared" si="25"/>
        <v>0</v>
      </c>
    </row>
    <row r="1585" spans="1:8" x14ac:dyDescent="0.25">
      <c r="A1585" s="3" t="s">
        <v>119</v>
      </c>
      <c r="B1585" s="2">
        <v>40728.62777777778</v>
      </c>
      <c r="C1585" s="3" t="s">
        <v>15</v>
      </c>
      <c r="D1585" s="3" t="s">
        <v>15</v>
      </c>
      <c r="E1585" s="3">
        <v>1</v>
      </c>
      <c r="F1585" s="3" t="s">
        <v>120</v>
      </c>
      <c r="G1585">
        <f>IF(COUNTIFS((WeatherIncidents!$B$3:'WeatherIncidents'!$B$26),"&lt;="&amp;B1585,WeatherIncidents!$C$3:'WeatherIncidents'!$C$26,"&gt;="&amp;B1585)&gt;0,1,0)</f>
        <v>0</v>
      </c>
      <c r="H1585">
        <f t="shared" si="25"/>
        <v>0</v>
      </c>
    </row>
    <row r="1586" spans="1:8" x14ac:dyDescent="0.25">
      <c r="A1586" s="3" t="s">
        <v>119</v>
      </c>
      <c r="B1586" s="2">
        <v>40783.619444444441</v>
      </c>
      <c r="C1586" s="3" t="s">
        <v>33</v>
      </c>
      <c r="D1586" s="3" t="s">
        <v>37</v>
      </c>
      <c r="E1586" s="3">
        <v>0</v>
      </c>
      <c r="F1586" s="3" t="s">
        <v>120</v>
      </c>
      <c r="G1586">
        <f>IF(COUNTIFS((WeatherIncidents!$B$3:'WeatherIncidents'!$B$26),"&lt;="&amp;B1586,WeatherIncidents!$C$3:'WeatherIncidents'!$C$26,"&gt;="&amp;B1586)&gt;0,1,0)</f>
        <v>0</v>
      </c>
      <c r="H1586">
        <f t="shared" si="25"/>
        <v>0</v>
      </c>
    </row>
    <row r="1587" spans="1:8" x14ac:dyDescent="0.25">
      <c r="A1587" s="3" t="s">
        <v>119</v>
      </c>
      <c r="B1587" s="2">
        <v>40818.702777777777</v>
      </c>
      <c r="C1587" s="3" t="s">
        <v>15</v>
      </c>
      <c r="D1587" s="3" t="s">
        <v>15</v>
      </c>
      <c r="E1587" s="3">
        <v>0</v>
      </c>
      <c r="F1587" s="3" t="s">
        <v>120</v>
      </c>
      <c r="G1587">
        <f>IF(COUNTIFS((WeatherIncidents!$B$3:'WeatherIncidents'!$B$26),"&lt;="&amp;B1587,WeatherIncidents!$C$3:'WeatherIncidents'!$C$26,"&gt;="&amp;B1587)&gt;0,1,0)</f>
        <v>0</v>
      </c>
      <c r="H1587">
        <f t="shared" si="25"/>
        <v>0</v>
      </c>
    </row>
    <row r="1588" spans="1:8" x14ac:dyDescent="0.25">
      <c r="A1588" s="3" t="s">
        <v>119</v>
      </c>
      <c r="B1588" s="2">
        <v>40827.347916666666</v>
      </c>
      <c r="C1588" s="3" t="s">
        <v>7</v>
      </c>
      <c r="D1588" s="3" t="s">
        <v>8</v>
      </c>
      <c r="E1588" s="3">
        <v>0</v>
      </c>
      <c r="F1588" s="3" t="s">
        <v>120</v>
      </c>
      <c r="G1588">
        <f>IF(COUNTIFS((WeatherIncidents!$B$3:'WeatherIncidents'!$B$26),"&lt;="&amp;B1588,WeatherIncidents!$C$3:'WeatherIncidents'!$C$26,"&gt;="&amp;B1588)&gt;0,1,0)</f>
        <v>0</v>
      </c>
      <c r="H1588">
        <f t="shared" si="25"/>
        <v>0</v>
      </c>
    </row>
    <row r="1589" spans="1:8" x14ac:dyDescent="0.25">
      <c r="A1589" s="3" t="s">
        <v>119</v>
      </c>
      <c r="B1589" s="2">
        <v>40879.558333333334</v>
      </c>
      <c r="C1589" s="3" t="s">
        <v>7</v>
      </c>
      <c r="D1589" s="3" t="s">
        <v>8</v>
      </c>
      <c r="E1589" s="3">
        <v>0</v>
      </c>
      <c r="F1589" s="3" t="s">
        <v>120</v>
      </c>
      <c r="G1589">
        <f>IF(COUNTIFS((WeatherIncidents!$B$3:'WeatherIncidents'!$B$26),"&lt;="&amp;B1589,WeatherIncidents!$C$3:'WeatherIncidents'!$C$26,"&gt;="&amp;B1589)&gt;0,1,0)</f>
        <v>0</v>
      </c>
      <c r="H1589">
        <f t="shared" si="25"/>
        <v>0</v>
      </c>
    </row>
    <row r="1590" spans="1:8" x14ac:dyDescent="0.25">
      <c r="A1590" s="3" t="s">
        <v>119</v>
      </c>
      <c r="B1590" s="2">
        <v>41025.18472222222</v>
      </c>
      <c r="C1590" s="3" t="s">
        <v>15</v>
      </c>
      <c r="D1590" s="3" t="s">
        <v>15</v>
      </c>
      <c r="E1590" s="3">
        <v>0</v>
      </c>
      <c r="F1590" s="3" t="s">
        <v>120</v>
      </c>
      <c r="G1590">
        <f>IF(COUNTIFS((WeatherIncidents!$B$3:'WeatherIncidents'!$B$26),"&lt;="&amp;B1590,WeatherIncidents!$C$3:'WeatherIncidents'!$C$26,"&gt;="&amp;B1590)&gt;0,1,0)</f>
        <v>0</v>
      </c>
      <c r="H1590">
        <f t="shared" si="25"/>
        <v>0</v>
      </c>
    </row>
    <row r="1591" spans="1:8" x14ac:dyDescent="0.25">
      <c r="A1591" s="3" t="s">
        <v>119</v>
      </c>
      <c r="B1591" s="2">
        <v>41063.326388888891</v>
      </c>
      <c r="C1591" s="3" t="s">
        <v>15</v>
      </c>
      <c r="D1591" s="3" t="s">
        <v>15</v>
      </c>
      <c r="E1591" s="3">
        <v>0</v>
      </c>
      <c r="F1591" s="3" t="s">
        <v>120</v>
      </c>
      <c r="G1591">
        <f>IF(COUNTIFS((WeatherIncidents!$B$3:'WeatherIncidents'!$B$26),"&lt;="&amp;B1591,WeatherIncidents!$C$3:'WeatherIncidents'!$C$26,"&gt;="&amp;B1591)&gt;0,1,0)</f>
        <v>0</v>
      </c>
      <c r="H1591">
        <f t="shared" si="25"/>
        <v>0</v>
      </c>
    </row>
    <row r="1592" spans="1:8" x14ac:dyDescent="0.25">
      <c r="A1592" s="3" t="s">
        <v>119</v>
      </c>
      <c r="B1592" s="2">
        <v>41066.316666666666</v>
      </c>
      <c r="C1592" s="3" t="s">
        <v>15</v>
      </c>
      <c r="D1592" s="3" t="s">
        <v>15</v>
      </c>
      <c r="E1592" s="3">
        <v>0</v>
      </c>
      <c r="F1592" s="3" t="s">
        <v>120</v>
      </c>
      <c r="G1592">
        <f>IF(COUNTIFS((WeatherIncidents!$B$3:'WeatherIncidents'!$B$26),"&lt;="&amp;B1592,WeatherIncidents!$C$3:'WeatherIncidents'!$C$26,"&gt;="&amp;B1592)&gt;0,1,0)</f>
        <v>0</v>
      </c>
      <c r="H1592">
        <f t="shared" si="25"/>
        <v>0</v>
      </c>
    </row>
    <row r="1593" spans="1:8" x14ac:dyDescent="0.25">
      <c r="A1593" s="3" t="s">
        <v>119</v>
      </c>
      <c r="B1593" s="2">
        <v>41079.790972222225</v>
      </c>
      <c r="C1593" s="3" t="s">
        <v>15</v>
      </c>
      <c r="D1593" s="3" t="s">
        <v>15</v>
      </c>
      <c r="E1593" s="3">
        <v>0</v>
      </c>
      <c r="F1593" s="3" t="s">
        <v>120</v>
      </c>
      <c r="G1593">
        <f>IF(COUNTIFS((WeatherIncidents!$B$3:'WeatherIncidents'!$B$26),"&lt;="&amp;B1593,WeatherIncidents!$C$3:'WeatherIncidents'!$C$26,"&gt;="&amp;B1593)&gt;0,1,0)</f>
        <v>0</v>
      </c>
      <c r="H1593">
        <f t="shared" si="25"/>
        <v>0</v>
      </c>
    </row>
    <row r="1594" spans="1:8" x14ac:dyDescent="0.25">
      <c r="A1594" s="3" t="s">
        <v>119</v>
      </c>
      <c r="B1594" s="2">
        <v>41094.945138888892</v>
      </c>
      <c r="C1594" s="3" t="s">
        <v>15</v>
      </c>
      <c r="D1594" s="3" t="s">
        <v>15</v>
      </c>
      <c r="E1594" s="3">
        <v>1</v>
      </c>
      <c r="F1594" s="3" t="s">
        <v>120</v>
      </c>
      <c r="G1594">
        <f>IF(COUNTIFS((WeatherIncidents!$B$3:'WeatherIncidents'!$B$26),"&lt;="&amp;B1594,WeatherIncidents!$C$3:'WeatherIncidents'!$C$26,"&gt;="&amp;B1594)&gt;0,1,0)</f>
        <v>0</v>
      </c>
      <c r="H1594">
        <f t="shared" si="25"/>
        <v>0</v>
      </c>
    </row>
    <row r="1595" spans="1:8" x14ac:dyDescent="0.25">
      <c r="A1595" s="3" t="s">
        <v>119</v>
      </c>
      <c r="B1595" s="2">
        <v>41124.910416666666</v>
      </c>
      <c r="C1595" s="3" t="s">
        <v>7</v>
      </c>
      <c r="D1595" s="3" t="s">
        <v>16</v>
      </c>
      <c r="E1595" s="3">
        <v>0</v>
      </c>
      <c r="F1595" s="3" t="s">
        <v>120</v>
      </c>
      <c r="G1595">
        <f>IF(COUNTIFS((WeatherIncidents!$B$3:'WeatherIncidents'!$B$26),"&lt;="&amp;B1595,WeatherIncidents!$C$3:'WeatherIncidents'!$C$26,"&gt;="&amp;B1595)&gt;0,1,0)</f>
        <v>0</v>
      </c>
      <c r="H1595">
        <f t="shared" si="25"/>
        <v>0</v>
      </c>
    </row>
    <row r="1596" spans="1:8" x14ac:dyDescent="0.25">
      <c r="A1596" s="3" t="s">
        <v>119</v>
      </c>
      <c r="B1596" s="2">
        <v>41134.70208333333</v>
      </c>
      <c r="C1596" s="3" t="s">
        <v>15</v>
      </c>
      <c r="D1596" s="3" t="s">
        <v>15</v>
      </c>
      <c r="E1596" s="3">
        <v>0</v>
      </c>
      <c r="F1596" s="3" t="s">
        <v>120</v>
      </c>
      <c r="G1596">
        <f>IF(COUNTIFS((WeatherIncidents!$B$3:'WeatherIncidents'!$B$26),"&lt;="&amp;B1596,WeatherIncidents!$C$3:'WeatherIncidents'!$C$26,"&gt;="&amp;B1596)&gt;0,1,0)</f>
        <v>0</v>
      </c>
      <c r="H1596">
        <f t="shared" si="25"/>
        <v>0</v>
      </c>
    </row>
    <row r="1597" spans="1:8" x14ac:dyDescent="0.25">
      <c r="A1597" s="3" t="s">
        <v>119</v>
      </c>
      <c r="B1597" s="2">
        <v>41181.472222222219</v>
      </c>
      <c r="C1597" s="3" t="s">
        <v>15</v>
      </c>
      <c r="D1597" s="3" t="s">
        <v>15</v>
      </c>
      <c r="E1597" s="3">
        <v>0</v>
      </c>
      <c r="F1597" s="3" t="s">
        <v>120</v>
      </c>
      <c r="G1597">
        <f>IF(COUNTIFS((WeatherIncidents!$B$3:'WeatherIncidents'!$B$26),"&lt;="&amp;B1597,WeatherIncidents!$C$3:'WeatherIncidents'!$C$26,"&gt;="&amp;B1597)&gt;0,1,0)</f>
        <v>0</v>
      </c>
      <c r="H1597">
        <f t="shared" si="25"/>
        <v>0</v>
      </c>
    </row>
    <row r="1598" spans="1:8" x14ac:dyDescent="0.25">
      <c r="A1598" s="3" t="s">
        <v>119</v>
      </c>
      <c r="B1598" s="2">
        <v>41205.44027777778</v>
      </c>
      <c r="C1598" s="3" t="s">
        <v>15</v>
      </c>
      <c r="D1598" s="3" t="s">
        <v>15</v>
      </c>
      <c r="E1598" s="3">
        <v>0</v>
      </c>
      <c r="F1598" s="3" t="s">
        <v>120</v>
      </c>
      <c r="G1598">
        <f>IF(COUNTIFS((WeatherIncidents!$B$3:'WeatherIncidents'!$B$26),"&lt;="&amp;B1598,WeatherIncidents!$C$3:'WeatherIncidents'!$C$26,"&gt;="&amp;B1598)&gt;0,1,0)</f>
        <v>0</v>
      </c>
      <c r="H1598">
        <f t="shared" si="25"/>
        <v>0</v>
      </c>
    </row>
    <row r="1599" spans="1:8" x14ac:dyDescent="0.25">
      <c r="A1599" s="3" t="s">
        <v>119</v>
      </c>
      <c r="B1599" s="2">
        <v>41279.959027777775</v>
      </c>
      <c r="C1599" s="3" t="s">
        <v>15</v>
      </c>
      <c r="D1599" s="3" t="s">
        <v>15</v>
      </c>
      <c r="E1599" s="3">
        <v>0</v>
      </c>
      <c r="F1599" s="3" t="s">
        <v>120</v>
      </c>
      <c r="G1599">
        <f>IF(COUNTIFS((WeatherIncidents!$B$3:'WeatherIncidents'!$B$26),"&lt;="&amp;B1599,WeatherIncidents!$C$3:'WeatherIncidents'!$C$26,"&gt;="&amp;B1599)&gt;0,1,0)</f>
        <v>0</v>
      </c>
      <c r="H1599">
        <f t="shared" si="25"/>
        <v>0</v>
      </c>
    </row>
    <row r="1600" spans="1:8" x14ac:dyDescent="0.25">
      <c r="A1600" s="3" t="s">
        <v>119</v>
      </c>
      <c r="B1600" s="2">
        <v>41453.701388888891</v>
      </c>
      <c r="C1600" s="3" t="s">
        <v>33</v>
      </c>
      <c r="D1600" s="3" t="s">
        <v>135</v>
      </c>
      <c r="E1600" s="3">
        <v>0</v>
      </c>
      <c r="F1600" s="3" t="s">
        <v>120</v>
      </c>
      <c r="G1600">
        <f>IF(COUNTIFS((WeatherIncidents!$B$3:'WeatherIncidents'!$B$26),"&lt;="&amp;B1600,WeatherIncidents!$C$3:'WeatherIncidents'!$C$26,"&gt;="&amp;B1600)&gt;0,1,0)</f>
        <v>0</v>
      </c>
      <c r="H1600">
        <f t="shared" si="25"/>
        <v>0</v>
      </c>
    </row>
    <row r="1601" spans="1:8" x14ac:dyDescent="0.25">
      <c r="A1601" s="3" t="s">
        <v>119</v>
      </c>
      <c r="B1601" s="2">
        <v>41453.747916666667</v>
      </c>
      <c r="C1601" s="3" t="s">
        <v>33</v>
      </c>
      <c r="D1601" s="3" t="s">
        <v>135</v>
      </c>
      <c r="E1601" s="3">
        <v>0</v>
      </c>
      <c r="F1601" s="3" t="s">
        <v>120</v>
      </c>
      <c r="G1601">
        <f>IF(COUNTIFS((WeatherIncidents!$B$3:'WeatherIncidents'!$B$26),"&lt;="&amp;B1601,WeatherIncidents!$C$3:'WeatherIncidents'!$C$26,"&gt;="&amp;B1601)&gt;0,1,0)</f>
        <v>0</v>
      </c>
      <c r="H1601">
        <f t="shared" si="25"/>
        <v>0</v>
      </c>
    </row>
    <row r="1602" spans="1:8" x14ac:dyDescent="0.25">
      <c r="A1602" s="3" t="s">
        <v>119</v>
      </c>
      <c r="B1602" s="2">
        <v>41519.607638888891</v>
      </c>
      <c r="C1602" s="3" t="s">
        <v>33</v>
      </c>
      <c r="D1602" s="3" t="s">
        <v>135</v>
      </c>
      <c r="E1602" s="3">
        <v>0</v>
      </c>
      <c r="F1602" s="3" t="s">
        <v>120</v>
      </c>
      <c r="G1602">
        <f>IF(COUNTIFS((WeatherIncidents!$B$3:'WeatherIncidents'!$B$26),"&lt;="&amp;B1602,WeatherIncidents!$C$3:'WeatherIncidents'!$C$26,"&gt;="&amp;B1602)&gt;0,1,0)</f>
        <v>0</v>
      </c>
      <c r="H1602">
        <f t="shared" si="25"/>
        <v>0</v>
      </c>
    </row>
    <row r="1603" spans="1:8" x14ac:dyDescent="0.25">
      <c r="A1603" s="3" t="s">
        <v>119</v>
      </c>
      <c r="B1603" s="2">
        <v>41886.212500000001</v>
      </c>
      <c r="C1603" s="3" t="s">
        <v>15</v>
      </c>
      <c r="D1603" s="3" t="s">
        <v>15</v>
      </c>
      <c r="E1603" s="3">
        <v>0</v>
      </c>
      <c r="F1603" s="3" t="s">
        <v>120</v>
      </c>
      <c r="G1603">
        <f>IF(COUNTIFS((WeatherIncidents!$B$3:'WeatherIncidents'!$B$26),"&lt;="&amp;B1603,WeatherIncidents!$C$3:'WeatherIncidents'!$C$26,"&gt;="&amp;B1603)&gt;0,1,0)</f>
        <v>0</v>
      </c>
      <c r="H1603">
        <f t="shared" ref="H1603:H1666" si="26">IF(ABS(B1603-B1602)&lt;0.015,1,0)</f>
        <v>0</v>
      </c>
    </row>
    <row r="1604" spans="1:8" x14ac:dyDescent="0.25">
      <c r="A1604" s="3" t="s">
        <v>119</v>
      </c>
      <c r="B1604" s="2">
        <v>41955.446527777778</v>
      </c>
      <c r="C1604" s="3" t="s">
        <v>15</v>
      </c>
      <c r="D1604" s="3" t="s">
        <v>15</v>
      </c>
      <c r="E1604" s="3">
        <v>0</v>
      </c>
      <c r="F1604" s="3" t="s">
        <v>120</v>
      </c>
      <c r="G1604">
        <f>IF(COUNTIFS((WeatherIncidents!$B$3:'WeatherIncidents'!$B$26),"&lt;="&amp;B1604,WeatherIncidents!$C$3:'WeatherIncidents'!$C$26,"&gt;="&amp;B1604)&gt;0,1,0)</f>
        <v>0</v>
      </c>
      <c r="H1604">
        <f t="shared" si="26"/>
        <v>0</v>
      </c>
    </row>
    <row r="1605" spans="1:8" x14ac:dyDescent="0.25">
      <c r="A1605" s="3" t="s">
        <v>121</v>
      </c>
      <c r="B1605" s="2">
        <v>38538.23541666667</v>
      </c>
      <c r="C1605" s="3" t="s">
        <v>15</v>
      </c>
      <c r="D1605" s="3" t="s">
        <v>15</v>
      </c>
      <c r="E1605" s="3">
        <v>1</v>
      </c>
      <c r="F1605" s="3" t="s">
        <v>122</v>
      </c>
      <c r="G1605">
        <f>IF(COUNTIFS((WeatherIncidents!$B$3:'WeatherIncidents'!$B$26),"&lt;="&amp;B1605,WeatherIncidents!$C$3:'WeatherIncidents'!$C$26,"&gt;="&amp;B1605)&gt;0,1,0)</f>
        <v>0</v>
      </c>
      <c r="H1605">
        <f t="shared" si="26"/>
        <v>0</v>
      </c>
    </row>
    <row r="1606" spans="1:8" x14ac:dyDescent="0.25">
      <c r="A1606" s="3" t="s">
        <v>121</v>
      </c>
      <c r="B1606" s="2">
        <v>38551.695833333331</v>
      </c>
      <c r="C1606" s="3" t="s">
        <v>15</v>
      </c>
      <c r="D1606" s="3" t="s">
        <v>15</v>
      </c>
      <c r="E1606" s="3">
        <v>0</v>
      </c>
      <c r="F1606" s="3" t="s">
        <v>122</v>
      </c>
      <c r="G1606">
        <f>IF(COUNTIFS((WeatherIncidents!$B$3:'WeatherIncidents'!$B$26),"&lt;="&amp;B1606,WeatherIncidents!$C$3:'WeatherIncidents'!$C$26,"&gt;="&amp;B1606)&gt;0,1,0)</f>
        <v>0</v>
      </c>
      <c r="H1606">
        <f t="shared" si="26"/>
        <v>0</v>
      </c>
    </row>
    <row r="1607" spans="1:8" x14ac:dyDescent="0.25">
      <c r="A1607" s="3" t="s">
        <v>121</v>
      </c>
      <c r="B1607" s="2">
        <v>38551.769444444442</v>
      </c>
      <c r="C1607" s="3" t="s">
        <v>15</v>
      </c>
      <c r="D1607" s="3" t="s">
        <v>15</v>
      </c>
      <c r="E1607" s="3">
        <v>0</v>
      </c>
      <c r="F1607" s="3" t="s">
        <v>122</v>
      </c>
      <c r="G1607">
        <f>IF(COUNTIFS((WeatherIncidents!$B$3:'WeatherIncidents'!$B$26),"&lt;="&amp;B1607,WeatherIncidents!$C$3:'WeatherIncidents'!$C$26,"&gt;="&amp;B1607)&gt;0,1,0)</f>
        <v>0</v>
      </c>
      <c r="H1607">
        <f t="shared" si="26"/>
        <v>0</v>
      </c>
    </row>
    <row r="1608" spans="1:8" x14ac:dyDescent="0.25">
      <c r="A1608" s="3" t="s">
        <v>121</v>
      </c>
      <c r="B1608" s="2">
        <v>39036.531944444447</v>
      </c>
      <c r="C1608" s="3" t="s">
        <v>15</v>
      </c>
      <c r="D1608" s="3" t="s">
        <v>15</v>
      </c>
      <c r="E1608" s="3">
        <v>0</v>
      </c>
      <c r="F1608" s="3" t="s">
        <v>122</v>
      </c>
      <c r="G1608">
        <f>IF(COUNTIFS((WeatherIncidents!$B$3:'WeatherIncidents'!$B$26),"&lt;="&amp;B1608,WeatherIncidents!$C$3:'WeatherIncidents'!$C$26,"&gt;="&amp;B1608)&gt;0,1,0)</f>
        <v>0</v>
      </c>
      <c r="H1608">
        <f t="shared" si="26"/>
        <v>0</v>
      </c>
    </row>
    <row r="1609" spans="1:8" x14ac:dyDescent="0.25">
      <c r="A1609" s="3" t="s">
        <v>121</v>
      </c>
      <c r="B1609" s="2">
        <v>39309.679166666669</v>
      </c>
      <c r="C1609" s="3" t="s">
        <v>15</v>
      </c>
      <c r="D1609" s="3" t="s">
        <v>15</v>
      </c>
      <c r="E1609" s="3">
        <v>0</v>
      </c>
      <c r="F1609" s="3" t="s">
        <v>122</v>
      </c>
      <c r="G1609">
        <f>IF(COUNTIFS((WeatherIncidents!$B$3:'WeatherIncidents'!$B$26),"&lt;="&amp;B1609,WeatherIncidents!$C$3:'WeatherIncidents'!$C$26,"&gt;="&amp;B1609)&gt;0,1,0)</f>
        <v>0</v>
      </c>
      <c r="H1609">
        <f t="shared" si="26"/>
        <v>0</v>
      </c>
    </row>
    <row r="1610" spans="1:8" x14ac:dyDescent="0.25">
      <c r="A1610" s="3" t="s">
        <v>121</v>
      </c>
      <c r="B1610" s="2">
        <v>39681.856249999997</v>
      </c>
      <c r="C1610" s="3" t="s">
        <v>15</v>
      </c>
      <c r="D1610" s="3" t="s">
        <v>15</v>
      </c>
      <c r="E1610" s="3">
        <v>0</v>
      </c>
      <c r="F1610" s="3" t="s">
        <v>122</v>
      </c>
      <c r="G1610">
        <f>IF(COUNTIFS((WeatherIncidents!$B$3:'WeatherIncidents'!$B$26),"&lt;="&amp;B1610,WeatherIncidents!$C$3:'WeatherIncidents'!$C$26,"&gt;="&amp;B1610)&gt;0,1,0)</f>
        <v>0</v>
      </c>
      <c r="H1610">
        <f t="shared" si="26"/>
        <v>0</v>
      </c>
    </row>
    <row r="1611" spans="1:8" x14ac:dyDescent="0.25">
      <c r="A1611" s="3" t="s">
        <v>121</v>
      </c>
      <c r="B1611" s="2">
        <v>39694.691666666666</v>
      </c>
      <c r="C1611" s="3" t="s">
        <v>7</v>
      </c>
      <c r="D1611" s="3" t="s">
        <v>16</v>
      </c>
      <c r="E1611" s="3">
        <v>0</v>
      </c>
      <c r="F1611" s="3" t="s">
        <v>122</v>
      </c>
      <c r="G1611">
        <f>IF(COUNTIFS((WeatherIncidents!$B$3:'WeatherIncidents'!$B$26),"&lt;="&amp;B1611,WeatherIncidents!$C$3:'WeatherIncidents'!$C$26,"&gt;="&amp;B1611)&gt;0,1,0)</f>
        <v>0</v>
      </c>
      <c r="H1611">
        <f t="shared" si="26"/>
        <v>0</v>
      </c>
    </row>
    <row r="1612" spans="1:8" x14ac:dyDescent="0.25">
      <c r="A1612" s="3" t="s">
        <v>121</v>
      </c>
      <c r="B1612" s="2">
        <v>39735.202777777777</v>
      </c>
      <c r="C1612" s="3" t="s">
        <v>15</v>
      </c>
      <c r="D1612" s="3" t="s">
        <v>15</v>
      </c>
      <c r="E1612" s="3">
        <v>0</v>
      </c>
      <c r="F1612" s="3" t="s">
        <v>122</v>
      </c>
      <c r="G1612">
        <f>IF(COUNTIFS((WeatherIncidents!$B$3:'WeatherIncidents'!$B$26),"&lt;="&amp;B1612,WeatherIncidents!$C$3:'WeatherIncidents'!$C$26,"&gt;="&amp;B1612)&gt;0,1,0)</f>
        <v>1</v>
      </c>
      <c r="H1612">
        <f t="shared" si="26"/>
        <v>0</v>
      </c>
    </row>
    <row r="1613" spans="1:8" x14ac:dyDescent="0.25">
      <c r="A1613" s="3" t="s">
        <v>121</v>
      </c>
      <c r="B1613" s="2">
        <v>39854.290972222225</v>
      </c>
      <c r="C1613" s="3" t="s">
        <v>15</v>
      </c>
      <c r="D1613" s="3" t="s">
        <v>15</v>
      </c>
      <c r="E1613" s="3">
        <v>0</v>
      </c>
      <c r="F1613" s="3" t="s">
        <v>122</v>
      </c>
      <c r="G1613">
        <f>IF(COUNTIFS((WeatherIncidents!$B$3:'WeatherIncidents'!$B$26),"&lt;="&amp;B1613,WeatherIncidents!$C$3:'WeatherIncidents'!$C$26,"&gt;="&amp;B1613)&gt;0,1,0)</f>
        <v>0</v>
      </c>
      <c r="H1613">
        <f t="shared" si="26"/>
        <v>0</v>
      </c>
    </row>
    <row r="1614" spans="1:8" x14ac:dyDescent="0.25">
      <c r="A1614" s="3" t="s">
        <v>121</v>
      </c>
      <c r="B1614" s="2">
        <v>40124.122916666667</v>
      </c>
      <c r="C1614" s="3" t="s">
        <v>15</v>
      </c>
      <c r="D1614" s="3" t="s">
        <v>15</v>
      </c>
      <c r="E1614" s="3">
        <v>0</v>
      </c>
      <c r="F1614" s="3" t="s">
        <v>122</v>
      </c>
      <c r="G1614">
        <f>IF(COUNTIFS((WeatherIncidents!$B$3:'WeatherIncidents'!$B$26),"&lt;="&amp;B1614,WeatherIncidents!$C$3:'WeatherIncidents'!$C$26,"&gt;="&amp;B1614)&gt;0,1,0)</f>
        <v>0</v>
      </c>
      <c r="H1614">
        <f t="shared" si="26"/>
        <v>0</v>
      </c>
    </row>
    <row r="1615" spans="1:8" x14ac:dyDescent="0.25">
      <c r="A1615" s="3" t="s">
        <v>121</v>
      </c>
      <c r="B1615" s="2">
        <v>40147.379166666666</v>
      </c>
      <c r="C1615" s="3" t="s">
        <v>7</v>
      </c>
      <c r="D1615" s="3" t="s">
        <v>19</v>
      </c>
      <c r="E1615" s="3">
        <v>0</v>
      </c>
      <c r="F1615" s="3" t="s">
        <v>122</v>
      </c>
      <c r="G1615">
        <f>IF(COUNTIFS((WeatherIncidents!$B$3:'WeatherIncidents'!$B$26),"&lt;="&amp;B1615,WeatherIncidents!$C$3:'WeatherIncidents'!$C$26,"&gt;="&amp;B1615)&gt;0,1,0)</f>
        <v>0</v>
      </c>
      <c r="H1615">
        <f t="shared" si="26"/>
        <v>0</v>
      </c>
    </row>
    <row r="1616" spans="1:8" x14ac:dyDescent="0.25">
      <c r="A1616" s="3" t="s">
        <v>121</v>
      </c>
      <c r="B1616" s="2">
        <v>40154.584027777775</v>
      </c>
      <c r="C1616" s="3" t="s">
        <v>33</v>
      </c>
      <c r="D1616" s="3" t="s">
        <v>135</v>
      </c>
      <c r="E1616" s="3">
        <v>0</v>
      </c>
      <c r="F1616" s="3" t="s">
        <v>122</v>
      </c>
      <c r="G1616">
        <f>IF(COUNTIFS((WeatherIncidents!$B$3:'WeatherIncidents'!$B$26),"&lt;="&amp;B1616,WeatherIncidents!$C$3:'WeatherIncidents'!$C$26,"&gt;="&amp;B1616)&gt;0,1,0)</f>
        <v>0</v>
      </c>
      <c r="H1616">
        <f t="shared" si="26"/>
        <v>0</v>
      </c>
    </row>
    <row r="1617" spans="1:8" x14ac:dyDescent="0.25">
      <c r="A1617" s="3" t="s">
        <v>121</v>
      </c>
      <c r="B1617" s="2">
        <v>40160.283333333333</v>
      </c>
      <c r="C1617" s="3" t="s">
        <v>15</v>
      </c>
      <c r="D1617" s="3" t="s">
        <v>15</v>
      </c>
      <c r="E1617" s="3">
        <v>0</v>
      </c>
      <c r="F1617" s="3" t="s">
        <v>122</v>
      </c>
      <c r="G1617">
        <f>IF(COUNTIFS((WeatherIncidents!$B$3:'WeatherIncidents'!$B$26),"&lt;="&amp;B1617,WeatherIncidents!$C$3:'WeatherIncidents'!$C$26,"&gt;="&amp;B1617)&gt;0,1,0)</f>
        <v>0</v>
      </c>
      <c r="H1617">
        <f t="shared" si="26"/>
        <v>0</v>
      </c>
    </row>
    <row r="1618" spans="1:8" x14ac:dyDescent="0.25">
      <c r="A1618" s="3" t="s">
        <v>121</v>
      </c>
      <c r="B1618" s="2">
        <v>40197.677777777775</v>
      </c>
      <c r="C1618" s="3" t="s">
        <v>7</v>
      </c>
      <c r="D1618" s="3" t="s">
        <v>81</v>
      </c>
      <c r="E1618" s="3">
        <v>0</v>
      </c>
      <c r="F1618" s="3" t="s">
        <v>122</v>
      </c>
      <c r="G1618">
        <f>IF(COUNTIFS((WeatherIncidents!$B$3:'WeatherIncidents'!$B$26),"&lt;="&amp;B1618,WeatherIncidents!$C$3:'WeatherIncidents'!$C$26,"&gt;="&amp;B1618)&gt;0,1,0)</f>
        <v>0</v>
      </c>
      <c r="H1618">
        <f t="shared" si="26"/>
        <v>0</v>
      </c>
    </row>
    <row r="1619" spans="1:8" x14ac:dyDescent="0.25">
      <c r="A1619" s="3" t="s">
        <v>121</v>
      </c>
      <c r="B1619" s="2">
        <v>40782.425694444442</v>
      </c>
      <c r="C1619" s="3" t="s">
        <v>15</v>
      </c>
      <c r="D1619" s="3" t="s">
        <v>15</v>
      </c>
      <c r="E1619" s="3">
        <v>0</v>
      </c>
      <c r="F1619" s="3" t="s">
        <v>122</v>
      </c>
      <c r="G1619">
        <f>IF(COUNTIFS((WeatherIncidents!$B$3:'WeatherIncidents'!$B$26),"&lt;="&amp;B1619,WeatherIncidents!$C$3:'WeatherIncidents'!$C$26,"&gt;="&amp;B1619)&gt;0,1,0)</f>
        <v>0</v>
      </c>
      <c r="H1619">
        <f t="shared" si="26"/>
        <v>0</v>
      </c>
    </row>
    <row r="1620" spans="1:8" x14ac:dyDescent="0.25">
      <c r="A1620" s="3" t="s">
        <v>121</v>
      </c>
      <c r="B1620" s="2">
        <v>40828.681944444441</v>
      </c>
      <c r="C1620" s="3" t="s">
        <v>15</v>
      </c>
      <c r="D1620" s="3" t="s">
        <v>15</v>
      </c>
      <c r="E1620" s="3">
        <v>0</v>
      </c>
      <c r="F1620" s="3" t="s">
        <v>122</v>
      </c>
      <c r="G1620">
        <f>IF(COUNTIFS((WeatherIncidents!$B$3:'WeatherIncidents'!$B$26),"&lt;="&amp;B1620,WeatherIncidents!$C$3:'WeatherIncidents'!$C$26,"&gt;="&amp;B1620)&gt;0,1,0)</f>
        <v>0</v>
      </c>
      <c r="H1620">
        <f t="shared" si="26"/>
        <v>0</v>
      </c>
    </row>
    <row r="1621" spans="1:8" x14ac:dyDescent="0.25">
      <c r="A1621" s="3" t="s">
        <v>121</v>
      </c>
      <c r="B1621" s="2">
        <v>41419.679166666669</v>
      </c>
      <c r="C1621" s="3" t="s">
        <v>15</v>
      </c>
      <c r="D1621" s="3" t="s">
        <v>15</v>
      </c>
      <c r="E1621" s="3">
        <v>0</v>
      </c>
      <c r="F1621" s="3" t="s">
        <v>122</v>
      </c>
      <c r="G1621">
        <f>IF(COUNTIFS((WeatherIncidents!$B$3:'WeatherIncidents'!$B$26),"&lt;="&amp;B1621,WeatherIncidents!$C$3:'WeatherIncidents'!$C$26,"&gt;="&amp;B1621)&gt;0,1,0)</f>
        <v>0</v>
      </c>
      <c r="H1621">
        <f t="shared" si="26"/>
        <v>0</v>
      </c>
    </row>
    <row r="1622" spans="1:8" x14ac:dyDescent="0.25">
      <c r="A1622" s="3" t="s">
        <v>121</v>
      </c>
      <c r="B1622" s="2">
        <v>41456.32916666667</v>
      </c>
      <c r="C1622" s="3" t="s">
        <v>15</v>
      </c>
      <c r="D1622" s="3" t="s">
        <v>15</v>
      </c>
      <c r="E1622" s="3">
        <v>0</v>
      </c>
      <c r="F1622" s="3" t="s">
        <v>122</v>
      </c>
      <c r="G1622">
        <f>IF(COUNTIFS((WeatherIncidents!$B$3:'WeatherIncidents'!$B$26),"&lt;="&amp;B1622,WeatherIncidents!$C$3:'WeatherIncidents'!$C$26,"&gt;="&amp;B1622)&gt;0,1,0)</f>
        <v>0</v>
      </c>
      <c r="H1622">
        <f t="shared" si="26"/>
        <v>0</v>
      </c>
    </row>
    <row r="1623" spans="1:8" x14ac:dyDescent="0.25">
      <c r="A1623" s="3" t="s">
        <v>121</v>
      </c>
      <c r="B1623" s="2">
        <v>41759.42083333333</v>
      </c>
      <c r="C1623" s="3" t="s">
        <v>33</v>
      </c>
      <c r="D1623" s="3" t="s">
        <v>135</v>
      </c>
      <c r="E1623" s="3">
        <v>0</v>
      </c>
      <c r="F1623" s="3" t="s">
        <v>122</v>
      </c>
      <c r="G1623">
        <f>IF(COUNTIFS((WeatherIncidents!$B$3:'WeatherIncidents'!$B$26),"&lt;="&amp;B1623,WeatherIncidents!$C$3:'WeatherIncidents'!$C$26,"&gt;="&amp;B1623)&gt;0,1,0)</f>
        <v>1</v>
      </c>
      <c r="H1623">
        <f t="shared" si="26"/>
        <v>0</v>
      </c>
    </row>
    <row r="1624" spans="1:8" x14ac:dyDescent="0.25">
      <c r="A1624" s="3" t="s">
        <v>121</v>
      </c>
      <c r="B1624" s="2">
        <v>41868.707638888889</v>
      </c>
      <c r="C1624" s="3" t="s">
        <v>15</v>
      </c>
      <c r="D1624" s="3" t="s">
        <v>15</v>
      </c>
      <c r="E1624" s="3">
        <v>0</v>
      </c>
      <c r="F1624" s="3" t="s">
        <v>122</v>
      </c>
      <c r="G1624">
        <f>IF(COUNTIFS((WeatherIncidents!$B$3:'WeatherIncidents'!$B$26),"&lt;="&amp;B1624,WeatherIncidents!$C$3:'WeatherIncidents'!$C$26,"&gt;="&amp;B1624)&gt;0,1,0)</f>
        <v>0</v>
      </c>
      <c r="H1624">
        <f t="shared" si="26"/>
        <v>0</v>
      </c>
    </row>
    <row r="1625" spans="1:8" x14ac:dyDescent="0.25">
      <c r="A1625" s="3" t="s">
        <v>121</v>
      </c>
      <c r="B1625" s="2">
        <v>42061.267361111109</v>
      </c>
      <c r="C1625" s="3" t="s">
        <v>7</v>
      </c>
      <c r="D1625" s="3" t="s">
        <v>8</v>
      </c>
      <c r="E1625" s="3">
        <v>0</v>
      </c>
      <c r="F1625" s="3" t="s">
        <v>122</v>
      </c>
      <c r="G1625">
        <f>IF(COUNTIFS((WeatherIncidents!$B$3:'WeatherIncidents'!$B$26),"&lt;="&amp;B1625,WeatherIncidents!$C$3:'WeatherIncidents'!$C$26,"&gt;="&amp;B1625)&gt;0,1,0)</f>
        <v>0</v>
      </c>
      <c r="H1625">
        <f t="shared" si="26"/>
        <v>0</v>
      </c>
    </row>
    <row r="1626" spans="1:8" x14ac:dyDescent="0.25">
      <c r="A1626" s="3" t="s">
        <v>123</v>
      </c>
      <c r="B1626" s="2">
        <v>38882.371527777781</v>
      </c>
      <c r="C1626" s="3" t="s">
        <v>15</v>
      </c>
      <c r="D1626" s="3" t="s">
        <v>15</v>
      </c>
      <c r="E1626" s="3">
        <v>0</v>
      </c>
      <c r="F1626" s="3" t="s">
        <v>45</v>
      </c>
      <c r="G1626">
        <f>IF(COUNTIFS((WeatherIncidents!$B$3:'WeatherIncidents'!$B$26),"&lt;="&amp;B1626,WeatherIncidents!$C$3:'WeatherIncidents'!$C$26,"&gt;="&amp;B1626)&gt;0,1,0)</f>
        <v>0</v>
      </c>
      <c r="H1626">
        <f t="shared" si="26"/>
        <v>0</v>
      </c>
    </row>
    <row r="1627" spans="1:8" x14ac:dyDescent="0.25">
      <c r="A1627" s="3" t="s">
        <v>123</v>
      </c>
      <c r="B1627" s="2">
        <v>39121.488888888889</v>
      </c>
      <c r="C1627" s="3" t="s">
        <v>15</v>
      </c>
      <c r="D1627" s="3" t="s">
        <v>15</v>
      </c>
      <c r="E1627" s="3">
        <v>0</v>
      </c>
      <c r="F1627" s="3" t="s">
        <v>45</v>
      </c>
      <c r="G1627">
        <f>IF(COUNTIFS((WeatherIncidents!$B$3:'WeatherIncidents'!$B$26),"&lt;="&amp;B1627,WeatherIncidents!$C$3:'WeatherIncidents'!$C$26,"&gt;="&amp;B1627)&gt;0,1,0)</f>
        <v>0</v>
      </c>
      <c r="H1627">
        <f t="shared" si="26"/>
        <v>0</v>
      </c>
    </row>
    <row r="1628" spans="1:8" x14ac:dyDescent="0.25">
      <c r="A1628" s="3" t="s">
        <v>123</v>
      </c>
      <c r="B1628" s="2">
        <v>39553.845833333333</v>
      </c>
      <c r="C1628" s="3" t="s">
        <v>15</v>
      </c>
      <c r="D1628" s="3" t="s">
        <v>15</v>
      </c>
      <c r="E1628" s="3">
        <v>0</v>
      </c>
      <c r="F1628" s="3" t="s">
        <v>45</v>
      </c>
      <c r="G1628">
        <f>IF(COUNTIFS((WeatherIncidents!$B$3:'WeatherIncidents'!$B$26),"&lt;="&amp;B1628,WeatherIncidents!$C$3:'WeatherIncidents'!$C$26,"&gt;="&amp;B1628)&gt;0,1,0)</f>
        <v>0</v>
      </c>
      <c r="H1628">
        <f t="shared" si="26"/>
        <v>0</v>
      </c>
    </row>
    <row r="1629" spans="1:8" x14ac:dyDescent="0.25">
      <c r="A1629" s="3" t="s">
        <v>123</v>
      </c>
      <c r="B1629" s="2">
        <v>39642.836805555555</v>
      </c>
      <c r="C1629" s="3" t="s">
        <v>15</v>
      </c>
      <c r="D1629" s="3" t="s">
        <v>15</v>
      </c>
      <c r="E1629" s="3">
        <v>1</v>
      </c>
      <c r="F1629" s="3" t="s">
        <v>45</v>
      </c>
      <c r="G1629">
        <f>IF(COUNTIFS((WeatherIncidents!$B$3:'WeatherIncidents'!$B$26),"&lt;="&amp;B1629,WeatherIncidents!$C$3:'WeatherIncidents'!$C$26,"&gt;="&amp;B1629)&gt;0,1,0)</f>
        <v>0</v>
      </c>
      <c r="H1629">
        <f t="shared" si="26"/>
        <v>0</v>
      </c>
    </row>
    <row r="1630" spans="1:8" x14ac:dyDescent="0.25">
      <c r="A1630" s="3" t="s">
        <v>123</v>
      </c>
      <c r="B1630" s="2">
        <v>40199.51458333333</v>
      </c>
      <c r="C1630" s="3" t="s">
        <v>33</v>
      </c>
      <c r="D1630" s="3" t="s">
        <v>135</v>
      </c>
      <c r="E1630" s="3">
        <v>0</v>
      </c>
      <c r="F1630" s="3" t="s">
        <v>45</v>
      </c>
      <c r="G1630">
        <f>IF(COUNTIFS((WeatherIncidents!$B$3:'WeatherIncidents'!$B$26),"&lt;="&amp;B1630,WeatherIncidents!$C$3:'WeatherIncidents'!$C$26,"&gt;="&amp;B1630)&gt;0,1,0)</f>
        <v>0</v>
      </c>
      <c r="H1630">
        <f t="shared" si="26"/>
        <v>0</v>
      </c>
    </row>
    <row r="1631" spans="1:8" x14ac:dyDescent="0.25">
      <c r="A1631" s="3" t="s">
        <v>123</v>
      </c>
      <c r="B1631" s="2">
        <v>40535.556944444441</v>
      </c>
      <c r="C1631" s="3" t="s">
        <v>7</v>
      </c>
      <c r="D1631" s="3" t="s">
        <v>81</v>
      </c>
      <c r="E1631" s="3">
        <v>0</v>
      </c>
      <c r="F1631" s="3" t="s">
        <v>45</v>
      </c>
      <c r="G1631">
        <f>IF(COUNTIFS((WeatherIncidents!$B$3:'WeatherIncidents'!$B$26),"&lt;="&amp;B1631,WeatherIncidents!$C$3:'WeatherIncidents'!$C$26,"&gt;="&amp;B1631)&gt;0,1,0)</f>
        <v>0</v>
      </c>
      <c r="H1631">
        <f t="shared" si="26"/>
        <v>0</v>
      </c>
    </row>
    <row r="1632" spans="1:8" x14ac:dyDescent="0.25">
      <c r="A1632" s="3" t="s">
        <v>123</v>
      </c>
      <c r="B1632" s="2">
        <v>40783.663194444445</v>
      </c>
      <c r="C1632" s="3" t="s">
        <v>15</v>
      </c>
      <c r="D1632" s="3" t="s">
        <v>15</v>
      </c>
      <c r="E1632" s="3">
        <v>0</v>
      </c>
      <c r="F1632" s="3" t="s">
        <v>45</v>
      </c>
      <c r="G1632">
        <f>IF(COUNTIFS((WeatherIncidents!$B$3:'WeatherIncidents'!$B$26),"&lt;="&amp;B1632,WeatherIncidents!$C$3:'WeatherIncidents'!$C$26,"&gt;="&amp;B1632)&gt;0,1,0)</f>
        <v>0</v>
      </c>
      <c r="H1632">
        <f t="shared" si="26"/>
        <v>0</v>
      </c>
    </row>
    <row r="1633" spans="1:8" x14ac:dyDescent="0.25">
      <c r="A1633" s="3" t="s">
        <v>123</v>
      </c>
      <c r="B1633" s="2">
        <v>40890.105555555558</v>
      </c>
      <c r="C1633" s="3" t="s">
        <v>15</v>
      </c>
      <c r="D1633" s="3" t="s">
        <v>15</v>
      </c>
      <c r="E1633" s="3">
        <v>0</v>
      </c>
      <c r="F1633" s="3" t="s">
        <v>45</v>
      </c>
      <c r="G1633">
        <f>IF(COUNTIFS((WeatherIncidents!$B$3:'WeatherIncidents'!$B$26),"&lt;="&amp;B1633,WeatherIncidents!$C$3:'WeatherIncidents'!$C$26,"&gt;="&amp;B1633)&gt;0,1,0)</f>
        <v>0</v>
      </c>
      <c r="H1633">
        <f t="shared" si="26"/>
        <v>0</v>
      </c>
    </row>
    <row r="1634" spans="1:8" x14ac:dyDescent="0.25">
      <c r="A1634" s="3" t="s">
        <v>123</v>
      </c>
      <c r="B1634" s="2">
        <v>41404.559027777781</v>
      </c>
      <c r="C1634" s="3" t="s">
        <v>15</v>
      </c>
      <c r="D1634" s="3" t="s">
        <v>15</v>
      </c>
      <c r="E1634" s="3">
        <v>0</v>
      </c>
      <c r="F1634" s="3" t="s">
        <v>45</v>
      </c>
      <c r="G1634">
        <f>IF(COUNTIFS((WeatherIncidents!$B$3:'WeatherIncidents'!$B$26),"&lt;="&amp;B1634,WeatherIncidents!$C$3:'WeatherIncidents'!$C$26,"&gt;="&amp;B1634)&gt;0,1,0)</f>
        <v>0</v>
      </c>
      <c r="H1634">
        <f t="shared" si="26"/>
        <v>0</v>
      </c>
    </row>
    <row r="1635" spans="1:8" x14ac:dyDescent="0.25">
      <c r="A1635" s="3" t="s">
        <v>123</v>
      </c>
      <c r="B1635" s="2">
        <v>41755.311111111114</v>
      </c>
      <c r="C1635" s="3" t="s">
        <v>15</v>
      </c>
      <c r="D1635" s="3" t="s">
        <v>15</v>
      </c>
      <c r="E1635" s="3">
        <v>0</v>
      </c>
      <c r="F1635" s="3" t="s">
        <v>45</v>
      </c>
      <c r="G1635">
        <f>IF(COUNTIFS((WeatherIncidents!$B$3:'WeatherIncidents'!$B$26),"&lt;="&amp;B1635,WeatherIncidents!$C$3:'WeatherIncidents'!$C$26,"&gt;="&amp;B1635)&gt;0,1,0)</f>
        <v>0</v>
      </c>
      <c r="H1635">
        <f t="shared" si="26"/>
        <v>0</v>
      </c>
    </row>
    <row r="1636" spans="1:8" x14ac:dyDescent="0.25">
      <c r="A1636" s="3" t="s">
        <v>123</v>
      </c>
      <c r="B1636" s="2">
        <v>41868.736111111109</v>
      </c>
      <c r="C1636" s="3" t="s">
        <v>15</v>
      </c>
      <c r="D1636" s="3" t="s">
        <v>15</v>
      </c>
      <c r="E1636" s="3">
        <v>0</v>
      </c>
      <c r="F1636" s="3" t="s">
        <v>45</v>
      </c>
      <c r="G1636">
        <f>IF(COUNTIFS((WeatherIncidents!$B$3:'WeatherIncidents'!$B$26),"&lt;="&amp;B1636,WeatherIncidents!$C$3:'WeatherIncidents'!$C$26,"&gt;="&amp;B1636)&gt;0,1,0)</f>
        <v>0</v>
      </c>
      <c r="H1636">
        <f t="shared" si="26"/>
        <v>0</v>
      </c>
    </row>
    <row r="1637" spans="1:8" x14ac:dyDescent="0.25">
      <c r="A1637" s="3" t="s">
        <v>123</v>
      </c>
      <c r="B1637" s="2">
        <v>41889.580555555556</v>
      </c>
      <c r="C1637" s="3" t="s">
        <v>33</v>
      </c>
      <c r="D1637" s="3" t="s">
        <v>135</v>
      </c>
      <c r="E1637" s="3">
        <v>0</v>
      </c>
      <c r="F1637" s="3" t="s">
        <v>45</v>
      </c>
      <c r="G1637">
        <f>IF(COUNTIFS((WeatherIncidents!$B$3:'WeatherIncidents'!$B$26),"&lt;="&amp;B1637,WeatherIncidents!$C$3:'WeatherIncidents'!$C$26,"&gt;="&amp;B1637)&gt;0,1,0)</f>
        <v>0</v>
      </c>
      <c r="H1637">
        <f t="shared" si="26"/>
        <v>0</v>
      </c>
    </row>
    <row r="1638" spans="1:8" x14ac:dyDescent="0.25">
      <c r="A1638" s="3" t="s">
        <v>124</v>
      </c>
      <c r="B1638" s="2">
        <v>38688.227777777778</v>
      </c>
      <c r="C1638" s="3" t="s">
        <v>15</v>
      </c>
      <c r="D1638" s="3" t="s">
        <v>15</v>
      </c>
      <c r="E1638" s="3">
        <v>0</v>
      </c>
      <c r="F1638" s="3" t="s">
        <v>40</v>
      </c>
      <c r="G1638">
        <f>IF(COUNTIFS((WeatherIncidents!$B$3:'WeatherIncidents'!$B$26),"&lt;="&amp;B1638,WeatherIncidents!$C$3:'WeatherIncidents'!$C$26,"&gt;="&amp;B1638)&gt;0,1,0)</f>
        <v>0</v>
      </c>
      <c r="H1638">
        <f t="shared" si="26"/>
        <v>0</v>
      </c>
    </row>
    <row r="1639" spans="1:8" x14ac:dyDescent="0.25">
      <c r="A1639" s="3" t="s">
        <v>124</v>
      </c>
      <c r="B1639" s="2">
        <v>38786.839583333334</v>
      </c>
      <c r="C1639" s="3" t="s">
        <v>33</v>
      </c>
      <c r="D1639" s="3" t="s">
        <v>135</v>
      </c>
      <c r="E1639" s="3">
        <v>0</v>
      </c>
      <c r="F1639" s="3" t="s">
        <v>40</v>
      </c>
      <c r="G1639">
        <f>IF(COUNTIFS((WeatherIncidents!$B$3:'WeatherIncidents'!$B$26),"&lt;="&amp;B1639,WeatherIncidents!$C$3:'WeatherIncidents'!$C$26,"&gt;="&amp;B1639)&gt;0,1,0)</f>
        <v>0</v>
      </c>
      <c r="H1639">
        <f t="shared" si="26"/>
        <v>0</v>
      </c>
    </row>
    <row r="1640" spans="1:8" x14ac:dyDescent="0.25">
      <c r="A1640" s="3" t="s">
        <v>124</v>
      </c>
      <c r="B1640" s="2">
        <v>39016.458333333336</v>
      </c>
      <c r="C1640" s="3" t="s">
        <v>15</v>
      </c>
      <c r="D1640" s="3" t="s">
        <v>15</v>
      </c>
      <c r="E1640" s="3">
        <v>0</v>
      </c>
      <c r="F1640" s="3" t="s">
        <v>40</v>
      </c>
      <c r="G1640">
        <f>IF(COUNTIFS((WeatherIncidents!$B$3:'WeatherIncidents'!$B$26),"&lt;="&amp;B1640,WeatherIncidents!$C$3:'WeatherIncidents'!$C$26,"&gt;="&amp;B1640)&gt;0,1,0)</f>
        <v>1</v>
      </c>
      <c r="H1640">
        <f t="shared" si="26"/>
        <v>0</v>
      </c>
    </row>
    <row r="1641" spans="1:8" x14ac:dyDescent="0.25">
      <c r="A1641" s="3" t="s">
        <v>124</v>
      </c>
      <c r="B1641" s="2">
        <v>39016.576388888891</v>
      </c>
      <c r="C1641" s="3" t="s">
        <v>15</v>
      </c>
      <c r="D1641" s="3" t="s">
        <v>15</v>
      </c>
      <c r="E1641" s="3">
        <v>0</v>
      </c>
      <c r="F1641" s="3" t="s">
        <v>40</v>
      </c>
      <c r="G1641">
        <f>IF(COUNTIFS((WeatherIncidents!$B$3:'WeatherIncidents'!$B$26),"&lt;="&amp;B1641,WeatherIncidents!$C$3:'WeatherIncidents'!$C$26,"&gt;="&amp;B1641)&gt;0,1,0)</f>
        <v>1</v>
      </c>
      <c r="H1641">
        <f t="shared" si="26"/>
        <v>0</v>
      </c>
    </row>
    <row r="1642" spans="1:8" x14ac:dyDescent="0.25">
      <c r="A1642" s="3" t="s">
        <v>124</v>
      </c>
      <c r="B1642" s="2">
        <v>39144.416666666664</v>
      </c>
      <c r="C1642" s="3" t="s">
        <v>33</v>
      </c>
      <c r="D1642" s="3" t="s">
        <v>135</v>
      </c>
      <c r="E1642" s="3">
        <v>0</v>
      </c>
      <c r="F1642" s="3" t="s">
        <v>40</v>
      </c>
      <c r="G1642">
        <f>IF(COUNTIFS((WeatherIncidents!$B$3:'WeatherIncidents'!$B$26),"&lt;="&amp;B1642,WeatherIncidents!$C$3:'WeatherIncidents'!$C$26,"&gt;="&amp;B1642)&gt;0,1,0)</f>
        <v>1</v>
      </c>
      <c r="H1642">
        <f t="shared" si="26"/>
        <v>0</v>
      </c>
    </row>
    <row r="1643" spans="1:8" x14ac:dyDescent="0.25">
      <c r="A1643" s="3" t="s">
        <v>124</v>
      </c>
      <c r="B1643" s="2">
        <v>39144.69027777778</v>
      </c>
      <c r="C1643" s="3" t="s">
        <v>33</v>
      </c>
      <c r="D1643" s="3" t="s">
        <v>37</v>
      </c>
      <c r="E1643" s="3">
        <v>0</v>
      </c>
      <c r="F1643" s="3" t="s">
        <v>40</v>
      </c>
      <c r="G1643">
        <f>IF(COUNTIFS((WeatherIncidents!$B$3:'WeatherIncidents'!$B$26),"&lt;="&amp;B1643,WeatherIncidents!$C$3:'WeatherIncidents'!$C$26,"&gt;="&amp;B1643)&gt;0,1,0)</f>
        <v>1</v>
      </c>
      <c r="H1643">
        <f t="shared" si="26"/>
        <v>0</v>
      </c>
    </row>
    <row r="1644" spans="1:8" x14ac:dyDescent="0.25">
      <c r="A1644" s="3" t="s">
        <v>124</v>
      </c>
      <c r="B1644" s="2">
        <v>39157.744444444441</v>
      </c>
      <c r="C1644" s="3" t="s">
        <v>15</v>
      </c>
      <c r="D1644" s="3" t="s">
        <v>15</v>
      </c>
      <c r="E1644" s="3">
        <v>0</v>
      </c>
      <c r="F1644" s="3" t="s">
        <v>40</v>
      </c>
      <c r="G1644">
        <f>IF(COUNTIFS((WeatherIncidents!$B$3:'WeatherIncidents'!$B$26),"&lt;="&amp;B1644,WeatherIncidents!$C$3:'WeatherIncidents'!$C$26,"&gt;="&amp;B1644)&gt;0,1,0)</f>
        <v>0</v>
      </c>
      <c r="H1644">
        <f t="shared" si="26"/>
        <v>0</v>
      </c>
    </row>
    <row r="1645" spans="1:8" x14ac:dyDescent="0.25">
      <c r="A1645" s="3" t="s">
        <v>124</v>
      </c>
      <c r="B1645" s="2">
        <v>39402.499305555553</v>
      </c>
      <c r="C1645" s="3" t="s">
        <v>15</v>
      </c>
      <c r="D1645" s="3" t="s">
        <v>15</v>
      </c>
      <c r="E1645" s="3">
        <v>0</v>
      </c>
      <c r="F1645" s="3" t="s">
        <v>40</v>
      </c>
      <c r="G1645">
        <f>IF(COUNTIFS((WeatherIncidents!$B$3:'WeatherIncidents'!$B$26),"&lt;="&amp;B1645,WeatherIncidents!$C$3:'WeatherIncidents'!$C$26,"&gt;="&amp;B1645)&gt;0,1,0)</f>
        <v>0</v>
      </c>
      <c r="H1645">
        <f t="shared" si="26"/>
        <v>0</v>
      </c>
    </row>
    <row r="1646" spans="1:8" x14ac:dyDescent="0.25">
      <c r="A1646" s="3" t="s">
        <v>124</v>
      </c>
      <c r="B1646" s="2">
        <v>39797.417361111111</v>
      </c>
      <c r="C1646" s="3" t="s">
        <v>15</v>
      </c>
      <c r="D1646" s="3" t="s">
        <v>15</v>
      </c>
      <c r="E1646" s="3">
        <v>0</v>
      </c>
      <c r="F1646" s="3" t="s">
        <v>40</v>
      </c>
      <c r="G1646">
        <f>IF(COUNTIFS((WeatherIncidents!$B$3:'WeatherIncidents'!$B$26),"&lt;="&amp;B1646,WeatherIncidents!$C$3:'WeatherIncidents'!$C$26,"&gt;="&amp;B1646)&gt;0,1,0)</f>
        <v>0</v>
      </c>
      <c r="H1646">
        <f t="shared" si="26"/>
        <v>0</v>
      </c>
    </row>
    <row r="1647" spans="1:8" x14ac:dyDescent="0.25">
      <c r="A1647" s="3" t="s">
        <v>124</v>
      </c>
      <c r="B1647" s="2">
        <v>40079.743750000001</v>
      </c>
      <c r="C1647" s="3" t="s">
        <v>15</v>
      </c>
      <c r="D1647" s="3" t="s">
        <v>15</v>
      </c>
      <c r="E1647" s="3">
        <v>0</v>
      </c>
      <c r="F1647" s="3" t="s">
        <v>40</v>
      </c>
      <c r="G1647">
        <f>IF(COUNTIFS((WeatherIncidents!$B$3:'WeatherIncidents'!$B$26),"&lt;="&amp;B1647,WeatherIncidents!$C$3:'WeatherIncidents'!$C$26,"&gt;="&amp;B1647)&gt;0,1,0)</f>
        <v>0</v>
      </c>
      <c r="H1647">
        <f t="shared" si="26"/>
        <v>0</v>
      </c>
    </row>
    <row r="1648" spans="1:8" x14ac:dyDescent="0.25">
      <c r="A1648" s="3" t="s">
        <v>124</v>
      </c>
      <c r="B1648" s="2">
        <v>40196.548611111109</v>
      </c>
      <c r="C1648" s="3" t="s">
        <v>33</v>
      </c>
      <c r="D1648" s="3" t="s">
        <v>135</v>
      </c>
      <c r="E1648" s="3">
        <v>0</v>
      </c>
      <c r="F1648" s="3" t="s">
        <v>40</v>
      </c>
      <c r="G1648">
        <f>IF(COUNTIFS((WeatherIncidents!$B$3:'WeatherIncidents'!$B$26),"&lt;="&amp;B1648,WeatherIncidents!$C$3:'WeatherIncidents'!$C$26,"&gt;="&amp;B1648)&gt;0,1,0)</f>
        <v>0</v>
      </c>
      <c r="H1648">
        <f t="shared" si="26"/>
        <v>0</v>
      </c>
    </row>
    <row r="1649" spans="1:8" x14ac:dyDescent="0.25">
      <c r="A1649" s="3" t="s">
        <v>124</v>
      </c>
      <c r="B1649" s="2">
        <v>40199.291666666664</v>
      </c>
      <c r="C1649" s="3" t="s">
        <v>33</v>
      </c>
      <c r="D1649" s="3" t="s">
        <v>135</v>
      </c>
      <c r="E1649" s="3">
        <v>0</v>
      </c>
      <c r="F1649" s="3" t="s">
        <v>40</v>
      </c>
      <c r="G1649">
        <f>IF(COUNTIFS((WeatherIncidents!$B$3:'WeatherIncidents'!$B$26),"&lt;="&amp;B1649,WeatherIncidents!$C$3:'WeatherIncidents'!$C$26,"&gt;="&amp;B1649)&gt;0,1,0)</f>
        <v>0</v>
      </c>
      <c r="H1649">
        <f t="shared" si="26"/>
        <v>0</v>
      </c>
    </row>
    <row r="1650" spans="1:8" x14ac:dyDescent="0.25">
      <c r="A1650" s="3" t="s">
        <v>124</v>
      </c>
      <c r="B1650" s="2">
        <v>40236.422222222223</v>
      </c>
      <c r="C1650" s="3" t="s">
        <v>15</v>
      </c>
      <c r="D1650" s="3" t="s">
        <v>15</v>
      </c>
      <c r="E1650" s="3">
        <v>0</v>
      </c>
      <c r="F1650" s="3" t="s">
        <v>40</v>
      </c>
      <c r="G1650">
        <f>IF(COUNTIFS((WeatherIncidents!$B$3:'WeatherIncidents'!$B$26),"&lt;="&amp;B1650,WeatherIncidents!$C$3:'WeatherIncidents'!$C$26,"&gt;="&amp;B1650)&gt;0,1,0)</f>
        <v>0</v>
      </c>
      <c r="H1650">
        <f t="shared" si="26"/>
        <v>0</v>
      </c>
    </row>
    <row r="1651" spans="1:8" x14ac:dyDescent="0.25">
      <c r="A1651" s="3" t="s">
        <v>124</v>
      </c>
      <c r="B1651" s="2">
        <v>40592.941666666666</v>
      </c>
      <c r="C1651" s="3" t="s">
        <v>15</v>
      </c>
      <c r="D1651" s="3" t="s">
        <v>15</v>
      </c>
      <c r="E1651" s="3">
        <v>0</v>
      </c>
      <c r="F1651" s="3" t="s">
        <v>40</v>
      </c>
      <c r="G1651">
        <f>IF(COUNTIFS((WeatherIncidents!$B$3:'WeatherIncidents'!$B$26),"&lt;="&amp;B1651,WeatherIncidents!$C$3:'WeatherIncidents'!$C$26,"&gt;="&amp;B1651)&gt;0,1,0)</f>
        <v>0</v>
      </c>
      <c r="H1651">
        <f t="shared" si="26"/>
        <v>0</v>
      </c>
    </row>
    <row r="1652" spans="1:8" x14ac:dyDescent="0.25">
      <c r="A1652" s="3" t="s">
        <v>124</v>
      </c>
      <c r="B1652" s="2">
        <v>40622.634722222225</v>
      </c>
      <c r="C1652" s="3" t="s">
        <v>33</v>
      </c>
      <c r="D1652" s="3" t="s">
        <v>135</v>
      </c>
      <c r="E1652" s="3">
        <v>0</v>
      </c>
      <c r="F1652" s="3" t="s">
        <v>40</v>
      </c>
      <c r="G1652">
        <f>IF(COUNTIFS((WeatherIncidents!$B$3:'WeatherIncidents'!$B$26),"&lt;="&amp;B1652,WeatherIncidents!$C$3:'WeatherIncidents'!$C$26,"&gt;="&amp;B1652)&gt;0,1,0)</f>
        <v>0</v>
      </c>
      <c r="H1652">
        <f t="shared" si="26"/>
        <v>0</v>
      </c>
    </row>
    <row r="1653" spans="1:8" x14ac:dyDescent="0.25">
      <c r="A1653" s="3" t="s">
        <v>124</v>
      </c>
      <c r="B1653" s="2">
        <v>40622.738194444442</v>
      </c>
      <c r="C1653" s="3" t="s">
        <v>33</v>
      </c>
      <c r="D1653" s="3" t="s">
        <v>135</v>
      </c>
      <c r="E1653" s="3">
        <v>0</v>
      </c>
      <c r="F1653" s="3" t="s">
        <v>40</v>
      </c>
      <c r="G1653">
        <f>IF(COUNTIFS((WeatherIncidents!$B$3:'WeatherIncidents'!$B$26),"&lt;="&amp;B1653,WeatherIncidents!$C$3:'WeatherIncidents'!$C$26,"&gt;="&amp;B1653)&gt;0,1,0)</f>
        <v>0</v>
      </c>
      <c r="H1653">
        <f t="shared" si="26"/>
        <v>0</v>
      </c>
    </row>
    <row r="1654" spans="1:8" x14ac:dyDescent="0.25">
      <c r="A1654" s="3" t="s">
        <v>124</v>
      </c>
      <c r="B1654" s="2">
        <v>40622.786805555559</v>
      </c>
      <c r="C1654" s="3" t="s">
        <v>33</v>
      </c>
      <c r="D1654" s="3" t="s">
        <v>135</v>
      </c>
      <c r="E1654" s="3">
        <v>0</v>
      </c>
      <c r="F1654" s="3" t="s">
        <v>40</v>
      </c>
      <c r="G1654">
        <f>IF(COUNTIFS((WeatherIncidents!$B$3:'WeatherIncidents'!$B$26),"&lt;="&amp;B1654,WeatherIncidents!$C$3:'WeatherIncidents'!$C$26,"&gt;="&amp;B1654)&gt;0,1,0)</f>
        <v>0</v>
      </c>
      <c r="H1654">
        <f t="shared" si="26"/>
        <v>0</v>
      </c>
    </row>
    <row r="1655" spans="1:8" x14ac:dyDescent="0.25">
      <c r="A1655" s="3" t="s">
        <v>124</v>
      </c>
      <c r="B1655" s="2">
        <v>40728.313194444447</v>
      </c>
      <c r="C1655" s="3" t="s">
        <v>15</v>
      </c>
      <c r="D1655" s="3" t="s">
        <v>15</v>
      </c>
      <c r="E1655" s="3">
        <v>1</v>
      </c>
      <c r="F1655" s="3" t="s">
        <v>40</v>
      </c>
      <c r="G1655">
        <f>IF(COUNTIFS((WeatherIncidents!$B$3:'WeatherIncidents'!$B$26),"&lt;="&amp;B1655,WeatherIncidents!$C$3:'WeatherIncidents'!$C$26,"&gt;="&amp;B1655)&gt;0,1,0)</f>
        <v>0</v>
      </c>
      <c r="H1655">
        <f t="shared" si="26"/>
        <v>0</v>
      </c>
    </row>
    <row r="1656" spans="1:8" x14ac:dyDescent="0.25">
      <c r="A1656" s="3" t="s">
        <v>124</v>
      </c>
      <c r="B1656" s="2">
        <v>40910.288194444445</v>
      </c>
      <c r="C1656" s="3" t="s">
        <v>15</v>
      </c>
      <c r="D1656" s="3" t="s">
        <v>15</v>
      </c>
      <c r="E1656" s="3">
        <v>0</v>
      </c>
      <c r="F1656" s="3" t="s">
        <v>40</v>
      </c>
      <c r="G1656">
        <f>IF(COUNTIFS((WeatherIncidents!$B$3:'WeatherIncidents'!$B$26),"&lt;="&amp;B1656,WeatherIncidents!$C$3:'WeatherIncidents'!$C$26,"&gt;="&amp;B1656)&gt;0,1,0)</f>
        <v>0</v>
      </c>
      <c r="H1656">
        <f t="shared" si="26"/>
        <v>0</v>
      </c>
    </row>
    <row r="1657" spans="1:8" x14ac:dyDescent="0.25">
      <c r="A1657" s="3" t="s">
        <v>124</v>
      </c>
      <c r="B1657" s="2">
        <v>41555.07916666667</v>
      </c>
      <c r="C1657" s="3" t="s">
        <v>7</v>
      </c>
      <c r="D1657" s="3" t="s">
        <v>41</v>
      </c>
      <c r="E1657" s="3">
        <v>0</v>
      </c>
      <c r="F1657" s="3" t="s">
        <v>40</v>
      </c>
      <c r="G1657">
        <f>IF(COUNTIFS((WeatherIncidents!$B$3:'WeatherIncidents'!$B$26),"&lt;="&amp;B1657,WeatherIncidents!$C$3:'WeatherIncidents'!$C$26,"&gt;="&amp;B1657)&gt;0,1,0)</f>
        <v>0</v>
      </c>
      <c r="H1657">
        <f t="shared" si="26"/>
        <v>0</v>
      </c>
    </row>
    <row r="1658" spans="1:8" x14ac:dyDescent="0.25">
      <c r="A1658" s="3" t="s">
        <v>124</v>
      </c>
      <c r="B1658" s="2">
        <v>41689.783333333333</v>
      </c>
      <c r="C1658" s="3" t="s">
        <v>15</v>
      </c>
      <c r="D1658" s="3" t="s">
        <v>15</v>
      </c>
      <c r="E1658" s="3">
        <v>0</v>
      </c>
      <c r="F1658" s="3" t="s">
        <v>40</v>
      </c>
      <c r="G1658">
        <f>IF(COUNTIFS((WeatherIncidents!$B$3:'WeatherIncidents'!$B$26),"&lt;="&amp;B1658,WeatherIncidents!$C$3:'WeatherIncidents'!$C$26,"&gt;="&amp;B1658)&gt;0,1,0)</f>
        <v>0</v>
      </c>
      <c r="H1658">
        <f t="shared" si="26"/>
        <v>0</v>
      </c>
    </row>
    <row r="1659" spans="1:8" x14ac:dyDescent="0.25">
      <c r="A1659" s="3" t="s">
        <v>124</v>
      </c>
      <c r="B1659" s="2">
        <v>41772.5</v>
      </c>
      <c r="C1659" s="3" t="s">
        <v>33</v>
      </c>
      <c r="D1659" s="3" t="s">
        <v>135</v>
      </c>
      <c r="E1659" s="3">
        <v>0</v>
      </c>
      <c r="F1659" s="3" t="s">
        <v>40</v>
      </c>
      <c r="G1659">
        <f>IF(COUNTIFS((WeatherIncidents!$B$3:'WeatherIncidents'!$B$26),"&lt;="&amp;B1659,WeatherIncidents!$C$3:'WeatherIncidents'!$C$26,"&gt;="&amp;B1659)&gt;0,1,0)</f>
        <v>0</v>
      </c>
      <c r="H1659">
        <f t="shared" si="26"/>
        <v>0</v>
      </c>
    </row>
    <row r="1660" spans="1:8" x14ac:dyDescent="0.25">
      <c r="A1660" s="3" t="s">
        <v>124</v>
      </c>
      <c r="B1660" s="2">
        <v>41773.407638888886</v>
      </c>
      <c r="C1660" s="3" t="s">
        <v>15</v>
      </c>
      <c r="D1660" s="3" t="s">
        <v>15</v>
      </c>
      <c r="E1660" s="3">
        <v>0</v>
      </c>
      <c r="F1660" s="3" t="s">
        <v>40</v>
      </c>
      <c r="G1660">
        <f>IF(COUNTIFS((WeatherIncidents!$B$3:'WeatherIncidents'!$B$26),"&lt;="&amp;B1660,WeatherIncidents!$C$3:'WeatherIncidents'!$C$26,"&gt;="&amp;B1660)&gt;0,1,0)</f>
        <v>0</v>
      </c>
      <c r="H1660">
        <f t="shared" si="26"/>
        <v>0</v>
      </c>
    </row>
    <row r="1661" spans="1:8" x14ac:dyDescent="0.25">
      <c r="A1661" s="3" t="s">
        <v>124</v>
      </c>
      <c r="B1661" s="2">
        <v>42029.427083333336</v>
      </c>
      <c r="C1661" s="3" t="s">
        <v>15</v>
      </c>
      <c r="D1661" s="3" t="s">
        <v>15</v>
      </c>
      <c r="E1661" s="3">
        <v>0</v>
      </c>
      <c r="F1661" s="3" t="s">
        <v>40</v>
      </c>
      <c r="G1661">
        <f>IF(COUNTIFS((WeatherIncidents!$B$3:'WeatherIncidents'!$B$26),"&lt;="&amp;B1661,WeatherIncidents!$C$3:'WeatherIncidents'!$C$26,"&gt;="&amp;B1661)&gt;0,1,0)</f>
        <v>1</v>
      </c>
      <c r="H1661">
        <f t="shared" si="26"/>
        <v>0</v>
      </c>
    </row>
    <row r="1662" spans="1:8" x14ac:dyDescent="0.25">
      <c r="A1662" s="3" t="s">
        <v>4</v>
      </c>
      <c r="B1662" s="2">
        <v>39480.555555555555</v>
      </c>
      <c r="C1662" s="3" t="s">
        <v>7</v>
      </c>
      <c r="D1662" s="3" t="s">
        <v>19</v>
      </c>
      <c r="E1662" s="3">
        <v>0</v>
      </c>
      <c r="F1662" s="3" t="s">
        <v>5</v>
      </c>
      <c r="G1662">
        <f>IF(COUNTIFS((WeatherIncidents!$B$3:'WeatherIncidents'!$B$26),"&lt;="&amp;B1662,WeatherIncidents!$C$3:'WeatherIncidents'!$C$26,"&gt;="&amp;B1662)&gt;0,1,0)</f>
        <v>0</v>
      </c>
      <c r="H1662">
        <f t="shared" si="26"/>
        <v>0</v>
      </c>
    </row>
    <row r="1663" spans="1:8" x14ac:dyDescent="0.25">
      <c r="A1663" s="3" t="s">
        <v>125</v>
      </c>
      <c r="B1663" s="2">
        <v>41396.67083333333</v>
      </c>
      <c r="C1663" s="3" t="s">
        <v>7</v>
      </c>
      <c r="D1663" s="3" t="s">
        <v>136</v>
      </c>
      <c r="E1663" s="3">
        <v>0</v>
      </c>
      <c r="F1663" s="3" t="s">
        <v>126</v>
      </c>
      <c r="G1663">
        <f>IF(COUNTIFS((WeatherIncidents!$B$3:'WeatherIncidents'!$B$26),"&lt;="&amp;B1663,WeatherIncidents!$C$3:'WeatherIncidents'!$C$26,"&gt;="&amp;B1663)&gt;0,1,0)</f>
        <v>0</v>
      </c>
      <c r="H1663">
        <f t="shared" si="26"/>
        <v>0</v>
      </c>
    </row>
    <row r="1664" spans="1:8" x14ac:dyDescent="0.25">
      <c r="A1664" s="3" t="s">
        <v>127</v>
      </c>
      <c r="B1664" s="2">
        <v>38406.192361111112</v>
      </c>
      <c r="C1664" s="3" t="s">
        <v>33</v>
      </c>
      <c r="D1664" s="3" t="s">
        <v>37</v>
      </c>
      <c r="E1664" s="3">
        <v>0</v>
      </c>
      <c r="F1664" s="3" t="s">
        <v>128</v>
      </c>
      <c r="G1664">
        <f>IF(COUNTIFS((WeatherIncidents!$B$3:'WeatherIncidents'!$B$26),"&lt;="&amp;B1664,WeatherIncidents!$C$3:'WeatherIncidents'!$C$26,"&gt;="&amp;B1664)&gt;0,1,0)</f>
        <v>0</v>
      </c>
      <c r="H1664">
        <f t="shared" si="26"/>
        <v>0</v>
      </c>
    </row>
    <row r="1665" spans="1:8" x14ac:dyDescent="0.25">
      <c r="A1665" s="3" t="s">
        <v>127</v>
      </c>
      <c r="B1665" s="2">
        <v>38479.919444444444</v>
      </c>
      <c r="C1665" s="3" t="s">
        <v>7</v>
      </c>
      <c r="D1665" s="3" t="s">
        <v>8</v>
      </c>
      <c r="E1665" s="3">
        <v>0</v>
      </c>
      <c r="F1665" s="3" t="s">
        <v>128</v>
      </c>
      <c r="G1665">
        <f>IF(COUNTIFS((WeatherIncidents!$B$3:'WeatherIncidents'!$B$26),"&lt;="&amp;B1665,WeatherIncidents!$C$3:'WeatherIncidents'!$C$26,"&gt;="&amp;B1665)&gt;0,1,0)</f>
        <v>0</v>
      </c>
      <c r="H1665">
        <f t="shared" si="26"/>
        <v>0</v>
      </c>
    </row>
    <row r="1666" spans="1:8" x14ac:dyDescent="0.25">
      <c r="A1666" s="3" t="s">
        <v>127</v>
      </c>
      <c r="B1666" s="2">
        <v>38554.28402777778</v>
      </c>
      <c r="C1666" s="3" t="s">
        <v>15</v>
      </c>
      <c r="D1666" s="3" t="s">
        <v>15</v>
      </c>
      <c r="E1666" s="3">
        <v>0</v>
      </c>
      <c r="F1666" s="3" t="s">
        <v>128</v>
      </c>
      <c r="G1666">
        <f>IF(COUNTIFS((WeatherIncidents!$B$3:'WeatherIncidents'!$B$26),"&lt;="&amp;B1666,WeatherIncidents!$C$3:'WeatherIncidents'!$C$26,"&gt;="&amp;B1666)&gt;0,1,0)</f>
        <v>0</v>
      </c>
      <c r="H1666">
        <f t="shared" si="26"/>
        <v>0</v>
      </c>
    </row>
    <row r="1667" spans="1:8" x14ac:dyDescent="0.25">
      <c r="A1667" s="3" t="s">
        <v>127</v>
      </c>
      <c r="B1667" s="2">
        <v>38566.345138888886</v>
      </c>
      <c r="C1667" s="3" t="s">
        <v>15</v>
      </c>
      <c r="D1667" s="3" t="s">
        <v>15</v>
      </c>
      <c r="E1667" s="3">
        <v>0</v>
      </c>
      <c r="F1667" s="3" t="s">
        <v>128</v>
      </c>
      <c r="G1667">
        <f>IF(COUNTIFS((WeatherIncidents!$B$3:'WeatherIncidents'!$B$26),"&lt;="&amp;B1667,WeatherIncidents!$C$3:'WeatherIncidents'!$C$26,"&gt;="&amp;B1667)&gt;0,1,0)</f>
        <v>0</v>
      </c>
      <c r="H1667">
        <f t="shared" ref="H1667:H1730" si="27">IF(ABS(B1667-B1666)&lt;0.015,1,0)</f>
        <v>0</v>
      </c>
    </row>
    <row r="1668" spans="1:8" x14ac:dyDescent="0.25">
      <c r="A1668" s="3" t="s">
        <v>127</v>
      </c>
      <c r="B1668" s="2">
        <v>38763.621527777781</v>
      </c>
      <c r="C1668" s="3" t="s">
        <v>7</v>
      </c>
      <c r="D1668" s="3" t="s">
        <v>41</v>
      </c>
      <c r="E1668" s="3">
        <v>0</v>
      </c>
      <c r="F1668" s="3" t="s">
        <v>128</v>
      </c>
      <c r="G1668">
        <f>IF(COUNTIFS((WeatherIncidents!$B$3:'WeatherIncidents'!$B$26),"&lt;="&amp;B1668,WeatherIncidents!$C$3:'WeatherIncidents'!$C$26,"&gt;="&amp;B1668)&gt;0,1,0)</f>
        <v>0</v>
      </c>
      <c r="H1668">
        <f t="shared" si="27"/>
        <v>0</v>
      </c>
    </row>
    <row r="1669" spans="1:8" x14ac:dyDescent="0.25">
      <c r="A1669" s="3" t="s">
        <v>127</v>
      </c>
      <c r="B1669" s="2">
        <v>38902.355555555558</v>
      </c>
      <c r="C1669" s="3" t="s">
        <v>15</v>
      </c>
      <c r="D1669" s="3" t="s">
        <v>15</v>
      </c>
      <c r="E1669" s="3">
        <v>1</v>
      </c>
      <c r="F1669" s="3" t="s">
        <v>128</v>
      </c>
      <c r="G1669">
        <f>IF(COUNTIFS((WeatherIncidents!$B$3:'WeatherIncidents'!$B$26),"&lt;="&amp;B1669,WeatherIncidents!$C$3:'WeatherIncidents'!$C$26,"&gt;="&amp;B1669)&gt;0,1,0)</f>
        <v>0</v>
      </c>
      <c r="H1669">
        <f t="shared" si="27"/>
        <v>0</v>
      </c>
    </row>
    <row r="1670" spans="1:8" x14ac:dyDescent="0.25">
      <c r="A1670" s="3" t="s">
        <v>127</v>
      </c>
      <c r="B1670" s="2">
        <v>39087.487500000003</v>
      </c>
      <c r="C1670" s="3" t="s">
        <v>15</v>
      </c>
      <c r="D1670" s="3" t="s">
        <v>15</v>
      </c>
      <c r="E1670" s="3">
        <v>0</v>
      </c>
      <c r="F1670" s="3" t="s">
        <v>128</v>
      </c>
      <c r="G1670">
        <f>IF(COUNTIFS((WeatherIncidents!$B$3:'WeatherIncidents'!$B$26),"&lt;="&amp;B1670,WeatherIncidents!$C$3:'WeatherIncidents'!$C$26,"&gt;="&amp;B1670)&gt;0,1,0)</f>
        <v>1</v>
      </c>
      <c r="H1670">
        <f t="shared" si="27"/>
        <v>0</v>
      </c>
    </row>
    <row r="1671" spans="1:8" x14ac:dyDescent="0.25">
      <c r="A1671" s="3" t="s">
        <v>127</v>
      </c>
      <c r="B1671" s="2">
        <v>39170.28125</v>
      </c>
      <c r="C1671" s="3" t="s">
        <v>15</v>
      </c>
      <c r="D1671" s="3" t="s">
        <v>15</v>
      </c>
      <c r="E1671" s="3">
        <v>0</v>
      </c>
      <c r="F1671" s="3" t="s">
        <v>128</v>
      </c>
      <c r="G1671">
        <f>IF(COUNTIFS((WeatherIncidents!$B$3:'WeatherIncidents'!$B$26),"&lt;="&amp;B1671,WeatherIncidents!$C$3:'WeatherIncidents'!$C$26,"&gt;="&amp;B1671)&gt;0,1,0)</f>
        <v>0</v>
      </c>
      <c r="H1671">
        <f t="shared" si="27"/>
        <v>0</v>
      </c>
    </row>
    <row r="1672" spans="1:8" x14ac:dyDescent="0.25">
      <c r="A1672" s="3" t="s">
        <v>127</v>
      </c>
      <c r="B1672" s="2">
        <v>39240.234722222223</v>
      </c>
      <c r="C1672" s="3" t="s">
        <v>15</v>
      </c>
      <c r="D1672" s="3" t="s">
        <v>15</v>
      </c>
      <c r="E1672" s="3">
        <v>0</v>
      </c>
      <c r="F1672" s="3" t="s">
        <v>128</v>
      </c>
      <c r="G1672">
        <f>IF(COUNTIFS((WeatherIncidents!$B$3:'WeatherIncidents'!$B$26),"&lt;="&amp;B1672,WeatherIncidents!$C$3:'WeatherIncidents'!$C$26,"&gt;="&amp;B1672)&gt;0,1,0)</f>
        <v>0</v>
      </c>
      <c r="H1672">
        <f t="shared" si="27"/>
        <v>0</v>
      </c>
    </row>
    <row r="1673" spans="1:8" x14ac:dyDescent="0.25">
      <c r="A1673" s="3" t="s">
        <v>127</v>
      </c>
      <c r="B1673" s="2">
        <v>39324.480555555558</v>
      </c>
      <c r="C1673" s="3" t="s">
        <v>15</v>
      </c>
      <c r="D1673" s="3" t="s">
        <v>15</v>
      </c>
      <c r="E1673" s="3">
        <v>0</v>
      </c>
      <c r="F1673" s="3" t="s">
        <v>128</v>
      </c>
      <c r="G1673">
        <f>IF(COUNTIFS((WeatherIncidents!$B$3:'WeatherIncidents'!$B$26),"&lt;="&amp;B1673,WeatherIncidents!$C$3:'WeatherIncidents'!$C$26,"&gt;="&amp;B1673)&gt;0,1,0)</f>
        <v>0</v>
      </c>
      <c r="H1673">
        <f t="shared" si="27"/>
        <v>0</v>
      </c>
    </row>
    <row r="1674" spans="1:8" x14ac:dyDescent="0.25">
      <c r="A1674" s="3" t="s">
        <v>127</v>
      </c>
      <c r="B1674" s="2">
        <v>39376.469444444447</v>
      </c>
      <c r="C1674" s="3" t="s">
        <v>33</v>
      </c>
      <c r="D1674" s="3" t="s">
        <v>37</v>
      </c>
      <c r="E1674" s="3">
        <v>0</v>
      </c>
      <c r="F1674" s="3" t="s">
        <v>128</v>
      </c>
      <c r="G1674">
        <f>IF(COUNTIFS((WeatherIncidents!$B$3:'WeatherIncidents'!$B$26),"&lt;="&amp;B1674,WeatherIncidents!$C$3:'WeatherIncidents'!$C$26,"&gt;="&amp;B1674)&gt;0,1,0)</f>
        <v>1</v>
      </c>
      <c r="H1674">
        <f t="shared" si="27"/>
        <v>0</v>
      </c>
    </row>
    <row r="1675" spans="1:8" x14ac:dyDescent="0.25">
      <c r="A1675" s="3" t="s">
        <v>127</v>
      </c>
      <c r="B1675" s="2">
        <v>39452.3125</v>
      </c>
      <c r="C1675" s="3" t="s">
        <v>15</v>
      </c>
      <c r="D1675" s="3" t="s">
        <v>15</v>
      </c>
      <c r="E1675" s="3">
        <v>0</v>
      </c>
      <c r="F1675" s="3" t="s">
        <v>128</v>
      </c>
      <c r="G1675">
        <f>IF(COUNTIFS((WeatherIncidents!$B$3:'WeatherIncidents'!$B$26),"&lt;="&amp;B1675,WeatherIncidents!$C$3:'WeatherIncidents'!$C$26,"&gt;="&amp;B1675)&gt;0,1,0)</f>
        <v>0</v>
      </c>
      <c r="H1675">
        <f t="shared" si="27"/>
        <v>0</v>
      </c>
    </row>
    <row r="1676" spans="1:8" x14ac:dyDescent="0.25">
      <c r="A1676" s="3" t="s">
        <v>127</v>
      </c>
      <c r="B1676" s="2">
        <v>39590.82708333333</v>
      </c>
      <c r="C1676" s="3" t="s">
        <v>15</v>
      </c>
      <c r="D1676" s="3" t="s">
        <v>15</v>
      </c>
      <c r="E1676" s="3">
        <v>0</v>
      </c>
      <c r="F1676" s="3" t="s">
        <v>128</v>
      </c>
      <c r="G1676">
        <f>IF(COUNTIFS((WeatherIncidents!$B$3:'WeatherIncidents'!$B$26),"&lt;="&amp;B1676,WeatherIncidents!$C$3:'WeatherIncidents'!$C$26,"&gt;="&amp;B1676)&gt;0,1,0)</f>
        <v>0</v>
      </c>
      <c r="H1676">
        <f t="shared" si="27"/>
        <v>0</v>
      </c>
    </row>
    <row r="1677" spans="1:8" x14ac:dyDescent="0.25">
      <c r="A1677" s="3" t="s">
        <v>127</v>
      </c>
      <c r="B1677" s="2">
        <v>39639.387499999997</v>
      </c>
      <c r="C1677" s="3" t="s">
        <v>15</v>
      </c>
      <c r="D1677" s="3" t="s">
        <v>15</v>
      </c>
      <c r="E1677" s="3">
        <v>1</v>
      </c>
      <c r="F1677" s="3" t="s">
        <v>128</v>
      </c>
      <c r="G1677">
        <f>IF(COUNTIFS((WeatherIncidents!$B$3:'WeatherIncidents'!$B$26),"&lt;="&amp;B1677,WeatherIncidents!$C$3:'WeatherIncidents'!$C$26,"&gt;="&amp;B1677)&gt;0,1,0)</f>
        <v>0</v>
      </c>
      <c r="H1677">
        <f t="shared" si="27"/>
        <v>0</v>
      </c>
    </row>
    <row r="1678" spans="1:8" x14ac:dyDescent="0.25">
      <c r="A1678" s="3" t="s">
        <v>127</v>
      </c>
      <c r="B1678" s="2">
        <v>39989.334027777775</v>
      </c>
      <c r="C1678" s="3" t="s">
        <v>7</v>
      </c>
      <c r="D1678" s="3" t="s">
        <v>8</v>
      </c>
      <c r="E1678" s="3">
        <v>0</v>
      </c>
      <c r="F1678" s="3" t="s">
        <v>128</v>
      </c>
      <c r="G1678">
        <f>IF(COUNTIFS((WeatherIncidents!$B$3:'WeatherIncidents'!$B$26),"&lt;="&amp;B1678,WeatherIncidents!$C$3:'WeatherIncidents'!$C$26,"&gt;="&amp;B1678)&gt;0,1,0)</f>
        <v>0</v>
      </c>
      <c r="H1678">
        <f t="shared" si="27"/>
        <v>0</v>
      </c>
    </row>
    <row r="1679" spans="1:8" x14ac:dyDescent="0.25">
      <c r="A1679" s="3" t="s">
        <v>127</v>
      </c>
      <c r="B1679" s="2">
        <v>40015.621527777781</v>
      </c>
      <c r="C1679" s="3" t="s">
        <v>15</v>
      </c>
      <c r="D1679" s="3" t="s">
        <v>15</v>
      </c>
      <c r="E1679" s="3">
        <v>0</v>
      </c>
      <c r="F1679" s="3" t="s">
        <v>128</v>
      </c>
      <c r="G1679">
        <f>IF(COUNTIFS((WeatherIncidents!$B$3:'WeatherIncidents'!$B$26),"&lt;="&amp;B1679,WeatherIncidents!$C$3:'WeatherIncidents'!$C$26,"&gt;="&amp;B1679)&gt;0,1,0)</f>
        <v>0</v>
      </c>
      <c r="H1679">
        <f t="shared" si="27"/>
        <v>0</v>
      </c>
    </row>
    <row r="1680" spans="1:8" x14ac:dyDescent="0.25">
      <c r="A1680" s="3" t="s">
        <v>127</v>
      </c>
      <c r="B1680" s="2">
        <v>40031.387499999997</v>
      </c>
      <c r="C1680" s="3" t="s">
        <v>15</v>
      </c>
      <c r="D1680" s="3" t="s">
        <v>15</v>
      </c>
      <c r="E1680" s="3">
        <v>0</v>
      </c>
      <c r="F1680" s="3" t="s">
        <v>128</v>
      </c>
      <c r="G1680">
        <f>IF(COUNTIFS((WeatherIncidents!$B$3:'WeatherIncidents'!$B$26),"&lt;="&amp;B1680,WeatherIncidents!$C$3:'WeatherIncidents'!$C$26,"&gt;="&amp;B1680)&gt;0,1,0)</f>
        <v>0</v>
      </c>
      <c r="H1680">
        <f t="shared" si="27"/>
        <v>0</v>
      </c>
    </row>
    <row r="1681" spans="1:8" x14ac:dyDescent="0.25">
      <c r="A1681" s="3" t="s">
        <v>127</v>
      </c>
      <c r="B1681" s="2">
        <v>40199.913194444445</v>
      </c>
      <c r="C1681" s="3" t="s">
        <v>33</v>
      </c>
      <c r="D1681" s="3" t="s">
        <v>135</v>
      </c>
      <c r="E1681" s="3">
        <v>0</v>
      </c>
      <c r="F1681" s="3" t="s">
        <v>128</v>
      </c>
      <c r="G1681">
        <f>IF(COUNTIFS((WeatherIncidents!$B$3:'WeatherIncidents'!$B$26),"&lt;="&amp;B1681,WeatherIncidents!$C$3:'WeatherIncidents'!$C$26,"&gt;="&amp;B1681)&gt;0,1,0)</f>
        <v>0</v>
      </c>
      <c r="H1681">
        <f t="shared" si="27"/>
        <v>0</v>
      </c>
    </row>
    <row r="1682" spans="1:8" x14ac:dyDescent="0.25">
      <c r="A1682" s="3" t="s">
        <v>127</v>
      </c>
      <c r="B1682" s="2">
        <v>40323.330555555556</v>
      </c>
      <c r="C1682" s="3" t="s">
        <v>15</v>
      </c>
      <c r="D1682" s="3" t="s">
        <v>15</v>
      </c>
      <c r="E1682" s="3">
        <v>0</v>
      </c>
      <c r="F1682" s="3" t="s">
        <v>128</v>
      </c>
      <c r="G1682">
        <f>IF(COUNTIFS((WeatherIncidents!$B$3:'WeatherIncidents'!$B$26),"&lt;="&amp;B1682,WeatherIncidents!$C$3:'WeatherIncidents'!$C$26,"&gt;="&amp;B1682)&gt;0,1,0)</f>
        <v>0</v>
      </c>
      <c r="H1682">
        <f t="shared" si="27"/>
        <v>0</v>
      </c>
    </row>
    <row r="1683" spans="1:8" x14ac:dyDescent="0.25">
      <c r="A1683" s="3" t="s">
        <v>127</v>
      </c>
      <c r="B1683" s="2">
        <v>40346.69027777778</v>
      </c>
      <c r="C1683" s="3" t="s">
        <v>15</v>
      </c>
      <c r="D1683" s="3" t="s">
        <v>15</v>
      </c>
      <c r="E1683" s="3">
        <v>0</v>
      </c>
      <c r="F1683" s="3" t="s">
        <v>128</v>
      </c>
      <c r="G1683">
        <f>IF(COUNTIFS((WeatherIncidents!$B$3:'WeatherIncidents'!$B$26),"&lt;="&amp;B1683,WeatherIncidents!$C$3:'WeatherIncidents'!$C$26,"&gt;="&amp;B1683)&gt;0,1,0)</f>
        <v>0</v>
      </c>
      <c r="H1683">
        <f t="shared" si="27"/>
        <v>0</v>
      </c>
    </row>
    <row r="1684" spans="1:8" x14ac:dyDescent="0.25">
      <c r="A1684" s="3" t="s">
        <v>127</v>
      </c>
      <c r="B1684" s="2">
        <v>40451.457638888889</v>
      </c>
      <c r="C1684" s="3" t="s">
        <v>33</v>
      </c>
      <c r="D1684" s="3" t="s">
        <v>135</v>
      </c>
      <c r="E1684" s="3">
        <v>0</v>
      </c>
      <c r="F1684" s="3" t="s">
        <v>128</v>
      </c>
      <c r="G1684">
        <f>IF(COUNTIFS((WeatherIncidents!$B$3:'WeatherIncidents'!$B$26),"&lt;="&amp;B1684,WeatherIncidents!$C$3:'WeatherIncidents'!$C$26,"&gt;="&amp;B1684)&gt;0,1,0)</f>
        <v>0</v>
      </c>
      <c r="H1684">
        <f t="shared" si="27"/>
        <v>0</v>
      </c>
    </row>
    <row r="1685" spans="1:8" x14ac:dyDescent="0.25">
      <c r="A1685" s="3" t="s">
        <v>127</v>
      </c>
      <c r="B1685" s="2">
        <v>40470.393055555556</v>
      </c>
      <c r="C1685" s="3" t="s">
        <v>33</v>
      </c>
      <c r="D1685" s="3" t="s">
        <v>135</v>
      </c>
      <c r="E1685" s="3">
        <v>0</v>
      </c>
      <c r="F1685" s="3" t="s">
        <v>128</v>
      </c>
      <c r="G1685">
        <f>IF(COUNTIFS((WeatherIncidents!$B$3:'WeatherIncidents'!$B$26),"&lt;="&amp;B1685,WeatherIncidents!$C$3:'WeatherIncidents'!$C$26,"&gt;="&amp;B1685)&gt;0,1,0)</f>
        <v>0</v>
      </c>
      <c r="H1685">
        <f t="shared" si="27"/>
        <v>0</v>
      </c>
    </row>
    <row r="1686" spans="1:8" x14ac:dyDescent="0.25">
      <c r="A1686" s="3" t="s">
        <v>127</v>
      </c>
      <c r="B1686" s="2">
        <v>40470.408333333333</v>
      </c>
      <c r="C1686" s="3" t="s">
        <v>33</v>
      </c>
      <c r="D1686" s="3" t="s">
        <v>135</v>
      </c>
      <c r="E1686" s="3">
        <v>0</v>
      </c>
      <c r="F1686" s="3" t="s">
        <v>128</v>
      </c>
      <c r="G1686">
        <f>IF(COUNTIFS((WeatherIncidents!$B$3:'WeatherIncidents'!$B$26),"&lt;="&amp;B1686,WeatherIncidents!$C$3:'WeatherIncidents'!$C$26,"&gt;="&amp;B1686)&gt;0,1,0)</f>
        <v>0</v>
      </c>
      <c r="H1686">
        <f t="shared" si="27"/>
        <v>0</v>
      </c>
    </row>
    <row r="1687" spans="1:8" x14ac:dyDescent="0.25">
      <c r="A1687" s="3" t="s">
        <v>127</v>
      </c>
      <c r="B1687" s="2">
        <v>40470.669444444444</v>
      </c>
      <c r="C1687" s="3" t="s">
        <v>33</v>
      </c>
      <c r="D1687" s="3" t="s">
        <v>135</v>
      </c>
      <c r="E1687" s="3">
        <v>0</v>
      </c>
      <c r="F1687" s="3" t="s">
        <v>128</v>
      </c>
      <c r="G1687">
        <f>IF(COUNTIFS((WeatherIncidents!$B$3:'WeatherIncidents'!$B$26),"&lt;="&amp;B1687,WeatherIncidents!$C$3:'WeatherIncidents'!$C$26,"&gt;="&amp;B1687)&gt;0,1,0)</f>
        <v>0</v>
      </c>
      <c r="H1687">
        <f t="shared" si="27"/>
        <v>0</v>
      </c>
    </row>
    <row r="1688" spans="1:8" x14ac:dyDescent="0.25">
      <c r="A1688" s="3" t="s">
        <v>127</v>
      </c>
      <c r="B1688" s="2">
        <v>40484.425694444442</v>
      </c>
      <c r="C1688" s="3" t="s">
        <v>15</v>
      </c>
      <c r="D1688" s="3" t="s">
        <v>15</v>
      </c>
      <c r="E1688" s="3">
        <v>0</v>
      </c>
      <c r="F1688" s="3" t="s">
        <v>128</v>
      </c>
      <c r="G1688">
        <f>IF(COUNTIFS((WeatherIncidents!$B$3:'WeatherIncidents'!$B$26),"&lt;="&amp;B1688,WeatherIncidents!$C$3:'WeatherIncidents'!$C$26,"&gt;="&amp;B1688)&gt;0,1,0)</f>
        <v>0</v>
      </c>
      <c r="H1688">
        <f t="shared" si="27"/>
        <v>0</v>
      </c>
    </row>
    <row r="1689" spans="1:8" x14ac:dyDescent="0.25">
      <c r="A1689" s="3" t="s">
        <v>127</v>
      </c>
      <c r="B1689" s="2">
        <v>40578.53402777778</v>
      </c>
      <c r="C1689" s="3" t="s">
        <v>7</v>
      </c>
      <c r="D1689" s="3" t="s">
        <v>41</v>
      </c>
      <c r="E1689" s="3">
        <v>0</v>
      </c>
      <c r="F1689" s="3" t="s">
        <v>128</v>
      </c>
      <c r="G1689">
        <f>IF(COUNTIFS((WeatherIncidents!$B$3:'WeatherIncidents'!$B$26),"&lt;="&amp;B1689,WeatherIncidents!$C$3:'WeatherIncidents'!$C$26,"&gt;="&amp;B1689)&gt;0,1,0)</f>
        <v>0</v>
      </c>
      <c r="H1689">
        <f t="shared" si="27"/>
        <v>0</v>
      </c>
    </row>
    <row r="1690" spans="1:8" x14ac:dyDescent="0.25">
      <c r="A1690" s="3" t="s">
        <v>127</v>
      </c>
      <c r="B1690" s="2">
        <v>40614.002083333333</v>
      </c>
      <c r="C1690" s="3" t="s">
        <v>15</v>
      </c>
      <c r="D1690" s="3" t="s">
        <v>15</v>
      </c>
      <c r="E1690" s="3">
        <v>0</v>
      </c>
      <c r="F1690" s="3" t="s">
        <v>128</v>
      </c>
      <c r="G1690">
        <f>IF(COUNTIFS((WeatherIncidents!$B$3:'WeatherIncidents'!$B$26),"&lt;="&amp;B1690,WeatherIncidents!$C$3:'WeatherIncidents'!$C$26,"&gt;="&amp;B1690)&gt;0,1,0)</f>
        <v>0</v>
      </c>
      <c r="H1690">
        <f t="shared" si="27"/>
        <v>0</v>
      </c>
    </row>
    <row r="1691" spans="1:8" x14ac:dyDescent="0.25">
      <c r="A1691" s="3" t="s">
        <v>127</v>
      </c>
      <c r="B1691" s="2">
        <v>40682.550000000003</v>
      </c>
      <c r="C1691" s="3" t="s">
        <v>15</v>
      </c>
      <c r="D1691" s="3" t="s">
        <v>15</v>
      </c>
      <c r="E1691" s="3">
        <v>0</v>
      </c>
      <c r="F1691" s="3" t="s">
        <v>128</v>
      </c>
      <c r="G1691">
        <f>IF(COUNTIFS((WeatherIncidents!$B$3:'WeatherIncidents'!$B$26),"&lt;="&amp;B1691,WeatherIncidents!$C$3:'WeatherIncidents'!$C$26,"&gt;="&amp;B1691)&gt;0,1,0)</f>
        <v>0</v>
      </c>
      <c r="H1691">
        <f t="shared" si="27"/>
        <v>0</v>
      </c>
    </row>
    <row r="1692" spans="1:8" x14ac:dyDescent="0.25">
      <c r="A1692" s="3" t="s">
        <v>127</v>
      </c>
      <c r="B1692" s="2">
        <v>40812.306250000001</v>
      </c>
      <c r="C1692" s="3" t="s">
        <v>15</v>
      </c>
      <c r="D1692" s="3" t="s">
        <v>15</v>
      </c>
      <c r="E1692" s="3">
        <v>0</v>
      </c>
      <c r="F1692" s="3" t="s">
        <v>128</v>
      </c>
      <c r="G1692">
        <f>IF(COUNTIFS((WeatherIncidents!$B$3:'WeatherIncidents'!$B$26),"&lt;="&amp;B1692,WeatherIncidents!$C$3:'WeatherIncidents'!$C$26,"&gt;="&amp;B1692)&gt;0,1,0)</f>
        <v>0</v>
      </c>
      <c r="H1692">
        <f t="shared" si="27"/>
        <v>0</v>
      </c>
    </row>
    <row r="1693" spans="1:8" x14ac:dyDescent="0.25">
      <c r="A1693" s="3" t="s">
        <v>127</v>
      </c>
      <c r="B1693" s="2">
        <v>40986.75</v>
      </c>
      <c r="C1693" s="3" t="s">
        <v>33</v>
      </c>
      <c r="D1693" s="3" t="s">
        <v>135</v>
      </c>
      <c r="E1693" s="3">
        <v>0</v>
      </c>
      <c r="F1693" s="3" t="s">
        <v>128</v>
      </c>
      <c r="G1693">
        <f>IF(COUNTIFS((WeatherIncidents!$B$3:'WeatherIncidents'!$B$26),"&lt;="&amp;B1693,WeatherIncidents!$C$3:'WeatherIncidents'!$C$26,"&gt;="&amp;B1693)&gt;0,1,0)</f>
        <v>0</v>
      </c>
      <c r="H1693">
        <f t="shared" si="27"/>
        <v>0</v>
      </c>
    </row>
    <row r="1694" spans="1:8" x14ac:dyDescent="0.25">
      <c r="A1694" s="3" t="s">
        <v>127</v>
      </c>
      <c r="B1694" s="2">
        <v>41003.456250000003</v>
      </c>
      <c r="C1694" s="3" t="s">
        <v>7</v>
      </c>
      <c r="D1694" s="3" t="s">
        <v>16</v>
      </c>
      <c r="E1694" s="3">
        <v>0</v>
      </c>
      <c r="F1694" s="3" t="s">
        <v>128</v>
      </c>
      <c r="G1694">
        <f>IF(COUNTIFS((WeatherIncidents!$B$3:'WeatherIncidents'!$B$26),"&lt;="&amp;B1694,WeatherIncidents!$C$3:'WeatherIncidents'!$C$26,"&gt;="&amp;B1694)&gt;0,1,0)</f>
        <v>0</v>
      </c>
      <c r="H1694">
        <f t="shared" si="27"/>
        <v>0</v>
      </c>
    </row>
    <row r="1695" spans="1:8" x14ac:dyDescent="0.25">
      <c r="A1695" s="3" t="s">
        <v>127</v>
      </c>
      <c r="B1695" s="2">
        <v>41021.213194444441</v>
      </c>
      <c r="C1695" s="3" t="s">
        <v>7</v>
      </c>
      <c r="D1695" s="3" t="s">
        <v>8</v>
      </c>
      <c r="E1695" s="3">
        <v>0</v>
      </c>
      <c r="F1695" s="3" t="s">
        <v>128</v>
      </c>
      <c r="G1695">
        <f>IF(COUNTIFS((WeatherIncidents!$B$3:'WeatherIncidents'!$B$26),"&lt;="&amp;B1695,WeatherIncidents!$C$3:'WeatherIncidents'!$C$26,"&gt;="&amp;B1695)&gt;0,1,0)</f>
        <v>0</v>
      </c>
      <c r="H1695">
        <f t="shared" si="27"/>
        <v>0</v>
      </c>
    </row>
    <row r="1696" spans="1:8" x14ac:dyDescent="0.25">
      <c r="A1696" s="3" t="s">
        <v>127</v>
      </c>
      <c r="B1696" s="2">
        <v>41069.320138888892</v>
      </c>
      <c r="C1696" s="3" t="s">
        <v>15</v>
      </c>
      <c r="D1696" s="3" t="s">
        <v>15</v>
      </c>
      <c r="E1696" s="3">
        <v>0</v>
      </c>
      <c r="F1696" s="3" t="s">
        <v>128</v>
      </c>
      <c r="G1696">
        <f>IF(COUNTIFS((WeatherIncidents!$B$3:'WeatherIncidents'!$B$26),"&lt;="&amp;B1696,WeatherIncidents!$C$3:'WeatherIncidents'!$C$26,"&gt;="&amp;B1696)&gt;0,1,0)</f>
        <v>0</v>
      </c>
      <c r="H1696">
        <f t="shared" si="27"/>
        <v>0</v>
      </c>
    </row>
    <row r="1697" spans="1:8" x14ac:dyDescent="0.25">
      <c r="A1697" s="3" t="s">
        <v>127</v>
      </c>
      <c r="B1697" s="2">
        <v>41146.836805555555</v>
      </c>
      <c r="C1697" s="3" t="s">
        <v>7</v>
      </c>
      <c r="D1697" s="3" t="s">
        <v>8</v>
      </c>
      <c r="E1697" s="3">
        <v>0</v>
      </c>
      <c r="F1697" s="3" t="s">
        <v>128</v>
      </c>
      <c r="G1697">
        <f>IF(COUNTIFS((WeatherIncidents!$B$3:'WeatherIncidents'!$B$26),"&lt;="&amp;B1697,WeatherIncidents!$C$3:'WeatherIncidents'!$C$26,"&gt;="&amp;B1697)&gt;0,1,0)</f>
        <v>0</v>
      </c>
      <c r="H1697">
        <f t="shared" si="27"/>
        <v>0</v>
      </c>
    </row>
    <row r="1698" spans="1:8" x14ac:dyDescent="0.25">
      <c r="A1698" s="3" t="s">
        <v>127</v>
      </c>
      <c r="B1698" s="2">
        <v>41166.636111111111</v>
      </c>
      <c r="C1698" s="3" t="s">
        <v>33</v>
      </c>
      <c r="D1698" s="3" t="s">
        <v>135</v>
      </c>
      <c r="E1698" s="3">
        <v>0</v>
      </c>
      <c r="F1698" s="3" t="s">
        <v>128</v>
      </c>
      <c r="G1698">
        <f>IF(COUNTIFS((WeatherIncidents!$B$3:'WeatherIncidents'!$B$26),"&lt;="&amp;B1698,WeatherIncidents!$C$3:'WeatherIncidents'!$C$26,"&gt;="&amp;B1698)&gt;0,1,0)</f>
        <v>0</v>
      </c>
      <c r="H1698">
        <f t="shared" si="27"/>
        <v>0</v>
      </c>
    </row>
    <row r="1699" spans="1:8" x14ac:dyDescent="0.25">
      <c r="A1699" s="3" t="s">
        <v>127</v>
      </c>
      <c r="B1699" s="2">
        <v>41167.676388888889</v>
      </c>
      <c r="C1699" s="3" t="s">
        <v>7</v>
      </c>
      <c r="D1699" s="3" t="s">
        <v>8</v>
      </c>
      <c r="E1699" s="3">
        <v>0</v>
      </c>
      <c r="F1699" s="3" t="s">
        <v>128</v>
      </c>
      <c r="G1699">
        <f>IF(COUNTIFS((WeatherIncidents!$B$3:'WeatherIncidents'!$B$26),"&lt;="&amp;B1699,WeatherIncidents!$C$3:'WeatherIncidents'!$C$26,"&gt;="&amp;B1699)&gt;0,1,0)</f>
        <v>0</v>
      </c>
      <c r="H1699">
        <f t="shared" si="27"/>
        <v>0</v>
      </c>
    </row>
    <row r="1700" spans="1:8" x14ac:dyDescent="0.25">
      <c r="A1700" s="3" t="s">
        <v>127</v>
      </c>
      <c r="B1700" s="2">
        <v>41366.421527777777</v>
      </c>
      <c r="C1700" s="3" t="s">
        <v>15</v>
      </c>
      <c r="D1700" s="3" t="s">
        <v>15</v>
      </c>
      <c r="E1700" s="3">
        <v>0</v>
      </c>
      <c r="F1700" s="3" t="s">
        <v>128</v>
      </c>
      <c r="G1700">
        <f>IF(COUNTIFS((WeatherIncidents!$B$3:'WeatherIncidents'!$B$26),"&lt;="&amp;B1700,WeatherIncidents!$C$3:'WeatherIncidents'!$C$26,"&gt;="&amp;B1700)&gt;0,1,0)</f>
        <v>0</v>
      </c>
      <c r="H1700">
        <f t="shared" si="27"/>
        <v>0</v>
      </c>
    </row>
    <row r="1701" spans="1:8" x14ac:dyDescent="0.25">
      <c r="A1701" s="3" t="s">
        <v>127</v>
      </c>
      <c r="B1701" s="2">
        <v>41396.728472222225</v>
      </c>
      <c r="C1701" s="3" t="s">
        <v>7</v>
      </c>
      <c r="D1701" s="3" t="s">
        <v>136</v>
      </c>
      <c r="E1701" s="3">
        <v>0</v>
      </c>
      <c r="F1701" s="3" t="s">
        <v>128</v>
      </c>
      <c r="G1701">
        <f>IF(COUNTIFS((WeatherIncidents!$B$3:'WeatherIncidents'!$B$26),"&lt;="&amp;B1701,WeatherIncidents!$C$3:'WeatherIncidents'!$C$26,"&gt;="&amp;B1701)&gt;0,1,0)</f>
        <v>0</v>
      </c>
      <c r="H1701">
        <f t="shared" si="27"/>
        <v>0</v>
      </c>
    </row>
    <row r="1702" spans="1:8" x14ac:dyDescent="0.25">
      <c r="A1702" s="3" t="s">
        <v>127</v>
      </c>
      <c r="B1702" s="2">
        <v>41436.232638888891</v>
      </c>
      <c r="C1702" s="3" t="s">
        <v>15</v>
      </c>
      <c r="D1702" s="3" t="s">
        <v>15</v>
      </c>
      <c r="E1702" s="3">
        <v>0</v>
      </c>
      <c r="F1702" s="3" t="s">
        <v>128</v>
      </c>
      <c r="G1702">
        <f>IF(COUNTIFS((WeatherIncidents!$B$3:'WeatherIncidents'!$B$26),"&lt;="&amp;B1702,WeatherIncidents!$C$3:'WeatherIncidents'!$C$26,"&gt;="&amp;B1702)&gt;0,1,0)</f>
        <v>0</v>
      </c>
      <c r="H1702">
        <f t="shared" si="27"/>
        <v>0</v>
      </c>
    </row>
    <row r="1703" spans="1:8" x14ac:dyDescent="0.25">
      <c r="A1703" s="3" t="s">
        <v>127</v>
      </c>
      <c r="B1703" s="2">
        <v>41522.94027777778</v>
      </c>
      <c r="C1703" s="3" t="s">
        <v>15</v>
      </c>
      <c r="D1703" s="3" t="s">
        <v>15</v>
      </c>
      <c r="E1703" s="3">
        <v>0</v>
      </c>
      <c r="F1703" s="3" t="s">
        <v>128</v>
      </c>
      <c r="G1703">
        <f>IF(COUNTIFS((WeatherIncidents!$B$3:'WeatherIncidents'!$B$26),"&lt;="&amp;B1703,WeatherIncidents!$C$3:'WeatherIncidents'!$C$26,"&gt;="&amp;B1703)&gt;0,1,0)</f>
        <v>0</v>
      </c>
      <c r="H1703">
        <f t="shared" si="27"/>
        <v>0</v>
      </c>
    </row>
    <row r="1704" spans="1:8" x14ac:dyDescent="0.25">
      <c r="A1704" s="3" t="s">
        <v>127</v>
      </c>
      <c r="B1704" s="2">
        <v>41645.440972222219</v>
      </c>
      <c r="C1704" s="3" t="s">
        <v>15</v>
      </c>
      <c r="D1704" s="3" t="s">
        <v>15</v>
      </c>
      <c r="E1704" s="3">
        <v>0</v>
      </c>
      <c r="F1704" s="3" t="s">
        <v>128</v>
      </c>
      <c r="G1704">
        <f>IF(COUNTIFS((WeatherIncidents!$B$3:'WeatherIncidents'!$B$26),"&lt;="&amp;B1704,WeatherIncidents!$C$3:'WeatherIncidents'!$C$26,"&gt;="&amp;B1704)&gt;0,1,0)</f>
        <v>0</v>
      </c>
      <c r="H1704">
        <f t="shared" si="27"/>
        <v>0</v>
      </c>
    </row>
    <row r="1705" spans="1:8" x14ac:dyDescent="0.25">
      <c r="A1705" s="3" t="s">
        <v>127</v>
      </c>
      <c r="B1705" s="2">
        <v>41717.39166666667</v>
      </c>
      <c r="C1705" s="3" t="s">
        <v>15</v>
      </c>
      <c r="D1705" s="3" t="s">
        <v>15</v>
      </c>
      <c r="E1705" s="3">
        <v>0</v>
      </c>
      <c r="F1705" s="3" t="s">
        <v>128</v>
      </c>
      <c r="G1705">
        <f>IF(COUNTIFS((WeatherIncidents!$B$3:'WeatherIncidents'!$B$26),"&lt;="&amp;B1705,WeatherIncidents!$C$3:'WeatherIncidents'!$C$26,"&gt;="&amp;B1705)&gt;0,1,0)</f>
        <v>0</v>
      </c>
      <c r="H1705">
        <f t="shared" si="27"/>
        <v>0</v>
      </c>
    </row>
    <row r="1706" spans="1:8" x14ac:dyDescent="0.25">
      <c r="A1706" s="3" t="s">
        <v>127</v>
      </c>
      <c r="B1706" s="2">
        <v>41730.335416666669</v>
      </c>
      <c r="C1706" s="3" t="s">
        <v>15</v>
      </c>
      <c r="D1706" s="3" t="s">
        <v>15</v>
      </c>
      <c r="E1706" s="3">
        <v>0</v>
      </c>
      <c r="F1706" s="3" t="s">
        <v>128</v>
      </c>
      <c r="G1706">
        <f>IF(COUNTIFS((WeatherIncidents!$B$3:'WeatherIncidents'!$B$26),"&lt;="&amp;B1706,WeatherIncidents!$C$3:'WeatherIncidents'!$C$26,"&gt;="&amp;B1706)&gt;0,1,0)</f>
        <v>0</v>
      </c>
      <c r="H1706">
        <f t="shared" si="27"/>
        <v>0</v>
      </c>
    </row>
    <row r="1707" spans="1:8" x14ac:dyDescent="0.25">
      <c r="A1707" s="3" t="s">
        <v>127</v>
      </c>
      <c r="B1707" s="2">
        <v>41742.397222222222</v>
      </c>
      <c r="C1707" s="3" t="s">
        <v>15</v>
      </c>
      <c r="D1707" s="3" t="s">
        <v>15</v>
      </c>
      <c r="E1707" s="3">
        <v>0</v>
      </c>
      <c r="F1707" s="3" t="s">
        <v>128</v>
      </c>
      <c r="G1707">
        <f>IF(COUNTIFS((WeatherIncidents!$B$3:'WeatherIncidents'!$B$26),"&lt;="&amp;B1707,WeatherIncidents!$C$3:'WeatherIncidents'!$C$26,"&gt;="&amp;B1707)&gt;0,1,0)</f>
        <v>0</v>
      </c>
      <c r="H1707">
        <f t="shared" si="27"/>
        <v>0</v>
      </c>
    </row>
    <row r="1708" spans="1:8" x14ac:dyDescent="0.25">
      <c r="A1708" s="3" t="s">
        <v>127</v>
      </c>
      <c r="B1708" s="2">
        <v>41745.688194444447</v>
      </c>
      <c r="C1708" s="3" t="s">
        <v>15</v>
      </c>
      <c r="D1708" s="3" t="s">
        <v>15</v>
      </c>
      <c r="E1708" s="3">
        <v>0</v>
      </c>
      <c r="F1708" s="3" t="s">
        <v>128</v>
      </c>
      <c r="G1708">
        <f>IF(COUNTIFS((WeatherIncidents!$B$3:'WeatherIncidents'!$B$26),"&lt;="&amp;B1708,WeatherIncidents!$C$3:'WeatherIncidents'!$C$26,"&gt;="&amp;B1708)&gt;0,1,0)</f>
        <v>0</v>
      </c>
      <c r="H1708">
        <f t="shared" si="27"/>
        <v>0</v>
      </c>
    </row>
    <row r="1709" spans="1:8" x14ac:dyDescent="0.25">
      <c r="A1709" s="3" t="s">
        <v>127</v>
      </c>
      <c r="B1709" s="2">
        <v>41769.71597222222</v>
      </c>
      <c r="C1709" s="3" t="s">
        <v>15</v>
      </c>
      <c r="D1709" s="3" t="s">
        <v>15</v>
      </c>
      <c r="E1709" s="3">
        <v>0</v>
      </c>
      <c r="F1709" s="3" t="s">
        <v>128</v>
      </c>
      <c r="G1709">
        <f>IF(COUNTIFS((WeatherIncidents!$B$3:'WeatherIncidents'!$B$26),"&lt;="&amp;B1709,WeatherIncidents!$C$3:'WeatherIncidents'!$C$26,"&gt;="&amp;B1709)&gt;0,1,0)</f>
        <v>0</v>
      </c>
      <c r="H1709">
        <f t="shared" si="27"/>
        <v>0</v>
      </c>
    </row>
    <row r="1710" spans="1:8" x14ac:dyDescent="0.25">
      <c r="A1710" s="3" t="s">
        <v>127</v>
      </c>
      <c r="B1710" s="2">
        <v>41817.410416666666</v>
      </c>
      <c r="C1710" s="3" t="s">
        <v>7</v>
      </c>
      <c r="D1710" s="3" t="s">
        <v>8</v>
      </c>
      <c r="E1710" s="3">
        <v>0</v>
      </c>
      <c r="F1710" s="3" t="s">
        <v>128</v>
      </c>
      <c r="G1710">
        <f>IF(COUNTIFS((WeatherIncidents!$B$3:'WeatherIncidents'!$B$26),"&lt;="&amp;B1710,WeatherIncidents!$C$3:'WeatherIncidents'!$C$26,"&gt;="&amp;B1710)&gt;0,1,0)</f>
        <v>0</v>
      </c>
      <c r="H1710">
        <f t="shared" si="27"/>
        <v>0</v>
      </c>
    </row>
    <row r="1711" spans="1:8" x14ac:dyDescent="0.25">
      <c r="A1711" s="3" t="s">
        <v>127</v>
      </c>
      <c r="B1711" s="2">
        <v>41842.392361111109</v>
      </c>
      <c r="C1711" s="3" t="s">
        <v>15</v>
      </c>
      <c r="D1711" s="3" t="s">
        <v>15</v>
      </c>
      <c r="E1711" s="3">
        <v>0</v>
      </c>
      <c r="F1711" s="3" t="s">
        <v>128</v>
      </c>
      <c r="G1711">
        <f>IF(COUNTIFS((WeatherIncidents!$B$3:'WeatherIncidents'!$B$26),"&lt;="&amp;B1711,WeatherIncidents!$C$3:'WeatherIncidents'!$C$26,"&gt;="&amp;B1711)&gt;0,1,0)</f>
        <v>0</v>
      </c>
      <c r="H1711">
        <f t="shared" si="27"/>
        <v>0</v>
      </c>
    </row>
    <row r="1712" spans="1:8" x14ac:dyDescent="0.25">
      <c r="A1712" s="3" t="s">
        <v>127</v>
      </c>
      <c r="B1712" s="2">
        <v>41871.229861111111</v>
      </c>
      <c r="C1712" s="3" t="s">
        <v>15</v>
      </c>
      <c r="D1712" s="3" t="s">
        <v>15</v>
      </c>
      <c r="E1712" s="3">
        <v>0</v>
      </c>
      <c r="F1712" s="3" t="s">
        <v>128</v>
      </c>
      <c r="G1712">
        <f>IF(COUNTIFS((WeatherIncidents!$B$3:'WeatherIncidents'!$B$26),"&lt;="&amp;B1712,WeatherIncidents!$C$3:'WeatherIncidents'!$C$26,"&gt;="&amp;B1712)&gt;0,1,0)</f>
        <v>0</v>
      </c>
      <c r="H1712">
        <f t="shared" si="27"/>
        <v>0</v>
      </c>
    </row>
    <row r="1713" spans="1:8" x14ac:dyDescent="0.25">
      <c r="A1713" s="3" t="s">
        <v>127</v>
      </c>
      <c r="B1713" s="2">
        <v>42065.522222222222</v>
      </c>
      <c r="C1713" s="3" t="s">
        <v>7</v>
      </c>
      <c r="D1713" s="3" t="s">
        <v>8</v>
      </c>
      <c r="E1713" s="3">
        <v>0</v>
      </c>
      <c r="F1713" s="3" t="s">
        <v>128</v>
      </c>
      <c r="G1713">
        <f>IF(COUNTIFS((WeatherIncidents!$B$3:'WeatherIncidents'!$B$26),"&lt;="&amp;B1713,WeatherIncidents!$C$3:'WeatherIncidents'!$C$26,"&gt;="&amp;B1713)&gt;0,1,0)</f>
        <v>0</v>
      </c>
      <c r="H1713">
        <f t="shared" si="27"/>
        <v>0</v>
      </c>
    </row>
    <row r="1714" spans="1:8" x14ac:dyDescent="0.25">
      <c r="A1714" s="3" t="s">
        <v>129</v>
      </c>
      <c r="B1714" s="2">
        <v>38359.666666666664</v>
      </c>
      <c r="C1714" s="3" t="s">
        <v>33</v>
      </c>
      <c r="D1714" s="3" t="s">
        <v>135</v>
      </c>
      <c r="E1714" s="3">
        <v>0</v>
      </c>
      <c r="F1714" s="3" t="s">
        <v>130</v>
      </c>
      <c r="G1714">
        <f>IF(COUNTIFS((WeatherIncidents!$B$3:'WeatherIncidents'!$B$26),"&lt;="&amp;B1714,WeatherIncidents!$C$3:'WeatherIncidents'!$C$26,"&gt;="&amp;B1714)&gt;0,1,0)</f>
        <v>0</v>
      </c>
      <c r="H1714">
        <f t="shared" si="27"/>
        <v>0</v>
      </c>
    </row>
    <row r="1715" spans="1:8" x14ac:dyDescent="0.25">
      <c r="A1715" s="3" t="s">
        <v>129</v>
      </c>
      <c r="B1715" s="2">
        <v>38402.383333333331</v>
      </c>
      <c r="C1715" s="3" t="s">
        <v>33</v>
      </c>
      <c r="D1715" s="3" t="s">
        <v>37</v>
      </c>
      <c r="E1715" s="3">
        <v>0</v>
      </c>
      <c r="F1715" s="3" t="s">
        <v>130</v>
      </c>
      <c r="G1715">
        <f>IF(COUNTIFS((WeatherIncidents!$B$3:'WeatherIncidents'!$B$26),"&lt;="&amp;B1715,WeatherIncidents!$C$3:'WeatherIncidents'!$C$26,"&gt;="&amp;B1715)&gt;0,1,0)</f>
        <v>0</v>
      </c>
      <c r="H1715">
        <f t="shared" si="27"/>
        <v>0</v>
      </c>
    </row>
    <row r="1716" spans="1:8" x14ac:dyDescent="0.25">
      <c r="A1716" s="3" t="s">
        <v>129</v>
      </c>
      <c r="B1716" s="2">
        <v>38521.742361111108</v>
      </c>
      <c r="C1716" s="3" t="s">
        <v>15</v>
      </c>
      <c r="D1716" s="3" t="s">
        <v>15</v>
      </c>
      <c r="E1716" s="3">
        <v>0</v>
      </c>
      <c r="F1716" s="3" t="s">
        <v>130</v>
      </c>
      <c r="G1716">
        <f>IF(COUNTIFS((WeatherIncidents!$B$3:'WeatherIncidents'!$B$26),"&lt;="&amp;B1716,WeatherIncidents!$C$3:'WeatherIncidents'!$C$26,"&gt;="&amp;B1716)&gt;0,1,0)</f>
        <v>0</v>
      </c>
      <c r="H1716">
        <f t="shared" si="27"/>
        <v>0</v>
      </c>
    </row>
    <row r="1717" spans="1:8" x14ac:dyDescent="0.25">
      <c r="A1717" s="3" t="s">
        <v>129</v>
      </c>
      <c r="B1717" s="2">
        <v>38616.47152777778</v>
      </c>
      <c r="C1717" s="3" t="s">
        <v>15</v>
      </c>
      <c r="D1717" s="3" t="s">
        <v>15</v>
      </c>
      <c r="E1717" s="3">
        <v>0</v>
      </c>
      <c r="F1717" s="3" t="s">
        <v>130</v>
      </c>
      <c r="G1717">
        <f>IF(COUNTIFS((WeatherIncidents!$B$3:'WeatherIncidents'!$B$26),"&lt;="&amp;B1717,WeatherIncidents!$C$3:'WeatherIncidents'!$C$26,"&gt;="&amp;B1717)&gt;0,1,0)</f>
        <v>0</v>
      </c>
      <c r="H1717">
        <f t="shared" si="27"/>
        <v>0</v>
      </c>
    </row>
    <row r="1718" spans="1:8" x14ac:dyDescent="0.25">
      <c r="A1718" s="3" t="s">
        <v>129</v>
      </c>
      <c r="B1718" s="2">
        <v>38710.554166666669</v>
      </c>
      <c r="C1718" s="3" t="s">
        <v>15</v>
      </c>
      <c r="D1718" s="3" t="s">
        <v>15</v>
      </c>
      <c r="E1718" s="3">
        <v>0</v>
      </c>
      <c r="F1718" s="3" t="s">
        <v>130</v>
      </c>
      <c r="G1718">
        <f>IF(COUNTIFS((WeatherIncidents!$B$3:'WeatherIncidents'!$B$26),"&lt;="&amp;B1718,WeatherIncidents!$C$3:'WeatherIncidents'!$C$26,"&gt;="&amp;B1718)&gt;0,1,0)</f>
        <v>0</v>
      </c>
      <c r="H1718">
        <f t="shared" si="27"/>
        <v>0</v>
      </c>
    </row>
    <row r="1719" spans="1:8" x14ac:dyDescent="0.25">
      <c r="A1719" s="3" t="s">
        <v>129</v>
      </c>
      <c r="B1719" s="2">
        <v>38796.45208333333</v>
      </c>
      <c r="C1719" s="3" t="s">
        <v>7</v>
      </c>
      <c r="D1719" s="3" t="s">
        <v>81</v>
      </c>
      <c r="E1719" s="3">
        <v>0</v>
      </c>
      <c r="F1719" s="3" t="s">
        <v>130</v>
      </c>
      <c r="G1719">
        <f>IF(COUNTIFS((WeatherIncidents!$B$3:'WeatherIncidents'!$B$26),"&lt;="&amp;B1719,WeatherIncidents!$C$3:'WeatherIncidents'!$C$26,"&gt;="&amp;B1719)&gt;0,1,0)</f>
        <v>0</v>
      </c>
      <c r="H1719">
        <f t="shared" si="27"/>
        <v>0</v>
      </c>
    </row>
    <row r="1720" spans="1:8" x14ac:dyDescent="0.25">
      <c r="A1720" s="3" t="s">
        <v>129</v>
      </c>
      <c r="B1720" s="2">
        <v>38843.780555555553</v>
      </c>
      <c r="C1720" s="3" t="s">
        <v>15</v>
      </c>
      <c r="D1720" s="3" t="s">
        <v>15</v>
      </c>
      <c r="E1720" s="3">
        <v>0</v>
      </c>
      <c r="F1720" s="3" t="s">
        <v>130</v>
      </c>
      <c r="G1720">
        <f>IF(COUNTIFS((WeatherIncidents!$B$3:'WeatherIncidents'!$B$26),"&lt;="&amp;B1720,WeatherIncidents!$C$3:'WeatherIncidents'!$C$26,"&gt;="&amp;B1720)&gt;0,1,0)</f>
        <v>0</v>
      </c>
      <c r="H1720">
        <f t="shared" si="27"/>
        <v>0</v>
      </c>
    </row>
    <row r="1721" spans="1:8" x14ac:dyDescent="0.25">
      <c r="A1721" s="3" t="s">
        <v>129</v>
      </c>
      <c r="B1721" s="2">
        <v>38989.431944444441</v>
      </c>
      <c r="C1721" s="3" t="s">
        <v>15</v>
      </c>
      <c r="D1721" s="3" t="s">
        <v>15</v>
      </c>
      <c r="E1721" s="3">
        <v>0</v>
      </c>
      <c r="F1721" s="3" t="s">
        <v>130</v>
      </c>
      <c r="G1721">
        <f>IF(COUNTIFS((WeatherIncidents!$B$3:'WeatherIncidents'!$B$26),"&lt;="&amp;B1721,WeatherIncidents!$C$3:'WeatherIncidents'!$C$26,"&gt;="&amp;B1721)&gt;0,1,0)</f>
        <v>0</v>
      </c>
      <c r="H1721">
        <f t="shared" si="27"/>
        <v>0</v>
      </c>
    </row>
    <row r="1722" spans="1:8" x14ac:dyDescent="0.25">
      <c r="A1722" s="3" t="s">
        <v>129</v>
      </c>
      <c r="B1722" s="2">
        <v>39146.311111111114</v>
      </c>
      <c r="C1722" s="3" t="s">
        <v>15</v>
      </c>
      <c r="D1722" s="3" t="s">
        <v>15</v>
      </c>
      <c r="E1722" s="3">
        <v>0</v>
      </c>
      <c r="F1722" s="3" t="s">
        <v>130</v>
      </c>
      <c r="G1722">
        <f>IF(COUNTIFS((WeatherIncidents!$B$3:'WeatherIncidents'!$B$26),"&lt;="&amp;B1722,WeatherIncidents!$C$3:'WeatherIncidents'!$C$26,"&gt;="&amp;B1722)&gt;0,1,0)</f>
        <v>0</v>
      </c>
      <c r="H1722">
        <f t="shared" si="27"/>
        <v>0</v>
      </c>
    </row>
    <row r="1723" spans="1:8" x14ac:dyDescent="0.25">
      <c r="A1723" s="3" t="s">
        <v>129</v>
      </c>
      <c r="B1723" s="2">
        <v>39250.463194444441</v>
      </c>
      <c r="C1723" s="3" t="s">
        <v>15</v>
      </c>
      <c r="D1723" s="3" t="s">
        <v>15</v>
      </c>
      <c r="E1723" s="3">
        <v>0</v>
      </c>
      <c r="F1723" s="3" t="s">
        <v>130</v>
      </c>
      <c r="G1723">
        <f>IF(COUNTIFS((WeatherIncidents!$B$3:'WeatherIncidents'!$B$26),"&lt;="&amp;B1723,WeatherIncidents!$C$3:'WeatherIncidents'!$C$26,"&gt;="&amp;B1723)&gt;0,1,0)</f>
        <v>0</v>
      </c>
      <c r="H1723">
        <f t="shared" si="27"/>
        <v>0</v>
      </c>
    </row>
    <row r="1724" spans="1:8" x14ac:dyDescent="0.25">
      <c r="A1724" s="3" t="s">
        <v>129</v>
      </c>
      <c r="B1724" s="2">
        <v>39481.81527777778</v>
      </c>
      <c r="C1724" s="3" t="s">
        <v>33</v>
      </c>
      <c r="D1724" s="3" t="s">
        <v>37</v>
      </c>
      <c r="E1724" s="3">
        <v>0</v>
      </c>
      <c r="F1724" s="3" t="s">
        <v>130</v>
      </c>
      <c r="G1724">
        <f>IF(COUNTIFS((WeatherIncidents!$B$3:'WeatherIncidents'!$B$26),"&lt;="&amp;B1724,WeatherIncidents!$C$3:'WeatherIncidents'!$C$26,"&gt;="&amp;B1724)&gt;0,1,0)</f>
        <v>0</v>
      </c>
      <c r="H1724">
        <f t="shared" si="27"/>
        <v>0</v>
      </c>
    </row>
    <row r="1725" spans="1:8" x14ac:dyDescent="0.25">
      <c r="A1725" s="3" t="s">
        <v>129</v>
      </c>
      <c r="B1725" s="2">
        <v>39606.55972222222</v>
      </c>
      <c r="C1725" s="3" t="s">
        <v>15</v>
      </c>
      <c r="D1725" s="3" t="s">
        <v>15</v>
      </c>
      <c r="E1725" s="3">
        <v>0</v>
      </c>
      <c r="F1725" s="3" t="s">
        <v>130</v>
      </c>
      <c r="G1725">
        <f>IF(COUNTIFS((WeatherIncidents!$B$3:'WeatherIncidents'!$B$26),"&lt;="&amp;B1725,WeatherIncidents!$C$3:'WeatherIncidents'!$C$26,"&gt;="&amp;B1725)&gt;0,1,0)</f>
        <v>0</v>
      </c>
      <c r="H1725">
        <f t="shared" si="27"/>
        <v>0</v>
      </c>
    </row>
    <row r="1726" spans="1:8" x14ac:dyDescent="0.25">
      <c r="A1726" s="3" t="s">
        <v>129</v>
      </c>
      <c r="B1726" s="2">
        <v>39682.394444444442</v>
      </c>
      <c r="C1726" s="3" t="s">
        <v>15</v>
      </c>
      <c r="D1726" s="3" t="s">
        <v>15</v>
      </c>
      <c r="E1726" s="3">
        <v>0</v>
      </c>
      <c r="F1726" s="3" t="s">
        <v>130</v>
      </c>
      <c r="G1726">
        <f>IF(COUNTIFS((WeatherIncidents!$B$3:'WeatherIncidents'!$B$26),"&lt;="&amp;B1726,WeatherIncidents!$C$3:'WeatherIncidents'!$C$26,"&gt;="&amp;B1726)&gt;0,1,0)</f>
        <v>0</v>
      </c>
      <c r="H1726">
        <f t="shared" si="27"/>
        <v>0</v>
      </c>
    </row>
    <row r="1727" spans="1:8" x14ac:dyDescent="0.25">
      <c r="A1727" s="3" t="s">
        <v>129</v>
      </c>
      <c r="B1727" s="2">
        <v>39756.727083333331</v>
      </c>
      <c r="C1727" s="3" t="s">
        <v>7</v>
      </c>
      <c r="D1727" s="3" t="s">
        <v>81</v>
      </c>
      <c r="E1727" s="3">
        <v>0</v>
      </c>
      <c r="F1727" s="3" t="s">
        <v>130</v>
      </c>
      <c r="G1727">
        <f>IF(COUNTIFS((WeatherIncidents!$B$3:'WeatherIncidents'!$B$26),"&lt;="&amp;B1727,WeatherIncidents!$C$3:'WeatherIncidents'!$C$26,"&gt;="&amp;B1727)&gt;0,1,0)</f>
        <v>0</v>
      </c>
      <c r="H1727">
        <f t="shared" si="27"/>
        <v>0</v>
      </c>
    </row>
    <row r="1728" spans="1:8" x14ac:dyDescent="0.25">
      <c r="A1728" s="3" t="s">
        <v>129</v>
      </c>
      <c r="B1728" s="2">
        <v>39840.85</v>
      </c>
      <c r="C1728" s="3" t="s">
        <v>7</v>
      </c>
      <c r="D1728" s="3" t="s">
        <v>8</v>
      </c>
      <c r="E1728" s="3">
        <v>0</v>
      </c>
      <c r="F1728" s="3" t="s">
        <v>130</v>
      </c>
      <c r="G1728">
        <f>IF(COUNTIFS((WeatherIncidents!$B$3:'WeatherIncidents'!$B$26),"&lt;="&amp;B1728,WeatherIncidents!$C$3:'WeatherIncidents'!$C$26,"&gt;="&amp;B1728)&gt;0,1,0)</f>
        <v>0</v>
      </c>
      <c r="H1728">
        <f t="shared" si="27"/>
        <v>0</v>
      </c>
    </row>
    <row r="1729" spans="1:8" x14ac:dyDescent="0.25">
      <c r="A1729" s="3" t="s">
        <v>129</v>
      </c>
      <c r="B1729" s="2">
        <v>39967.800000000003</v>
      </c>
      <c r="C1729" s="3" t="s">
        <v>33</v>
      </c>
      <c r="D1729" s="3" t="s">
        <v>135</v>
      </c>
      <c r="E1729" s="3">
        <v>0</v>
      </c>
      <c r="F1729" s="3" t="s">
        <v>130</v>
      </c>
      <c r="G1729">
        <f>IF(COUNTIFS((WeatherIncidents!$B$3:'WeatherIncidents'!$B$26),"&lt;="&amp;B1729,WeatherIncidents!$C$3:'WeatherIncidents'!$C$26,"&gt;="&amp;B1729)&gt;0,1,0)</f>
        <v>0</v>
      </c>
      <c r="H1729">
        <f t="shared" si="27"/>
        <v>0</v>
      </c>
    </row>
    <row r="1730" spans="1:8" x14ac:dyDescent="0.25">
      <c r="A1730" s="3" t="s">
        <v>129</v>
      </c>
      <c r="B1730" s="2">
        <v>40099.315972222219</v>
      </c>
      <c r="C1730" s="3" t="s">
        <v>15</v>
      </c>
      <c r="D1730" s="3" t="s">
        <v>15</v>
      </c>
      <c r="E1730" s="3">
        <v>0</v>
      </c>
      <c r="F1730" s="3" t="s">
        <v>130</v>
      </c>
      <c r="G1730">
        <f>IF(COUNTIFS((WeatherIncidents!$B$3:'WeatherIncidents'!$B$26),"&lt;="&amp;B1730,WeatherIncidents!$C$3:'WeatherIncidents'!$C$26,"&gt;="&amp;B1730)&gt;0,1,0)</f>
        <v>0</v>
      </c>
      <c r="H1730">
        <f t="shared" si="27"/>
        <v>0</v>
      </c>
    </row>
    <row r="1731" spans="1:8" x14ac:dyDescent="0.25">
      <c r="A1731" s="3" t="s">
        <v>129</v>
      </c>
      <c r="B1731" s="2">
        <v>40109.540277777778</v>
      </c>
      <c r="C1731" s="3" t="s">
        <v>15</v>
      </c>
      <c r="D1731" s="3" t="s">
        <v>15</v>
      </c>
      <c r="E1731" s="3">
        <v>0</v>
      </c>
      <c r="F1731" s="3" t="s">
        <v>130</v>
      </c>
      <c r="G1731">
        <f>IF(COUNTIFS((WeatherIncidents!$B$3:'WeatherIncidents'!$B$26),"&lt;="&amp;B1731,WeatherIncidents!$C$3:'WeatherIncidents'!$C$26,"&gt;="&amp;B1731)&gt;0,1,0)</f>
        <v>0</v>
      </c>
      <c r="H1731">
        <f t="shared" ref="H1731:H1794" si="28">IF(ABS(B1731-B1730)&lt;0.015,1,0)</f>
        <v>0</v>
      </c>
    </row>
    <row r="1732" spans="1:8" x14ac:dyDescent="0.25">
      <c r="A1732" s="3" t="s">
        <v>129</v>
      </c>
      <c r="B1732" s="2">
        <v>40176.637499999997</v>
      </c>
      <c r="C1732" s="3" t="s">
        <v>15</v>
      </c>
      <c r="D1732" s="3" t="s">
        <v>15</v>
      </c>
      <c r="E1732" s="3">
        <v>0</v>
      </c>
      <c r="F1732" s="3" t="s">
        <v>130</v>
      </c>
      <c r="G1732">
        <f>IF(COUNTIFS((WeatherIncidents!$B$3:'WeatherIncidents'!$B$26),"&lt;="&amp;B1732,WeatherIncidents!$C$3:'WeatherIncidents'!$C$26,"&gt;="&amp;B1732)&gt;0,1,0)</f>
        <v>0</v>
      </c>
      <c r="H1732">
        <f t="shared" si="28"/>
        <v>0</v>
      </c>
    </row>
    <row r="1733" spans="1:8" x14ac:dyDescent="0.25">
      <c r="A1733" s="3" t="s">
        <v>129</v>
      </c>
      <c r="B1733" s="2">
        <v>40296.756944444445</v>
      </c>
      <c r="C1733" s="3" t="s">
        <v>33</v>
      </c>
      <c r="D1733" s="3" t="s">
        <v>37</v>
      </c>
      <c r="E1733" s="3">
        <v>0</v>
      </c>
      <c r="F1733" s="3" t="s">
        <v>130</v>
      </c>
      <c r="G1733">
        <f>IF(COUNTIFS((WeatherIncidents!$B$3:'WeatherIncidents'!$B$26),"&lt;="&amp;B1733,WeatherIncidents!$C$3:'WeatherIncidents'!$C$26,"&gt;="&amp;B1733)&gt;0,1,0)</f>
        <v>0</v>
      </c>
      <c r="H1733">
        <f t="shared" si="28"/>
        <v>0</v>
      </c>
    </row>
    <row r="1734" spans="1:8" x14ac:dyDescent="0.25">
      <c r="A1734" s="3" t="s">
        <v>129</v>
      </c>
      <c r="B1734" s="2">
        <v>40470.677083333336</v>
      </c>
      <c r="C1734" s="3" t="s">
        <v>33</v>
      </c>
      <c r="D1734" s="3" t="s">
        <v>135</v>
      </c>
      <c r="E1734" s="3">
        <v>0</v>
      </c>
      <c r="F1734" s="3" t="s">
        <v>130</v>
      </c>
      <c r="G1734">
        <f>IF(COUNTIFS((WeatherIncidents!$B$3:'WeatherIncidents'!$B$26),"&lt;="&amp;B1734,WeatherIncidents!$C$3:'WeatherIncidents'!$C$26,"&gt;="&amp;B1734)&gt;0,1,0)</f>
        <v>0</v>
      </c>
      <c r="H1734">
        <f t="shared" si="28"/>
        <v>0</v>
      </c>
    </row>
    <row r="1735" spans="1:8" x14ac:dyDescent="0.25">
      <c r="A1735" s="3" t="s">
        <v>129</v>
      </c>
      <c r="B1735" s="2">
        <v>40618.491666666669</v>
      </c>
      <c r="C1735" s="3" t="s">
        <v>15</v>
      </c>
      <c r="D1735" s="3" t="s">
        <v>15</v>
      </c>
      <c r="E1735" s="3">
        <v>0</v>
      </c>
      <c r="F1735" s="3" t="s">
        <v>130</v>
      </c>
      <c r="G1735">
        <f>IF(COUNTIFS((WeatherIncidents!$B$3:'WeatherIncidents'!$B$26),"&lt;="&amp;B1735,WeatherIncidents!$C$3:'WeatherIncidents'!$C$26,"&gt;="&amp;B1735)&gt;0,1,0)</f>
        <v>0</v>
      </c>
      <c r="H1735">
        <f t="shared" si="28"/>
        <v>0</v>
      </c>
    </row>
    <row r="1736" spans="1:8" x14ac:dyDescent="0.25">
      <c r="A1736" s="3" t="s">
        <v>129</v>
      </c>
      <c r="B1736" s="2">
        <v>40619.588888888888</v>
      </c>
      <c r="C1736" s="3" t="s">
        <v>7</v>
      </c>
      <c r="D1736" s="3" t="s">
        <v>16</v>
      </c>
      <c r="E1736" s="3">
        <v>0</v>
      </c>
      <c r="F1736" s="3" t="s">
        <v>130</v>
      </c>
      <c r="G1736">
        <f>IF(COUNTIFS((WeatherIncidents!$B$3:'WeatherIncidents'!$B$26),"&lt;="&amp;B1736,WeatherIncidents!$C$3:'WeatherIncidents'!$C$26,"&gt;="&amp;B1736)&gt;0,1,0)</f>
        <v>0</v>
      </c>
      <c r="H1736">
        <f t="shared" si="28"/>
        <v>0</v>
      </c>
    </row>
    <row r="1737" spans="1:8" x14ac:dyDescent="0.25">
      <c r="A1737" s="3" t="s">
        <v>129</v>
      </c>
      <c r="B1737" s="2">
        <v>40805.47152777778</v>
      </c>
      <c r="C1737" s="3" t="s">
        <v>15</v>
      </c>
      <c r="D1737" s="3" t="s">
        <v>15</v>
      </c>
      <c r="E1737" s="3">
        <v>0</v>
      </c>
      <c r="F1737" s="3" t="s">
        <v>130</v>
      </c>
      <c r="G1737">
        <f>IF(COUNTIFS((WeatherIncidents!$B$3:'WeatherIncidents'!$B$26),"&lt;="&amp;B1737,WeatherIncidents!$C$3:'WeatherIncidents'!$C$26,"&gt;="&amp;B1737)&gt;0,1,0)</f>
        <v>0</v>
      </c>
      <c r="H1737">
        <f t="shared" si="28"/>
        <v>0</v>
      </c>
    </row>
    <row r="1738" spans="1:8" x14ac:dyDescent="0.25">
      <c r="A1738" s="3" t="s">
        <v>129</v>
      </c>
      <c r="B1738" s="2">
        <v>40867.490972222222</v>
      </c>
      <c r="C1738" s="3" t="s">
        <v>15</v>
      </c>
      <c r="D1738" s="3" t="s">
        <v>15</v>
      </c>
      <c r="E1738" s="3">
        <v>0</v>
      </c>
      <c r="F1738" s="3" t="s">
        <v>130</v>
      </c>
      <c r="G1738">
        <f>IF(COUNTIFS((WeatherIncidents!$B$3:'WeatherIncidents'!$B$26),"&lt;="&amp;B1738,WeatherIncidents!$C$3:'WeatherIncidents'!$C$26,"&gt;="&amp;B1738)&gt;0,1,0)</f>
        <v>0</v>
      </c>
      <c r="H1738">
        <f t="shared" si="28"/>
        <v>0</v>
      </c>
    </row>
    <row r="1739" spans="1:8" x14ac:dyDescent="0.25">
      <c r="A1739" s="3" t="s">
        <v>129</v>
      </c>
      <c r="B1739" s="2">
        <v>40915.149305555555</v>
      </c>
      <c r="C1739" s="3" t="s">
        <v>7</v>
      </c>
      <c r="D1739" s="3" t="s">
        <v>19</v>
      </c>
      <c r="E1739" s="3">
        <v>0</v>
      </c>
      <c r="F1739" s="3" t="s">
        <v>130</v>
      </c>
      <c r="G1739">
        <f>IF(COUNTIFS((WeatherIncidents!$B$3:'WeatherIncidents'!$B$26),"&lt;="&amp;B1739,WeatherIncidents!$C$3:'WeatherIncidents'!$C$26,"&gt;="&amp;B1739)&gt;0,1,0)</f>
        <v>0</v>
      </c>
      <c r="H1739">
        <f t="shared" si="28"/>
        <v>0</v>
      </c>
    </row>
    <row r="1740" spans="1:8" x14ac:dyDescent="0.25">
      <c r="A1740" s="3" t="s">
        <v>129</v>
      </c>
      <c r="B1740" s="2">
        <v>41076.519444444442</v>
      </c>
      <c r="C1740" s="3" t="s">
        <v>15</v>
      </c>
      <c r="D1740" s="3" t="s">
        <v>15</v>
      </c>
      <c r="E1740" s="3">
        <v>0</v>
      </c>
      <c r="F1740" s="3" t="s">
        <v>130</v>
      </c>
      <c r="G1740">
        <f>IF(COUNTIFS((WeatherIncidents!$B$3:'WeatherIncidents'!$B$26),"&lt;="&amp;B1740,WeatherIncidents!$C$3:'WeatherIncidents'!$C$26,"&gt;="&amp;B1740)&gt;0,1,0)</f>
        <v>0</v>
      </c>
      <c r="H1740">
        <f t="shared" si="28"/>
        <v>0</v>
      </c>
    </row>
    <row r="1741" spans="1:8" x14ac:dyDescent="0.25">
      <c r="A1741" s="3" t="s">
        <v>129</v>
      </c>
      <c r="B1741" s="2">
        <v>41136.456250000003</v>
      </c>
      <c r="C1741" s="3" t="s">
        <v>15</v>
      </c>
      <c r="D1741" s="3" t="s">
        <v>15</v>
      </c>
      <c r="E1741" s="3">
        <v>0</v>
      </c>
      <c r="F1741" s="3" t="s">
        <v>130</v>
      </c>
      <c r="G1741">
        <f>IF(COUNTIFS((WeatherIncidents!$B$3:'WeatherIncidents'!$B$26),"&lt;="&amp;B1741,WeatherIncidents!$C$3:'WeatherIncidents'!$C$26,"&gt;="&amp;B1741)&gt;0,1,0)</f>
        <v>0</v>
      </c>
      <c r="H1741">
        <f t="shared" si="28"/>
        <v>0</v>
      </c>
    </row>
    <row r="1742" spans="1:8" x14ac:dyDescent="0.25">
      <c r="A1742" s="3" t="s">
        <v>129</v>
      </c>
      <c r="B1742" s="2">
        <v>41194.012499999997</v>
      </c>
      <c r="C1742" s="3" t="s">
        <v>15</v>
      </c>
      <c r="D1742" s="3" t="s">
        <v>15</v>
      </c>
      <c r="E1742" s="3">
        <v>0</v>
      </c>
      <c r="F1742" s="3" t="s">
        <v>130</v>
      </c>
      <c r="G1742">
        <f>IF(COUNTIFS((WeatherIncidents!$B$3:'WeatherIncidents'!$B$26),"&lt;="&amp;B1742,WeatherIncidents!$C$3:'WeatherIncidents'!$C$26,"&gt;="&amp;B1742)&gt;0,1,0)</f>
        <v>0</v>
      </c>
      <c r="H1742">
        <f t="shared" si="28"/>
        <v>0</v>
      </c>
    </row>
    <row r="1743" spans="1:8" x14ac:dyDescent="0.25">
      <c r="A1743" s="3" t="s">
        <v>129</v>
      </c>
      <c r="B1743" s="2">
        <v>41429.94027777778</v>
      </c>
      <c r="C1743" s="3" t="s">
        <v>15</v>
      </c>
      <c r="D1743" s="3" t="s">
        <v>15</v>
      </c>
      <c r="E1743" s="3">
        <v>0</v>
      </c>
      <c r="F1743" s="3" t="s">
        <v>130</v>
      </c>
      <c r="G1743">
        <f>IF(COUNTIFS((WeatherIncidents!$B$3:'WeatherIncidents'!$B$26),"&lt;="&amp;B1743,WeatherIncidents!$C$3:'WeatherIncidents'!$C$26,"&gt;="&amp;B1743)&gt;0,1,0)</f>
        <v>0</v>
      </c>
      <c r="H1743">
        <f t="shared" si="28"/>
        <v>0</v>
      </c>
    </row>
    <row r="1744" spans="1:8" x14ac:dyDescent="0.25">
      <c r="A1744" s="3" t="s">
        <v>129</v>
      </c>
      <c r="B1744" s="2">
        <v>41844.718055555553</v>
      </c>
      <c r="C1744" s="3" t="s">
        <v>15</v>
      </c>
      <c r="D1744" s="3" t="s">
        <v>15</v>
      </c>
      <c r="E1744" s="3">
        <v>0</v>
      </c>
      <c r="F1744" s="3" t="s">
        <v>130</v>
      </c>
      <c r="G1744">
        <f>IF(COUNTIFS((WeatherIncidents!$B$3:'WeatherIncidents'!$B$26),"&lt;="&amp;B1744,WeatherIncidents!$C$3:'WeatherIncidents'!$C$26,"&gt;="&amp;B1744)&gt;0,1,0)</f>
        <v>0</v>
      </c>
      <c r="H1744">
        <f t="shared" si="28"/>
        <v>0</v>
      </c>
    </row>
    <row r="1745" spans="1:8" x14ac:dyDescent="0.25">
      <c r="A1745" s="3" t="s">
        <v>129</v>
      </c>
      <c r="B1745" s="2">
        <v>41896.620833333334</v>
      </c>
      <c r="C1745" s="3" t="s">
        <v>15</v>
      </c>
      <c r="D1745" s="3" t="s">
        <v>15</v>
      </c>
      <c r="E1745" s="3">
        <v>0</v>
      </c>
      <c r="F1745" s="3" t="s">
        <v>130</v>
      </c>
      <c r="G1745">
        <f>IF(COUNTIFS((WeatherIncidents!$B$3:'WeatherIncidents'!$B$26),"&lt;="&amp;B1745,WeatherIncidents!$C$3:'WeatherIncidents'!$C$26,"&gt;="&amp;B1745)&gt;0,1,0)</f>
        <v>0</v>
      </c>
      <c r="H1745">
        <f t="shared" si="28"/>
        <v>0</v>
      </c>
    </row>
    <row r="1746" spans="1:8" x14ac:dyDescent="0.25">
      <c r="A1746" s="3" t="s">
        <v>129</v>
      </c>
      <c r="B1746" s="2">
        <v>41898.675694444442</v>
      </c>
      <c r="C1746" s="3" t="s">
        <v>7</v>
      </c>
      <c r="D1746" s="3" t="s">
        <v>136</v>
      </c>
      <c r="E1746" s="3">
        <v>0</v>
      </c>
      <c r="F1746" s="3" t="s">
        <v>130</v>
      </c>
      <c r="G1746">
        <f>IF(COUNTIFS((WeatherIncidents!$B$3:'WeatherIncidents'!$B$26),"&lt;="&amp;B1746,WeatherIncidents!$C$3:'WeatherIncidents'!$C$26,"&gt;="&amp;B1746)&gt;0,1,0)</f>
        <v>0</v>
      </c>
      <c r="H1746">
        <f t="shared" si="28"/>
        <v>0</v>
      </c>
    </row>
    <row r="1747" spans="1:8" x14ac:dyDescent="0.25">
      <c r="A1747" s="3" t="s">
        <v>129</v>
      </c>
      <c r="B1747" s="2">
        <v>41976.393750000003</v>
      </c>
      <c r="C1747" s="3" t="s">
        <v>33</v>
      </c>
      <c r="D1747" s="3" t="s">
        <v>135</v>
      </c>
      <c r="E1747" s="3">
        <v>0</v>
      </c>
      <c r="F1747" s="3" t="s">
        <v>130</v>
      </c>
      <c r="G1747">
        <f>IF(COUNTIFS((WeatherIncidents!$B$3:'WeatherIncidents'!$B$26),"&lt;="&amp;B1747,WeatherIncidents!$C$3:'WeatherIncidents'!$C$26,"&gt;="&amp;B1747)&gt;0,1,0)</f>
        <v>0</v>
      </c>
      <c r="H1747">
        <f t="shared" si="28"/>
        <v>0</v>
      </c>
    </row>
    <row r="1748" spans="1:8" x14ac:dyDescent="0.25">
      <c r="A1748" s="3" t="s">
        <v>129</v>
      </c>
      <c r="B1748" s="2">
        <v>42044.88958333333</v>
      </c>
      <c r="C1748" s="3" t="s">
        <v>7</v>
      </c>
      <c r="D1748" s="3" t="s">
        <v>8</v>
      </c>
      <c r="E1748" s="3">
        <v>0</v>
      </c>
      <c r="F1748" s="3" t="s">
        <v>130</v>
      </c>
      <c r="G1748">
        <f>IF(COUNTIFS((WeatherIncidents!$B$3:'WeatherIncidents'!$B$26),"&lt;="&amp;B1748,WeatherIncidents!$C$3:'WeatherIncidents'!$C$26,"&gt;="&amp;B1748)&gt;0,1,0)</f>
        <v>0</v>
      </c>
      <c r="H1748">
        <f t="shared" si="28"/>
        <v>0</v>
      </c>
    </row>
    <row r="1749" spans="1:8" x14ac:dyDescent="0.25">
      <c r="A1749" s="3" t="s">
        <v>129</v>
      </c>
      <c r="B1749" s="2">
        <v>42078.320833333331</v>
      </c>
      <c r="C1749" s="3" t="s">
        <v>15</v>
      </c>
      <c r="D1749" s="3" t="s">
        <v>15</v>
      </c>
      <c r="E1749" s="3">
        <v>0</v>
      </c>
      <c r="F1749" s="3" t="s">
        <v>130</v>
      </c>
      <c r="G1749">
        <f>IF(COUNTIFS((WeatherIncidents!$B$3:'WeatherIncidents'!$B$26),"&lt;="&amp;B1749,WeatherIncidents!$C$3:'WeatherIncidents'!$C$26,"&gt;="&amp;B1749)&gt;0,1,0)</f>
        <v>0</v>
      </c>
      <c r="H1749">
        <f t="shared" si="28"/>
        <v>0</v>
      </c>
    </row>
    <row r="1750" spans="1:8" x14ac:dyDescent="0.25">
      <c r="A1750" s="3" t="s">
        <v>167</v>
      </c>
      <c r="B1750" s="2">
        <v>38394.408333333333</v>
      </c>
      <c r="C1750" s="3" t="s">
        <v>33</v>
      </c>
      <c r="D1750" s="3" t="s">
        <v>37</v>
      </c>
      <c r="E1750" s="3">
        <v>0</v>
      </c>
      <c r="F1750" s="3" t="s">
        <v>168</v>
      </c>
      <c r="G1750">
        <f>IF(COUNTIFS((WeatherIncidents!$B$3:'WeatherIncidents'!$B$26),"&lt;="&amp;B1750,WeatherIncidents!$C$3:'WeatherIncidents'!$C$26,"&gt;="&amp;B1750)&gt;0,1,0)</f>
        <v>0</v>
      </c>
      <c r="H1750">
        <f t="shared" si="28"/>
        <v>0</v>
      </c>
    </row>
    <row r="1751" spans="1:8" x14ac:dyDescent="0.25">
      <c r="A1751" s="3" t="s">
        <v>167</v>
      </c>
      <c r="B1751" s="2">
        <v>38408.738888888889</v>
      </c>
      <c r="C1751" s="3" t="s">
        <v>15</v>
      </c>
      <c r="D1751" s="3" t="s">
        <v>15</v>
      </c>
      <c r="E1751" s="3">
        <v>0</v>
      </c>
      <c r="F1751" s="3" t="s">
        <v>168</v>
      </c>
      <c r="G1751">
        <f>IF(COUNTIFS((WeatherIncidents!$B$3:'WeatherIncidents'!$B$26),"&lt;="&amp;B1751,WeatherIncidents!$C$3:'WeatherIncidents'!$C$26,"&gt;="&amp;B1751)&gt;0,1,0)</f>
        <v>0</v>
      </c>
      <c r="H1751">
        <f t="shared" si="28"/>
        <v>0</v>
      </c>
    </row>
    <row r="1752" spans="1:8" x14ac:dyDescent="0.25">
      <c r="A1752" s="3" t="s">
        <v>167</v>
      </c>
      <c r="B1752" s="2">
        <v>38566.863888888889</v>
      </c>
      <c r="C1752" s="3" t="s">
        <v>15</v>
      </c>
      <c r="D1752" s="3" t="s">
        <v>15</v>
      </c>
      <c r="E1752" s="3">
        <v>0</v>
      </c>
      <c r="F1752" s="3" t="s">
        <v>168</v>
      </c>
      <c r="G1752">
        <f>IF(COUNTIFS((WeatherIncidents!$B$3:'WeatherIncidents'!$B$26),"&lt;="&amp;B1752,WeatherIncidents!$C$3:'WeatherIncidents'!$C$26,"&gt;="&amp;B1752)&gt;0,1,0)</f>
        <v>0</v>
      </c>
      <c r="H1752">
        <f t="shared" si="28"/>
        <v>0</v>
      </c>
    </row>
    <row r="1753" spans="1:8" x14ac:dyDescent="0.25">
      <c r="A1753" s="3" t="s">
        <v>167</v>
      </c>
      <c r="B1753" s="2">
        <v>38742.294444444444</v>
      </c>
      <c r="C1753" s="3" t="s">
        <v>33</v>
      </c>
      <c r="D1753" s="3" t="s">
        <v>37</v>
      </c>
      <c r="E1753" s="3">
        <v>0</v>
      </c>
      <c r="F1753" s="3" t="s">
        <v>168</v>
      </c>
      <c r="G1753">
        <f>IF(COUNTIFS((WeatherIncidents!$B$3:'WeatherIncidents'!$B$26),"&lt;="&amp;B1753,WeatherIncidents!$C$3:'WeatherIncidents'!$C$26,"&gt;="&amp;B1753)&gt;0,1,0)</f>
        <v>0</v>
      </c>
      <c r="H1753">
        <f t="shared" si="28"/>
        <v>0</v>
      </c>
    </row>
    <row r="1754" spans="1:8" x14ac:dyDescent="0.25">
      <c r="A1754" s="3" t="s">
        <v>167</v>
      </c>
      <c r="B1754" s="2">
        <v>38769.074305555558</v>
      </c>
      <c r="C1754" s="3" t="s">
        <v>15</v>
      </c>
      <c r="D1754" s="3" t="s">
        <v>15</v>
      </c>
      <c r="E1754" s="3">
        <v>0</v>
      </c>
      <c r="F1754" s="3" t="s">
        <v>168</v>
      </c>
      <c r="G1754">
        <f>IF(COUNTIFS((WeatherIncidents!$B$3:'WeatherIncidents'!$B$26),"&lt;="&amp;B1754,WeatherIncidents!$C$3:'WeatherIncidents'!$C$26,"&gt;="&amp;B1754)&gt;0,1,0)</f>
        <v>0</v>
      </c>
      <c r="H1754">
        <f t="shared" si="28"/>
        <v>0</v>
      </c>
    </row>
    <row r="1755" spans="1:8" x14ac:dyDescent="0.25">
      <c r="A1755" s="3" t="s">
        <v>167</v>
      </c>
      <c r="B1755" s="2">
        <v>38870.229166666664</v>
      </c>
      <c r="C1755" s="3" t="s">
        <v>15</v>
      </c>
      <c r="D1755" s="3" t="s">
        <v>15</v>
      </c>
      <c r="E1755" s="3">
        <v>0</v>
      </c>
      <c r="F1755" s="3" t="s">
        <v>168</v>
      </c>
      <c r="G1755">
        <f>IF(COUNTIFS((WeatherIncidents!$B$3:'WeatherIncidents'!$B$26),"&lt;="&amp;B1755,WeatherIncidents!$C$3:'WeatherIncidents'!$C$26,"&gt;="&amp;B1755)&gt;0,1,0)</f>
        <v>0</v>
      </c>
      <c r="H1755">
        <f t="shared" si="28"/>
        <v>0</v>
      </c>
    </row>
    <row r="1756" spans="1:8" x14ac:dyDescent="0.25">
      <c r="A1756" s="3" t="s">
        <v>167</v>
      </c>
      <c r="B1756" s="2">
        <v>39150.758333333331</v>
      </c>
      <c r="C1756" s="3" t="s">
        <v>7</v>
      </c>
      <c r="D1756" s="3" t="s">
        <v>41</v>
      </c>
      <c r="E1756" s="3">
        <v>0</v>
      </c>
      <c r="F1756" s="3" t="s">
        <v>168</v>
      </c>
      <c r="G1756">
        <f>IF(COUNTIFS((WeatherIncidents!$B$3:'WeatherIncidents'!$B$26),"&lt;="&amp;B1756,WeatherIncidents!$C$3:'WeatherIncidents'!$C$26,"&gt;="&amp;B1756)&gt;0,1,0)</f>
        <v>0</v>
      </c>
      <c r="H1756">
        <f t="shared" si="28"/>
        <v>0</v>
      </c>
    </row>
    <row r="1757" spans="1:8" x14ac:dyDescent="0.25">
      <c r="A1757" s="3" t="s">
        <v>167</v>
      </c>
      <c r="B1757" s="2">
        <v>39173.29791666667</v>
      </c>
      <c r="C1757" s="3" t="s">
        <v>7</v>
      </c>
      <c r="D1757" s="3" t="s">
        <v>41</v>
      </c>
      <c r="E1757" s="3">
        <v>0</v>
      </c>
      <c r="F1757" s="3" t="s">
        <v>168</v>
      </c>
      <c r="G1757">
        <f>IF(COUNTIFS((WeatherIncidents!$B$3:'WeatherIncidents'!$B$26),"&lt;="&amp;B1757,WeatherIncidents!$C$3:'WeatherIncidents'!$C$26,"&gt;="&amp;B1757)&gt;0,1,0)</f>
        <v>0</v>
      </c>
      <c r="H1757">
        <f t="shared" si="28"/>
        <v>0</v>
      </c>
    </row>
    <row r="1758" spans="1:8" x14ac:dyDescent="0.25">
      <c r="A1758" s="3" t="s">
        <v>167</v>
      </c>
      <c r="B1758" s="2">
        <v>39376.819444444445</v>
      </c>
      <c r="C1758" s="3" t="s">
        <v>33</v>
      </c>
      <c r="D1758" s="3" t="s">
        <v>37</v>
      </c>
      <c r="E1758" s="3">
        <v>0</v>
      </c>
      <c r="F1758" s="3" t="s">
        <v>168</v>
      </c>
      <c r="G1758">
        <f>IF(COUNTIFS((WeatherIncidents!$B$3:'WeatherIncidents'!$B$26),"&lt;="&amp;B1758,WeatherIncidents!$C$3:'WeatherIncidents'!$C$26,"&gt;="&amp;B1758)&gt;0,1,0)</f>
        <v>1</v>
      </c>
      <c r="H1758">
        <f t="shared" si="28"/>
        <v>0</v>
      </c>
    </row>
    <row r="1759" spans="1:8" x14ac:dyDescent="0.25">
      <c r="A1759" s="3" t="s">
        <v>167</v>
      </c>
      <c r="B1759" s="2">
        <v>39377.260416666664</v>
      </c>
      <c r="C1759" s="3" t="s">
        <v>33</v>
      </c>
      <c r="D1759" s="3" t="s">
        <v>135</v>
      </c>
      <c r="E1759" s="3">
        <v>0</v>
      </c>
      <c r="F1759" s="3" t="s">
        <v>168</v>
      </c>
      <c r="G1759">
        <f>IF(COUNTIFS((WeatherIncidents!$B$3:'WeatherIncidents'!$B$26),"&lt;="&amp;B1759,WeatherIncidents!$C$3:'WeatherIncidents'!$C$26,"&gt;="&amp;B1759)&gt;0,1,0)</f>
        <v>1</v>
      </c>
      <c r="H1759">
        <f t="shared" si="28"/>
        <v>0</v>
      </c>
    </row>
    <row r="1760" spans="1:8" x14ac:dyDescent="0.25">
      <c r="A1760" s="3" t="s">
        <v>167</v>
      </c>
      <c r="B1760" s="2">
        <v>39377.529861111114</v>
      </c>
      <c r="C1760" s="3" t="s">
        <v>33</v>
      </c>
      <c r="D1760" s="3" t="s">
        <v>135</v>
      </c>
      <c r="E1760" s="3">
        <v>0</v>
      </c>
      <c r="F1760" s="3" t="s">
        <v>168</v>
      </c>
      <c r="G1760">
        <f>IF(COUNTIFS((WeatherIncidents!$B$3:'WeatherIncidents'!$B$26),"&lt;="&amp;B1760,WeatherIncidents!$C$3:'WeatherIncidents'!$C$26,"&gt;="&amp;B1760)&gt;0,1,0)</f>
        <v>1</v>
      </c>
      <c r="H1760">
        <f t="shared" si="28"/>
        <v>0</v>
      </c>
    </row>
    <row r="1761" spans="1:8" x14ac:dyDescent="0.25">
      <c r="A1761" s="3" t="s">
        <v>167</v>
      </c>
      <c r="B1761" s="2">
        <v>39384.744444444441</v>
      </c>
      <c r="C1761" s="3" t="s">
        <v>33</v>
      </c>
      <c r="D1761" s="3" t="s">
        <v>135</v>
      </c>
      <c r="E1761" s="3">
        <v>0</v>
      </c>
      <c r="F1761" s="3" t="s">
        <v>168</v>
      </c>
      <c r="G1761">
        <f>IF(COUNTIFS((WeatherIncidents!$B$3:'WeatherIncidents'!$B$26),"&lt;="&amp;B1761,WeatherIncidents!$C$3:'WeatherIncidents'!$C$26,"&gt;="&amp;B1761)&gt;0,1,0)</f>
        <v>0</v>
      </c>
      <c r="H1761">
        <f t="shared" si="28"/>
        <v>0</v>
      </c>
    </row>
    <row r="1762" spans="1:8" x14ac:dyDescent="0.25">
      <c r="A1762" s="3" t="s">
        <v>167</v>
      </c>
      <c r="B1762" s="2">
        <v>39417.058333333334</v>
      </c>
      <c r="C1762" s="3" t="s">
        <v>7</v>
      </c>
      <c r="D1762" s="3" t="s">
        <v>16</v>
      </c>
      <c r="E1762" s="3">
        <v>0</v>
      </c>
      <c r="F1762" s="3" t="s">
        <v>168</v>
      </c>
      <c r="G1762">
        <f>IF(COUNTIFS((WeatherIncidents!$B$3:'WeatherIncidents'!$B$26),"&lt;="&amp;B1762,WeatherIncidents!$C$3:'WeatherIncidents'!$C$26,"&gt;="&amp;B1762)&gt;0,1,0)</f>
        <v>0</v>
      </c>
      <c r="H1762">
        <f t="shared" si="28"/>
        <v>0</v>
      </c>
    </row>
    <row r="1763" spans="1:8" x14ac:dyDescent="0.25">
      <c r="A1763" s="3" t="s">
        <v>167</v>
      </c>
      <c r="B1763" s="2">
        <v>39450.34652777778</v>
      </c>
      <c r="C1763" s="3" t="s">
        <v>15</v>
      </c>
      <c r="D1763" s="3" t="s">
        <v>15</v>
      </c>
      <c r="E1763" s="3">
        <v>0</v>
      </c>
      <c r="F1763" s="3" t="s">
        <v>168</v>
      </c>
      <c r="G1763">
        <f>IF(COUNTIFS((WeatherIncidents!$B$3:'WeatherIncidents'!$B$26),"&lt;="&amp;B1763,WeatherIncidents!$C$3:'WeatherIncidents'!$C$26,"&gt;="&amp;B1763)&gt;0,1,0)</f>
        <v>0</v>
      </c>
      <c r="H1763">
        <f t="shared" si="28"/>
        <v>0</v>
      </c>
    </row>
    <row r="1764" spans="1:8" x14ac:dyDescent="0.25">
      <c r="A1764" s="3" t="s">
        <v>167</v>
      </c>
      <c r="B1764" s="2">
        <v>39598.136111111111</v>
      </c>
      <c r="C1764" s="3" t="s">
        <v>15</v>
      </c>
      <c r="D1764" s="3" t="s">
        <v>15</v>
      </c>
      <c r="E1764" s="3">
        <v>0</v>
      </c>
      <c r="F1764" s="3" t="s">
        <v>168</v>
      </c>
      <c r="G1764">
        <f>IF(COUNTIFS((WeatherIncidents!$B$3:'WeatherIncidents'!$B$26),"&lt;="&amp;B1764,WeatherIncidents!$C$3:'WeatherIncidents'!$C$26,"&gt;="&amp;B1764)&gt;0,1,0)</f>
        <v>0</v>
      </c>
      <c r="H1764">
        <f t="shared" si="28"/>
        <v>0</v>
      </c>
    </row>
    <row r="1765" spans="1:8" x14ac:dyDescent="0.25">
      <c r="A1765" s="3" t="s">
        <v>167</v>
      </c>
      <c r="B1765" s="2">
        <v>39617.1875</v>
      </c>
      <c r="C1765" s="3" t="s">
        <v>15</v>
      </c>
      <c r="D1765" s="3" t="s">
        <v>15</v>
      </c>
      <c r="E1765" s="3">
        <v>0</v>
      </c>
      <c r="F1765" s="3" t="s">
        <v>168</v>
      </c>
      <c r="G1765">
        <f>IF(COUNTIFS((WeatherIncidents!$B$3:'WeatherIncidents'!$B$26),"&lt;="&amp;B1765,WeatherIncidents!$C$3:'WeatherIncidents'!$C$26,"&gt;="&amp;B1765)&gt;0,1,0)</f>
        <v>0</v>
      </c>
      <c r="H1765">
        <f t="shared" si="28"/>
        <v>0</v>
      </c>
    </row>
    <row r="1766" spans="1:8" x14ac:dyDescent="0.25">
      <c r="A1766" s="3" t="s">
        <v>167</v>
      </c>
      <c r="B1766" s="2">
        <v>39643.672222222223</v>
      </c>
      <c r="C1766" s="3" t="s">
        <v>15</v>
      </c>
      <c r="D1766" s="3" t="s">
        <v>15</v>
      </c>
      <c r="E1766" s="3">
        <v>1</v>
      </c>
      <c r="F1766" s="3" t="s">
        <v>168</v>
      </c>
      <c r="G1766">
        <f>IF(COUNTIFS((WeatherIncidents!$B$3:'WeatherIncidents'!$B$26),"&lt;="&amp;B1766,WeatherIncidents!$C$3:'WeatherIncidents'!$C$26,"&gt;="&amp;B1766)&gt;0,1,0)</f>
        <v>0</v>
      </c>
      <c r="H1766">
        <f t="shared" si="28"/>
        <v>0</v>
      </c>
    </row>
    <row r="1767" spans="1:8" x14ac:dyDescent="0.25">
      <c r="A1767" s="3" t="s">
        <v>167</v>
      </c>
      <c r="B1767" s="2">
        <v>39766.666666666664</v>
      </c>
      <c r="C1767" s="3" t="s">
        <v>7</v>
      </c>
      <c r="D1767" s="3" t="s">
        <v>136</v>
      </c>
      <c r="E1767" s="3">
        <v>0</v>
      </c>
      <c r="F1767" s="3" t="s">
        <v>168</v>
      </c>
      <c r="G1767">
        <f>IF(COUNTIFS((WeatherIncidents!$B$3:'WeatherIncidents'!$B$26),"&lt;="&amp;B1767,WeatherIncidents!$C$3:'WeatherIncidents'!$C$26,"&gt;="&amp;B1767)&gt;0,1,0)</f>
        <v>0</v>
      </c>
      <c r="H1767">
        <f t="shared" si="28"/>
        <v>0</v>
      </c>
    </row>
    <row r="1768" spans="1:8" x14ac:dyDescent="0.25">
      <c r="A1768" s="3" t="s">
        <v>167</v>
      </c>
      <c r="B1768" s="2">
        <v>39827.303472222222</v>
      </c>
      <c r="C1768" s="3" t="s">
        <v>15</v>
      </c>
      <c r="D1768" s="3" t="s">
        <v>15</v>
      </c>
      <c r="E1768" s="3">
        <v>0</v>
      </c>
      <c r="F1768" s="3" t="s">
        <v>168</v>
      </c>
      <c r="G1768">
        <f>IF(COUNTIFS((WeatherIncidents!$B$3:'WeatherIncidents'!$B$26),"&lt;="&amp;B1768,WeatherIncidents!$C$3:'WeatherIncidents'!$C$26,"&gt;="&amp;B1768)&gt;0,1,0)</f>
        <v>0</v>
      </c>
      <c r="H1768">
        <f t="shared" si="28"/>
        <v>0</v>
      </c>
    </row>
    <row r="1769" spans="1:8" x14ac:dyDescent="0.25">
      <c r="A1769" s="3" t="s">
        <v>167</v>
      </c>
      <c r="B1769" s="2">
        <v>39859.351388888892</v>
      </c>
      <c r="C1769" s="3" t="s">
        <v>15</v>
      </c>
      <c r="D1769" s="3" t="s">
        <v>15</v>
      </c>
      <c r="E1769" s="3">
        <v>0</v>
      </c>
      <c r="F1769" s="3" t="s">
        <v>168</v>
      </c>
      <c r="G1769">
        <f>IF(COUNTIFS((WeatherIncidents!$B$3:'WeatherIncidents'!$B$26),"&lt;="&amp;B1769,WeatherIncidents!$C$3:'WeatherIncidents'!$C$26,"&gt;="&amp;B1769)&gt;0,1,0)</f>
        <v>0</v>
      </c>
      <c r="H1769">
        <f t="shared" si="28"/>
        <v>0</v>
      </c>
    </row>
    <row r="1770" spans="1:8" x14ac:dyDescent="0.25">
      <c r="A1770" s="3" t="s">
        <v>167</v>
      </c>
      <c r="B1770" s="2">
        <v>39962.297222222223</v>
      </c>
      <c r="C1770" s="3" t="s">
        <v>15</v>
      </c>
      <c r="D1770" s="3" t="s">
        <v>15</v>
      </c>
      <c r="E1770" s="3">
        <v>0</v>
      </c>
      <c r="F1770" s="3" t="s">
        <v>168</v>
      </c>
      <c r="G1770">
        <f>IF(COUNTIFS((WeatherIncidents!$B$3:'WeatherIncidents'!$B$26),"&lt;="&amp;B1770,WeatherIncidents!$C$3:'WeatherIncidents'!$C$26,"&gt;="&amp;B1770)&gt;0,1,0)</f>
        <v>0</v>
      </c>
      <c r="H1770">
        <f t="shared" si="28"/>
        <v>0</v>
      </c>
    </row>
    <row r="1771" spans="1:8" x14ac:dyDescent="0.25">
      <c r="A1771" s="3" t="s">
        <v>167</v>
      </c>
      <c r="B1771" s="2">
        <v>40154.609027777777</v>
      </c>
      <c r="C1771" s="3" t="s">
        <v>33</v>
      </c>
      <c r="D1771" s="3" t="s">
        <v>37</v>
      </c>
      <c r="E1771" s="3">
        <v>0</v>
      </c>
      <c r="F1771" s="3" t="s">
        <v>168</v>
      </c>
      <c r="G1771">
        <f>IF(COUNTIFS((WeatherIncidents!$B$3:'WeatherIncidents'!$B$26),"&lt;="&amp;B1771,WeatherIncidents!$C$3:'WeatherIncidents'!$C$26,"&gt;="&amp;B1771)&gt;0,1,0)</f>
        <v>0</v>
      </c>
      <c r="H1771">
        <f t="shared" si="28"/>
        <v>0</v>
      </c>
    </row>
    <row r="1772" spans="1:8" x14ac:dyDescent="0.25">
      <c r="A1772" s="3" t="s">
        <v>167</v>
      </c>
      <c r="B1772" s="2">
        <v>40196.959027777775</v>
      </c>
      <c r="C1772" s="3" t="s">
        <v>33</v>
      </c>
      <c r="D1772" s="3" t="s">
        <v>135</v>
      </c>
      <c r="E1772" s="3">
        <v>0</v>
      </c>
      <c r="F1772" s="3" t="s">
        <v>168</v>
      </c>
      <c r="G1772">
        <f>IF(COUNTIFS((WeatherIncidents!$B$3:'WeatherIncidents'!$B$26),"&lt;="&amp;B1772,WeatherIncidents!$C$3:'WeatherIncidents'!$C$26,"&gt;="&amp;B1772)&gt;0,1,0)</f>
        <v>0</v>
      </c>
      <c r="H1772">
        <f t="shared" si="28"/>
        <v>0</v>
      </c>
    </row>
    <row r="1773" spans="1:8" x14ac:dyDescent="0.25">
      <c r="A1773" s="3" t="s">
        <v>167</v>
      </c>
      <c r="B1773" s="2">
        <v>40197.786805555559</v>
      </c>
      <c r="C1773" s="3" t="s">
        <v>33</v>
      </c>
      <c r="D1773" s="3" t="s">
        <v>37</v>
      </c>
      <c r="E1773" s="3">
        <v>0</v>
      </c>
      <c r="F1773" s="3" t="s">
        <v>168</v>
      </c>
      <c r="G1773">
        <f>IF(COUNTIFS((WeatherIncidents!$B$3:'WeatherIncidents'!$B$26),"&lt;="&amp;B1773,WeatherIncidents!$C$3:'WeatherIncidents'!$C$26,"&gt;="&amp;B1773)&gt;0,1,0)</f>
        <v>0</v>
      </c>
      <c r="H1773">
        <f t="shared" si="28"/>
        <v>0</v>
      </c>
    </row>
    <row r="1774" spans="1:8" x14ac:dyDescent="0.25">
      <c r="A1774" s="3" t="s">
        <v>167</v>
      </c>
      <c r="B1774" s="2">
        <v>40199.265277777777</v>
      </c>
      <c r="C1774" s="3" t="s">
        <v>33</v>
      </c>
      <c r="D1774" s="3" t="s">
        <v>135</v>
      </c>
      <c r="E1774" s="3">
        <v>0</v>
      </c>
      <c r="F1774" s="3" t="s">
        <v>168</v>
      </c>
      <c r="G1774">
        <f>IF(COUNTIFS((WeatherIncidents!$B$3:'WeatherIncidents'!$B$26),"&lt;="&amp;B1774,WeatherIncidents!$C$3:'WeatherIncidents'!$C$26,"&gt;="&amp;B1774)&gt;0,1,0)</f>
        <v>0</v>
      </c>
      <c r="H1774">
        <f t="shared" si="28"/>
        <v>0</v>
      </c>
    </row>
    <row r="1775" spans="1:8" x14ac:dyDescent="0.25">
      <c r="A1775" s="3" t="s">
        <v>167</v>
      </c>
      <c r="B1775" s="2">
        <v>40200.045138888891</v>
      </c>
      <c r="C1775" s="3" t="s">
        <v>33</v>
      </c>
      <c r="D1775" s="3" t="s">
        <v>135</v>
      </c>
      <c r="E1775" s="3">
        <v>0</v>
      </c>
      <c r="F1775" s="3" t="s">
        <v>168</v>
      </c>
      <c r="G1775">
        <f>IF(COUNTIFS((WeatherIncidents!$B$3:'WeatherIncidents'!$B$26),"&lt;="&amp;B1775,WeatherIncidents!$C$3:'WeatherIncidents'!$C$26,"&gt;="&amp;B1775)&gt;0,1,0)</f>
        <v>0</v>
      </c>
      <c r="H1775">
        <f t="shared" si="28"/>
        <v>0</v>
      </c>
    </row>
    <row r="1776" spans="1:8" x14ac:dyDescent="0.25">
      <c r="A1776" s="3" t="s">
        <v>167</v>
      </c>
      <c r="B1776" s="2">
        <v>40210.895833333336</v>
      </c>
      <c r="C1776" s="3" t="s">
        <v>7</v>
      </c>
      <c r="D1776" s="3" t="s">
        <v>136</v>
      </c>
      <c r="E1776" s="3">
        <v>0</v>
      </c>
      <c r="F1776" s="3" t="s">
        <v>168</v>
      </c>
      <c r="G1776">
        <f>IF(COUNTIFS((WeatherIncidents!$B$3:'WeatherIncidents'!$B$26),"&lt;="&amp;B1776,WeatherIncidents!$C$3:'WeatherIncidents'!$C$26,"&gt;="&amp;B1776)&gt;0,1,0)</f>
        <v>0</v>
      </c>
      <c r="H1776">
        <f t="shared" si="28"/>
        <v>0</v>
      </c>
    </row>
    <row r="1777" spans="1:8" x14ac:dyDescent="0.25">
      <c r="A1777" s="3" t="s">
        <v>167</v>
      </c>
      <c r="B1777" s="2">
        <v>40217.327777777777</v>
      </c>
      <c r="C1777" s="3" t="s">
        <v>15</v>
      </c>
      <c r="D1777" s="3" t="s">
        <v>15</v>
      </c>
      <c r="E1777" s="3">
        <v>0</v>
      </c>
      <c r="F1777" s="3" t="s">
        <v>168</v>
      </c>
      <c r="G1777">
        <f>IF(COUNTIFS((WeatherIncidents!$B$3:'WeatherIncidents'!$B$26),"&lt;="&amp;B1777,WeatherIncidents!$C$3:'WeatherIncidents'!$C$26,"&gt;="&amp;B1777)&gt;0,1,0)</f>
        <v>0</v>
      </c>
      <c r="H1777">
        <f t="shared" si="28"/>
        <v>0</v>
      </c>
    </row>
    <row r="1778" spans="1:8" x14ac:dyDescent="0.25">
      <c r="A1778" s="3" t="s">
        <v>167</v>
      </c>
      <c r="B1778" s="2">
        <v>40451.542361111111</v>
      </c>
      <c r="C1778" s="3" t="s">
        <v>33</v>
      </c>
      <c r="D1778" s="3" t="s">
        <v>135</v>
      </c>
      <c r="E1778" s="3">
        <v>0</v>
      </c>
      <c r="F1778" s="3" t="s">
        <v>168</v>
      </c>
      <c r="G1778">
        <f>IF(COUNTIFS((WeatherIncidents!$B$3:'WeatherIncidents'!$B$26),"&lt;="&amp;B1778,WeatherIncidents!$C$3:'WeatherIncidents'!$C$26,"&gt;="&amp;B1778)&gt;0,1,0)</f>
        <v>0</v>
      </c>
      <c r="H1778">
        <f t="shared" si="28"/>
        <v>0</v>
      </c>
    </row>
    <row r="1779" spans="1:8" x14ac:dyDescent="0.25">
      <c r="A1779" s="3" t="s">
        <v>167</v>
      </c>
      <c r="B1779" s="2">
        <v>40457.784722222219</v>
      </c>
      <c r="C1779" s="3" t="s">
        <v>7</v>
      </c>
      <c r="D1779" s="3" t="s">
        <v>8</v>
      </c>
      <c r="E1779" s="3">
        <v>0</v>
      </c>
      <c r="F1779" s="3" t="s">
        <v>168</v>
      </c>
      <c r="G1779">
        <f>IF(COUNTIFS((WeatherIncidents!$B$3:'WeatherIncidents'!$B$26),"&lt;="&amp;B1779,WeatherIncidents!$C$3:'WeatherIncidents'!$C$26,"&gt;="&amp;B1779)&gt;0,1,0)</f>
        <v>0</v>
      </c>
      <c r="H1779">
        <f t="shared" si="28"/>
        <v>0</v>
      </c>
    </row>
    <row r="1780" spans="1:8" x14ac:dyDescent="0.25">
      <c r="A1780" s="3" t="s">
        <v>167</v>
      </c>
      <c r="B1780" s="2">
        <v>40470.899305555555</v>
      </c>
      <c r="C1780" s="3" t="s">
        <v>33</v>
      </c>
      <c r="D1780" s="3" t="s">
        <v>37</v>
      </c>
      <c r="E1780" s="3">
        <v>0</v>
      </c>
      <c r="F1780" s="3" t="s">
        <v>168</v>
      </c>
      <c r="G1780">
        <f>IF(COUNTIFS((WeatherIncidents!$B$3:'WeatherIncidents'!$B$26),"&lt;="&amp;B1780,WeatherIncidents!$C$3:'WeatherIncidents'!$C$26,"&gt;="&amp;B1780)&gt;0,1,0)</f>
        <v>0</v>
      </c>
      <c r="H1780">
        <f t="shared" si="28"/>
        <v>0</v>
      </c>
    </row>
    <row r="1781" spans="1:8" x14ac:dyDescent="0.25">
      <c r="A1781" s="3" t="s">
        <v>167</v>
      </c>
      <c r="B1781" s="2">
        <v>40634.575694444444</v>
      </c>
      <c r="C1781" s="3" t="s">
        <v>7</v>
      </c>
      <c r="D1781" s="3" t="s">
        <v>41</v>
      </c>
      <c r="E1781" s="3">
        <v>0</v>
      </c>
      <c r="F1781" s="3" t="s">
        <v>168</v>
      </c>
      <c r="G1781">
        <f>IF(COUNTIFS((WeatherIncidents!$B$3:'WeatherIncidents'!$B$26),"&lt;="&amp;B1781,WeatherIncidents!$C$3:'WeatherIncidents'!$C$26,"&gt;="&amp;B1781)&gt;0,1,0)</f>
        <v>0</v>
      </c>
      <c r="H1781">
        <f t="shared" si="28"/>
        <v>0</v>
      </c>
    </row>
    <row r="1782" spans="1:8" x14ac:dyDescent="0.25">
      <c r="A1782" s="3" t="s">
        <v>167</v>
      </c>
      <c r="B1782" s="2">
        <v>40712.738888888889</v>
      </c>
      <c r="C1782" s="3" t="s">
        <v>15</v>
      </c>
      <c r="D1782" s="3" t="s">
        <v>15</v>
      </c>
      <c r="E1782" s="3">
        <v>0</v>
      </c>
      <c r="F1782" s="3" t="s">
        <v>168</v>
      </c>
      <c r="G1782">
        <f>IF(COUNTIFS((WeatherIncidents!$B$3:'WeatherIncidents'!$B$26),"&lt;="&amp;B1782,WeatherIncidents!$C$3:'WeatherIncidents'!$C$26,"&gt;="&amp;B1782)&gt;0,1,0)</f>
        <v>0</v>
      </c>
      <c r="H1782">
        <f t="shared" si="28"/>
        <v>0</v>
      </c>
    </row>
    <row r="1783" spans="1:8" x14ac:dyDescent="0.25">
      <c r="A1783" s="3" t="s">
        <v>167</v>
      </c>
      <c r="B1783" s="2">
        <v>40828.538194444445</v>
      </c>
      <c r="C1783" s="3" t="s">
        <v>7</v>
      </c>
      <c r="D1783" s="3" t="s">
        <v>16</v>
      </c>
      <c r="E1783" s="3">
        <v>0</v>
      </c>
      <c r="F1783" s="3" t="s">
        <v>168</v>
      </c>
      <c r="G1783">
        <f>IF(COUNTIFS((WeatherIncidents!$B$3:'WeatherIncidents'!$B$26),"&lt;="&amp;B1783,WeatherIncidents!$C$3:'WeatherIncidents'!$C$26,"&gt;="&amp;B1783)&gt;0,1,0)</f>
        <v>0</v>
      </c>
      <c r="H1783">
        <f t="shared" si="28"/>
        <v>0</v>
      </c>
    </row>
    <row r="1784" spans="1:8" x14ac:dyDescent="0.25">
      <c r="A1784" s="3" t="s">
        <v>167</v>
      </c>
      <c r="B1784" s="2">
        <v>40945.438194444447</v>
      </c>
      <c r="C1784" s="3" t="s">
        <v>7</v>
      </c>
      <c r="D1784" s="3" t="s">
        <v>81</v>
      </c>
      <c r="E1784" s="3">
        <v>0</v>
      </c>
      <c r="F1784" s="3" t="s">
        <v>168</v>
      </c>
      <c r="G1784">
        <f>IF(COUNTIFS((WeatherIncidents!$B$3:'WeatherIncidents'!$B$26),"&lt;="&amp;B1784,WeatherIncidents!$C$3:'WeatherIncidents'!$C$26,"&gt;="&amp;B1784)&gt;0,1,0)</f>
        <v>0</v>
      </c>
      <c r="H1784">
        <f t="shared" si="28"/>
        <v>0</v>
      </c>
    </row>
    <row r="1785" spans="1:8" x14ac:dyDescent="0.25">
      <c r="A1785" s="3" t="s">
        <v>167</v>
      </c>
      <c r="B1785" s="2">
        <v>41009.317361111112</v>
      </c>
      <c r="C1785" s="3" t="s">
        <v>15</v>
      </c>
      <c r="D1785" s="3" t="s">
        <v>15</v>
      </c>
      <c r="E1785" s="3">
        <v>0</v>
      </c>
      <c r="F1785" s="3" t="s">
        <v>168</v>
      </c>
      <c r="G1785">
        <f>IF(COUNTIFS((WeatherIncidents!$B$3:'WeatherIncidents'!$B$26),"&lt;="&amp;B1785,WeatherIncidents!$C$3:'WeatherIncidents'!$C$26,"&gt;="&amp;B1785)&gt;0,1,0)</f>
        <v>0</v>
      </c>
      <c r="H1785">
        <f t="shared" si="28"/>
        <v>0</v>
      </c>
    </row>
    <row r="1786" spans="1:8" x14ac:dyDescent="0.25">
      <c r="A1786" s="3" t="s">
        <v>167</v>
      </c>
      <c r="B1786" s="2">
        <v>41120.805555555555</v>
      </c>
      <c r="C1786" s="3" t="s">
        <v>15</v>
      </c>
      <c r="D1786" s="3" t="s">
        <v>15</v>
      </c>
      <c r="E1786" s="3">
        <v>0</v>
      </c>
      <c r="F1786" s="3" t="s">
        <v>168</v>
      </c>
      <c r="G1786">
        <f>IF(COUNTIFS((WeatherIncidents!$B$3:'WeatherIncidents'!$B$26),"&lt;="&amp;B1786,WeatherIncidents!$C$3:'WeatherIncidents'!$C$26,"&gt;="&amp;B1786)&gt;0,1,0)</f>
        <v>0</v>
      </c>
      <c r="H1786">
        <f t="shared" si="28"/>
        <v>0</v>
      </c>
    </row>
    <row r="1787" spans="1:8" x14ac:dyDescent="0.25">
      <c r="A1787" s="3" t="s">
        <v>167</v>
      </c>
      <c r="B1787" s="2">
        <v>41531.775694444441</v>
      </c>
      <c r="C1787" s="3" t="s">
        <v>15</v>
      </c>
      <c r="D1787" s="3" t="s">
        <v>15</v>
      </c>
      <c r="E1787" s="3">
        <v>0</v>
      </c>
      <c r="F1787" s="3" t="s">
        <v>168</v>
      </c>
      <c r="G1787">
        <f>IF(COUNTIFS((WeatherIncidents!$B$3:'WeatherIncidents'!$B$26),"&lt;="&amp;B1787,WeatherIncidents!$C$3:'WeatherIncidents'!$C$26,"&gt;="&amp;B1787)&gt;0,1,0)</f>
        <v>0</v>
      </c>
      <c r="H1787">
        <f t="shared" si="28"/>
        <v>0</v>
      </c>
    </row>
    <row r="1788" spans="1:8" x14ac:dyDescent="0.25">
      <c r="A1788" s="3" t="s">
        <v>167</v>
      </c>
      <c r="B1788" s="2">
        <v>41577.279166666667</v>
      </c>
      <c r="C1788" s="3" t="s">
        <v>15</v>
      </c>
      <c r="D1788" s="3" t="s">
        <v>15</v>
      </c>
      <c r="E1788" s="3">
        <v>0</v>
      </c>
      <c r="F1788" s="3" t="s">
        <v>168</v>
      </c>
      <c r="G1788">
        <f>IF(COUNTIFS((WeatherIncidents!$B$3:'WeatherIncidents'!$B$26),"&lt;="&amp;B1788,WeatherIncidents!$C$3:'WeatherIncidents'!$C$26,"&gt;="&amp;B1788)&gt;0,1,0)</f>
        <v>0</v>
      </c>
      <c r="H1788">
        <f t="shared" si="28"/>
        <v>0</v>
      </c>
    </row>
    <row r="1789" spans="1:8" x14ac:dyDescent="0.25">
      <c r="A1789" s="3" t="s">
        <v>167</v>
      </c>
      <c r="B1789" s="2">
        <v>41846.569444444445</v>
      </c>
      <c r="C1789" s="3" t="s">
        <v>7</v>
      </c>
      <c r="D1789" s="3" t="s">
        <v>136</v>
      </c>
      <c r="E1789" s="3">
        <v>0</v>
      </c>
      <c r="F1789" s="3" t="s">
        <v>168</v>
      </c>
      <c r="G1789">
        <f>IF(COUNTIFS((WeatherIncidents!$B$3:'WeatherIncidents'!$B$26),"&lt;="&amp;B1789,WeatherIncidents!$C$3:'WeatherIncidents'!$C$26,"&gt;="&amp;B1789)&gt;0,1,0)</f>
        <v>0</v>
      </c>
      <c r="H1789">
        <f t="shared" si="28"/>
        <v>0</v>
      </c>
    </row>
    <row r="1790" spans="1:8" x14ac:dyDescent="0.25">
      <c r="A1790" s="3" t="s">
        <v>167</v>
      </c>
      <c r="B1790" s="2">
        <v>41851.624305555553</v>
      </c>
      <c r="C1790" s="3" t="s">
        <v>15</v>
      </c>
      <c r="D1790" s="3" t="s">
        <v>15</v>
      </c>
      <c r="E1790" s="3">
        <v>0</v>
      </c>
      <c r="F1790" s="3" t="s">
        <v>168</v>
      </c>
      <c r="G1790">
        <f>IF(COUNTIFS((WeatherIncidents!$B$3:'WeatherIncidents'!$B$26),"&lt;="&amp;B1790,WeatherIncidents!$C$3:'WeatherIncidents'!$C$26,"&gt;="&amp;B1790)&gt;0,1,0)</f>
        <v>0</v>
      </c>
      <c r="H1790">
        <f t="shared" si="28"/>
        <v>0</v>
      </c>
    </row>
    <row r="1791" spans="1:8" x14ac:dyDescent="0.25">
      <c r="A1791" s="3" t="s">
        <v>167</v>
      </c>
      <c r="B1791" s="2">
        <v>41899.907638888886</v>
      </c>
      <c r="C1791" s="3" t="s">
        <v>15</v>
      </c>
      <c r="D1791" s="3" t="s">
        <v>15</v>
      </c>
      <c r="E1791" s="3">
        <v>0</v>
      </c>
      <c r="F1791" s="3" t="s">
        <v>168</v>
      </c>
      <c r="G1791">
        <f>IF(COUNTIFS((WeatherIncidents!$B$3:'WeatherIncidents'!$B$26),"&lt;="&amp;B1791,WeatherIncidents!$C$3:'WeatherIncidents'!$C$26,"&gt;="&amp;B1791)&gt;0,1,0)</f>
        <v>0</v>
      </c>
      <c r="H1791">
        <f t="shared" si="28"/>
        <v>0</v>
      </c>
    </row>
    <row r="1792" spans="1:8" x14ac:dyDescent="0.25">
      <c r="A1792" s="3" t="s">
        <v>167</v>
      </c>
      <c r="B1792" s="2">
        <v>41976.105555555558</v>
      </c>
      <c r="C1792" s="3" t="s">
        <v>33</v>
      </c>
      <c r="D1792" s="3" t="s">
        <v>135</v>
      </c>
      <c r="E1792" s="3">
        <v>0</v>
      </c>
      <c r="F1792" s="3" t="s">
        <v>168</v>
      </c>
      <c r="G1792">
        <f>IF(COUNTIFS((WeatherIncidents!$B$3:'WeatherIncidents'!$B$26),"&lt;="&amp;B1792,WeatherIncidents!$C$3:'WeatherIncidents'!$C$26,"&gt;="&amp;B1792)&gt;0,1,0)</f>
        <v>0</v>
      </c>
      <c r="H1792">
        <f t="shared" si="28"/>
        <v>0</v>
      </c>
    </row>
    <row r="1793" spans="1:8" x14ac:dyDescent="0.25">
      <c r="A1793" s="3" t="s">
        <v>167</v>
      </c>
      <c r="B1793" s="2">
        <v>42054.429166666669</v>
      </c>
      <c r="C1793" s="3" t="s">
        <v>15</v>
      </c>
      <c r="D1793" s="3" t="s">
        <v>15</v>
      </c>
      <c r="E1793" s="3">
        <v>0</v>
      </c>
      <c r="F1793" s="3" t="s">
        <v>168</v>
      </c>
      <c r="G1793">
        <f>IF(COUNTIFS((WeatherIncidents!$B$3:'WeatherIncidents'!$B$26),"&lt;="&amp;B1793,WeatherIncidents!$C$3:'WeatherIncidents'!$C$26,"&gt;="&amp;B1793)&gt;0,1,0)</f>
        <v>0</v>
      </c>
      <c r="H1793">
        <f t="shared" si="28"/>
        <v>0</v>
      </c>
    </row>
    <row r="1794" spans="1:8" x14ac:dyDescent="0.25">
      <c r="A1794" s="3" t="s">
        <v>175</v>
      </c>
      <c r="B1794" s="2">
        <v>38539.202777777777</v>
      </c>
      <c r="C1794" s="3" t="s">
        <v>15</v>
      </c>
      <c r="D1794" s="3" t="s">
        <v>15</v>
      </c>
      <c r="E1794" s="3">
        <v>1</v>
      </c>
      <c r="F1794" s="3" t="s">
        <v>176</v>
      </c>
      <c r="G1794">
        <f>IF(COUNTIFS((WeatherIncidents!$B$3:'WeatherIncidents'!$B$26),"&lt;="&amp;B1794,WeatherIncidents!$C$3:'WeatherIncidents'!$C$26,"&gt;="&amp;B1794)&gt;0,1,0)</f>
        <v>0</v>
      </c>
      <c r="H1794">
        <f t="shared" si="28"/>
        <v>0</v>
      </c>
    </row>
    <row r="1795" spans="1:8" x14ac:dyDescent="0.25">
      <c r="A1795" s="3" t="s">
        <v>175</v>
      </c>
      <c r="B1795" s="2">
        <v>38719.279861111114</v>
      </c>
      <c r="C1795" s="3" t="s">
        <v>33</v>
      </c>
      <c r="D1795" s="3" t="s">
        <v>135</v>
      </c>
      <c r="E1795" s="3">
        <v>0</v>
      </c>
      <c r="F1795" s="3" t="s">
        <v>176</v>
      </c>
      <c r="G1795">
        <f>IF(COUNTIFS((WeatherIncidents!$B$3:'WeatherIncidents'!$B$26),"&lt;="&amp;B1795,WeatherIncidents!$C$3:'WeatherIncidents'!$C$26,"&gt;="&amp;B1795)&gt;0,1,0)</f>
        <v>0</v>
      </c>
      <c r="H1795">
        <f t="shared" ref="H1795:H1858" si="29">IF(ABS(B1795-B1794)&lt;0.015,1,0)</f>
        <v>0</v>
      </c>
    </row>
    <row r="1796" spans="1:8" x14ac:dyDescent="0.25">
      <c r="A1796" s="3" t="s">
        <v>175</v>
      </c>
      <c r="B1796" s="2">
        <v>38833.124305555553</v>
      </c>
      <c r="C1796" s="3" t="s">
        <v>15</v>
      </c>
      <c r="D1796" s="3" t="s">
        <v>15</v>
      </c>
      <c r="E1796" s="3">
        <v>0</v>
      </c>
      <c r="F1796" s="3" t="s">
        <v>176</v>
      </c>
      <c r="G1796">
        <f>IF(COUNTIFS((WeatherIncidents!$B$3:'WeatherIncidents'!$B$26),"&lt;="&amp;B1796,WeatherIncidents!$C$3:'WeatherIncidents'!$C$26,"&gt;="&amp;B1796)&gt;0,1,0)</f>
        <v>0</v>
      </c>
      <c r="H1796">
        <f t="shared" si="29"/>
        <v>0</v>
      </c>
    </row>
    <row r="1797" spans="1:8" x14ac:dyDescent="0.25">
      <c r="A1797" s="3" t="s">
        <v>175</v>
      </c>
      <c r="B1797" s="2">
        <v>39075.35</v>
      </c>
      <c r="C1797" s="3" t="s">
        <v>15</v>
      </c>
      <c r="D1797" s="3" t="s">
        <v>15</v>
      </c>
      <c r="E1797" s="3">
        <v>0</v>
      </c>
      <c r="F1797" s="3" t="s">
        <v>176</v>
      </c>
      <c r="G1797">
        <f>IF(COUNTIFS((WeatherIncidents!$B$3:'WeatherIncidents'!$B$26),"&lt;="&amp;B1797,WeatherIncidents!$C$3:'WeatherIncidents'!$C$26,"&gt;="&amp;B1797)&gt;0,1,0)</f>
        <v>0</v>
      </c>
      <c r="H1797">
        <f t="shared" si="29"/>
        <v>0</v>
      </c>
    </row>
    <row r="1798" spans="1:8" x14ac:dyDescent="0.25">
      <c r="A1798" s="3" t="s">
        <v>175</v>
      </c>
      <c r="B1798" s="2">
        <v>39094.006944444445</v>
      </c>
      <c r="C1798" s="3" t="s">
        <v>7</v>
      </c>
      <c r="D1798" s="3" t="s">
        <v>19</v>
      </c>
      <c r="E1798" s="3">
        <v>0</v>
      </c>
      <c r="F1798" s="3" t="s">
        <v>176</v>
      </c>
      <c r="G1798">
        <f>IF(COUNTIFS((WeatherIncidents!$B$3:'WeatherIncidents'!$B$26),"&lt;="&amp;B1798,WeatherIncidents!$C$3:'WeatherIncidents'!$C$26,"&gt;="&amp;B1798)&gt;0,1,0)</f>
        <v>0</v>
      </c>
      <c r="H1798">
        <f t="shared" si="29"/>
        <v>0</v>
      </c>
    </row>
    <row r="1799" spans="1:8" x14ac:dyDescent="0.25">
      <c r="A1799" s="3" t="s">
        <v>175</v>
      </c>
      <c r="B1799" s="2">
        <v>39328.941666666666</v>
      </c>
      <c r="C1799" s="3" t="s">
        <v>15</v>
      </c>
      <c r="D1799" s="3" t="s">
        <v>15</v>
      </c>
      <c r="E1799" s="3">
        <v>0</v>
      </c>
      <c r="F1799" s="3" t="s">
        <v>176</v>
      </c>
      <c r="G1799">
        <f>IF(COUNTIFS((WeatherIncidents!$B$3:'WeatherIncidents'!$B$26),"&lt;="&amp;B1799,WeatherIncidents!$C$3:'WeatherIncidents'!$C$26,"&gt;="&amp;B1799)&gt;0,1,0)</f>
        <v>0</v>
      </c>
      <c r="H1799">
        <f t="shared" si="29"/>
        <v>0</v>
      </c>
    </row>
    <row r="1800" spans="1:8" x14ac:dyDescent="0.25">
      <c r="A1800" s="3" t="s">
        <v>175</v>
      </c>
      <c r="B1800" s="2">
        <v>39797.611111111109</v>
      </c>
      <c r="C1800" s="3" t="s">
        <v>15</v>
      </c>
      <c r="D1800" s="3" t="s">
        <v>15</v>
      </c>
      <c r="E1800" s="3">
        <v>0</v>
      </c>
      <c r="F1800" s="3" t="s">
        <v>176</v>
      </c>
      <c r="G1800">
        <f>IF(COUNTIFS((WeatherIncidents!$B$3:'WeatherIncidents'!$B$26),"&lt;="&amp;B1800,WeatherIncidents!$C$3:'WeatherIncidents'!$C$26,"&gt;="&amp;B1800)&gt;0,1,0)</f>
        <v>0</v>
      </c>
      <c r="H1800">
        <f t="shared" si="29"/>
        <v>0</v>
      </c>
    </row>
    <row r="1801" spans="1:8" x14ac:dyDescent="0.25">
      <c r="A1801" s="3" t="s">
        <v>175</v>
      </c>
      <c r="B1801" s="2">
        <v>40154.718055555553</v>
      </c>
      <c r="C1801" s="3" t="s">
        <v>33</v>
      </c>
      <c r="D1801" s="3" t="s">
        <v>37</v>
      </c>
      <c r="E1801" s="3">
        <v>0</v>
      </c>
      <c r="F1801" s="3" t="s">
        <v>176</v>
      </c>
      <c r="G1801">
        <f>IF(COUNTIFS((WeatherIncidents!$B$3:'WeatherIncidents'!$B$26),"&lt;="&amp;B1801,WeatherIncidents!$C$3:'WeatherIncidents'!$C$26,"&gt;="&amp;B1801)&gt;0,1,0)</f>
        <v>0</v>
      </c>
      <c r="H1801">
        <f t="shared" si="29"/>
        <v>0</v>
      </c>
    </row>
    <row r="1802" spans="1:8" x14ac:dyDescent="0.25">
      <c r="A1802" s="3" t="s">
        <v>175</v>
      </c>
      <c r="B1802" s="2">
        <v>40197.612500000003</v>
      </c>
      <c r="C1802" s="3" t="s">
        <v>33</v>
      </c>
      <c r="D1802" s="3" t="s">
        <v>135</v>
      </c>
      <c r="E1802" s="3">
        <v>0</v>
      </c>
      <c r="F1802" s="3" t="s">
        <v>176</v>
      </c>
      <c r="G1802">
        <f>IF(COUNTIFS((WeatherIncidents!$B$3:'WeatherIncidents'!$B$26),"&lt;="&amp;B1802,WeatherIncidents!$C$3:'WeatherIncidents'!$C$26,"&gt;="&amp;B1802)&gt;0,1,0)</f>
        <v>0</v>
      </c>
      <c r="H1802">
        <f t="shared" si="29"/>
        <v>0</v>
      </c>
    </row>
    <row r="1803" spans="1:8" x14ac:dyDescent="0.25">
      <c r="A1803" s="3" t="s">
        <v>175</v>
      </c>
      <c r="B1803" s="2">
        <v>40473.863888888889</v>
      </c>
      <c r="C1803" s="3" t="s">
        <v>15</v>
      </c>
      <c r="D1803" s="3" t="s">
        <v>15</v>
      </c>
      <c r="E1803" s="3">
        <v>0</v>
      </c>
      <c r="F1803" s="3" t="s">
        <v>176</v>
      </c>
      <c r="G1803">
        <f>IF(COUNTIFS((WeatherIncidents!$B$3:'WeatherIncidents'!$B$26),"&lt;="&amp;B1803,WeatherIncidents!$C$3:'WeatherIncidents'!$C$26,"&gt;="&amp;B1803)&gt;0,1,0)</f>
        <v>0</v>
      </c>
      <c r="H1803">
        <f t="shared" si="29"/>
        <v>0</v>
      </c>
    </row>
    <row r="1804" spans="1:8" x14ac:dyDescent="0.25">
      <c r="A1804" s="3" t="s">
        <v>175</v>
      </c>
      <c r="B1804" s="2">
        <v>40645.351388888892</v>
      </c>
      <c r="C1804" s="3" t="s">
        <v>15</v>
      </c>
      <c r="D1804" s="3" t="s">
        <v>15</v>
      </c>
      <c r="E1804" s="3">
        <v>0</v>
      </c>
      <c r="F1804" s="3" t="s">
        <v>176</v>
      </c>
      <c r="G1804">
        <f>IF(COUNTIFS((WeatherIncidents!$B$3:'WeatherIncidents'!$B$26),"&lt;="&amp;B1804,WeatherIncidents!$C$3:'WeatherIncidents'!$C$26,"&gt;="&amp;B1804)&gt;0,1,0)</f>
        <v>0</v>
      </c>
      <c r="H1804">
        <f t="shared" si="29"/>
        <v>0</v>
      </c>
    </row>
    <row r="1805" spans="1:8" x14ac:dyDescent="0.25">
      <c r="A1805" s="3" t="s">
        <v>175</v>
      </c>
      <c r="B1805" s="2">
        <v>41202.352777777778</v>
      </c>
      <c r="C1805" s="3" t="s">
        <v>15</v>
      </c>
      <c r="D1805" s="3" t="s">
        <v>15</v>
      </c>
      <c r="E1805" s="3">
        <v>0</v>
      </c>
      <c r="F1805" s="3" t="s">
        <v>176</v>
      </c>
      <c r="G1805">
        <f>IF(COUNTIFS((WeatherIncidents!$B$3:'WeatherIncidents'!$B$26),"&lt;="&amp;B1805,WeatherIncidents!$C$3:'WeatherIncidents'!$C$26,"&gt;="&amp;B1805)&gt;0,1,0)</f>
        <v>0</v>
      </c>
      <c r="H1805">
        <f t="shared" si="29"/>
        <v>0</v>
      </c>
    </row>
    <row r="1806" spans="1:8" x14ac:dyDescent="0.25">
      <c r="A1806" s="3" t="s">
        <v>175</v>
      </c>
      <c r="B1806" s="2">
        <v>41337.953472222223</v>
      </c>
      <c r="C1806" s="3" t="s">
        <v>15</v>
      </c>
      <c r="D1806" s="3" t="s">
        <v>15</v>
      </c>
      <c r="E1806" s="3">
        <v>0</v>
      </c>
      <c r="F1806" s="3" t="s">
        <v>176</v>
      </c>
      <c r="G1806">
        <f>IF(COUNTIFS((WeatherIncidents!$B$3:'WeatherIncidents'!$B$26),"&lt;="&amp;B1806,WeatherIncidents!$C$3:'WeatherIncidents'!$C$26,"&gt;="&amp;B1806)&gt;0,1,0)</f>
        <v>0</v>
      </c>
      <c r="H1806">
        <f t="shared" si="29"/>
        <v>0</v>
      </c>
    </row>
    <row r="1807" spans="1:8" x14ac:dyDescent="0.25">
      <c r="A1807" s="3" t="s">
        <v>175</v>
      </c>
      <c r="B1807" s="2">
        <v>41384.331250000003</v>
      </c>
      <c r="C1807" s="3" t="s">
        <v>15</v>
      </c>
      <c r="D1807" s="3" t="s">
        <v>15</v>
      </c>
      <c r="E1807" s="3">
        <v>0</v>
      </c>
      <c r="F1807" s="3" t="s">
        <v>176</v>
      </c>
      <c r="G1807">
        <f>IF(COUNTIFS((WeatherIncidents!$B$3:'WeatherIncidents'!$B$26),"&lt;="&amp;B1807,WeatherIncidents!$C$3:'WeatherIncidents'!$C$26,"&gt;="&amp;B1807)&gt;0,1,0)</f>
        <v>0</v>
      </c>
      <c r="H1807">
        <f t="shared" si="29"/>
        <v>0</v>
      </c>
    </row>
    <row r="1808" spans="1:8" x14ac:dyDescent="0.25">
      <c r="A1808" s="3" t="s">
        <v>175</v>
      </c>
      <c r="B1808" s="2">
        <v>41442.220138888886</v>
      </c>
      <c r="C1808" s="3" t="s">
        <v>15</v>
      </c>
      <c r="D1808" s="3" t="s">
        <v>15</v>
      </c>
      <c r="E1808" s="3">
        <v>0</v>
      </c>
      <c r="F1808" s="3" t="s">
        <v>176</v>
      </c>
      <c r="G1808">
        <f>IF(COUNTIFS((WeatherIncidents!$B$3:'WeatherIncidents'!$B$26),"&lt;="&amp;B1808,WeatherIncidents!$C$3:'WeatherIncidents'!$C$26,"&gt;="&amp;B1808)&gt;0,1,0)</f>
        <v>0</v>
      </c>
      <c r="H1808">
        <f t="shared" si="29"/>
        <v>0</v>
      </c>
    </row>
    <row r="1809" spans="1:8" x14ac:dyDescent="0.25">
      <c r="A1809" s="3" t="s">
        <v>175</v>
      </c>
      <c r="B1809" s="2">
        <v>41612.069444444445</v>
      </c>
      <c r="C1809" s="3" t="s">
        <v>15</v>
      </c>
      <c r="D1809" s="3" t="s">
        <v>15</v>
      </c>
      <c r="E1809" s="3">
        <v>0</v>
      </c>
      <c r="F1809" s="3" t="s">
        <v>176</v>
      </c>
      <c r="G1809">
        <f>IF(COUNTIFS((WeatherIncidents!$B$3:'WeatherIncidents'!$B$26),"&lt;="&amp;B1809,WeatherIncidents!$C$3:'WeatherIncidents'!$C$26,"&gt;="&amp;B1809)&gt;0,1,0)</f>
        <v>0</v>
      </c>
      <c r="H1809">
        <f t="shared" si="29"/>
        <v>0</v>
      </c>
    </row>
    <row r="1810" spans="1:8" x14ac:dyDescent="0.25">
      <c r="A1810" s="3" t="s">
        <v>175</v>
      </c>
      <c r="B1810" s="2">
        <v>41854.501388888886</v>
      </c>
      <c r="C1810" s="3" t="s">
        <v>15</v>
      </c>
      <c r="D1810" s="3" t="s">
        <v>15</v>
      </c>
      <c r="E1810" s="3">
        <v>0</v>
      </c>
      <c r="F1810" s="3" t="s">
        <v>176</v>
      </c>
      <c r="G1810">
        <f>IF(COUNTIFS((WeatherIncidents!$B$3:'WeatherIncidents'!$B$26),"&lt;="&amp;B1810,WeatherIncidents!$C$3:'WeatherIncidents'!$C$26,"&gt;="&amp;B1810)&gt;0,1,0)</f>
        <v>0</v>
      </c>
      <c r="H1810">
        <f t="shared" si="29"/>
        <v>0</v>
      </c>
    </row>
    <row r="1811" spans="1:8" x14ac:dyDescent="0.25">
      <c r="A1811" s="3" t="s">
        <v>175</v>
      </c>
      <c r="B1811" s="2">
        <v>41894.638888888891</v>
      </c>
      <c r="C1811" s="3" t="s">
        <v>15</v>
      </c>
      <c r="D1811" s="3" t="s">
        <v>15</v>
      </c>
      <c r="E1811" s="3">
        <v>0</v>
      </c>
      <c r="F1811" s="3" t="s">
        <v>176</v>
      </c>
      <c r="G1811">
        <f>IF(COUNTIFS((WeatherIncidents!$B$3:'WeatherIncidents'!$B$26),"&lt;="&amp;B1811,WeatherIncidents!$C$3:'WeatherIncidents'!$C$26,"&gt;="&amp;B1811)&gt;0,1,0)</f>
        <v>0</v>
      </c>
      <c r="H1811">
        <f t="shared" si="29"/>
        <v>0</v>
      </c>
    </row>
    <row r="1812" spans="1:8" x14ac:dyDescent="0.25">
      <c r="A1812" s="3" t="s">
        <v>175</v>
      </c>
      <c r="B1812" s="2">
        <v>41940.451388888891</v>
      </c>
      <c r="C1812" s="3" t="s">
        <v>15</v>
      </c>
      <c r="D1812" s="3" t="s">
        <v>15</v>
      </c>
      <c r="E1812" s="3">
        <v>0</v>
      </c>
      <c r="F1812" s="3" t="s">
        <v>176</v>
      </c>
      <c r="G1812">
        <f>IF(COUNTIFS((WeatherIncidents!$B$3:'WeatherIncidents'!$B$26),"&lt;="&amp;B1812,WeatherIncidents!$C$3:'WeatherIncidents'!$C$26,"&gt;="&amp;B1812)&gt;0,1,0)</f>
        <v>0</v>
      </c>
      <c r="H1812">
        <f t="shared" si="29"/>
        <v>0</v>
      </c>
    </row>
    <row r="1813" spans="1:8" x14ac:dyDescent="0.25">
      <c r="A1813" s="3" t="s">
        <v>175</v>
      </c>
      <c r="B1813" s="2">
        <v>41945.103472222225</v>
      </c>
      <c r="C1813" s="3" t="s">
        <v>15</v>
      </c>
      <c r="D1813" s="3" t="s">
        <v>15</v>
      </c>
      <c r="E1813" s="3">
        <v>0</v>
      </c>
      <c r="F1813" s="3" t="s">
        <v>176</v>
      </c>
      <c r="G1813">
        <f>IF(COUNTIFS((WeatherIncidents!$B$3:'WeatherIncidents'!$B$26),"&lt;="&amp;B1813,WeatherIncidents!$C$3:'WeatherIncidents'!$C$26,"&gt;="&amp;B1813)&gt;0,1,0)</f>
        <v>0</v>
      </c>
      <c r="H1813">
        <f t="shared" si="29"/>
        <v>0</v>
      </c>
    </row>
    <row r="1814" spans="1:8" x14ac:dyDescent="0.25">
      <c r="A1814" s="3" t="s">
        <v>131</v>
      </c>
      <c r="B1814" s="2">
        <v>38471.345138888886</v>
      </c>
      <c r="C1814" s="3" t="s">
        <v>15</v>
      </c>
      <c r="D1814" s="3" t="s">
        <v>15</v>
      </c>
      <c r="E1814" s="3">
        <v>0</v>
      </c>
      <c r="F1814" s="3" t="s">
        <v>132</v>
      </c>
      <c r="G1814">
        <f>IF(COUNTIFS((WeatherIncidents!$B$3:'WeatherIncidents'!$B$26),"&lt;="&amp;B1814,WeatherIncidents!$C$3:'WeatherIncidents'!$C$26,"&gt;="&amp;B1814)&gt;0,1,0)</f>
        <v>0</v>
      </c>
      <c r="H1814">
        <f t="shared" si="29"/>
        <v>0</v>
      </c>
    </row>
    <row r="1815" spans="1:8" x14ac:dyDescent="0.25">
      <c r="A1815" s="3" t="s">
        <v>131</v>
      </c>
      <c r="B1815" s="2">
        <v>39362.404166666667</v>
      </c>
      <c r="C1815" s="3" t="s">
        <v>15</v>
      </c>
      <c r="D1815" s="3" t="s">
        <v>15</v>
      </c>
      <c r="E1815" s="3">
        <v>0</v>
      </c>
      <c r="F1815" s="3" t="s">
        <v>132</v>
      </c>
      <c r="G1815">
        <f>IF(COUNTIFS((WeatherIncidents!$B$3:'WeatherIncidents'!$B$26),"&lt;="&amp;B1815,WeatherIncidents!$C$3:'WeatherIncidents'!$C$26,"&gt;="&amp;B1815)&gt;0,1,0)</f>
        <v>0</v>
      </c>
      <c r="H1815">
        <f t="shared" si="29"/>
        <v>0</v>
      </c>
    </row>
    <row r="1816" spans="1:8" x14ac:dyDescent="0.25">
      <c r="A1816" s="3" t="s">
        <v>131</v>
      </c>
      <c r="B1816" s="2">
        <v>41624.6</v>
      </c>
      <c r="C1816" s="3" t="s">
        <v>15</v>
      </c>
      <c r="D1816" s="3" t="s">
        <v>15</v>
      </c>
      <c r="E1816" s="3">
        <v>0</v>
      </c>
      <c r="F1816" s="3" t="s">
        <v>132</v>
      </c>
      <c r="G1816">
        <f>IF(COUNTIFS((WeatherIncidents!$B$3:'WeatherIncidents'!$B$26),"&lt;="&amp;B1816,WeatherIncidents!$C$3:'WeatherIncidents'!$C$26,"&gt;="&amp;B1816)&gt;0,1,0)</f>
        <v>0</v>
      </c>
      <c r="H1816">
        <f t="shared" si="29"/>
        <v>0</v>
      </c>
    </row>
    <row r="1817" spans="1:8" x14ac:dyDescent="0.25">
      <c r="A1817" s="3" t="s">
        <v>131</v>
      </c>
      <c r="B1817" s="2">
        <v>41898.73333333333</v>
      </c>
      <c r="C1817" s="3" t="s">
        <v>33</v>
      </c>
      <c r="D1817" s="3" t="s">
        <v>135</v>
      </c>
      <c r="E1817" s="3">
        <v>0</v>
      </c>
      <c r="F1817" s="3" t="s">
        <v>132</v>
      </c>
      <c r="G1817">
        <f>IF(COUNTIFS((WeatherIncidents!$B$3:'WeatherIncidents'!$B$26),"&lt;="&amp;B1817,WeatherIncidents!$C$3:'WeatherIncidents'!$C$26,"&gt;="&amp;B1817)&gt;0,1,0)</f>
        <v>0</v>
      </c>
      <c r="H1817">
        <f t="shared" si="29"/>
        <v>0</v>
      </c>
    </row>
    <row r="1818" spans="1:8" x14ac:dyDescent="0.25">
      <c r="A1818" s="3" t="s">
        <v>182</v>
      </c>
      <c r="B1818" s="2">
        <v>38379.489583333336</v>
      </c>
      <c r="C1818" s="3" t="s">
        <v>15</v>
      </c>
      <c r="D1818" s="3" t="s">
        <v>15</v>
      </c>
      <c r="E1818" s="3">
        <v>0</v>
      </c>
      <c r="F1818" s="3" t="s">
        <v>183</v>
      </c>
      <c r="G1818">
        <f>IF(COUNTIFS((WeatherIncidents!$B$3:'WeatherIncidents'!$B$26),"&lt;="&amp;B1818,WeatherIncidents!$C$3:'WeatherIncidents'!$C$26,"&gt;="&amp;B1818)&gt;0,1,0)</f>
        <v>0</v>
      </c>
      <c r="H1818">
        <f t="shared" si="29"/>
        <v>0</v>
      </c>
    </row>
    <row r="1819" spans="1:8" x14ac:dyDescent="0.25">
      <c r="A1819" s="3" t="s">
        <v>182</v>
      </c>
      <c r="B1819" s="2">
        <v>38388.027777777781</v>
      </c>
      <c r="C1819" s="3" t="s">
        <v>15</v>
      </c>
      <c r="D1819" s="3" t="s">
        <v>15</v>
      </c>
      <c r="E1819" s="3">
        <v>0</v>
      </c>
      <c r="F1819" s="3" t="s">
        <v>183</v>
      </c>
      <c r="G1819">
        <f>IF(COUNTIFS((WeatherIncidents!$B$3:'WeatherIncidents'!$B$26),"&lt;="&amp;B1819,WeatherIncidents!$C$3:'WeatherIncidents'!$C$26,"&gt;="&amp;B1819)&gt;0,1,0)</f>
        <v>0</v>
      </c>
      <c r="H1819">
        <f t="shared" si="29"/>
        <v>0</v>
      </c>
    </row>
    <row r="1820" spans="1:8" x14ac:dyDescent="0.25">
      <c r="A1820" s="3" t="s">
        <v>182</v>
      </c>
      <c r="B1820" s="2">
        <v>40085.949999999997</v>
      </c>
      <c r="C1820" s="3" t="s">
        <v>7</v>
      </c>
      <c r="D1820" s="3" t="s">
        <v>16</v>
      </c>
      <c r="E1820" s="3">
        <v>0</v>
      </c>
      <c r="F1820" s="3" t="s">
        <v>183</v>
      </c>
      <c r="G1820">
        <f>IF(COUNTIFS((WeatherIncidents!$B$3:'WeatherIncidents'!$B$26),"&lt;="&amp;B1820,WeatherIncidents!$C$3:'WeatherIncidents'!$C$26,"&gt;="&amp;B1820)&gt;0,1,0)</f>
        <v>0</v>
      </c>
      <c r="H1820">
        <f t="shared" si="29"/>
        <v>0</v>
      </c>
    </row>
    <row r="1821" spans="1:8" x14ac:dyDescent="0.25">
      <c r="A1821" s="3" t="s">
        <v>17</v>
      </c>
      <c r="B1821" s="2">
        <v>38477.438888888886</v>
      </c>
      <c r="C1821" s="3" t="s">
        <v>15</v>
      </c>
      <c r="D1821" s="3" t="s">
        <v>15</v>
      </c>
      <c r="E1821" s="3">
        <v>0</v>
      </c>
      <c r="F1821" s="3" t="s">
        <v>18</v>
      </c>
      <c r="G1821">
        <f>IF(COUNTIFS((WeatherIncidents!$B$3:'WeatherIncidents'!$B$26),"&lt;="&amp;B1821,WeatherIncidents!$C$3:'WeatherIncidents'!$C$26,"&gt;="&amp;B1821)&gt;0,1,0)</f>
        <v>0</v>
      </c>
      <c r="H1821">
        <f t="shared" si="29"/>
        <v>0</v>
      </c>
    </row>
    <row r="1822" spans="1:8" x14ac:dyDescent="0.25">
      <c r="A1822" s="3" t="s">
        <v>17</v>
      </c>
      <c r="B1822" s="2">
        <v>38525.00277777778</v>
      </c>
      <c r="C1822" s="3" t="s">
        <v>7</v>
      </c>
      <c r="D1822" s="3" t="s">
        <v>8</v>
      </c>
      <c r="E1822" s="3">
        <v>0</v>
      </c>
      <c r="F1822" s="3" t="s">
        <v>18</v>
      </c>
      <c r="G1822">
        <f>IF(COUNTIFS((WeatherIncidents!$B$3:'WeatherIncidents'!$B$26),"&lt;="&amp;B1822,WeatherIncidents!$C$3:'WeatherIncidents'!$C$26,"&gt;="&amp;B1822)&gt;0,1,0)</f>
        <v>0</v>
      </c>
      <c r="H1822">
        <f t="shared" si="29"/>
        <v>0</v>
      </c>
    </row>
    <row r="1823" spans="1:8" x14ac:dyDescent="0.25">
      <c r="A1823" s="3" t="s">
        <v>17</v>
      </c>
      <c r="B1823" s="2">
        <v>38546.29583333333</v>
      </c>
      <c r="C1823" s="3" t="s">
        <v>7</v>
      </c>
      <c r="D1823" s="3" t="s">
        <v>41</v>
      </c>
      <c r="E1823" s="3">
        <v>1</v>
      </c>
      <c r="F1823" s="3" t="s">
        <v>18</v>
      </c>
      <c r="G1823">
        <f>IF(COUNTIFS((WeatherIncidents!$B$3:'WeatherIncidents'!$B$26),"&lt;="&amp;B1823,WeatherIncidents!$C$3:'WeatherIncidents'!$C$26,"&gt;="&amp;B1823)&gt;0,1,0)</f>
        <v>0</v>
      </c>
      <c r="H1823">
        <f t="shared" si="29"/>
        <v>0</v>
      </c>
    </row>
    <row r="1824" spans="1:8" x14ac:dyDescent="0.25">
      <c r="A1824" s="3" t="s">
        <v>17</v>
      </c>
      <c r="B1824" s="2">
        <v>39083.472916666666</v>
      </c>
      <c r="C1824" s="3" t="s">
        <v>15</v>
      </c>
      <c r="D1824" s="3" t="s">
        <v>15</v>
      </c>
      <c r="E1824" s="3">
        <v>0</v>
      </c>
      <c r="F1824" s="3" t="s">
        <v>18</v>
      </c>
      <c r="G1824">
        <f>IF(COUNTIFS((WeatherIncidents!$B$3:'WeatherIncidents'!$B$26),"&lt;="&amp;B1824,WeatherIncidents!$C$3:'WeatherIncidents'!$C$26,"&gt;="&amp;B1824)&gt;0,1,0)</f>
        <v>0</v>
      </c>
      <c r="H1824">
        <f t="shared" si="29"/>
        <v>0</v>
      </c>
    </row>
    <row r="1825" spans="1:8" x14ac:dyDescent="0.25">
      <c r="A1825" s="3" t="s">
        <v>17</v>
      </c>
      <c r="B1825" s="2">
        <v>39201.25</v>
      </c>
      <c r="C1825" s="3" t="s">
        <v>15</v>
      </c>
      <c r="D1825" s="3" t="s">
        <v>15</v>
      </c>
      <c r="E1825" s="3">
        <v>0</v>
      </c>
      <c r="F1825" s="3" t="s">
        <v>18</v>
      </c>
      <c r="G1825">
        <f>IF(COUNTIFS((WeatherIncidents!$B$3:'WeatherIncidents'!$B$26),"&lt;="&amp;B1825,WeatherIncidents!$C$3:'WeatherIncidents'!$C$26,"&gt;="&amp;B1825)&gt;0,1,0)</f>
        <v>0</v>
      </c>
      <c r="H1825">
        <f t="shared" si="29"/>
        <v>0</v>
      </c>
    </row>
    <row r="1826" spans="1:8" x14ac:dyDescent="0.25">
      <c r="A1826" s="3" t="s">
        <v>17</v>
      </c>
      <c r="B1826" s="2">
        <v>39377.20416666667</v>
      </c>
      <c r="C1826" s="3" t="s">
        <v>33</v>
      </c>
      <c r="D1826" s="3" t="s">
        <v>135</v>
      </c>
      <c r="E1826" s="3">
        <v>0</v>
      </c>
      <c r="F1826" s="3" t="s">
        <v>18</v>
      </c>
      <c r="G1826">
        <f>IF(COUNTIFS((WeatherIncidents!$B$3:'WeatherIncidents'!$B$26),"&lt;="&amp;B1826,WeatherIncidents!$C$3:'WeatherIncidents'!$C$26,"&gt;="&amp;B1826)&gt;0,1,0)</f>
        <v>1</v>
      </c>
      <c r="H1826">
        <f t="shared" si="29"/>
        <v>0</v>
      </c>
    </row>
    <row r="1827" spans="1:8" x14ac:dyDescent="0.25">
      <c r="A1827" s="3" t="s">
        <v>17</v>
      </c>
      <c r="B1827" s="2">
        <v>39497.29791666667</v>
      </c>
      <c r="C1827" s="3" t="s">
        <v>15</v>
      </c>
      <c r="D1827" s="3" t="s">
        <v>15</v>
      </c>
      <c r="E1827" s="3">
        <v>0</v>
      </c>
      <c r="F1827" s="3" t="s">
        <v>18</v>
      </c>
      <c r="G1827">
        <f>IF(COUNTIFS((WeatherIncidents!$B$3:'WeatherIncidents'!$B$26),"&lt;="&amp;B1827,WeatherIncidents!$C$3:'WeatherIncidents'!$C$26,"&gt;="&amp;B1827)&gt;0,1,0)</f>
        <v>0</v>
      </c>
      <c r="H1827">
        <f t="shared" si="29"/>
        <v>0</v>
      </c>
    </row>
    <row r="1828" spans="1:8" x14ac:dyDescent="0.25">
      <c r="A1828" s="3" t="s">
        <v>17</v>
      </c>
      <c r="B1828" s="2">
        <v>39624.444444444445</v>
      </c>
      <c r="C1828" s="3" t="s">
        <v>15</v>
      </c>
      <c r="D1828" s="3" t="s">
        <v>15</v>
      </c>
      <c r="E1828" s="3">
        <v>0</v>
      </c>
      <c r="F1828" s="3" t="s">
        <v>18</v>
      </c>
      <c r="G1828">
        <f>IF(COUNTIFS((WeatherIncidents!$B$3:'WeatherIncidents'!$B$26),"&lt;="&amp;B1828,WeatherIncidents!$C$3:'WeatherIncidents'!$C$26,"&gt;="&amp;B1828)&gt;0,1,0)</f>
        <v>0</v>
      </c>
      <c r="H1828">
        <f t="shared" si="29"/>
        <v>0</v>
      </c>
    </row>
    <row r="1829" spans="1:8" x14ac:dyDescent="0.25">
      <c r="A1829" s="3" t="s">
        <v>17</v>
      </c>
      <c r="B1829" s="2">
        <v>39732.227777777778</v>
      </c>
      <c r="C1829" s="3" t="s">
        <v>7</v>
      </c>
      <c r="D1829" s="3" t="s">
        <v>81</v>
      </c>
      <c r="E1829" s="3">
        <v>0</v>
      </c>
      <c r="F1829" s="3" t="s">
        <v>18</v>
      </c>
      <c r="G1829">
        <f>IF(COUNTIFS((WeatherIncidents!$B$3:'WeatherIncidents'!$B$26),"&lt;="&amp;B1829,WeatherIncidents!$C$3:'WeatherIncidents'!$C$26,"&gt;="&amp;B1829)&gt;0,1,0)</f>
        <v>0</v>
      </c>
      <c r="H1829">
        <f t="shared" si="29"/>
        <v>0</v>
      </c>
    </row>
    <row r="1830" spans="1:8" x14ac:dyDescent="0.25">
      <c r="A1830" s="3" t="s">
        <v>17</v>
      </c>
      <c r="B1830" s="2">
        <v>40154.722916666666</v>
      </c>
      <c r="C1830" s="3" t="s">
        <v>33</v>
      </c>
      <c r="D1830" s="3" t="s">
        <v>37</v>
      </c>
      <c r="E1830" s="3">
        <v>0</v>
      </c>
      <c r="F1830" s="3" t="s">
        <v>18</v>
      </c>
      <c r="G1830">
        <f>IF(COUNTIFS((WeatherIncidents!$B$3:'WeatherIncidents'!$B$26),"&lt;="&amp;B1830,WeatherIncidents!$C$3:'WeatherIncidents'!$C$26,"&gt;="&amp;B1830)&gt;0,1,0)</f>
        <v>0</v>
      </c>
      <c r="H1830">
        <f t="shared" si="29"/>
        <v>0</v>
      </c>
    </row>
    <row r="1831" spans="1:8" x14ac:dyDescent="0.25">
      <c r="A1831" s="3" t="s">
        <v>17</v>
      </c>
      <c r="B1831" s="2">
        <v>40451.449305555558</v>
      </c>
      <c r="C1831" s="3" t="s">
        <v>33</v>
      </c>
      <c r="D1831" s="3" t="s">
        <v>135</v>
      </c>
      <c r="E1831" s="3">
        <v>0</v>
      </c>
      <c r="F1831" s="3" t="s">
        <v>18</v>
      </c>
      <c r="G1831">
        <f>IF(COUNTIFS((WeatherIncidents!$B$3:'WeatherIncidents'!$B$26),"&lt;="&amp;B1831,WeatherIncidents!$C$3:'WeatherIncidents'!$C$26,"&gt;="&amp;B1831)&gt;0,1,0)</f>
        <v>0</v>
      </c>
      <c r="H1831">
        <f t="shared" si="29"/>
        <v>0</v>
      </c>
    </row>
    <row r="1832" spans="1:8" x14ac:dyDescent="0.25">
      <c r="A1832" s="3" t="s">
        <v>17</v>
      </c>
      <c r="B1832" s="2">
        <v>40849.343055555553</v>
      </c>
      <c r="C1832" s="3" t="s">
        <v>33</v>
      </c>
      <c r="D1832" s="3" t="s">
        <v>135</v>
      </c>
      <c r="E1832" s="3">
        <v>0</v>
      </c>
      <c r="F1832" s="3" t="s">
        <v>18</v>
      </c>
      <c r="G1832">
        <f>IF(COUNTIFS((WeatherIncidents!$B$3:'WeatherIncidents'!$B$26),"&lt;="&amp;B1832,WeatherIncidents!$C$3:'WeatherIncidents'!$C$26,"&gt;="&amp;B1832)&gt;0,1,0)</f>
        <v>0</v>
      </c>
      <c r="H1832">
        <f t="shared" si="29"/>
        <v>0</v>
      </c>
    </row>
    <row r="1833" spans="1:8" x14ac:dyDescent="0.25">
      <c r="A1833" s="3" t="s">
        <v>17</v>
      </c>
      <c r="B1833" s="2">
        <v>41132.654166666667</v>
      </c>
      <c r="C1833" s="3" t="s">
        <v>15</v>
      </c>
      <c r="D1833" s="3" t="s">
        <v>15</v>
      </c>
      <c r="E1833" s="3">
        <v>0</v>
      </c>
      <c r="F1833" s="3" t="s">
        <v>18</v>
      </c>
      <c r="G1833">
        <f>IF(COUNTIFS((WeatherIncidents!$B$3:'WeatherIncidents'!$B$26),"&lt;="&amp;B1833,WeatherIncidents!$C$3:'WeatherIncidents'!$C$26,"&gt;="&amp;B1833)&gt;0,1,0)</f>
        <v>0</v>
      </c>
      <c r="H1833">
        <f t="shared" si="29"/>
        <v>0</v>
      </c>
    </row>
    <row r="1834" spans="1:8" x14ac:dyDescent="0.25">
      <c r="A1834" s="3" t="s">
        <v>17</v>
      </c>
      <c r="B1834" s="2">
        <v>41158.694444444445</v>
      </c>
      <c r="C1834" s="3" t="s">
        <v>15</v>
      </c>
      <c r="D1834" s="3" t="s">
        <v>15</v>
      </c>
      <c r="E1834" s="3">
        <v>0</v>
      </c>
      <c r="F1834" s="3" t="s">
        <v>18</v>
      </c>
      <c r="G1834">
        <f>IF(COUNTIFS((WeatherIncidents!$B$3:'WeatherIncidents'!$B$26),"&lt;="&amp;B1834,WeatherIncidents!$C$3:'WeatherIncidents'!$C$26,"&gt;="&amp;B1834)&gt;0,1,0)</f>
        <v>0</v>
      </c>
      <c r="H1834">
        <f t="shared" si="29"/>
        <v>0</v>
      </c>
    </row>
    <row r="1835" spans="1:8" x14ac:dyDescent="0.25">
      <c r="A1835" s="3" t="s">
        <v>17</v>
      </c>
      <c r="B1835" s="2">
        <v>41521.692361111112</v>
      </c>
      <c r="C1835" s="3" t="s">
        <v>33</v>
      </c>
      <c r="D1835" s="3" t="s">
        <v>135</v>
      </c>
      <c r="E1835" s="3">
        <v>0</v>
      </c>
      <c r="F1835" s="3" t="s">
        <v>18</v>
      </c>
      <c r="G1835">
        <f>IF(COUNTIFS((WeatherIncidents!$B$3:'WeatherIncidents'!$B$26),"&lt;="&amp;B1835,WeatherIncidents!$C$3:'WeatherIncidents'!$C$26,"&gt;="&amp;B1835)&gt;0,1,0)</f>
        <v>0</v>
      </c>
      <c r="H1835">
        <f t="shared" si="29"/>
        <v>0</v>
      </c>
    </row>
    <row r="1836" spans="1:8" x14ac:dyDescent="0.25">
      <c r="A1836" s="3" t="s">
        <v>17</v>
      </c>
      <c r="B1836" s="2">
        <v>41521.747916666667</v>
      </c>
      <c r="C1836" s="3" t="s">
        <v>33</v>
      </c>
      <c r="D1836" s="3" t="s">
        <v>135</v>
      </c>
      <c r="E1836" s="3">
        <v>0</v>
      </c>
      <c r="F1836" s="3" t="s">
        <v>18</v>
      </c>
      <c r="G1836">
        <f>IF(COUNTIFS((WeatherIncidents!$B$3:'WeatherIncidents'!$B$26),"&lt;="&amp;B1836,WeatherIncidents!$C$3:'WeatherIncidents'!$C$26,"&gt;="&amp;B1836)&gt;0,1,0)</f>
        <v>0</v>
      </c>
      <c r="H1836">
        <f t="shared" si="29"/>
        <v>0</v>
      </c>
    </row>
    <row r="1837" spans="1:8" x14ac:dyDescent="0.25">
      <c r="A1837" s="3" t="s">
        <v>17</v>
      </c>
      <c r="B1837" s="2">
        <v>41594.500694444447</v>
      </c>
      <c r="C1837" s="3" t="s">
        <v>15</v>
      </c>
      <c r="D1837" s="3" t="s">
        <v>15</v>
      </c>
      <c r="E1837" s="3">
        <v>0</v>
      </c>
      <c r="F1837" s="3" t="s">
        <v>18</v>
      </c>
      <c r="G1837">
        <f>IF(COUNTIFS((WeatherIncidents!$B$3:'WeatherIncidents'!$B$26),"&lt;="&amp;B1837,WeatherIncidents!$C$3:'WeatherIncidents'!$C$26,"&gt;="&amp;B1837)&gt;0,1,0)</f>
        <v>0</v>
      </c>
      <c r="H1837">
        <f t="shared" si="29"/>
        <v>0</v>
      </c>
    </row>
    <row r="1838" spans="1:8" x14ac:dyDescent="0.25">
      <c r="A1838" s="3" t="s">
        <v>17</v>
      </c>
      <c r="B1838" s="2">
        <v>41700.966666666667</v>
      </c>
      <c r="C1838" s="3" t="s">
        <v>15</v>
      </c>
      <c r="D1838" s="3" t="s">
        <v>15</v>
      </c>
      <c r="E1838" s="3">
        <v>0</v>
      </c>
      <c r="F1838" s="3" t="s">
        <v>18</v>
      </c>
      <c r="G1838">
        <f>IF(COUNTIFS((WeatherIncidents!$B$3:'WeatherIncidents'!$B$26),"&lt;="&amp;B1838,WeatherIncidents!$C$3:'WeatherIncidents'!$C$26,"&gt;="&amp;B1838)&gt;0,1,0)</f>
        <v>0</v>
      </c>
      <c r="H1838">
        <f t="shared" si="29"/>
        <v>0</v>
      </c>
    </row>
    <row r="1839" spans="1:8" x14ac:dyDescent="0.25">
      <c r="A1839" s="3" t="s">
        <v>17</v>
      </c>
      <c r="B1839" s="2">
        <v>41759.262499999997</v>
      </c>
      <c r="C1839" s="3" t="s">
        <v>33</v>
      </c>
      <c r="D1839" s="3" t="s">
        <v>135</v>
      </c>
      <c r="E1839" s="3">
        <v>0</v>
      </c>
      <c r="F1839" s="3" t="s">
        <v>18</v>
      </c>
      <c r="G1839">
        <f>IF(COUNTIFS((WeatherIncidents!$B$3:'WeatherIncidents'!$B$26),"&lt;="&amp;B1839,WeatherIncidents!$C$3:'WeatherIncidents'!$C$26,"&gt;="&amp;B1839)&gt;0,1,0)</f>
        <v>1</v>
      </c>
      <c r="H1839">
        <f t="shared" si="29"/>
        <v>0</v>
      </c>
    </row>
    <row r="1840" spans="1:8" x14ac:dyDescent="0.25">
      <c r="A1840" s="3" t="s">
        <v>17</v>
      </c>
      <c r="B1840" s="2">
        <v>41976.356249999997</v>
      </c>
      <c r="C1840" s="3" t="s">
        <v>15</v>
      </c>
      <c r="D1840" s="3" t="s">
        <v>15</v>
      </c>
      <c r="E1840" s="3">
        <v>0</v>
      </c>
      <c r="F1840" s="3" t="s">
        <v>18</v>
      </c>
      <c r="G1840">
        <f>IF(COUNTIFS((WeatherIncidents!$B$3:'WeatherIncidents'!$B$26),"&lt;="&amp;B1840,WeatherIncidents!$C$3:'WeatherIncidents'!$C$26,"&gt;="&amp;B1840)&gt;0,1,0)</f>
        <v>0</v>
      </c>
      <c r="H1840">
        <f t="shared" si="29"/>
        <v>0</v>
      </c>
    </row>
    <row r="1841" spans="1:8" x14ac:dyDescent="0.25">
      <c r="A1841" s="3" t="s">
        <v>6</v>
      </c>
      <c r="B1841" s="2">
        <v>38356.425694444442</v>
      </c>
      <c r="C1841" s="3" t="s">
        <v>7</v>
      </c>
      <c r="D1841" s="3" t="s">
        <v>16</v>
      </c>
      <c r="E1841" s="3">
        <v>0</v>
      </c>
      <c r="F1841" s="3" t="s">
        <v>9</v>
      </c>
      <c r="G1841">
        <f>IF(COUNTIFS((WeatherIncidents!$B$3:'WeatherIncidents'!$B$26),"&lt;="&amp;B1841,WeatherIncidents!$C$3:'WeatherIncidents'!$C$26,"&gt;="&amp;B1841)&gt;0,1,0)</f>
        <v>0</v>
      </c>
      <c r="H1841">
        <f t="shared" si="29"/>
        <v>0</v>
      </c>
    </row>
    <row r="1842" spans="1:8" x14ac:dyDescent="0.25">
      <c r="A1842" s="3" t="s">
        <v>6</v>
      </c>
      <c r="B1842" s="2">
        <v>38363.388194444444</v>
      </c>
      <c r="C1842" s="3" t="s">
        <v>33</v>
      </c>
      <c r="D1842" s="3" t="s">
        <v>37</v>
      </c>
      <c r="E1842" s="3">
        <v>0</v>
      </c>
      <c r="F1842" s="3" t="s">
        <v>9</v>
      </c>
      <c r="G1842">
        <f>IF(COUNTIFS((WeatherIncidents!$B$3:'WeatherIncidents'!$B$26),"&lt;="&amp;B1842,WeatherIncidents!$C$3:'WeatherIncidents'!$C$26,"&gt;="&amp;B1842)&gt;0,1,0)</f>
        <v>0</v>
      </c>
      <c r="H1842">
        <f t="shared" si="29"/>
        <v>0</v>
      </c>
    </row>
    <row r="1843" spans="1:8" x14ac:dyDescent="0.25">
      <c r="A1843" s="3" t="s">
        <v>6</v>
      </c>
      <c r="B1843" s="2">
        <v>38368.657638888886</v>
      </c>
      <c r="C1843" s="3" t="s">
        <v>7</v>
      </c>
      <c r="D1843" s="3" t="s">
        <v>16</v>
      </c>
      <c r="E1843" s="3">
        <v>0</v>
      </c>
      <c r="F1843" s="3" t="s">
        <v>9</v>
      </c>
      <c r="G1843">
        <f>IF(COUNTIFS((WeatherIncidents!$B$3:'WeatherIncidents'!$B$26),"&lt;="&amp;B1843,WeatherIncidents!$C$3:'WeatherIncidents'!$C$26,"&gt;="&amp;B1843)&gt;0,1,0)</f>
        <v>0</v>
      </c>
      <c r="H1843">
        <f t="shared" si="29"/>
        <v>0</v>
      </c>
    </row>
    <row r="1844" spans="1:8" x14ac:dyDescent="0.25">
      <c r="A1844" s="3" t="s">
        <v>6</v>
      </c>
      <c r="B1844" s="2">
        <v>38369.460416666669</v>
      </c>
      <c r="C1844" s="3" t="s">
        <v>15</v>
      </c>
      <c r="D1844" s="3" t="s">
        <v>15</v>
      </c>
      <c r="E1844" s="3">
        <v>0</v>
      </c>
      <c r="F1844" s="3" t="s">
        <v>9</v>
      </c>
      <c r="G1844">
        <f>IF(COUNTIFS((WeatherIncidents!$B$3:'WeatherIncidents'!$B$26),"&lt;="&amp;B1844,WeatherIncidents!$C$3:'WeatherIncidents'!$C$26,"&gt;="&amp;B1844)&gt;0,1,0)</f>
        <v>0</v>
      </c>
      <c r="H1844">
        <f t="shared" si="29"/>
        <v>0</v>
      </c>
    </row>
    <row r="1845" spans="1:8" x14ac:dyDescent="0.25">
      <c r="A1845" s="3" t="s">
        <v>6</v>
      </c>
      <c r="B1845" s="2">
        <v>38394.07916666667</v>
      </c>
      <c r="C1845" s="3" t="s">
        <v>7</v>
      </c>
      <c r="D1845" s="3" t="s">
        <v>144</v>
      </c>
      <c r="E1845" s="3">
        <v>0</v>
      </c>
      <c r="F1845" s="3" t="s">
        <v>9</v>
      </c>
      <c r="G1845">
        <f>IF(COUNTIFS((WeatherIncidents!$B$3:'WeatherIncidents'!$B$26),"&lt;="&amp;B1845,WeatherIncidents!$C$3:'WeatherIncidents'!$C$26,"&gt;="&amp;B1845)&gt;0,1,0)</f>
        <v>0</v>
      </c>
      <c r="H1845">
        <f t="shared" si="29"/>
        <v>0</v>
      </c>
    </row>
    <row r="1846" spans="1:8" x14ac:dyDescent="0.25">
      <c r="A1846" s="3" t="s">
        <v>6</v>
      </c>
      <c r="B1846" s="2">
        <v>38463.775000000001</v>
      </c>
      <c r="C1846" s="3" t="s">
        <v>15</v>
      </c>
      <c r="D1846" s="3" t="s">
        <v>15</v>
      </c>
      <c r="E1846" s="3">
        <v>0</v>
      </c>
      <c r="F1846" s="3" t="s">
        <v>9</v>
      </c>
      <c r="G1846">
        <f>IF(COUNTIFS((WeatherIncidents!$B$3:'WeatherIncidents'!$B$26),"&lt;="&amp;B1846,WeatherIncidents!$C$3:'WeatherIncidents'!$C$26,"&gt;="&amp;B1846)&gt;0,1,0)</f>
        <v>0</v>
      </c>
      <c r="H1846">
        <f t="shared" si="29"/>
        <v>0</v>
      </c>
    </row>
    <row r="1847" spans="1:8" x14ac:dyDescent="0.25">
      <c r="A1847" s="3" t="s">
        <v>6</v>
      </c>
      <c r="B1847" s="2">
        <v>38654.559027777781</v>
      </c>
      <c r="C1847" s="3" t="s">
        <v>7</v>
      </c>
      <c r="D1847" s="3" t="s">
        <v>8</v>
      </c>
      <c r="E1847" s="3">
        <v>0</v>
      </c>
      <c r="F1847" s="3" t="s">
        <v>9</v>
      </c>
      <c r="G1847">
        <f>IF(COUNTIFS((WeatherIncidents!$B$3:'WeatherIncidents'!$B$26),"&lt;="&amp;B1847,WeatherIncidents!$C$3:'WeatherIncidents'!$C$26,"&gt;="&amp;B1847)&gt;0,1,0)</f>
        <v>0</v>
      </c>
      <c r="H1847">
        <f t="shared" si="29"/>
        <v>0</v>
      </c>
    </row>
    <row r="1848" spans="1:8" x14ac:dyDescent="0.25">
      <c r="A1848" s="3" t="s">
        <v>6</v>
      </c>
      <c r="B1848" s="2">
        <v>38719.59652777778</v>
      </c>
      <c r="C1848" s="3" t="s">
        <v>33</v>
      </c>
      <c r="D1848" s="3" t="s">
        <v>135</v>
      </c>
      <c r="E1848" s="3">
        <v>0</v>
      </c>
      <c r="F1848" s="3" t="s">
        <v>9</v>
      </c>
      <c r="G1848">
        <f>IF(COUNTIFS((WeatherIncidents!$B$3:'WeatherIncidents'!$B$26),"&lt;="&amp;B1848,WeatherIncidents!$C$3:'WeatherIncidents'!$C$26,"&gt;="&amp;B1848)&gt;0,1,0)</f>
        <v>0</v>
      </c>
      <c r="H1848">
        <f t="shared" si="29"/>
        <v>0</v>
      </c>
    </row>
    <row r="1849" spans="1:8" x14ac:dyDescent="0.25">
      <c r="A1849" s="3" t="s">
        <v>6</v>
      </c>
      <c r="B1849" s="2">
        <v>38724.296527777777</v>
      </c>
      <c r="C1849" s="3" t="s">
        <v>7</v>
      </c>
      <c r="D1849" s="3" t="s">
        <v>16</v>
      </c>
      <c r="E1849" s="3">
        <v>0</v>
      </c>
      <c r="F1849" s="3" t="s">
        <v>9</v>
      </c>
      <c r="G1849">
        <f>IF(COUNTIFS((WeatherIncidents!$B$3:'WeatherIncidents'!$B$26),"&lt;="&amp;B1849,WeatherIncidents!$C$3:'WeatherIncidents'!$C$26,"&gt;="&amp;B1849)&gt;0,1,0)</f>
        <v>0</v>
      </c>
      <c r="H1849">
        <f t="shared" si="29"/>
        <v>0</v>
      </c>
    </row>
    <row r="1850" spans="1:8" x14ac:dyDescent="0.25">
      <c r="A1850" s="3" t="s">
        <v>6</v>
      </c>
      <c r="B1850" s="2">
        <v>38776.112500000003</v>
      </c>
      <c r="C1850" s="3" t="s">
        <v>33</v>
      </c>
      <c r="D1850" s="3" t="s">
        <v>135</v>
      </c>
      <c r="E1850" s="3">
        <v>0</v>
      </c>
      <c r="F1850" s="3" t="s">
        <v>9</v>
      </c>
      <c r="G1850">
        <f>IF(COUNTIFS((WeatherIncidents!$B$3:'WeatherIncidents'!$B$26),"&lt;="&amp;B1850,WeatherIncidents!$C$3:'WeatherIncidents'!$C$26,"&gt;="&amp;B1850)&gt;0,1,0)</f>
        <v>0</v>
      </c>
      <c r="H1850">
        <f t="shared" si="29"/>
        <v>0</v>
      </c>
    </row>
    <row r="1851" spans="1:8" x14ac:dyDescent="0.25">
      <c r="A1851" s="3" t="s">
        <v>6</v>
      </c>
      <c r="B1851" s="2">
        <v>39051.03125</v>
      </c>
      <c r="C1851" s="3" t="s">
        <v>33</v>
      </c>
      <c r="D1851" s="3" t="s">
        <v>37</v>
      </c>
      <c r="E1851" s="3">
        <v>0</v>
      </c>
      <c r="F1851" s="3" t="s">
        <v>9</v>
      </c>
      <c r="G1851">
        <f>IF(COUNTIFS((WeatherIncidents!$B$3:'WeatherIncidents'!$B$26),"&lt;="&amp;B1851,WeatherIncidents!$C$3:'WeatherIncidents'!$C$26,"&gt;="&amp;B1851)&gt;0,1,0)</f>
        <v>1</v>
      </c>
      <c r="H1851">
        <f t="shared" si="29"/>
        <v>0</v>
      </c>
    </row>
    <row r="1852" spans="1:8" x14ac:dyDescent="0.25">
      <c r="A1852" s="3" t="s">
        <v>6</v>
      </c>
      <c r="B1852" s="2">
        <v>39144.440972222219</v>
      </c>
      <c r="C1852" s="3" t="s">
        <v>33</v>
      </c>
      <c r="D1852" s="3" t="s">
        <v>135</v>
      </c>
      <c r="E1852" s="3">
        <v>0</v>
      </c>
      <c r="F1852" s="3" t="s">
        <v>9</v>
      </c>
      <c r="G1852">
        <f>IF(COUNTIFS((WeatherIncidents!$B$3:'WeatherIncidents'!$B$26),"&lt;="&amp;B1852,WeatherIncidents!$C$3:'WeatherIncidents'!$C$26,"&gt;="&amp;B1852)&gt;0,1,0)</f>
        <v>1</v>
      </c>
      <c r="H1852">
        <f t="shared" si="29"/>
        <v>0</v>
      </c>
    </row>
    <row r="1853" spans="1:8" x14ac:dyDescent="0.25">
      <c r="A1853" s="3" t="s">
        <v>6</v>
      </c>
      <c r="B1853" s="2">
        <v>39347.606249999997</v>
      </c>
      <c r="C1853" s="3" t="s">
        <v>7</v>
      </c>
      <c r="D1853" s="3" t="s">
        <v>8</v>
      </c>
      <c r="E1853" s="3">
        <v>0</v>
      </c>
      <c r="F1853" s="3" t="s">
        <v>9</v>
      </c>
      <c r="G1853">
        <f>IF(COUNTIFS((WeatherIncidents!$B$3:'WeatherIncidents'!$B$26),"&lt;="&amp;B1853,WeatherIncidents!$C$3:'WeatherIncidents'!$C$26,"&gt;="&amp;B1853)&gt;0,1,0)</f>
        <v>0</v>
      </c>
      <c r="H1853">
        <f t="shared" si="29"/>
        <v>0</v>
      </c>
    </row>
    <row r="1854" spans="1:8" x14ac:dyDescent="0.25">
      <c r="A1854" s="3" t="s">
        <v>6</v>
      </c>
      <c r="B1854" s="2">
        <v>39364.482638888891</v>
      </c>
      <c r="C1854" s="3" t="s">
        <v>15</v>
      </c>
      <c r="D1854" s="3" t="s">
        <v>15</v>
      </c>
      <c r="E1854" s="3">
        <v>0</v>
      </c>
      <c r="F1854" s="3" t="s">
        <v>9</v>
      </c>
      <c r="G1854">
        <f>IF(COUNTIFS((WeatherIncidents!$B$3:'WeatherIncidents'!$B$26),"&lt;="&amp;B1854,WeatherIncidents!$C$3:'WeatherIncidents'!$C$26,"&gt;="&amp;B1854)&gt;0,1,0)</f>
        <v>0</v>
      </c>
      <c r="H1854">
        <f t="shared" si="29"/>
        <v>0</v>
      </c>
    </row>
    <row r="1855" spans="1:8" x14ac:dyDescent="0.25">
      <c r="A1855" s="3" t="s">
        <v>6</v>
      </c>
      <c r="B1855" s="2">
        <v>39377.299305555556</v>
      </c>
      <c r="C1855" s="3" t="s">
        <v>33</v>
      </c>
      <c r="D1855" s="3" t="s">
        <v>37</v>
      </c>
      <c r="E1855" s="3">
        <v>0</v>
      </c>
      <c r="F1855" s="3" t="s">
        <v>9</v>
      </c>
      <c r="G1855">
        <f>IF(COUNTIFS((WeatherIncidents!$B$3:'WeatherIncidents'!$B$26),"&lt;="&amp;B1855,WeatherIncidents!$C$3:'WeatherIncidents'!$C$26,"&gt;="&amp;B1855)&gt;0,1,0)</f>
        <v>1</v>
      </c>
      <c r="H1855">
        <f t="shared" si="29"/>
        <v>0</v>
      </c>
    </row>
    <row r="1856" spans="1:8" x14ac:dyDescent="0.25">
      <c r="A1856" s="3" t="s">
        <v>6</v>
      </c>
      <c r="B1856" s="2">
        <v>39380.655555555553</v>
      </c>
      <c r="C1856" s="3" t="s">
        <v>33</v>
      </c>
      <c r="D1856" s="3" t="s">
        <v>135</v>
      </c>
      <c r="E1856" s="3">
        <v>0</v>
      </c>
      <c r="F1856" s="3" t="s">
        <v>9</v>
      </c>
      <c r="G1856">
        <f>IF(COUNTIFS((WeatherIncidents!$B$3:'WeatherIncidents'!$B$26),"&lt;="&amp;B1856,WeatherIncidents!$C$3:'WeatherIncidents'!$C$26,"&gt;="&amp;B1856)&gt;0,1,0)</f>
        <v>0</v>
      </c>
      <c r="H1856">
        <f t="shared" si="29"/>
        <v>0</v>
      </c>
    </row>
    <row r="1857" spans="1:8" x14ac:dyDescent="0.25">
      <c r="A1857" s="3" t="s">
        <v>6</v>
      </c>
      <c r="B1857" s="2">
        <v>39381.71875</v>
      </c>
      <c r="C1857" s="3" t="s">
        <v>33</v>
      </c>
      <c r="D1857" s="3" t="s">
        <v>135</v>
      </c>
      <c r="E1857" s="3">
        <v>0</v>
      </c>
      <c r="F1857" s="3" t="s">
        <v>9</v>
      </c>
      <c r="G1857">
        <f>IF(COUNTIFS((WeatherIncidents!$B$3:'WeatherIncidents'!$B$26),"&lt;="&amp;B1857,WeatherIncidents!$C$3:'WeatherIncidents'!$C$26,"&gt;="&amp;B1857)&gt;0,1,0)</f>
        <v>0</v>
      </c>
      <c r="H1857">
        <f t="shared" si="29"/>
        <v>0</v>
      </c>
    </row>
    <row r="1858" spans="1:8" x14ac:dyDescent="0.25">
      <c r="A1858" s="3" t="s">
        <v>6</v>
      </c>
      <c r="B1858" s="2">
        <v>39405.456944444442</v>
      </c>
      <c r="C1858" s="3" t="s">
        <v>15</v>
      </c>
      <c r="D1858" s="3" t="s">
        <v>15</v>
      </c>
      <c r="E1858" s="3">
        <v>0</v>
      </c>
      <c r="F1858" s="3" t="s">
        <v>9</v>
      </c>
      <c r="G1858">
        <f>IF(COUNTIFS((WeatherIncidents!$B$3:'WeatherIncidents'!$B$26),"&lt;="&amp;B1858,WeatherIncidents!$C$3:'WeatherIncidents'!$C$26,"&gt;="&amp;B1858)&gt;0,1,0)</f>
        <v>0</v>
      </c>
      <c r="H1858">
        <f t="shared" si="29"/>
        <v>0</v>
      </c>
    </row>
    <row r="1859" spans="1:8" x14ac:dyDescent="0.25">
      <c r="A1859" s="3" t="s">
        <v>6</v>
      </c>
      <c r="B1859" s="2">
        <v>39416.39166666667</v>
      </c>
      <c r="C1859" s="3" t="s">
        <v>15</v>
      </c>
      <c r="D1859" s="3" t="s">
        <v>15</v>
      </c>
      <c r="E1859" s="3">
        <v>0</v>
      </c>
      <c r="F1859" s="3" t="s">
        <v>9</v>
      </c>
      <c r="G1859">
        <f>IF(COUNTIFS((WeatherIncidents!$B$3:'WeatherIncidents'!$B$26),"&lt;="&amp;B1859,WeatherIncidents!$C$3:'WeatherIncidents'!$C$26,"&gt;="&amp;B1859)&gt;0,1,0)</f>
        <v>0</v>
      </c>
      <c r="H1859">
        <f t="shared" ref="H1859:H1922" si="30">IF(ABS(B1859-B1858)&lt;0.015,1,0)</f>
        <v>0</v>
      </c>
    </row>
    <row r="1860" spans="1:8" x14ac:dyDescent="0.25">
      <c r="A1860" s="3" t="s">
        <v>6</v>
      </c>
      <c r="B1860" s="2">
        <v>39439.722222222219</v>
      </c>
      <c r="C1860" s="3" t="s">
        <v>15</v>
      </c>
      <c r="D1860" s="3" t="s">
        <v>15</v>
      </c>
      <c r="E1860" s="3">
        <v>0</v>
      </c>
      <c r="F1860" s="3" t="s">
        <v>9</v>
      </c>
      <c r="G1860">
        <f>IF(COUNTIFS((WeatherIncidents!$B$3:'WeatherIncidents'!$B$26),"&lt;="&amp;B1860,WeatherIncidents!$C$3:'WeatherIncidents'!$C$26,"&gt;="&amp;B1860)&gt;0,1,0)</f>
        <v>0</v>
      </c>
      <c r="H1860">
        <f t="shared" si="30"/>
        <v>0</v>
      </c>
    </row>
    <row r="1861" spans="1:8" x14ac:dyDescent="0.25">
      <c r="A1861" s="3" t="s">
        <v>6</v>
      </c>
      <c r="B1861" s="2">
        <v>39454.01666666667</v>
      </c>
      <c r="C1861" s="3" t="s">
        <v>33</v>
      </c>
      <c r="D1861" s="3" t="s">
        <v>135</v>
      </c>
      <c r="E1861" s="3">
        <v>0</v>
      </c>
      <c r="F1861" s="3" t="s">
        <v>9</v>
      </c>
      <c r="G1861">
        <f>IF(COUNTIFS((WeatherIncidents!$B$3:'WeatherIncidents'!$B$26),"&lt;="&amp;B1861,WeatherIncidents!$C$3:'WeatherIncidents'!$C$26,"&gt;="&amp;B1861)&gt;0,1,0)</f>
        <v>0</v>
      </c>
      <c r="H1861">
        <f t="shared" si="30"/>
        <v>0</v>
      </c>
    </row>
    <row r="1862" spans="1:8" hidden="1" x14ac:dyDescent="0.25">
      <c r="A1862" s="3" t="s">
        <v>6</v>
      </c>
      <c r="B1862" s="2">
        <v>39454.029166666667</v>
      </c>
      <c r="C1862" s="3" t="s">
        <v>33</v>
      </c>
      <c r="D1862" s="3" t="s">
        <v>135</v>
      </c>
      <c r="E1862" s="3">
        <v>0</v>
      </c>
      <c r="F1862" s="3" t="s">
        <v>9</v>
      </c>
      <c r="G1862">
        <f>IF(COUNTIFS((WeatherIncidents!$B$3:'WeatherIncidents'!$B$26),"&lt;="&amp;B1862,WeatherIncidents!$C$3:'WeatherIncidents'!$C$26,"&gt;="&amp;B1862)&gt;0,1,0)</f>
        <v>0</v>
      </c>
      <c r="H1862">
        <f t="shared" si="30"/>
        <v>1</v>
      </c>
    </row>
    <row r="1863" spans="1:8" x14ac:dyDescent="0.25">
      <c r="A1863" s="3" t="s">
        <v>6</v>
      </c>
      <c r="B1863" s="2">
        <v>39454.309027777781</v>
      </c>
      <c r="C1863" s="3" t="s">
        <v>33</v>
      </c>
      <c r="D1863" s="3" t="s">
        <v>37</v>
      </c>
      <c r="E1863" s="3">
        <v>0</v>
      </c>
      <c r="F1863" s="3" t="s">
        <v>9</v>
      </c>
      <c r="G1863">
        <f>IF(COUNTIFS((WeatherIncidents!$B$3:'WeatherIncidents'!$B$26),"&lt;="&amp;B1863,WeatherIncidents!$C$3:'WeatherIncidents'!$C$26,"&gt;="&amp;B1863)&gt;0,1,0)</f>
        <v>0</v>
      </c>
      <c r="H1863">
        <f t="shared" si="30"/>
        <v>0</v>
      </c>
    </row>
    <row r="1864" spans="1:8" x14ac:dyDescent="0.25">
      <c r="A1864" s="3" t="s">
        <v>6</v>
      </c>
      <c r="B1864" s="2">
        <v>39625.949305555558</v>
      </c>
      <c r="C1864" s="3" t="s">
        <v>7</v>
      </c>
      <c r="D1864" s="3" t="s">
        <v>16</v>
      </c>
      <c r="E1864" s="3">
        <v>0</v>
      </c>
      <c r="F1864" s="3" t="s">
        <v>9</v>
      </c>
      <c r="G1864">
        <f>IF(COUNTIFS((WeatherIncidents!$B$3:'WeatherIncidents'!$B$26),"&lt;="&amp;B1864,WeatherIncidents!$C$3:'WeatherIncidents'!$C$26,"&gt;="&amp;B1864)&gt;0,1,0)</f>
        <v>0</v>
      </c>
      <c r="H1864">
        <f t="shared" si="30"/>
        <v>0</v>
      </c>
    </row>
    <row r="1865" spans="1:8" x14ac:dyDescent="0.25">
      <c r="A1865" s="3" t="s">
        <v>6</v>
      </c>
      <c r="B1865" s="2">
        <v>39626.370833333334</v>
      </c>
      <c r="C1865" s="3" t="s">
        <v>15</v>
      </c>
      <c r="D1865" s="3" t="s">
        <v>15</v>
      </c>
      <c r="E1865" s="3">
        <v>0</v>
      </c>
      <c r="F1865" s="3" t="s">
        <v>9</v>
      </c>
      <c r="G1865">
        <f>IF(COUNTIFS((WeatherIncidents!$B$3:'WeatherIncidents'!$B$26),"&lt;="&amp;B1865,WeatherIncidents!$C$3:'WeatherIncidents'!$C$26,"&gt;="&amp;B1865)&gt;0,1,0)</f>
        <v>0</v>
      </c>
      <c r="H1865">
        <f t="shared" si="30"/>
        <v>0</v>
      </c>
    </row>
    <row r="1866" spans="1:8" x14ac:dyDescent="0.25">
      <c r="A1866" s="3" t="s">
        <v>6</v>
      </c>
      <c r="B1866" s="2">
        <v>39761.511805555558</v>
      </c>
      <c r="C1866" s="3" t="s">
        <v>15</v>
      </c>
      <c r="D1866" s="3" t="s">
        <v>15</v>
      </c>
      <c r="E1866" s="3">
        <v>0</v>
      </c>
      <c r="F1866" s="3" t="s">
        <v>9</v>
      </c>
      <c r="G1866">
        <f>IF(COUNTIFS((WeatherIncidents!$B$3:'WeatherIncidents'!$B$26),"&lt;="&amp;B1866,WeatherIncidents!$C$3:'WeatherIncidents'!$C$26,"&gt;="&amp;B1866)&gt;0,1,0)</f>
        <v>0</v>
      </c>
      <c r="H1866">
        <f t="shared" si="30"/>
        <v>0</v>
      </c>
    </row>
    <row r="1867" spans="1:8" x14ac:dyDescent="0.25">
      <c r="A1867" s="3" t="s">
        <v>6</v>
      </c>
      <c r="B1867" s="2">
        <v>39768.543055555558</v>
      </c>
      <c r="C1867" s="3" t="s">
        <v>15</v>
      </c>
      <c r="D1867" s="3" t="s">
        <v>15</v>
      </c>
      <c r="E1867" s="3">
        <v>0</v>
      </c>
      <c r="F1867" s="3" t="s">
        <v>9</v>
      </c>
      <c r="G1867">
        <f>IF(COUNTIFS((WeatherIncidents!$B$3:'WeatherIncidents'!$B$26),"&lt;="&amp;B1867,WeatherIncidents!$C$3:'WeatherIncidents'!$C$26,"&gt;="&amp;B1867)&gt;0,1,0)</f>
        <v>0</v>
      </c>
      <c r="H1867">
        <f t="shared" si="30"/>
        <v>0</v>
      </c>
    </row>
    <row r="1868" spans="1:8" x14ac:dyDescent="0.25">
      <c r="A1868" s="3" t="s">
        <v>6</v>
      </c>
      <c r="B1868" s="2">
        <v>39791.510416666664</v>
      </c>
      <c r="C1868" s="3" t="s">
        <v>33</v>
      </c>
      <c r="D1868" s="3" t="s">
        <v>135</v>
      </c>
      <c r="E1868" s="3">
        <v>0</v>
      </c>
      <c r="F1868" s="3" t="s">
        <v>9</v>
      </c>
      <c r="G1868">
        <f>IF(COUNTIFS((WeatherIncidents!$B$3:'WeatherIncidents'!$B$26),"&lt;="&amp;B1868,WeatherIncidents!$C$3:'WeatherIncidents'!$C$26,"&gt;="&amp;B1868)&gt;0,1,0)</f>
        <v>1</v>
      </c>
      <c r="H1868">
        <f t="shared" si="30"/>
        <v>0</v>
      </c>
    </row>
    <row r="1869" spans="1:8" x14ac:dyDescent="0.25">
      <c r="A1869" s="3" t="s">
        <v>6</v>
      </c>
      <c r="B1869" s="2">
        <v>39791.540277777778</v>
      </c>
      <c r="C1869" s="3" t="s">
        <v>33</v>
      </c>
      <c r="D1869" s="3" t="s">
        <v>135</v>
      </c>
      <c r="E1869" s="3">
        <v>0</v>
      </c>
      <c r="F1869" s="3" t="s">
        <v>9</v>
      </c>
      <c r="G1869">
        <f>IF(COUNTIFS((WeatherIncidents!$B$3:'WeatherIncidents'!$B$26),"&lt;="&amp;B1869,WeatherIncidents!$C$3:'WeatherIncidents'!$C$26,"&gt;="&amp;B1869)&gt;0,1,0)</f>
        <v>1</v>
      </c>
      <c r="H1869">
        <f t="shared" si="30"/>
        <v>0</v>
      </c>
    </row>
    <row r="1870" spans="1:8" x14ac:dyDescent="0.25">
      <c r="A1870" s="3" t="s">
        <v>6</v>
      </c>
      <c r="B1870" s="2">
        <v>39791.59375</v>
      </c>
      <c r="C1870" s="3" t="s">
        <v>33</v>
      </c>
      <c r="D1870" s="3" t="s">
        <v>135</v>
      </c>
      <c r="E1870" s="3">
        <v>0</v>
      </c>
      <c r="F1870" s="3" t="s">
        <v>9</v>
      </c>
      <c r="G1870">
        <f>IF(COUNTIFS((WeatherIncidents!$B$3:'WeatherIncidents'!$B$26),"&lt;="&amp;B1870,WeatherIncidents!$C$3:'WeatherIncidents'!$C$26,"&gt;="&amp;B1870)&gt;0,1,0)</f>
        <v>1</v>
      </c>
      <c r="H1870">
        <f t="shared" si="30"/>
        <v>0</v>
      </c>
    </row>
    <row r="1871" spans="1:8" x14ac:dyDescent="0.25">
      <c r="A1871" s="3" t="s">
        <v>6</v>
      </c>
      <c r="B1871" s="2">
        <v>39842.656944444447</v>
      </c>
      <c r="C1871" s="3" t="s">
        <v>33</v>
      </c>
      <c r="D1871" s="3" t="s">
        <v>135</v>
      </c>
      <c r="E1871" s="3">
        <v>0</v>
      </c>
      <c r="F1871" s="3" t="s">
        <v>9</v>
      </c>
      <c r="G1871">
        <f>IF(COUNTIFS((WeatherIncidents!$B$3:'WeatherIncidents'!$B$26),"&lt;="&amp;B1871,WeatherIncidents!$C$3:'WeatherIncidents'!$C$26,"&gt;="&amp;B1871)&gt;0,1,0)</f>
        <v>0</v>
      </c>
      <c r="H1871">
        <f t="shared" si="30"/>
        <v>0</v>
      </c>
    </row>
    <row r="1872" spans="1:8" x14ac:dyDescent="0.25">
      <c r="A1872" s="3" t="s">
        <v>6</v>
      </c>
      <c r="B1872" s="2">
        <v>39853.522916666669</v>
      </c>
      <c r="C1872" s="3" t="s">
        <v>33</v>
      </c>
      <c r="D1872" s="3" t="s">
        <v>135</v>
      </c>
      <c r="E1872" s="3">
        <v>0</v>
      </c>
      <c r="F1872" s="3" t="s">
        <v>9</v>
      </c>
      <c r="G1872">
        <f>IF(COUNTIFS((WeatherIncidents!$B$3:'WeatherIncidents'!$B$26),"&lt;="&amp;B1872,WeatherIncidents!$C$3:'WeatherIncidents'!$C$26,"&gt;="&amp;B1872)&gt;0,1,0)</f>
        <v>0</v>
      </c>
      <c r="H1872">
        <f t="shared" si="30"/>
        <v>0</v>
      </c>
    </row>
    <row r="1873" spans="1:8" x14ac:dyDescent="0.25">
      <c r="A1873" s="3" t="s">
        <v>6</v>
      </c>
      <c r="B1873" s="2">
        <v>39868.336805555555</v>
      </c>
      <c r="C1873" s="3" t="s">
        <v>7</v>
      </c>
      <c r="D1873" s="3" t="s">
        <v>8</v>
      </c>
      <c r="E1873" s="3">
        <v>0</v>
      </c>
      <c r="F1873" s="3" t="s">
        <v>9</v>
      </c>
      <c r="G1873">
        <f>IF(COUNTIFS((WeatherIncidents!$B$3:'WeatherIncidents'!$B$26),"&lt;="&amp;B1873,WeatherIncidents!$C$3:'WeatherIncidents'!$C$26,"&gt;="&amp;B1873)&gt;0,1,0)</f>
        <v>0</v>
      </c>
      <c r="H1873">
        <f t="shared" si="30"/>
        <v>0</v>
      </c>
    </row>
    <row r="1874" spans="1:8" x14ac:dyDescent="0.25">
      <c r="A1874" s="3" t="s">
        <v>6</v>
      </c>
      <c r="B1874" s="2">
        <v>39906.422222222223</v>
      </c>
      <c r="C1874" s="3" t="s">
        <v>15</v>
      </c>
      <c r="D1874" s="3" t="s">
        <v>15</v>
      </c>
      <c r="E1874" s="3">
        <v>0</v>
      </c>
      <c r="F1874" s="3" t="s">
        <v>9</v>
      </c>
      <c r="G1874">
        <f>IF(COUNTIFS((WeatherIncidents!$B$3:'WeatherIncidents'!$B$26),"&lt;="&amp;B1874,WeatherIncidents!$C$3:'WeatherIncidents'!$C$26,"&gt;="&amp;B1874)&gt;0,1,0)</f>
        <v>0</v>
      </c>
      <c r="H1874">
        <f t="shared" si="30"/>
        <v>0</v>
      </c>
    </row>
    <row r="1875" spans="1:8" x14ac:dyDescent="0.25">
      <c r="A1875" s="3" t="s">
        <v>6</v>
      </c>
      <c r="B1875" s="2">
        <v>39908.395833333336</v>
      </c>
      <c r="C1875" s="3" t="s">
        <v>15</v>
      </c>
      <c r="D1875" s="3" t="s">
        <v>15</v>
      </c>
      <c r="E1875" s="3">
        <v>0</v>
      </c>
      <c r="F1875" s="3" t="s">
        <v>9</v>
      </c>
      <c r="G1875">
        <f>IF(COUNTIFS((WeatherIncidents!$B$3:'WeatherIncidents'!$B$26),"&lt;="&amp;B1875,WeatherIncidents!$C$3:'WeatherIncidents'!$C$26,"&gt;="&amp;B1875)&gt;0,1,0)</f>
        <v>0</v>
      </c>
      <c r="H1875">
        <f t="shared" si="30"/>
        <v>0</v>
      </c>
    </row>
    <row r="1876" spans="1:8" x14ac:dyDescent="0.25">
      <c r="A1876" s="3" t="s">
        <v>6</v>
      </c>
      <c r="B1876" s="2">
        <v>40092.518750000003</v>
      </c>
      <c r="C1876" s="3" t="s">
        <v>33</v>
      </c>
      <c r="D1876" s="3" t="s">
        <v>37</v>
      </c>
      <c r="E1876" s="3">
        <v>0</v>
      </c>
      <c r="F1876" s="3" t="s">
        <v>9</v>
      </c>
      <c r="G1876">
        <f>IF(COUNTIFS((WeatherIncidents!$B$3:'WeatherIncidents'!$B$26),"&lt;="&amp;B1876,WeatherIncidents!$C$3:'WeatherIncidents'!$C$26,"&gt;="&amp;B1876)&gt;0,1,0)</f>
        <v>0</v>
      </c>
      <c r="H1876">
        <f t="shared" si="30"/>
        <v>0</v>
      </c>
    </row>
    <row r="1877" spans="1:8" x14ac:dyDescent="0.25">
      <c r="A1877" s="3" t="s">
        <v>6</v>
      </c>
      <c r="B1877" s="2">
        <v>40139.29791666667</v>
      </c>
      <c r="C1877" s="3" t="s">
        <v>7</v>
      </c>
      <c r="D1877" s="3" t="s">
        <v>16</v>
      </c>
      <c r="E1877" s="3">
        <v>0</v>
      </c>
      <c r="F1877" s="3" t="s">
        <v>9</v>
      </c>
      <c r="G1877">
        <f>IF(COUNTIFS((WeatherIncidents!$B$3:'WeatherIncidents'!$B$26),"&lt;="&amp;B1877,WeatherIncidents!$C$3:'WeatherIncidents'!$C$26,"&gt;="&amp;B1877)&gt;0,1,0)</f>
        <v>0</v>
      </c>
      <c r="H1877">
        <f t="shared" si="30"/>
        <v>0</v>
      </c>
    </row>
    <row r="1878" spans="1:8" x14ac:dyDescent="0.25">
      <c r="A1878" s="3" t="s">
        <v>6</v>
      </c>
      <c r="B1878" s="2">
        <v>40154.6875</v>
      </c>
      <c r="C1878" s="3" t="s">
        <v>33</v>
      </c>
      <c r="D1878" s="3" t="s">
        <v>37</v>
      </c>
      <c r="E1878" s="3">
        <v>0</v>
      </c>
      <c r="F1878" s="3" t="s">
        <v>9</v>
      </c>
      <c r="G1878">
        <f>IF(COUNTIFS((WeatherIncidents!$B$3:'WeatherIncidents'!$B$26),"&lt;="&amp;B1878,WeatherIncidents!$C$3:'WeatherIncidents'!$C$26,"&gt;="&amp;B1878)&gt;0,1,0)</f>
        <v>0</v>
      </c>
      <c r="H1878">
        <f t="shared" si="30"/>
        <v>0</v>
      </c>
    </row>
    <row r="1879" spans="1:8" x14ac:dyDescent="0.25">
      <c r="A1879" s="3" t="s">
        <v>6</v>
      </c>
      <c r="B1879" s="2">
        <v>40156.613194444442</v>
      </c>
      <c r="C1879" s="3" t="s">
        <v>33</v>
      </c>
      <c r="D1879" s="3" t="s">
        <v>135</v>
      </c>
      <c r="E1879" s="3">
        <v>0</v>
      </c>
      <c r="F1879" s="3" t="s">
        <v>9</v>
      </c>
      <c r="G1879">
        <f>IF(COUNTIFS((WeatherIncidents!$B$3:'WeatherIncidents'!$B$26),"&lt;="&amp;B1879,WeatherIncidents!$C$3:'WeatherIncidents'!$C$26,"&gt;="&amp;B1879)&gt;0,1,0)</f>
        <v>0</v>
      </c>
      <c r="H1879">
        <f t="shared" si="30"/>
        <v>0</v>
      </c>
    </row>
    <row r="1880" spans="1:8" x14ac:dyDescent="0.25">
      <c r="A1880" s="3" t="s">
        <v>6</v>
      </c>
      <c r="B1880" s="2">
        <v>40197.613194444442</v>
      </c>
      <c r="C1880" s="3" t="s">
        <v>33</v>
      </c>
      <c r="D1880" s="3" t="s">
        <v>135</v>
      </c>
      <c r="E1880" s="3">
        <v>0</v>
      </c>
      <c r="F1880" s="3" t="s">
        <v>9</v>
      </c>
      <c r="G1880">
        <f>IF(COUNTIFS((WeatherIncidents!$B$3:'WeatherIncidents'!$B$26),"&lt;="&amp;B1880,WeatherIncidents!$C$3:'WeatherIncidents'!$C$26,"&gt;="&amp;B1880)&gt;0,1,0)</f>
        <v>0</v>
      </c>
      <c r="H1880">
        <f t="shared" si="30"/>
        <v>0</v>
      </c>
    </row>
    <row r="1881" spans="1:8" x14ac:dyDescent="0.25">
      <c r="A1881" s="3" t="s">
        <v>6</v>
      </c>
      <c r="B1881" s="2">
        <v>40198.427777777775</v>
      </c>
      <c r="C1881" s="3" t="s">
        <v>33</v>
      </c>
      <c r="D1881" s="3" t="s">
        <v>135</v>
      </c>
      <c r="E1881" s="3">
        <v>0</v>
      </c>
      <c r="F1881" s="3" t="s">
        <v>9</v>
      </c>
      <c r="G1881">
        <f>IF(COUNTIFS((WeatherIncidents!$B$3:'WeatherIncidents'!$B$26),"&lt;="&amp;B1881,WeatherIncidents!$C$3:'WeatherIncidents'!$C$26,"&gt;="&amp;B1881)&gt;0,1,0)</f>
        <v>0</v>
      </c>
      <c r="H1881">
        <f t="shared" si="30"/>
        <v>0</v>
      </c>
    </row>
    <row r="1882" spans="1:8" x14ac:dyDescent="0.25">
      <c r="A1882" s="3" t="s">
        <v>6</v>
      </c>
      <c r="B1882" s="2">
        <v>40198.465277777781</v>
      </c>
      <c r="C1882" s="3" t="s">
        <v>7</v>
      </c>
      <c r="D1882" s="3" t="s">
        <v>19</v>
      </c>
      <c r="E1882" s="3">
        <v>0</v>
      </c>
      <c r="F1882" s="3" t="s">
        <v>9</v>
      </c>
      <c r="G1882">
        <f>IF(COUNTIFS((WeatherIncidents!$B$3:'WeatherIncidents'!$B$26),"&lt;="&amp;B1882,WeatherIncidents!$C$3:'WeatherIncidents'!$C$26,"&gt;="&amp;B1882)&gt;0,1,0)</f>
        <v>0</v>
      </c>
      <c r="H1882">
        <f t="shared" si="30"/>
        <v>0</v>
      </c>
    </row>
    <row r="1883" spans="1:8" x14ac:dyDescent="0.25">
      <c r="A1883" s="3" t="s">
        <v>6</v>
      </c>
      <c r="B1883" s="2">
        <v>40199.873611111114</v>
      </c>
      <c r="C1883" s="3" t="s">
        <v>33</v>
      </c>
      <c r="D1883" s="3" t="s">
        <v>135</v>
      </c>
      <c r="E1883" s="3">
        <v>0</v>
      </c>
      <c r="F1883" s="3" t="s">
        <v>9</v>
      </c>
      <c r="G1883">
        <f>IF(COUNTIFS((WeatherIncidents!$B$3:'WeatherIncidents'!$B$26),"&lt;="&amp;B1883,WeatherIncidents!$C$3:'WeatherIncidents'!$C$26,"&gt;="&amp;B1883)&gt;0,1,0)</f>
        <v>0</v>
      </c>
      <c r="H1883">
        <f t="shared" si="30"/>
        <v>0</v>
      </c>
    </row>
    <row r="1884" spans="1:8" x14ac:dyDescent="0.25">
      <c r="A1884" s="3" t="s">
        <v>6</v>
      </c>
      <c r="B1884" s="2">
        <v>40200.334722222222</v>
      </c>
      <c r="C1884" s="3" t="s">
        <v>33</v>
      </c>
      <c r="D1884" s="3" t="s">
        <v>135</v>
      </c>
      <c r="E1884" s="3">
        <v>0</v>
      </c>
      <c r="F1884" s="3" t="s">
        <v>9</v>
      </c>
      <c r="G1884">
        <f>IF(COUNTIFS((WeatherIncidents!$B$3:'WeatherIncidents'!$B$26),"&lt;="&amp;B1884,WeatherIncidents!$C$3:'WeatherIncidents'!$C$26,"&gt;="&amp;B1884)&gt;0,1,0)</f>
        <v>0</v>
      </c>
      <c r="H1884">
        <f t="shared" si="30"/>
        <v>0</v>
      </c>
    </row>
    <row r="1885" spans="1:8" x14ac:dyDescent="0.25">
      <c r="A1885" s="3" t="s">
        <v>6</v>
      </c>
      <c r="B1885" s="2">
        <v>40373.725694444445</v>
      </c>
      <c r="C1885" s="3" t="s">
        <v>7</v>
      </c>
      <c r="D1885" s="3" t="s">
        <v>82</v>
      </c>
      <c r="E1885" s="3">
        <v>1</v>
      </c>
      <c r="F1885" s="3" t="s">
        <v>9</v>
      </c>
      <c r="G1885">
        <f>IF(COUNTIFS((WeatherIncidents!$B$3:'WeatherIncidents'!$B$26),"&lt;="&amp;B1885,WeatherIncidents!$C$3:'WeatherIncidents'!$C$26,"&gt;="&amp;B1885)&gt;0,1,0)</f>
        <v>0</v>
      </c>
      <c r="H1885">
        <f t="shared" si="30"/>
        <v>0</v>
      </c>
    </row>
    <row r="1886" spans="1:8" x14ac:dyDescent="0.25">
      <c r="A1886" s="3" t="s">
        <v>6</v>
      </c>
      <c r="B1886" s="2">
        <v>40424.88958333333</v>
      </c>
      <c r="C1886" s="3" t="s">
        <v>15</v>
      </c>
      <c r="D1886" s="3" t="s">
        <v>15</v>
      </c>
      <c r="E1886" s="3">
        <v>0</v>
      </c>
      <c r="F1886" s="3" t="s">
        <v>9</v>
      </c>
      <c r="G1886">
        <f>IF(COUNTIFS((WeatherIncidents!$B$3:'WeatherIncidents'!$B$26),"&lt;="&amp;B1886,WeatherIncidents!$C$3:'WeatherIncidents'!$C$26,"&gt;="&amp;B1886)&gt;0,1,0)</f>
        <v>0</v>
      </c>
      <c r="H1886">
        <f t="shared" si="30"/>
        <v>0</v>
      </c>
    </row>
    <row r="1887" spans="1:8" x14ac:dyDescent="0.25">
      <c r="A1887" s="3" t="s">
        <v>6</v>
      </c>
      <c r="B1887" s="2">
        <v>40451.802083333336</v>
      </c>
      <c r="C1887" s="3" t="s">
        <v>33</v>
      </c>
      <c r="D1887" s="3" t="s">
        <v>135</v>
      </c>
      <c r="E1887" s="3">
        <v>0</v>
      </c>
      <c r="F1887" s="3" t="s">
        <v>9</v>
      </c>
      <c r="G1887">
        <f>IF(COUNTIFS((WeatherIncidents!$B$3:'WeatherIncidents'!$B$26),"&lt;="&amp;B1887,WeatherIncidents!$C$3:'WeatherIncidents'!$C$26,"&gt;="&amp;B1887)&gt;0,1,0)</f>
        <v>0</v>
      </c>
      <c r="H1887">
        <f t="shared" si="30"/>
        <v>0</v>
      </c>
    </row>
    <row r="1888" spans="1:8" x14ac:dyDescent="0.25">
      <c r="A1888" s="3" t="s">
        <v>6</v>
      </c>
      <c r="B1888" s="2">
        <v>40576.59375</v>
      </c>
      <c r="C1888" s="3" t="s">
        <v>33</v>
      </c>
      <c r="D1888" s="3" t="s">
        <v>135</v>
      </c>
      <c r="E1888" s="3">
        <v>0</v>
      </c>
      <c r="F1888" s="3" t="s">
        <v>9</v>
      </c>
      <c r="G1888">
        <f>IF(COUNTIFS((WeatherIncidents!$B$3:'WeatherIncidents'!$B$26),"&lt;="&amp;B1888,WeatherIncidents!$C$3:'WeatherIncidents'!$C$26,"&gt;="&amp;B1888)&gt;0,1,0)</f>
        <v>1</v>
      </c>
      <c r="H1888">
        <f t="shared" si="30"/>
        <v>0</v>
      </c>
    </row>
    <row r="1889" spans="1:8" x14ac:dyDescent="0.25">
      <c r="A1889" s="3" t="s">
        <v>6</v>
      </c>
      <c r="B1889" s="2">
        <v>40781.619444444441</v>
      </c>
      <c r="C1889" s="3" t="s">
        <v>15</v>
      </c>
      <c r="D1889" s="3" t="s">
        <v>15</v>
      </c>
      <c r="E1889" s="3">
        <v>0</v>
      </c>
      <c r="F1889" s="3" t="s">
        <v>9</v>
      </c>
      <c r="G1889">
        <f>IF(COUNTIFS((WeatherIncidents!$B$3:'WeatherIncidents'!$B$26),"&lt;="&amp;B1889,WeatherIncidents!$C$3:'WeatherIncidents'!$C$26,"&gt;="&amp;B1889)&gt;0,1,0)</f>
        <v>0</v>
      </c>
      <c r="H1889">
        <f t="shared" si="30"/>
        <v>0</v>
      </c>
    </row>
    <row r="1890" spans="1:8" x14ac:dyDescent="0.25">
      <c r="A1890" s="3" t="s">
        <v>6</v>
      </c>
      <c r="B1890" s="2">
        <v>40821.943749999999</v>
      </c>
      <c r="C1890" s="3" t="s">
        <v>33</v>
      </c>
      <c r="D1890" s="3" t="s">
        <v>135</v>
      </c>
      <c r="E1890" s="3">
        <v>0</v>
      </c>
      <c r="F1890" s="3" t="s">
        <v>9</v>
      </c>
      <c r="G1890">
        <f>IF(COUNTIFS((WeatherIncidents!$B$3:'WeatherIncidents'!$B$26),"&lt;="&amp;B1890,WeatherIncidents!$C$3:'WeatherIncidents'!$C$26,"&gt;="&amp;B1890)&gt;0,1,0)</f>
        <v>0</v>
      </c>
      <c r="H1890">
        <f t="shared" si="30"/>
        <v>0</v>
      </c>
    </row>
    <row r="1891" spans="1:8" x14ac:dyDescent="0.25">
      <c r="A1891" s="3" t="s">
        <v>6</v>
      </c>
      <c r="B1891" s="2">
        <v>40883.361805555556</v>
      </c>
      <c r="C1891" s="3" t="s">
        <v>15</v>
      </c>
      <c r="D1891" s="3" t="s">
        <v>15</v>
      </c>
      <c r="E1891" s="3">
        <v>0</v>
      </c>
      <c r="F1891" s="3" t="s">
        <v>9</v>
      </c>
      <c r="G1891">
        <f>IF(COUNTIFS((WeatherIncidents!$B$3:'WeatherIncidents'!$B$26),"&lt;="&amp;B1891,WeatherIncidents!$C$3:'WeatherIncidents'!$C$26,"&gt;="&amp;B1891)&gt;0,1,0)</f>
        <v>0</v>
      </c>
      <c r="H1891">
        <f t="shared" si="30"/>
        <v>0</v>
      </c>
    </row>
    <row r="1892" spans="1:8" x14ac:dyDescent="0.25">
      <c r="A1892" s="3" t="s">
        <v>6</v>
      </c>
      <c r="B1892" s="2">
        <v>41054.494444444441</v>
      </c>
      <c r="C1892" s="3" t="s">
        <v>7</v>
      </c>
      <c r="D1892" s="3" t="s">
        <v>41</v>
      </c>
      <c r="E1892" s="3">
        <v>0</v>
      </c>
      <c r="F1892" s="3" t="s">
        <v>9</v>
      </c>
      <c r="G1892">
        <f>IF(COUNTIFS((WeatherIncidents!$B$3:'WeatherIncidents'!$B$26),"&lt;="&amp;B1892,WeatherIncidents!$C$3:'WeatherIncidents'!$C$26,"&gt;="&amp;B1892)&gt;0,1,0)</f>
        <v>0</v>
      </c>
      <c r="H1892">
        <f t="shared" si="30"/>
        <v>0</v>
      </c>
    </row>
    <row r="1893" spans="1:8" x14ac:dyDescent="0.25">
      <c r="A1893" s="3" t="s">
        <v>6</v>
      </c>
      <c r="B1893" s="2">
        <v>41481.784722222219</v>
      </c>
      <c r="C1893" s="3" t="s">
        <v>15</v>
      </c>
      <c r="D1893" s="3" t="s">
        <v>15</v>
      </c>
      <c r="E1893" s="3">
        <v>0</v>
      </c>
      <c r="F1893" s="3" t="s">
        <v>9</v>
      </c>
      <c r="G1893">
        <f>IF(COUNTIFS((WeatherIncidents!$B$3:'WeatherIncidents'!$B$26),"&lt;="&amp;B1893,WeatherIncidents!$C$3:'WeatherIncidents'!$C$26,"&gt;="&amp;B1893)&gt;0,1,0)</f>
        <v>0</v>
      </c>
      <c r="H1893">
        <f t="shared" si="30"/>
        <v>0</v>
      </c>
    </row>
    <row r="1894" spans="1:8" x14ac:dyDescent="0.25">
      <c r="A1894" s="3" t="s">
        <v>6</v>
      </c>
      <c r="B1894" s="2">
        <v>41760.494444444441</v>
      </c>
      <c r="C1894" s="3" t="s">
        <v>33</v>
      </c>
      <c r="D1894" s="3" t="s">
        <v>135</v>
      </c>
      <c r="E1894" s="3">
        <v>0</v>
      </c>
      <c r="F1894" s="3" t="s">
        <v>9</v>
      </c>
      <c r="G1894">
        <f>IF(COUNTIFS((WeatherIncidents!$B$3:'WeatherIncidents'!$B$26),"&lt;="&amp;B1894,WeatherIncidents!$C$3:'WeatherIncidents'!$C$26,"&gt;="&amp;B1894)&gt;0,1,0)</f>
        <v>1</v>
      </c>
      <c r="H1894">
        <f t="shared" si="30"/>
        <v>0</v>
      </c>
    </row>
    <row r="1895" spans="1:8" x14ac:dyDescent="0.25">
      <c r="A1895" s="3" t="s">
        <v>6</v>
      </c>
      <c r="B1895" s="2">
        <v>41772.359027777777</v>
      </c>
      <c r="C1895" s="3" t="s">
        <v>33</v>
      </c>
      <c r="D1895" s="3" t="s">
        <v>37</v>
      </c>
      <c r="E1895" s="3">
        <v>0</v>
      </c>
      <c r="F1895" s="3" t="s">
        <v>9</v>
      </c>
      <c r="G1895">
        <f>IF(COUNTIFS((WeatherIncidents!$B$3:'WeatherIncidents'!$B$26),"&lt;="&amp;B1895,WeatherIncidents!$C$3:'WeatherIncidents'!$C$26,"&gt;="&amp;B1895)&gt;0,1,0)</f>
        <v>0</v>
      </c>
      <c r="H1895">
        <f t="shared" si="30"/>
        <v>0</v>
      </c>
    </row>
    <row r="1896" spans="1:8" x14ac:dyDescent="0.25">
      <c r="A1896" s="3" t="s">
        <v>6</v>
      </c>
      <c r="B1896" s="2">
        <v>41773.37222222222</v>
      </c>
      <c r="C1896" s="3" t="s">
        <v>15</v>
      </c>
      <c r="D1896" s="3" t="s">
        <v>15</v>
      </c>
      <c r="E1896" s="3">
        <v>0</v>
      </c>
      <c r="F1896" s="3" t="s">
        <v>9</v>
      </c>
      <c r="G1896">
        <f>IF(COUNTIFS((WeatherIncidents!$B$3:'WeatherIncidents'!$B$26),"&lt;="&amp;B1896,WeatherIncidents!$C$3:'WeatherIncidents'!$C$26,"&gt;="&amp;B1896)&gt;0,1,0)</f>
        <v>0</v>
      </c>
      <c r="H1896">
        <f t="shared" si="30"/>
        <v>0</v>
      </c>
    </row>
    <row r="1897" spans="1:8" x14ac:dyDescent="0.25">
      <c r="A1897" s="3" t="s">
        <v>6</v>
      </c>
      <c r="B1897" s="2">
        <v>41881.678472222222</v>
      </c>
      <c r="C1897" s="3" t="s">
        <v>15</v>
      </c>
      <c r="D1897" s="3" t="s">
        <v>15</v>
      </c>
      <c r="E1897" s="3">
        <v>0</v>
      </c>
      <c r="F1897" s="3" t="s">
        <v>9</v>
      </c>
      <c r="G1897">
        <f>IF(COUNTIFS((WeatherIncidents!$B$3:'WeatherIncidents'!$B$26),"&lt;="&amp;B1897,WeatherIncidents!$C$3:'WeatherIncidents'!$C$26,"&gt;="&amp;B1897)&gt;0,1,0)</f>
        <v>0</v>
      </c>
      <c r="H1897">
        <f t="shared" si="30"/>
        <v>0</v>
      </c>
    </row>
    <row r="1898" spans="1:8" x14ac:dyDescent="0.25">
      <c r="A1898" s="3" t="s">
        <v>20</v>
      </c>
      <c r="B1898" s="2">
        <v>39051.30972222222</v>
      </c>
      <c r="C1898" s="3" t="s">
        <v>7</v>
      </c>
      <c r="D1898" s="3" t="s">
        <v>8</v>
      </c>
      <c r="E1898" s="3">
        <v>0</v>
      </c>
      <c r="F1898" s="3" t="s">
        <v>21</v>
      </c>
      <c r="G1898">
        <f>IF(COUNTIFS((WeatherIncidents!$B$3:'WeatherIncidents'!$B$26),"&lt;="&amp;B1898,WeatherIncidents!$C$3:'WeatherIncidents'!$C$26,"&gt;="&amp;B1898)&gt;0,1,0)</f>
        <v>1</v>
      </c>
      <c r="H1898">
        <f t="shared" si="30"/>
        <v>0</v>
      </c>
    </row>
    <row r="1899" spans="1:8" x14ac:dyDescent="0.25">
      <c r="A1899" s="3" t="s">
        <v>20</v>
      </c>
      <c r="B1899" s="2">
        <v>39388.772916666669</v>
      </c>
      <c r="C1899" s="3" t="s">
        <v>15</v>
      </c>
      <c r="D1899" s="3" t="s">
        <v>15</v>
      </c>
      <c r="E1899" s="3">
        <v>0</v>
      </c>
      <c r="F1899" s="3" t="s">
        <v>21</v>
      </c>
      <c r="G1899">
        <f>IF(COUNTIFS((WeatherIncidents!$B$3:'WeatherIncidents'!$B$26),"&lt;="&amp;B1899,WeatherIncidents!$C$3:'WeatherIncidents'!$C$26,"&gt;="&amp;B1899)&gt;0,1,0)</f>
        <v>0</v>
      </c>
      <c r="H1899">
        <f t="shared" si="30"/>
        <v>0</v>
      </c>
    </row>
    <row r="1900" spans="1:8" x14ac:dyDescent="0.25">
      <c r="A1900" s="3" t="s">
        <v>20</v>
      </c>
      <c r="B1900" s="2">
        <v>40058.491666666669</v>
      </c>
      <c r="C1900" s="3" t="s">
        <v>15</v>
      </c>
      <c r="D1900" s="3" t="s">
        <v>15</v>
      </c>
      <c r="E1900" s="3">
        <v>0</v>
      </c>
      <c r="F1900" s="3" t="s">
        <v>21</v>
      </c>
      <c r="G1900">
        <f>IF(COUNTIFS((WeatherIncidents!$B$3:'WeatherIncidents'!$B$26),"&lt;="&amp;B1900,WeatherIncidents!$C$3:'WeatherIncidents'!$C$26,"&gt;="&amp;B1900)&gt;0,1,0)</f>
        <v>0</v>
      </c>
      <c r="H1900">
        <f t="shared" si="30"/>
        <v>0</v>
      </c>
    </row>
    <row r="1901" spans="1:8" x14ac:dyDescent="0.25">
      <c r="A1901" s="3" t="s">
        <v>20</v>
      </c>
      <c r="B1901" s="2">
        <v>40986.406944444447</v>
      </c>
      <c r="C1901" s="3" t="s">
        <v>33</v>
      </c>
      <c r="D1901" s="3" t="s">
        <v>37</v>
      </c>
      <c r="E1901" s="3">
        <v>0</v>
      </c>
      <c r="F1901" s="3" t="s">
        <v>21</v>
      </c>
      <c r="G1901">
        <f>IF(COUNTIFS((WeatherIncidents!$B$3:'WeatherIncidents'!$B$26),"&lt;="&amp;B1901,WeatherIncidents!$C$3:'WeatherIncidents'!$C$26,"&gt;="&amp;B1901)&gt;0,1,0)</f>
        <v>0</v>
      </c>
      <c r="H1901">
        <f t="shared" si="30"/>
        <v>0</v>
      </c>
    </row>
    <row r="1902" spans="1:8" x14ac:dyDescent="0.25">
      <c r="A1902" s="3" t="s">
        <v>20</v>
      </c>
      <c r="B1902" s="2">
        <v>41359.007638888892</v>
      </c>
      <c r="C1902" s="3" t="s">
        <v>15</v>
      </c>
      <c r="D1902" s="3" t="s">
        <v>15</v>
      </c>
      <c r="E1902" s="3">
        <v>0</v>
      </c>
      <c r="F1902" s="3" t="s">
        <v>21</v>
      </c>
      <c r="G1902">
        <f>IF(COUNTIFS((WeatherIncidents!$B$3:'WeatherIncidents'!$B$26),"&lt;="&amp;B1902,WeatherIncidents!$C$3:'WeatherIncidents'!$C$26,"&gt;="&amp;B1902)&gt;0,1,0)</f>
        <v>0</v>
      </c>
      <c r="H1902">
        <f t="shared" si="30"/>
        <v>0</v>
      </c>
    </row>
    <row r="1903" spans="1:8" x14ac:dyDescent="0.25">
      <c r="A1903" s="3" t="s">
        <v>20</v>
      </c>
      <c r="B1903" s="2">
        <v>41759.26458333333</v>
      </c>
      <c r="C1903" s="3" t="s">
        <v>33</v>
      </c>
      <c r="D1903" s="3" t="s">
        <v>135</v>
      </c>
      <c r="E1903" s="3">
        <v>0</v>
      </c>
      <c r="F1903" s="3" t="s">
        <v>21</v>
      </c>
      <c r="G1903">
        <f>IF(COUNTIFS((WeatherIncidents!$B$3:'WeatherIncidents'!$B$26),"&lt;="&amp;B1903,WeatherIncidents!$C$3:'WeatherIncidents'!$C$26,"&gt;="&amp;B1903)&gt;0,1,0)</f>
        <v>1</v>
      </c>
      <c r="H1903">
        <f t="shared" si="30"/>
        <v>0</v>
      </c>
    </row>
    <row r="1904" spans="1:8" x14ac:dyDescent="0.25">
      <c r="A1904" s="3" t="s">
        <v>22</v>
      </c>
      <c r="B1904" s="2">
        <v>38355.697222222225</v>
      </c>
      <c r="C1904" s="3" t="s">
        <v>33</v>
      </c>
      <c r="D1904" s="3" t="s">
        <v>135</v>
      </c>
      <c r="E1904" s="3">
        <v>0</v>
      </c>
      <c r="F1904" s="3" t="s">
        <v>18</v>
      </c>
      <c r="G1904">
        <f>IF(COUNTIFS((WeatherIncidents!$B$3:'WeatherIncidents'!$B$26),"&lt;="&amp;B1904,WeatherIncidents!$C$3:'WeatherIncidents'!$C$26,"&gt;="&amp;B1904)&gt;0,1,0)</f>
        <v>0</v>
      </c>
      <c r="H1904">
        <f t="shared" si="30"/>
        <v>0</v>
      </c>
    </row>
    <row r="1905" spans="1:8" x14ac:dyDescent="0.25">
      <c r="A1905" s="3" t="s">
        <v>22</v>
      </c>
      <c r="B1905" s="2">
        <v>38430.068749999999</v>
      </c>
      <c r="C1905" s="3" t="s">
        <v>7</v>
      </c>
      <c r="D1905" s="3" t="s">
        <v>136</v>
      </c>
      <c r="E1905" s="3">
        <v>0</v>
      </c>
      <c r="F1905" s="3" t="s">
        <v>18</v>
      </c>
      <c r="G1905">
        <f>IF(COUNTIFS((WeatherIncidents!$B$3:'WeatherIncidents'!$B$26),"&lt;="&amp;B1905,WeatherIncidents!$C$3:'WeatherIncidents'!$C$26,"&gt;="&amp;B1905)&gt;0,1,0)</f>
        <v>0</v>
      </c>
      <c r="H1905">
        <f t="shared" si="30"/>
        <v>0</v>
      </c>
    </row>
    <row r="1906" spans="1:8" x14ac:dyDescent="0.25">
      <c r="A1906" s="3" t="s">
        <v>22</v>
      </c>
      <c r="B1906" s="2">
        <v>38430.335416666669</v>
      </c>
      <c r="C1906" s="3" t="s">
        <v>33</v>
      </c>
      <c r="D1906" s="3" t="s">
        <v>37</v>
      </c>
      <c r="E1906" s="3">
        <v>0</v>
      </c>
      <c r="F1906" s="3" t="s">
        <v>18</v>
      </c>
      <c r="G1906">
        <f>IF(COUNTIFS((WeatherIncidents!$B$3:'WeatherIncidents'!$B$26),"&lt;="&amp;B1906,WeatherIncidents!$C$3:'WeatherIncidents'!$C$26,"&gt;="&amp;B1906)&gt;0,1,0)</f>
        <v>0</v>
      </c>
      <c r="H1906">
        <f t="shared" si="30"/>
        <v>0</v>
      </c>
    </row>
    <row r="1907" spans="1:8" x14ac:dyDescent="0.25">
      <c r="A1907" s="3" t="s">
        <v>22</v>
      </c>
      <c r="B1907" s="2">
        <v>38442.454861111109</v>
      </c>
      <c r="C1907" s="3" t="s">
        <v>33</v>
      </c>
      <c r="D1907" s="3" t="s">
        <v>135</v>
      </c>
      <c r="E1907" s="3">
        <v>0</v>
      </c>
      <c r="F1907" s="3" t="s">
        <v>18</v>
      </c>
      <c r="G1907">
        <f>IF(COUNTIFS((WeatherIncidents!$B$3:'WeatherIncidents'!$B$26),"&lt;="&amp;B1907,WeatherIncidents!$C$3:'WeatherIncidents'!$C$26,"&gt;="&amp;B1907)&gt;0,1,0)</f>
        <v>1</v>
      </c>
      <c r="H1907">
        <f t="shared" si="30"/>
        <v>0</v>
      </c>
    </row>
    <row r="1908" spans="1:8" x14ac:dyDescent="0.25">
      <c r="A1908" s="3" t="s">
        <v>22</v>
      </c>
      <c r="B1908" s="2">
        <v>38442.665972222225</v>
      </c>
      <c r="C1908" s="3" t="s">
        <v>33</v>
      </c>
      <c r="D1908" s="3" t="s">
        <v>135</v>
      </c>
      <c r="E1908" s="3">
        <v>0</v>
      </c>
      <c r="F1908" s="3" t="s">
        <v>18</v>
      </c>
      <c r="G1908">
        <f>IF(COUNTIFS((WeatherIncidents!$B$3:'WeatherIncidents'!$B$26),"&lt;="&amp;B1908,WeatherIncidents!$C$3:'WeatherIncidents'!$C$26,"&gt;="&amp;B1908)&gt;0,1,0)</f>
        <v>1</v>
      </c>
      <c r="H1908">
        <f t="shared" si="30"/>
        <v>0</v>
      </c>
    </row>
    <row r="1909" spans="1:8" x14ac:dyDescent="0.25">
      <c r="A1909" s="3" t="s">
        <v>22</v>
      </c>
      <c r="B1909" s="2">
        <v>38464.713888888888</v>
      </c>
      <c r="C1909" s="3" t="s">
        <v>15</v>
      </c>
      <c r="D1909" s="3" t="s">
        <v>15</v>
      </c>
      <c r="E1909" s="3">
        <v>0</v>
      </c>
      <c r="F1909" s="3" t="s">
        <v>18</v>
      </c>
      <c r="G1909">
        <f>IF(COUNTIFS((WeatherIncidents!$B$3:'WeatherIncidents'!$B$26),"&lt;="&amp;B1909,WeatherIncidents!$C$3:'WeatherIncidents'!$C$26,"&gt;="&amp;B1909)&gt;0,1,0)</f>
        <v>0</v>
      </c>
      <c r="H1909">
        <f t="shared" si="30"/>
        <v>0</v>
      </c>
    </row>
    <row r="1910" spans="1:8" x14ac:dyDescent="0.25">
      <c r="A1910" s="3" t="s">
        <v>22</v>
      </c>
      <c r="B1910" s="2">
        <v>38466.320833333331</v>
      </c>
      <c r="C1910" s="3" t="s">
        <v>15</v>
      </c>
      <c r="D1910" s="3" t="s">
        <v>15</v>
      </c>
      <c r="E1910" s="3">
        <v>0</v>
      </c>
      <c r="F1910" s="3" t="s">
        <v>18</v>
      </c>
      <c r="G1910">
        <f>IF(COUNTIFS((WeatherIncidents!$B$3:'WeatherIncidents'!$B$26),"&lt;="&amp;B1910,WeatherIncidents!$C$3:'WeatherIncidents'!$C$26,"&gt;="&amp;B1910)&gt;0,1,0)</f>
        <v>0</v>
      </c>
      <c r="H1910">
        <f t="shared" si="30"/>
        <v>0</v>
      </c>
    </row>
    <row r="1911" spans="1:8" x14ac:dyDescent="0.25">
      <c r="A1911" s="3" t="s">
        <v>22</v>
      </c>
      <c r="B1911" s="2">
        <v>38505.173611111109</v>
      </c>
      <c r="C1911" s="3" t="s">
        <v>7</v>
      </c>
      <c r="D1911" s="3" t="s">
        <v>41</v>
      </c>
      <c r="E1911" s="3">
        <v>0</v>
      </c>
      <c r="F1911" s="3" t="s">
        <v>18</v>
      </c>
      <c r="G1911">
        <f>IF(COUNTIFS((WeatherIncidents!$B$3:'WeatherIncidents'!$B$26),"&lt;="&amp;B1911,WeatherIncidents!$C$3:'WeatherIncidents'!$C$26,"&gt;="&amp;B1911)&gt;0,1,0)</f>
        <v>0</v>
      </c>
      <c r="H1911">
        <f t="shared" si="30"/>
        <v>0</v>
      </c>
    </row>
    <row r="1912" spans="1:8" x14ac:dyDescent="0.25">
      <c r="A1912" s="3" t="s">
        <v>22</v>
      </c>
      <c r="B1912" s="2">
        <v>38505.986805555556</v>
      </c>
      <c r="C1912" s="3" t="s">
        <v>7</v>
      </c>
      <c r="D1912" s="3" t="s">
        <v>41</v>
      </c>
      <c r="E1912" s="3">
        <v>0</v>
      </c>
      <c r="F1912" s="3" t="s">
        <v>18</v>
      </c>
      <c r="G1912">
        <f>IF(COUNTIFS((WeatherIncidents!$B$3:'WeatherIncidents'!$B$26),"&lt;="&amp;B1912,WeatherIncidents!$C$3:'WeatherIncidents'!$C$26,"&gt;="&amp;B1912)&gt;0,1,0)</f>
        <v>0</v>
      </c>
      <c r="H1912">
        <f t="shared" si="30"/>
        <v>0</v>
      </c>
    </row>
    <row r="1913" spans="1:8" x14ac:dyDescent="0.25">
      <c r="A1913" s="3" t="s">
        <v>22</v>
      </c>
      <c r="B1913" s="2">
        <v>38507.206250000003</v>
      </c>
      <c r="C1913" s="3" t="s">
        <v>7</v>
      </c>
      <c r="D1913" s="3" t="s">
        <v>41</v>
      </c>
      <c r="E1913" s="3">
        <v>0</v>
      </c>
      <c r="F1913" s="3" t="s">
        <v>18</v>
      </c>
      <c r="G1913">
        <f>IF(COUNTIFS((WeatherIncidents!$B$3:'WeatherIncidents'!$B$26),"&lt;="&amp;B1913,WeatherIncidents!$C$3:'WeatherIncidents'!$C$26,"&gt;="&amp;B1913)&gt;0,1,0)</f>
        <v>0</v>
      </c>
      <c r="H1913">
        <f t="shared" si="30"/>
        <v>0</v>
      </c>
    </row>
    <row r="1914" spans="1:8" x14ac:dyDescent="0.25">
      <c r="A1914" s="3" t="s">
        <v>22</v>
      </c>
      <c r="B1914" s="2">
        <v>38509.271527777775</v>
      </c>
      <c r="C1914" s="3" t="s">
        <v>7</v>
      </c>
      <c r="D1914" s="3" t="s">
        <v>41</v>
      </c>
      <c r="E1914" s="3">
        <v>0</v>
      </c>
      <c r="F1914" s="3" t="s">
        <v>18</v>
      </c>
      <c r="G1914">
        <f>IF(COUNTIFS((WeatherIncidents!$B$3:'WeatherIncidents'!$B$26),"&lt;="&amp;B1914,WeatherIncidents!$C$3:'WeatherIncidents'!$C$26,"&gt;="&amp;B1914)&gt;0,1,0)</f>
        <v>0</v>
      </c>
      <c r="H1914">
        <f t="shared" si="30"/>
        <v>0</v>
      </c>
    </row>
    <row r="1915" spans="1:8" x14ac:dyDescent="0.25">
      <c r="A1915" s="3" t="s">
        <v>22</v>
      </c>
      <c r="B1915" s="2">
        <v>38509.501388888886</v>
      </c>
      <c r="C1915" s="3" t="s">
        <v>7</v>
      </c>
      <c r="D1915" s="3" t="s">
        <v>41</v>
      </c>
      <c r="E1915" s="3">
        <v>0</v>
      </c>
      <c r="F1915" s="3" t="s">
        <v>18</v>
      </c>
      <c r="G1915">
        <f>IF(COUNTIFS((WeatherIncidents!$B$3:'WeatherIncidents'!$B$26),"&lt;="&amp;B1915,WeatherIncidents!$C$3:'WeatherIncidents'!$C$26,"&gt;="&amp;B1915)&gt;0,1,0)</f>
        <v>0</v>
      </c>
      <c r="H1915">
        <f t="shared" si="30"/>
        <v>0</v>
      </c>
    </row>
    <row r="1916" spans="1:8" x14ac:dyDescent="0.25">
      <c r="A1916" s="3" t="s">
        <v>22</v>
      </c>
      <c r="B1916" s="2">
        <v>38614.336805555555</v>
      </c>
      <c r="C1916" s="3" t="s">
        <v>15</v>
      </c>
      <c r="D1916" s="3" t="s">
        <v>15</v>
      </c>
      <c r="E1916" s="3">
        <v>0</v>
      </c>
      <c r="F1916" s="3" t="s">
        <v>18</v>
      </c>
      <c r="G1916">
        <f>IF(COUNTIFS((WeatherIncidents!$B$3:'WeatherIncidents'!$B$26),"&lt;="&amp;B1916,WeatherIncidents!$C$3:'WeatherIncidents'!$C$26,"&gt;="&amp;B1916)&gt;0,1,0)</f>
        <v>0</v>
      </c>
      <c r="H1916">
        <f t="shared" si="30"/>
        <v>0</v>
      </c>
    </row>
    <row r="1917" spans="1:8" x14ac:dyDescent="0.25">
      <c r="A1917" s="3" t="s">
        <v>22</v>
      </c>
      <c r="B1917" s="2">
        <v>38622.868055555555</v>
      </c>
      <c r="C1917" s="3" t="s">
        <v>15</v>
      </c>
      <c r="D1917" s="3" t="s">
        <v>15</v>
      </c>
      <c r="E1917" s="3">
        <v>0</v>
      </c>
      <c r="F1917" s="3" t="s">
        <v>18</v>
      </c>
      <c r="G1917">
        <f>IF(COUNTIFS((WeatherIncidents!$B$3:'WeatherIncidents'!$B$26),"&lt;="&amp;B1917,WeatherIncidents!$C$3:'WeatherIncidents'!$C$26,"&gt;="&amp;B1917)&gt;0,1,0)</f>
        <v>0</v>
      </c>
      <c r="H1917">
        <f t="shared" si="30"/>
        <v>0</v>
      </c>
    </row>
    <row r="1918" spans="1:8" x14ac:dyDescent="0.25">
      <c r="A1918" s="3" t="s">
        <v>22</v>
      </c>
      <c r="B1918" s="2">
        <v>38831.70416666667</v>
      </c>
      <c r="C1918" s="3" t="s">
        <v>15</v>
      </c>
      <c r="D1918" s="3" t="s">
        <v>15</v>
      </c>
      <c r="E1918" s="3">
        <v>0</v>
      </c>
      <c r="F1918" s="3" t="s">
        <v>18</v>
      </c>
      <c r="G1918">
        <f>IF(COUNTIFS((WeatherIncidents!$B$3:'WeatherIncidents'!$B$26),"&lt;="&amp;B1918,WeatherIncidents!$C$3:'WeatherIncidents'!$C$26,"&gt;="&amp;B1918)&gt;0,1,0)</f>
        <v>0</v>
      </c>
      <c r="H1918">
        <f t="shared" si="30"/>
        <v>0</v>
      </c>
    </row>
    <row r="1919" spans="1:8" x14ac:dyDescent="0.25">
      <c r="A1919" s="3" t="s">
        <v>22</v>
      </c>
      <c r="B1919" s="2">
        <v>38836.814583333333</v>
      </c>
      <c r="C1919" s="3" t="s">
        <v>15</v>
      </c>
      <c r="D1919" s="3" t="s">
        <v>15</v>
      </c>
      <c r="E1919" s="3">
        <v>0</v>
      </c>
      <c r="F1919" s="3" t="s">
        <v>18</v>
      </c>
      <c r="G1919">
        <f>IF(COUNTIFS((WeatherIncidents!$B$3:'WeatherIncidents'!$B$26),"&lt;="&amp;B1919,WeatherIncidents!$C$3:'WeatherIncidents'!$C$26,"&gt;="&amp;B1919)&gt;0,1,0)</f>
        <v>0</v>
      </c>
      <c r="H1919">
        <f t="shared" si="30"/>
        <v>0</v>
      </c>
    </row>
    <row r="1920" spans="1:8" x14ac:dyDescent="0.25">
      <c r="A1920" s="3" t="s">
        <v>22</v>
      </c>
      <c r="B1920" s="2">
        <v>39050.950694444444</v>
      </c>
      <c r="C1920" s="3" t="s">
        <v>33</v>
      </c>
      <c r="D1920" s="3" t="s">
        <v>135</v>
      </c>
      <c r="E1920" s="3">
        <v>0</v>
      </c>
      <c r="F1920" s="3" t="s">
        <v>18</v>
      </c>
      <c r="G1920">
        <f>IF(COUNTIFS((WeatherIncidents!$B$3:'WeatherIncidents'!$B$26),"&lt;="&amp;B1920,WeatherIncidents!$C$3:'WeatherIncidents'!$C$26,"&gt;="&amp;B1920)&gt;0,1,0)</f>
        <v>0</v>
      </c>
      <c r="H1920">
        <f t="shared" si="30"/>
        <v>0</v>
      </c>
    </row>
    <row r="1921" spans="1:8" x14ac:dyDescent="0.25">
      <c r="A1921" s="3" t="s">
        <v>22</v>
      </c>
      <c r="B1921" s="2">
        <v>39111.26666666667</v>
      </c>
      <c r="C1921" s="3" t="s">
        <v>15</v>
      </c>
      <c r="D1921" s="3" t="s">
        <v>15</v>
      </c>
      <c r="E1921" s="3">
        <v>0</v>
      </c>
      <c r="F1921" s="3" t="s">
        <v>18</v>
      </c>
      <c r="G1921">
        <f>IF(COUNTIFS((WeatherIncidents!$B$3:'WeatherIncidents'!$B$26),"&lt;="&amp;B1921,WeatherIncidents!$C$3:'WeatherIncidents'!$C$26,"&gt;="&amp;B1921)&gt;0,1,0)</f>
        <v>0</v>
      </c>
      <c r="H1921">
        <f t="shared" si="30"/>
        <v>0</v>
      </c>
    </row>
    <row r="1922" spans="1:8" x14ac:dyDescent="0.25">
      <c r="A1922" s="3" t="s">
        <v>22</v>
      </c>
      <c r="B1922" s="2">
        <v>39252.265972222223</v>
      </c>
      <c r="C1922" s="3" t="s">
        <v>15</v>
      </c>
      <c r="D1922" s="3" t="s">
        <v>15</v>
      </c>
      <c r="E1922" s="3">
        <v>0</v>
      </c>
      <c r="F1922" s="3" t="s">
        <v>18</v>
      </c>
      <c r="G1922">
        <f>IF(COUNTIFS((WeatherIncidents!$B$3:'WeatherIncidents'!$B$26),"&lt;="&amp;B1922,WeatherIncidents!$C$3:'WeatherIncidents'!$C$26,"&gt;="&amp;B1922)&gt;0,1,0)</f>
        <v>0</v>
      </c>
      <c r="H1922">
        <f t="shared" si="30"/>
        <v>0</v>
      </c>
    </row>
    <row r="1923" spans="1:8" x14ac:dyDescent="0.25">
      <c r="A1923" s="3" t="s">
        <v>22</v>
      </c>
      <c r="B1923" s="2">
        <v>39320.442361111112</v>
      </c>
      <c r="C1923" s="3" t="s">
        <v>7</v>
      </c>
      <c r="D1923" s="3" t="s">
        <v>61</v>
      </c>
      <c r="E1923" s="3">
        <v>0</v>
      </c>
      <c r="F1923" s="3" t="s">
        <v>18</v>
      </c>
      <c r="G1923">
        <f>IF(COUNTIFS((WeatherIncidents!$B$3:'WeatherIncidents'!$B$26),"&lt;="&amp;B1923,WeatherIncidents!$C$3:'WeatherIncidents'!$C$26,"&gt;="&amp;B1923)&gt;0,1,0)</f>
        <v>0</v>
      </c>
      <c r="H1923">
        <f t="shared" ref="H1923:H1986" si="31">IF(ABS(B1923-B1922)&lt;0.015,1,0)</f>
        <v>0</v>
      </c>
    </row>
    <row r="1924" spans="1:8" x14ac:dyDescent="0.25">
      <c r="A1924" s="3" t="s">
        <v>22</v>
      </c>
      <c r="B1924" s="2">
        <v>39376.9375</v>
      </c>
      <c r="C1924" s="3" t="s">
        <v>33</v>
      </c>
      <c r="D1924" s="3" t="s">
        <v>135</v>
      </c>
      <c r="E1924" s="3">
        <v>0</v>
      </c>
      <c r="F1924" s="3" t="s">
        <v>18</v>
      </c>
      <c r="G1924">
        <f>IF(COUNTIFS((WeatherIncidents!$B$3:'WeatherIncidents'!$B$26),"&lt;="&amp;B1924,WeatherIncidents!$C$3:'WeatherIncidents'!$C$26,"&gt;="&amp;B1924)&gt;0,1,0)</f>
        <v>1</v>
      </c>
      <c r="H1924">
        <f t="shared" si="31"/>
        <v>0</v>
      </c>
    </row>
    <row r="1925" spans="1:8" x14ac:dyDescent="0.25">
      <c r="A1925" s="3" t="s">
        <v>22</v>
      </c>
      <c r="B1925" s="2">
        <v>39378.541666666664</v>
      </c>
      <c r="C1925" s="3" t="s">
        <v>33</v>
      </c>
      <c r="D1925" s="3" t="s">
        <v>135</v>
      </c>
      <c r="E1925" s="3">
        <v>0</v>
      </c>
      <c r="F1925" s="3" t="s">
        <v>18</v>
      </c>
      <c r="G1925">
        <f>IF(COUNTIFS((WeatherIncidents!$B$3:'WeatherIncidents'!$B$26),"&lt;="&amp;B1925,WeatherIncidents!$C$3:'WeatherIncidents'!$C$26,"&gt;="&amp;B1925)&gt;0,1,0)</f>
        <v>1</v>
      </c>
      <c r="H1925">
        <f t="shared" si="31"/>
        <v>0</v>
      </c>
    </row>
    <row r="1926" spans="1:8" x14ac:dyDescent="0.25">
      <c r="A1926" s="3" t="s">
        <v>22</v>
      </c>
      <c r="B1926" s="2">
        <v>39378.822916666664</v>
      </c>
      <c r="C1926" s="3" t="s">
        <v>33</v>
      </c>
      <c r="D1926" s="3" t="s">
        <v>135</v>
      </c>
      <c r="E1926" s="3">
        <v>0</v>
      </c>
      <c r="F1926" s="3" t="s">
        <v>18</v>
      </c>
      <c r="G1926">
        <f>IF(COUNTIFS((WeatherIncidents!$B$3:'WeatherIncidents'!$B$26),"&lt;="&amp;B1926,WeatherIncidents!$C$3:'WeatherIncidents'!$C$26,"&gt;="&amp;B1926)&gt;0,1,0)</f>
        <v>1</v>
      </c>
      <c r="H1926">
        <f t="shared" si="31"/>
        <v>0</v>
      </c>
    </row>
    <row r="1927" spans="1:8" x14ac:dyDescent="0.25">
      <c r="A1927" s="3" t="s">
        <v>22</v>
      </c>
      <c r="B1927" s="2">
        <v>39509.034722222219</v>
      </c>
      <c r="C1927" s="3" t="s">
        <v>7</v>
      </c>
      <c r="D1927" s="3" t="s">
        <v>41</v>
      </c>
      <c r="E1927" s="3">
        <v>0</v>
      </c>
      <c r="F1927" s="3" t="s">
        <v>18</v>
      </c>
      <c r="G1927">
        <f>IF(COUNTIFS((WeatherIncidents!$B$3:'WeatherIncidents'!$B$26),"&lt;="&amp;B1927,WeatherIncidents!$C$3:'WeatherIncidents'!$C$26,"&gt;="&amp;B1927)&gt;0,1,0)</f>
        <v>0</v>
      </c>
      <c r="H1927">
        <f t="shared" si="31"/>
        <v>0</v>
      </c>
    </row>
    <row r="1928" spans="1:8" x14ac:dyDescent="0.25">
      <c r="A1928" s="3" t="s">
        <v>22</v>
      </c>
      <c r="B1928" s="2">
        <v>39510.154861111114</v>
      </c>
      <c r="C1928" s="3" t="s">
        <v>33</v>
      </c>
      <c r="D1928" s="3" t="s">
        <v>135</v>
      </c>
      <c r="E1928" s="3">
        <v>0</v>
      </c>
      <c r="F1928" s="3" t="s">
        <v>18</v>
      </c>
      <c r="G1928">
        <f>IF(COUNTIFS((WeatherIncidents!$B$3:'WeatherIncidents'!$B$26),"&lt;="&amp;B1928,WeatherIncidents!$C$3:'WeatherIncidents'!$C$26,"&gt;="&amp;B1928)&gt;0,1,0)</f>
        <v>0</v>
      </c>
      <c r="H1928">
        <f t="shared" si="31"/>
        <v>0</v>
      </c>
    </row>
    <row r="1929" spans="1:8" x14ac:dyDescent="0.25">
      <c r="A1929" s="3" t="s">
        <v>22</v>
      </c>
      <c r="B1929" s="2">
        <v>39510.261111111111</v>
      </c>
      <c r="C1929" s="3" t="s">
        <v>33</v>
      </c>
      <c r="D1929" s="3" t="s">
        <v>135</v>
      </c>
      <c r="E1929" s="3">
        <v>0</v>
      </c>
      <c r="F1929" s="3" t="s">
        <v>18</v>
      </c>
      <c r="G1929">
        <f>IF(COUNTIFS((WeatherIncidents!$B$3:'WeatherIncidents'!$B$26),"&lt;="&amp;B1929,WeatherIncidents!$C$3:'WeatherIncidents'!$C$26,"&gt;="&amp;B1929)&gt;0,1,0)</f>
        <v>0</v>
      </c>
      <c r="H1929">
        <f t="shared" si="31"/>
        <v>0</v>
      </c>
    </row>
    <row r="1930" spans="1:8" x14ac:dyDescent="0.25">
      <c r="A1930" s="3" t="s">
        <v>22</v>
      </c>
      <c r="B1930" s="2">
        <v>39525.640277777777</v>
      </c>
      <c r="C1930" s="3" t="s">
        <v>7</v>
      </c>
      <c r="D1930" s="3" t="s">
        <v>16</v>
      </c>
      <c r="E1930" s="3">
        <v>0</v>
      </c>
      <c r="F1930" s="3" t="s">
        <v>18</v>
      </c>
      <c r="G1930">
        <f>IF(COUNTIFS((WeatherIncidents!$B$3:'WeatherIncidents'!$B$26),"&lt;="&amp;B1930,WeatherIncidents!$C$3:'WeatherIncidents'!$C$26,"&gt;="&amp;B1930)&gt;0,1,0)</f>
        <v>0</v>
      </c>
      <c r="H1930">
        <f t="shared" si="31"/>
        <v>0</v>
      </c>
    </row>
    <row r="1931" spans="1:8" x14ac:dyDescent="0.25">
      <c r="A1931" s="3" t="s">
        <v>22</v>
      </c>
      <c r="B1931" s="2">
        <v>39639.354861111111</v>
      </c>
      <c r="C1931" s="3" t="s">
        <v>15</v>
      </c>
      <c r="D1931" s="3" t="s">
        <v>15</v>
      </c>
      <c r="E1931" s="3">
        <v>1</v>
      </c>
      <c r="F1931" s="3" t="s">
        <v>18</v>
      </c>
      <c r="G1931">
        <f>IF(COUNTIFS((WeatherIncidents!$B$3:'WeatherIncidents'!$B$26),"&lt;="&amp;B1931,WeatherIncidents!$C$3:'WeatherIncidents'!$C$26,"&gt;="&amp;B1931)&gt;0,1,0)</f>
        <v>0</v>
      </c>
      <c r="H1931">
        <f t="shared" si="31"/>
        <v>0</v>
      </c>
    </row>
    <row r="1932" spans="1:8" x14ac:dyDescent="0.25">
      <c r="A1932" s="3" t="s">
        <v>22</v>
      </c>
      <c r="B1932" s="2">
        <v>39823.22152777778</v>
      </c>
      <c r="C1932" s="3" t="s">
        <v>33</v>
      </c>
      <c r="D1932" s="3" t="s">
        <v>37</v>
      </c>
      <c r="E1932" s="3">
        <v>0</v>
      </c>
      <c r="F1932" s="3" t="s">
        <v>18</v>
      </c>
      <c r="G1932">
        <f>IF(COUNTIFS((WeatherIncidents!$B$3:'WeatherIncidents'!$B$26),"&lt;="&amp;B1932,WeatherIncidents!$C$3:'WeatherIncidents'!$C$26,"&gt;="&amp;B1932)&gt;0,1,0)</f>
        <v>1</v>
      </c>
      <c r="H1932">
        <f t="shared" si="31"/>
        <v>0</v>
      </c>
    </row>
    <row r="1933" spans="1:8" x14ac:dyDescent="0.25">
      <c r="A1933" s="3" t="s">
        <v>22</v>
      </c>
      <c r="B1933" s="2">
        <v>39823.913888888892</v>
      </c>
      <c r="C1933" s="3" t="s">
        <v>7</v>
      </c>
      <c r="D1933" s="3" t="s">
        <v>19</v>
      </c>
      <c r="E1933" s="3">
        <v>0</v>
      </c>
      <c r="F1933" s="3" t="s">
        <v>18</v>
      </c>
      <c r="G1933">
        <f>IF(COUNTIFS((WeatherIncidents!$B$3:'WeatherIncidents'!$B$26),"&lt;="&amp;B1933,WeatherIncidents!$C$3:'WeatherIncidents'!$C$26,"&gt;="&amp;B1933)&gt;0,1,0)</f>
        <v>1</v>
      </c>
      <c r="H1933">
        <f t="shared" si="31"/>
        <v>0</v>
      </c>
    </row>
    <row r="1934" spans="1:8" x14ac:dyDescent="0.25">
      <c r="A1934" s="3" t="s">
        <v>22</v>
      </c>
      <c r="B1934" s="2">
        <v>39824.008333333331</v>
      </c>
      <c r="C1934" s="3" t="s">
        <v>33</v>
      </c>
      <c r="D1934" s="3" t="s">
        <v>135</v>
      </c>
      <c r="E1934" s="3">
        <v>0</v>
      </c>
      <c r="F1934" s="3" t="s">
        <v>18</v>
      </c>
      <c r="G1934">
        <f>IF(COUNTIFS((WeatherIncidents!$B$3:'WeatherIncidents'!$B$26),"&lt;="&amp;B1934,WeatherIncidents!$C$3:'WeatherIncidents'!$C$26,"&gt;="&amp;B1934)&gt;0,1,0)</f>
        <v>1</v>
      </c>
      <c r="H1934">
        <f t="shared" si="31"/>
        <v>0</v>
      </c>
    </row>
    <row r="1935" spans="1:8" x14ac:dyDescent="0.25">
      <c r="A1935" s="3" t="s">
        <v>22</v>
      </c>
      <c r="B1935" s="2">
        <v>39824.072222222225</v>
      </c>
      <c r="C1935" s="3" t="s">
        <v>33</v>
      </c>
      <c r="D1935" s="3" t="s">
        <v>135</v>
      </c>
      <c r="E1935" s="3">
        <v>0</v>
      </c>
      <c r="F1935" s="3" t="s">
        <v>18</v>
      </c>
      <c r="G1935">
        <f>IF(COUNTIFS((WeatherIncidents!$B$3:'WeatherIncidents'!$B$26),"&lt;="&amp;B1935,WeatherIncidents!$C$3:'WeatherIncidents'!$C$26,"&gt;="&amp;B1935)&gt;0,1,0)</f>
        <v>1</v>
      </c>
      <c r="H1935">
        <f t="shared" si="31"/>
        <v>0</v>
      </c>
    </row>
    <row r="1936" spans="1:8" x14ac:dyDescent="0.25">
      <c r="A1936" s="3" t="s">
        <v>22</v>
      </c>
      <c r="B1936" s="2">
        <v>39824.470833333333</v>
      </c>
      <c r="C1936" s="3" t="s">
        <v>33</v>
      </c>
      <c r="D1936" s="3" t="s">
        <v>37</v>
      </c>
      <c r="E1936" s="3">
        <v>0</v>
      </c>
      <c r="F1936" s="3" t="s">
        <v>18</v>
      </c>
      <c r="G1936">
        <f>IF(COUNTIFS((WeatherIncidents!$B$3:'WeatherIncidents'!$B$26),"&lt;="&amp;B1936,WeatherIncidents!$C$3:'WeatherIncidents'!$C$26,"&gt;="&amp;B1936)&gt;0,1,0)</f>
        <v>1</v>
      </c>
      <c r="H1936">
        <f t="shared" si="31"/>
        <v>0</v>
      </c>
    </row>
    <row r="1937" spans="1:8" x14ac:dyDescent="0.25">
      <c r="A1937" s="3" t="s">
        <v>22</v>
      </c>
      <c r="B1937" s="2">
        <v>39855.288194444445</v>
      </c>
      <c r="C1937" s="3" t="s">
        <v>7</v>
      </c>
      <c r="D1937" s="3" t="s">
        <v>8</v>
      </c>
      <c r="E1937" s="3">
        <v>0</v>
      </c>
      <c r="F1937" s="3" t="s">
        <v>18</v>
      </c>
      <c r="G1937">
        <f>IF(COUNTIFS((WeatherIncidents!$B$3:'WeatherIncidents'!$B$26),"&lt;="&amp;B1937,WeatherIncidents!$C$3:'WeatherIncidents'!$C$26,"&gt;="&amp;B1937)&gt;0,1,0)</f>
        <v>0</v>
      </c>
      <c r="H1937">
        <f t="shared" si="31"/>
        <v>0</v>
      </c>
    </row>
    <row r="1938" spans="1:8" x14ac:dyDescent="0.25">
      <c r="A1938" s="3" t="s">
        <v>22</v>
      </c>
      <c r="B1938" s="2">
        <v>40058.645138888889</v>
      </c>
      <c r="C1938" s="3" t="s">
        <v>15</v>
      </c>
      <c r="D1938" s="3" t="s">
        <v>15</v>
      </c>
      <c r="E1938" s="3">
        <v>0</v>
      </c>
      <c r="F1938" s="3" t="s">
        <v>18</v>
      </c>
      <c r="G1938">
        <f>IF(COUNTIFS((WeatherIncidents!$B$3:'WeatherIncidents'!$B$26),"&lt;="&amp;B1938,WeatherIncidents!$C$3:'WeatherIncidents'!$C$26,"&gt;="&amp;B1938)&gt;0,1,0)</f>
        <v>0</v>
      </c>
      <c r="H1938">
        <f t="shared" si="31"/>
        <v>0</v>
      </c>
    </row>
    <row r="1939" spans="1:8" x14ac:dyDescent="0.25">
      <c r="A1939" s="3" t="s">
        <v>22</v>
      </c>
      <c r="B1939" s="2">
        <v>40145.511805555558</v>
      </c>
      <c r="C1939" s="3" t="s">
        <v>33</v>
      </c>
      <c r="D1939" s="3" t="s">
        <v>135</v>
      </c>
      <c r="E1939" s="3">
        <v>0</v>
      </c>
      <c r="F1939" s="3" t="s">
        <v>18</v>
      </c>
      <c r="G1939">
        <f>IF(COUNTIFS((WeatherIncidents!$B$3:'WeatherIncidents'!$B$26),"&lt;="&amp;B1939,WeatherIncidents!$C$3:'WeatherIncidents'!$C$26,"&gt;="&amp;B1939)&gt;0,1,0)</f>
        <v>0</v>
      </c>
      <c r="H1939">
        <f t="shared" si="31"/>
        <v>0</v>
      </c>
    </row>
    <row r="1940" spans="1:8" x14ac:dyDescent="0.25">
      <c r="A1940" s="3" t="s">
        <v>22</v>
      </c>
      <c r="B1940" s="2">
        <v>40154.90625</v>
      </c>
      <c r="C1940" s="3" t="s">
        <v>33</v>
      </c>
      <c r="D1940" s="3" t="s">
        <v>135</v>
      </c>
      <c r="E1940" s="3">
        <v>0</v>
      </c>
      <c r="F1940" s="3" t="s">
        <v>18</v>
      </c>
      <c r="G1940">
        <f>IF(COUNTIFS((WeatherIncidents!$B$3:'WeatherIncidents'!$B$26),"&lt;="&amp;B1940,WeatherIncidents!$C$3:'WeatherIncidents'!$C$26,"&gt;="&amp;B1940)&gt;0,1,0)</f>
        <v>0</v>
      </c>
      <c r="H1940">
        <f t="shared" si="31"/>
        <v>0</v>
      </c>
    </row>
    <row r="1941" spans="1:8" x14ac:dyDescent="0.25">
      <c r="A1941" s="3" t="s">
        <v>22</v>
      </c>
      <c r="B1941" s="2">
        <v>40155.440972222219</v>
      </c>
      <c r="C1941" s="3" t="s">
        <v>33</v>
      </c>
      <c r="D1941" s="3" t="s">
        <v>135</v>
      </c>
      <c r="E1941" s="3">
        <v>0</v>
      </c>
      <c r="F1941" s="3" t="s">
        <v>18</v>
      </c>
      <c r="G1941">
        <f>IF(COUNTIFS((WeatherIncidents!$B$3:'WeatherIncidents'!$B$26),"&lt;="&amp;B1941,WeatherIncidents!$C$3:'WeatherIncidents'!$C$26,"&gt;="&amp;B1941)&gt;0,1,0)</f>
        <v>0</v>
      </c>
      <c r="H1941">
        <f t="shared" si="31"/>
        <v>0</v>
      </c>
    </row>
    <row r="1942" spans="1:8" x14ac:dyDescent="0.25">
      <c r="A1942" s="3" t="s">
        <v>22</v>
      </c>
      <c r="B1942" s="2">
        <v>40201.464583333334</v>
      </c>
      <c r="C1942" s="3" t="s">
        <v>33</v>
      </c>
      <c r="D1942" s="3" t="s">
        <v>37</v>
      </c>
      <c r="E1942" s="3">
        <v>0</v>
      </c>
      <c r="F1942" s="3" t="s">
        <v>18</v>
      </c>
      <c r="G1942">
        <f>IF(COUNTIFS((WeatherIncidents!$B$3:'WeatherIncidents'!$B$26),"&lt;="&amp;B1942,WeatherIncidents!$C$3:'WeatherIncidents'!$C$26,"&gt;="&amp;B1942)&gt;0,1,0)</f>
        <v>0</v>
      </c>
      <c r="H1942">
        <f t="shared" si="31"/>
        <v>0</v>
      </c>
    </row>
    <row r="1943" spans="1:8" x14ac:dyDescent="0.25">
      <c r="A1943" s="3" t="s">
        <v>22</v>
      </c>
      <c r="B1943" s="2">
        <v>40253.76458333333</v>
      </c>
      <c r="C1943" s="3" t="s">
        <v>15</v>
      </c>
      <c r="D1943" s="3" t="s">
        <v>15</v>
      </c>
      <c r="E1943" s="3">
        <v>0</v>
      </c>
      <c r="F1943" s="3" t="s">
        <v>18</v>
      </c>
      <c r="G1943">
        <f>IF(COUNTIFS((WeatherIncidents!$B$3:'WeatherIncidents'!$B$26),"&lt;="&amp;B1943,WeatherIncidents!$C$3:'WeatherIncidents'!$C$26,"&gt;="&amp;B1943)&gt;0,1,0)</f>
        <v>0</v>
      </c>
      <c r="H1943">
        <f t="shared" si="31"/>
        <v>0</v>
      </c>
    </row>
    <row r="1944" spans="1:8" x14ac:dyDescent="0.25">
      <c r="A1944" s="3" t="s">
        <v>22</v>
      </c>
      <c r="B1944" s="2">
        <v>40291.445138888892</v>
      </c>
      <c r="C1944" s="3" t="s">
        <v>7</v>
      </c>
      <c r="D1944" s="3" t="s">
        <v>16</v>
      </c>
      <c r="E1944" s="3">
        <v>0</v>
      </c>
      <c r="F1944" s="3" t="s">
        <v>18</v>
      </c>
      <c r="G1944">
        <f>IF(COUNTIFS((WeatherIncidents!$B$3:'WeatherIncidents'!$B$26),"&lt;="&amp;B1944,WeatherIncidents!$C$3:'WeatherIncidents'!$C$26,"&gt;="&amp;B1944)&gt;0,1,0)</f>
        <v>0</v>
      </c>
      <c r="H1944">
        <f t="shared" si="31"/>
        <v>0</v>
      </c>
    </row>
    <row r="1945" spans="1:8" x14ac:dyDescent="0.25">
      <c r="A1945" s="3" t="s">
        <v>22</v>
      </c>
      <c r="B1945" s="2">
        <v>40405.995138888888</v>
      </c>
      <c r="C1945" s="3" t="s">
        <v>15</v>
      </c>
      <c r="D1945" s="3" t="s">
        <v>15</v>
      </c>
      <c r="E1945" s="3">
        <v>0</v>
      </c>
      <c r="F1945" s="3" t="s">
        <v>18</v>
      </c>
      <c r="G1945">
        <f>IF(COUNTIFS((WeatherIncidents!$B$3:'WeatherIncidents'!$B$26),"&lt;="&amp;B1945,WeatherIncidents!$C$3:'WeatherIncidents'!$C$26,"&gt;="&amp;B1945)&gt;0,1,0)</f>
        <v>0</v>
      </c>
      <c r="H1945">
        <f t="shared" si="31"/>
        <v>0</v>
      </c>
    </row>
    <row r="1946" spans="1:8" x14ac:dyDescent="0.25">
      <c r="A1946" s="3" t="s">
        <v>22</v>
      </c>
      <c r="B1946" s="2">
        <v>40420.515972222223</v>
      </c>
      <c r="C1946" s="3" t="s">
        <v>15</v>
      </c>
      <c r="D1946" s="3" t="s">
        <v>15</v>
      </c>
      <c r="E1946" s="3">
        <v>0</v>
      </c>
      <c r="F1946" s="3" t="s">
        <v>18</v>
      </c>
      <c r="G1946">
        <f>IF(COUNTIFS((WeatherIncidents!$B$3:'WeatherIncidents'!$B$26),"&lt;="&amp;B1946,WeatherIncidents!$C$3:'WeatherIncidents'!$C$26,"&gt;="&amp;B1946)&gt;0,1,0)</f>
        <v>0</v>
      </c>
      <c r="H1946">
        <f t="shared" si="31"/>
        <v>0</v>
      </c>
    </row>
    <row r="1947" spans="1:8" x14ac:dyDescent="0.25">
      <c r="A1947" s="3" t="s">
        <v>22</v>
      </c>
      <c r="B1947" s="2">
        <v>40451.452777777777</v>
      </c>
      <c r="C1947" s="3" t="s">
        <v>33</v>
      </c>
      <c r="D1947" s="3" t="s">
        <v>135</v>
      </c>
      <c r="E1947" s="3">
        <v>0</v>
      </c>
      <c r="F1947" s="3" t="s">
        <v>18</v>
      </c>
      <c r="G1947">
        <f>IF(COUNTIFS((WeatherIncidents!$B$3:'WeatherIncidents'!$B$26),"&lt;="&amp;B1947,WeatherIncidents!$C$3:'WeatherIncidents'!$C$26,"&gt;="&amp;B1947)&gt;0,1,0)</f>
        <v>0</v>
      </c>
      <c r="H1947">
        <f t="shared" si="31"/>
        <v>0</v>
      </c>
    </row>
    <row r="1948" spans="1:8" x14ac:dyDescent="0.25">
      <c r="A1948" s="3" t="s">
        <v>22</v>
      </c>
      <c r="B1948" s="2">
        <v>40490.05972222222</v>
      </c>
      <c r="C1948" s="3" t="s">
        <v>7</v>
      </c>
      <c r="D1948" s="3" t="s">
        <v>8</v>
      </c>
      <c r="E1948" s="3">
        <v>0</v>
      </c>
      <c r="F1948" s="3" t="s">
        <v>18</v>
      </c>
      <c r="G1948">
        <f>IF(COUNTIFS((WeatherIncidents!$B$3:'WeatherIncidents'!$B$26),"&lt;="&amp;B1948,WeatherIncidents!$C$3:'WeatherIncidents'!$C$26,"&gt;="&amp;B1948)&gt;0,1,0)</f>
        <v>0</v>
      </c>
      <c r="H1948">
        <f t="shared" si="31"/>
        <v>0</v>
      </c>
    </row>
    <row r="1949" spans="1:8" x14ac:dyDescent="0.25">
      <c r="A1949" s="3" t="s">
        <v>22</v>
      </c>
      <c r="B1949" s="2">
        <v>40495.157638888886</v>
      </c>
      <c r="C1949" s="3" t="s">
        <v>33</v>
      </c>
      <c r="D1949" s="3" t="s">
        <v>37</v>
      </c>
      <c r="E1949" s="3">
        <v>0</v>
      </c>
      <c r="F1949" s="3" t="s">
        <v>18</v>
      </c>
      <c r="G1949">
        <f>IF(COUNTIFS((WeatherIncidents!$B$3:'WeatherIncidents'!$B$26),"&lt;="&amp;B1949,WeatherIncidents!$C$3:'WeatherIncidents'!$C$26,"&gt;="&amp;B1949)&gt;0,1,0)</f>
        <v>0</v>
      </c>
      <c r="H1949">
        <f t="shared" si="31"/>
        <v>0</v>
      </c>
    </row>
    <row r="1950" spans="1:8" x14ac:dyDescent="0.25">
      <c r="A1950" s="3" t="s">
        <v>22</v>
      </c>
      <c r="B1950" s="2">
        <v>40510.515972222223</v>
      </c>
      <c r="C1950" s="3" t="s">
        <v>15</v>
      </c>
      <c r="D1950" s="3" t="s">
        <v>15</v>
      </c>
      <c r="E1950" s="3">
        <v>0</v>
      </c>
      <c r="F1950" s="3" t="s">
        <v>18</v>
      </c>
      <c r="G1950">
        <f>IF(COUNTIFS((WeatherIncidents!$B$3:'WeatherIncidents'!$B$26),"&lt;="&amp;B1950,WeatherIncidents!$C$3:'WeatherIncidents'!$C$26,"&gt;="&amp;B1950)&gt;0,1,0)</f>
        <v>0</v>
      </c>
      <c r="H1950">
        <f t="shared" si="31"/>
        <v>0</v>
      </c>
    </row>
    <row r="1951" spans="1:8" x14ac:dyDescent="0.25">
      <c r="A1951" s="3" t="s">
        <v>22</v>
      </c>
      <c r="B1951" s="2">
        <v>40557.850694444445</v>
      </c>
      <c r="C1951" s="3" t="s">
        <v>15</v>
      </c>
      <c r="D1951" s="3" t="s">
        <v>15</v>
      </c>
      <c r="E1951" s="3">
        <v>0</v>
      </c>
      <c r="F1951" s="3" t="s">
        <v>18</v>
      </c>
      <c r="G1951">
        <f>IF(COUNTIFS((WeatherIncidents!$B$3:'WeatherIncidents'!$B$26),"&lt;="&amp;B1951,WeatherIncidents!$C$3:'WeatherIncidents'!$C$26,"&gt;="&amp;B1951)&gt;0,1,0)</f>
        <v>0</v>
      </c>
      <c r="H1951">
        <f t="shared" si="31"/>
        <v>0</v>
      </c>
    </row>
    <row r="1952" spans="1:8" x14ac:dyDescent="0.25">
      <c r="A1952" s="3" t="s">
        <v>22</v>
      </c>
      <c r="B1952" s="2">
        <v>40566.336805555555</v>
      </c>
      <c r="C1952" s="3" t="s">
        <v>33</v>
      </c>
      <c r="D1952" s="3" t="s">
        <v>135</v>
      </c>
      <c r="E1952" s="3">
        <v>0</v>
      </c>
      <c r="F1952" s="3" t="s">
        <v>18</v>
      </c>
      <c r="G1952">
        <f>IF(COUNTIFS((WeatherIncidents!$B$3:'WeatherIncidents'!$B$26),"&lt;="&amp;B1952,WeatherIncidents!$C$3:'WeatherIncidents'!$C$26,"&gt;="&amp;B1952)&gt;0,1,0)</f>
        <v>1</v>
      </c>
      <c r="H1952">
        <f t="shared" si="31"/>
        <v>0</v>
      </c>
    </row>
    <row r="1953" spans="1:8" x14ac:dyDescent="0.25">
      <c r="A1953" s="3" t="s">
        <v>22</v>
      </c>
      <c r="B1953" s="2">
        <v>40577.563194444447</v>
      </c>
      <c r="C1953" s="3" t="s">
        <v>15</v>
      </c>
      <c r="D1953" s="3" t="s">
        <v>15</v>
      </c>
      <c r="E1953" s="3">
        <v>0</v>
      </c>
      <c r="F1953" s="3" t="s">
        <v>18</v>
      </c>
      <c r="G1953">
        <f>IF(COUNTIFS((WeatherIncidents!$B$3:'WeatherIncidents'!$B$26),"&lt;="&amp;B1953,WeatherIncidents!$C$3:'WeatherIncidents'!$C$26,"&gt;="&amp;B1953)&gt;0,1,0)</f>
        <v>1</v>
      </c>
      <c r="H1953">
        <f t="shared" si="31"/>
        <v>0</v>
      </c>
    </row>
    <row r="1954" spans="1:8" x14ac:dyDescent="0.25">
      <c r="A1954" s="3" t="s">
        <v>22</v>
      </c>
      <c r="B1954" s="2">
        <v>40600.579861111109</v>
      </c>
      <c r="C1954" s="3" t="s">
        <v>33</v>
      </c>
      <c r="D1954" s="3" t="s">
        <v>37</v>
      </c>
      <c r="E1954" s="3">
        <v>0</v>
      </c>
      <c r="F1954" s="3" t="s">
        <v>18</v>
      </c>
      <c r="G1954">
        <f>IF(COUNTIFS((WeatherIncidents!$B$3:'WeatherIncidents'!$B$26),"&lt;="&amp;B1954,WeatherIncidents!$C$3:'WeatherIncidents'!$C$26,"&gt;="&amp;B1954)&gt;0,1,0)</f>
        <v>0</v>
      </c>
      <c r="H1954">
        <f t="shared" si="31"/>
        <v>0</v>
      </c>
    </row>
    <row r="1955" spans="1:8" x14ac:dyDescent="0.25">
      <c r="A1955" s="3" t="s">
        <v>22</v>
      </c>
      <c r="B1955" s="2">
        <v>40609.45416666667</v>
      </c>
      <c r="C1955" s="3" t="s">
        <v>33</v>
      </c>
      <c r="D1955" s="3" t="s">
        <v>135</v>
      </c>
      <c r="E1955" s="3">
        <v>0</v>
      </c>
      <c r="F1955" s="3" t="s">
        <v>18</v>
      </c>
      <c r="G1955">
        <f>IF(COUNTIFS((WeatherIncidents!$B$3:'WeatherIncidents'!$B$26),"&lt;="&amp;B1955,WeatherIncidents!$C$3:'WeatherIncidents'!$C$26,"&gt;="&amp;B1955)&gt;0,1,0)</f>
        <v>0</v>
      </c>
      <c r="H1955">
        <f t="shared" si="31"/>
        <v>0</v>
      </c>
    </row>
    <row r="1956" spans="1:8" x14ac:dyDescent="0.25">
      <c r="A1956" s="3" t="s">
        <v>22</v>
      </c>
      <c r="B1956" s="2">
        <v>40609.754861111112</v>
      </c>
      <c r="C1956" s="3" t="s">
        <v>15</v>
      </c>
      <c r="D1956" s="3" t="s">
        <v>15</v>
      </c>
      <c r="E1956" s="3">
        <v>0</v>
      </c>
      <c r="F1956" s="3" t="s">
        <v>18</v>
      </c>
      <c r="G1956">
        <f>IF(COUNTIFS((WeatherIncidents!$B$3:'WeatherIncidents'!$B$26),"&lt;="&amp;B1956,WeatherIncidents!$C$3:'WeatherIncidents'!$C$26,"&gt;="&amp;B1956)&gt;0,1,0)</f>
        <v>0</v>
      </c>
      <c r="H1956">
        <f t="shared" si="31"/>
        <v>0</v>
      </c>
    </row>
    <row r="1957" spans="1:8" x14ac:dyDescent="0.25">
      <c r="A1957" s="3" t="s">
        <v>22</v>
      </c>
      <c r="B1957" s="2">
        <v>40609.878472222219</v>
      </c>
      <c r="C1957" s="3" t="s">
        <v>33</v>
      </c>
      <c r="D1957" s="3" t="s">
        <v>135</v>
      </c>
      <c r="E1957" s="3">
        <v>0</v>
      </c>
      <c r="F1957" s="3" t="s">
        <v>18</v>
      </c>
      <c r="G1957">
        <f>IF(COUNTIFS((WeatherIncidents!$B$3:'WeatherIncidents'!$B$26),"&lt;="&amp;B1957,WeatherIncidents!$C$3:'WeatherIncidents'!$C$26,"&gt;="&amp;B1957)&gt;0,1,0)</f>
        <v>0</v>
      </c>
      <c r="H1957">
        <f t="shared" si="31"/>
        <v>0</v>
      </c>
    </row>
    <row r="1958" spans="1:8" x14ac:dyDescent="0.25">
      <c r="A1958" s="3" t="s">
        <v>22</v>
      </c>
      <c r="B1958" s="2">
        <v>40681.274305555555</v>
      </c>
      <c r="C1958" s="3" t="s">
        <v>15</v>
      </c>
      <c r="D1958" s="3" t="s">
        <v>15</v>
      </c>
      <c r="E1958" s="3">
        <v>0</v>
      </c>
      <c r="F1958" s="3" t="s">
        <v>18</v>
      </c>
      <c r="G1958">
        <f>IF(COUNTIFS((WeatherIncidents!$B$3:'WeatherIncidents'!$B$26),"&lt;="&amp;B1958,WeatherIncidents!$C$3:'WeatherIncidents'!$C$26,"&gt;="&amp;B1958)&gt;0,1,0)</f>
        <v>0</v>
      </c>
      <c r="H1958">
        <f t="shared" si="31"/>
        <v>0</v>
      </c>
    </row>
    <row r="1959" spans="1:8" x14ac:dyDescent="0.25">
      <c r="A1959" s="3" t="s">
        <v>22</v>
      </c>
      <c r="B1959" s="2">
        <v>40730.544444444444</v>
      </c>
      <c r="C1959" s="3" t="s">
        <v>7</v>
      </c>
      <c r="D1959" s="3" t="s">
        <v>41</v>
      </c>
      <c r="E1959" s="3">
        <v>1</v>
      </c>
      <c r="F1959" s="3" t="s">
        <v>18</v>
      </c>
      <c r="G1959">
        <f>IF(COUNTIFS((WeatherIncidents!$B$3:'WeatherIncidents'!$B$26),"&lt;="&amp;B1959,WeatherIncidents!$C$3:'WeatherIncidents'!$C$26,"&gt;="&amp;B1959)&gt;0,1,0)</f>
        <v>0</v>
      </c>
      <c r="H1959">
        <f t="shared" si="31"/>
        <v>0</v>
      </c>
    </row>
    <row r="1960" spans="1:8" x14ac:dyDescent="0.25">
      <c r="A1960" s="3" t="s">
        <v>22</v>
      </c>
      <c r="B1960" s="2">
        <v>40735.71875</v>
      </c>
      <c r="C1960" s="3" t="s">
        <v>7</v>
      </c>
      <c r="D1960" s="3" t="s">
        <v>41</v>
      </c>
      <c r="E1960" s="3">
        <v>1</v>
      </c>
      <c r="F1960" s="3" t="s">
        <v>18</v>
      </c>
      <c r="G1960">
        <f>IF(COUNTIFS((WeatherIncidents!$B$3:'WeatherIncidents'!$B$26),"&lt;="&amp;B1960,WeatherIncidents!$C$3:'WeatherIncidents'!$C$26,"&gt;="&amp;B1960)&gt;0,1,0)</f>
        <v>0</v>
      </c>
      <c r="H1960">
        <f t="shared" si="31"/>
        <v>0</v>
      </c>
    </row>
    <row r="1961" spans="1:8" x14ac:dyDescent="0.25">
      <c r="A1961" s="3" t="s">
        <v>22</v>
      </c>
      <c r="B1961" s="2">
        <v>40748.801388888889</v>
      </c>
      <c r="C1961" s="3" t="s">
        <v>15</v>
      </c>
      <c r="D1961" s="3" t="s">
        <v>15</v>
      </c>
      <c r="E1961" s="3">
        <v>0</v>
      </c>
      <c r="F1961" s="3" t="s">
        <v>18</v>
      </c>
      <c r="G1961">
        <f>IF(COUNTIFS((WeatherIncidents!$B$3:'WeatherIncidents'!$B$26),"&lt;="&amp;B1961,WeatherIncidents!$C$3:'WeatherIncidents'!$C$26,"&gt;="&amp;B1961)&gt;0,1,0)</f>
        <v>0</v>
      </c>
      <c r="H1961">
        <f t="shared" si="31"/>
        <v>0</v>
      </c>
    </row>
    <row r="1962" spans="1:8" x14ac:dyDescent="0.25">
      <c r="A1962" s="3" t="s">
        <v>22</v>
      </c>
      <c r="B1962" s="2">
        <v>40799.976388888892</v>
      </c>
      <c r="C1962" s="3" t="s">
        <v>15</v>
      </c>
      <c r="D1962" s="3" t="s">
        <v>15</v>
      </c>
      <c r="E1962" s="3">
        <v>0</v>
      </c>
      <c r="F1962" s="3" t="s">
        <v>18</v>
      </c>
      <c r="G1962">
        <f>IF(COUNTIFS((WeatherIncidents!$B$3:'WeatherIncidents'!$B$26),"&lt;="&amp;B1962,WeatherIncidents!$C$3:'WeatherIncidents'!$C$26,"&gt;="&amp;B1962)&gt;0,1,0)</f>
        <v>0</v>
      </c>
      <c r="H1962">
        <f t="shared" si="31"/>
        <v>0</v>
      </c>
    </row>
    <row r="1963" spans="1:8" x14ac:dyDescent="0.25">
      <c r="A1963" s="3" t="s">
        <v>22</v>
      </c>
      <c r="B1963" s="2">
        <v>40929.311805555553</v>
      </c>
      <c r="C1963" s="3" t="s">
        <v>33</v>
      </c>
      <c r="D1963" s="3" t="s">
        <v>135</v>
      </c>
      <c r="E1963" s="3">
        <v>0</v>
      </c>
      <c r="F1963" s="3" t="s">
        <v>18</v>
      </c>
      <c r="G1963">
        <f>IF(COUNTIFS((WeatherIncidents!$B$3:'WeatherIncidents'!$B$26),"&lt;="&amp;B1963,WeatherIncidents!$C$3:'WeatherIncidents'!$C$26,"&gt;="&amp;B1963)&gt;0,1,0)</f>
        <v>0</v>
      </c>
      <c r="H1963">
        <f t="shared" si="31"/>
        <v>0</v>
      </c>
    </row>
    <row r="1964" spans="1:8" x14ac:dyDescent="0.25">
      <c r="A1964" s="3" t="s">
        <v>22</v>
      </c>
      <c r="B1964" s="2">
        <v>40931.461805555555</v>
      </c>
      <c r="C1964" s="3" t="s">
        <v>15</v>
      </c>
      <c r="D1964" s="3" t="s">
        <v>15</v>
      </c>
      <c r="E1964" s="3">
        <v>0</v>
      </c>
      <c r="F1964" s="3" t="s">
        <v>18</v>
      </c>
      <c r="G1964">
        <f>IF(COUNTIFS((WeatherIncidents!$B$3:'WeatherIncidents'!$B$26),"&lt;="&amp;B1964,WeatherIncidents!$C$3:'WeatherIncidents'!$C$26,"&gt;="&amp;B1964)&gt;0,1,0)</f>
        <v>0</v>
      </c>
      <c r="H1964">
        <f t="shared" si="31"/>
        <v>0</v>
      </c>
    </row>
    <row r="1965" spans="1:8" x14ac:dyDescent="0.25">
      <c r="A1965" s="3" t="s">
        <v>22</v>
      </c>
      <c r="B1965" s="2">
        <v>40967.786111111112</v>
      </c>
      <c r="C1965" s="3" t="s">
        <v>15</v>
      </c>
      <c r="D1965" s="3" t="s">
        <v>15</v>
      </c>
      <c r="E1965" s="3">
        <v>0</v>
      </c>
      <c r="F1965" s="3" t="s">
        <v>18</v>
      </c>
      <c r="G1965">
        <f>IF(COUNTIFS((WeatherIncidents!$B$3:'WeatherIncidents'!$B$26),"&lt;="&amp;B1965,WeatherIncidents!$C$3:'WeatherIncidents'!$C$26,"&gt;="&amp;B1965)&gt;0,1,0)</f>
        <v>0</v>
      </c>
      <c r="H1965">
        <f t="shared" si="31"/>
        <v>0</v>
      </c>
    </row>
    <row r="1966" spans="1:8" x14ac:dyDescent="0.25">
      <c r="A1966" s="3" t="s">
        <v>22</v>
      </c>
      <c r="B1966" s="2">
        <v>40989.640277777777</v>
      </c>
      <c r="C1966" s="3" t="s">
        <v>7</v>
      </c>
      <c r="D1966" s="3" t="s">
        <v>136</v>
      </c>
      <c r="E1966" s="3">
        <v>0</v>
      </c>
      <c r="F1966" s="3" t="s">
        <v>18</v>
      </c>
      <c r="G1966">
        <f>IF(COUNTIFS((WeatherIncidents!$B$3:'WeatherIncidents'!$B$26),"&lt;="&amp;B1966,WeatherIncidents!$C$3:'WeatherIncidents'!$C$26,"&gt;="&amp;B1966)&gt;0,1,0)</f>
        <v>0</v>
      </c>
      <c r="H1966">
        <f t="shared" si="31"/>
        <v>0</v>
      </c>
    </row>
    <row r="1967" spans="1:8" x14ac:dyDescent="0.25">
      <c r="A1967" s="3" t="s">
        <v>22</v>
      </c>
      <c r="B1967" s="2">
        <v>40990.527083333334</v>
      </c>
      <c r="C1967" s="3" t="s">
        <v>7</v>
      </c>
      <c r="D1967" s="3" t="s">
        <v>19</v>
      </c>
      <c r="E1967" s="3">
        <v>0</v>
      </c>
      <c r="F1967" s="3" t="s">
        <v>18</v>
      </c>
      <c r="G1967">
        <f>IF(COUNTIFS((WeatherIncidents!$B$3:'WeatherIncidents'!$B$26),"&lt;="&amp;B1967,WeatherIncidents!$C$3:'WeatherIncidents'!$C$26,"&gt;="&amp;B1967)&gt;0,1,0)</f>
        <v>0</v>
      </c>
      <c r="H1967">
        <f t="shared" si="31"/>
        <v>0</v>
      </c>
    </row>
    <row r="1968" spans="1:8" x14ac:dyDescent="0.25">
      <c r="A1968" s="3" t="s">
        <v>22</v>
      </c>
      <c r="B1968" s="2">
        <v>40993.739583333336</v>
      </c>
      <c r="C1968" s="3" t="s">
        <v>33</v>
      </c>
      <c r="D1968" s="3" t="s">
        <v>37</v>
      </c>
      <c r="E1968" s="3">
        <v>0</v>
      </c>
      <c r="F1968" s="3" t="s">
        <v>18</v>
      </c>
      <c r="G1968">
        <f>IF(COUNTIFS((WeatherIncidents!$B$3:'WeatherIncidents'!$B$26),"&lt;="&amp;B1968,WeatherIncidents!$C$3:'WeatherIncidents'!$C$26,"&gt;="&amp;B1968)&gt;0,1,0)</f>
        <v>0</v>
      </c>
      <c r="H1968">
        <f t="shared" si="31"/>
        <v>0</v>
      </c>
    </row>
    <row r="1969" spans="1:8" x14ac:dyDescent="0.25">
      <c r="A1969" s="3" t="s">
        <v>22</v>
      </c>
      <c r="B1969" s="2">
        <v>40994.224305555559</v>
      </c>
      <c r="C1969" s="3" t="s">
        <v>15</v>
      </c>
      <c r="D1969" s="3" t="s">
        <v>15</v>
      </c>
      <c r="E1969" s="3">
        <v>0</v>
      </c>
      <c r="F1969" s="3" t="s">
        <v>18</v>
      </c>
      <c r="G1969">
        <f>IF(COUNTIFS((WeatherIncidents!$B$3:'WeatherIncidents'!$B$26),"&lt;="&amp;B1969,WeatherIncidents!$C$3:'WeatherIncidents'!$C$26,"&gt;="&amp;B1969)&gt;0,1,0)</f>
        <v>0</v>
      </c>
      <c r="H1969">
        <f t="shared" si="31"/>
        <v>0</v>
      </c>
    </row>
    <row r="1970" spans="1:8" x14ac:dyDescent="0.25">
      <c r="A1970" s="3" t="s">
        <v>22</v>
      </c>
      <c r="B1970" s="2">
        <v>41000.583333333336</v>
      </c>
      <c r="C1970" s="3" t="s">
        <v>15</v>
      </c>
      <c r="D1970" s="3" t="s">
        <v>15</v>
      </c>
      <c r="E1970" s="3">
        <v>0</v>
      </c>
      <c r="F1970" s="3" t="s">
        <v>18</v>
      </c>
      <c r="G1970">
        <f>IF(COUNTIFS((WeatherIncidents!$B$3:'WeatherIncidents'!$B$26),"&lt;="&amp;B1970,WeatherIncidents!$C$3:'WeatherIncidents'!$C$26,"&gt;="&amp;B1970)&gt;0,1,0)</f>
        <v>0</v>
      </c>
      <c r="H1970">
        <f t="shared" si="31"/>
        <v>0</v>
      </c>
    </row>
    <row r="1971" spans="1:8" x14ac:dyDescent="0.25">
      <c r="A1971" s="3" t="s">
        <v>22</v>
      </c>
      <c r="B1971" s="2">
        <v>41013.306250000001</v>
      </c>
      <c r="C1971" s="3" t="s">
        <v>33</v>
      </c>
      <c r="D1971" s="3" t="s">
        <v>135</v>
      </c>
      <c r="E1971" s="3">
        <v>0</v>
      </c>
      <c r="F1971" s="3" t="s">
        <v>18</v>
      </c>
      <c r="G1971">
        <f>IF(COUNTIFS((WeatherIncidents!$B$3:'WeatherIncidents'!$B$26),"&lt;="&amp;B1971,WeatherIncidents!$C$3:'WeatherIncidents'!$C$26,"&gt;="&amp;B1971)&gt;0,1,0)</f>
        <v>0</v>
      </c>
      <c r="H1971">
        <f t="shared" si="31"/>
        <v>0</v>
      </c>
    </row>
    <row r="1972" spans="1:8" x14ac:dyDescent="0.25">
      <c r="A1972" s="3" t="s">
        <v>22</v>
      </c>
      <c r="B1972" s="2">
        <v>41129.571527777778</v>
      </c>
      <c r="C1972" s="3" t="s">
        <v>15</v>
      </c>
      <c r="D1972" s="3" t="s">
        <v>15</v>
      </c>
      <c r="E1972" s="3">
        <v>0</v>
      </c>
      <c r="F1972" s="3" t="s">
        <v>18</v>
      </c>
      <c r="G1972">
        <f>IF(COUNTIFS((WeatherIncidents!$B$3:'WeatherIncidents'!$B$26),"&lt;="&amp;B1972,WeatherIncidents!$C$3:'WeatherIncidents'!$C$26,"&gt;="&amp;B1972)&gt;0,1,0)</f>
        <v>0</v>
      </c>
      <c r="H1972">
        <f t="shared" si="31"/>
        <v>0</v>
      </c>
    </row>
    <row r="1973" spans="1:8" x14ac:dyDescent="0.25">
      <c r="A1973" s="3" t="s">
        <v>22</v>
      </c>
      <c r="B1973" s="2">
        <v>41134.558333333334</v>
      </c>
      <c r="C1973" s="3" t="s">
        <v>15</v>
      </c>
      <c r="D1973" s="3" t="s">
        <v>15</v>
      </c>
      <c r="E1973" s="3">
        <v>0</v>
      </c>
      <c r="F1973" s="3" t="s">
        <v>18</v>
      </c>
      <c r="G1973">
        <f>IF(COUNTIFS((WeatherIncidents!$B$3:'WeatherIncidents'!$B$26),"&lt;="&amp;B1973,WeatherIncidents!$C$3:'WeatherIncidents'!$C$26,"&gt;="&amp;B1973)&gt;0,1,0)</f>
        <v>0</v>
      </c>
      <c r="H1973">
        <f t="shared" si="31"/>
        <v>0</v>
      </c>
    </row>
    <row r="1974" spans="1:8" x14ac:dyDescent="0.25">
      <c r="A1974" s="3" t="s">
        <v>22</v>
      </c>
      <c r="B1974" s="2">
        <v>41136.568055555559</v>
      </c>
      <c r="C1974" s="3" t="s">
        <v>15</v>
      </c>
      <c r="D1974" s="3" t="s">
        <v>15</v>
      </c>
      <c r="E1974" s="3">
        <v>0</v>
      </c>
      <c r="F1974" s="3" t="s">
        <v>18</v>
      </c>
      <c r="G1974">
        <f>IF(COUNTIFS((WeatherIncidents!$B$3:'WeatherIncidents'!$B$26),"&lt;="&amp;B1974,WeatherIncidents!$C$3:'WeatherIncidents'!$C$26,"&gt;="&amp;B1974)&gt;0,1,0)</f>
        <v>0</v>
      </c>
      <c r="H1974">
        <f t="shared" si="31"/>
        <v>0</v>
      </c>
    </row>
    <row r="1975" spans="1:8" x14ac:dyDescent="0.25">
      <c r="A1975" s="3" t="s">
        <v>22</v>
      </c>
      <c r="B1975" s="2">
        <v>41186.393055555556</v>
      </c>
      <c r="C1975" s="3" t="s">
        <v>15</v>
      </c>
      <c r="D1975" s="3" t="s">
        <v>15</v>
      </c>
      <c r="E1975" s="3">
        <v>0</v>
      </c>
      <c r="F1975" s="3" t="s">
        <v>18</v>
      </c>
      <c r="G1975">
        <f>IF(COUNTIFS((WeatherIncidents!$B$3:'WeatherIncidents'!$B$26),"&lt;="&amp;B1975,WeatherIncidents!$C$3:'WeatherIncidents'!$C$26,"&gt;="&amp;B1975)&gt;0,1,0)</f>
        <v>0</v>
      </c>
      <c r="H1975">
        <f t="shared" si="31"/>
        <v>0</v>
      </c>
    </row>
    <row r="1976" spans="1:8" x14ac:dyDescent="0.25">
      <c r="A1976" s="3" t="s">
        <v>22</v>
      </c>
      <c r="B1976" s="2">
        <v>41188.675694444442</v>
      </c>
      <c r="C1976" s="3" t="s">
        <v>15</v>
      </c>
      <c r="D1976" s="3" t="s">
        <v>15</v>
      </c>
      <c r="E1976" s="3">
        <v>0</v>
      </c>
      <c r="F1976" s="3" t="s">
        <v>18</v>
      </c>
      <c r="G1976">
        <f>IF(COUNTIFS((WeatherIncidents!$B$3:'WeatherIncidents'!$B$26),"&lt;="&amp;B1976,WeatherIncidents!$C$3:'WeatherIncidents'!$C$26,"&gt;="&amp;B1976)&gt;0,1,0)</f>
        <v>0</v>
      </c>
      <c r="H1976">
        <f t="shared" si="31"/>
        <v>0</v>
      </c>
    </row>
    <row r="1977" spans="1:8" x14ac:dyDescent="0.25">
      <c r="A1977" s="3" t="s">
        <v>22</v>
      </c>
      <c r="B1977" s="2">
        <v>41256.545138888891</v>
      </c>
      <c r="C1977" s="3" t="s">
        <v>33</v>
      </c>
      <c r="D1977" s="3" t="s">
        <v>135</v>
      </c>
      <c r="E1977" s="3">
        <v>0</v>
      </c>
      <c r="F1977" s="3" t="s">
        <v>18</v>
      </c>
      <c r="G1977">
        <f>IF(COUNTIFS((WeatherIncidents!$B$3:'WeatherIncidents'!$B$26),"&lt;="&amp;B1977,WeatherIncidents!$C$3:'WeatherIncidents'!$C$26,"&gt;="&amp;B1977)&gt;0,1,0)</f>
        <v>0</v>
      </c>
      <c r="H1977">
        <f t="shared" si="31"/>
        <v>0</v>
      </c>
    </row>
    <row r="1978" spans="1:8" x14ac:dyDescent="0.25">
      <c r="A1978" s="3" t="s">
        <v>22</v>
      </c>
      <c r="B1978" s="2">
        <v>41300.291666666664</v>
      </c>
      <c r="C1978" s="3" t="s">
        <v>15</v>
      </c>
      <c r="D1978" s="3" t="s">
        <v>15</v>
      </c>
      <c r="E1978" s="3">
        <v>0</v>
      </c>
      <c r="F1978" s="3" t="s">
        <v>18</v>
      </c>
      <c r="G1978">
        <f>IF(COUNTIFS((WeatherIncidents!$B$3:'WeatherIncidents'!$B$26),"&lt;="&amp;B1978,WeatherIncidents!$C$3:'WeatherIncidents'!$C$26,"&gt;="&amp;B1978)&gt;0,1,0)</f>
        <v>0</v>
      </c>
      <c r="H1978">
        <f t="shared" si="31"/>
        <v>0</v>
      </c>
    </row>
    <row r="1979" spans="1:8" x14ac:dyDescent="0.25">
      <c r="A1979" s="3" t="s">
        <v>22</v>
      </c>
      <c r="B1979" s="2">
        <v>41313.671527777777</v>
      </c>
      <c r="C1979" s="3" t="s">
        <v>15</v>
      </c>
      <c r="D1979" s="3" t="s">
        <v>15</v>
      </c>
      <c r="E1979" s="3">
        <v>0</v>
      </c>
      <c r="F1979" s="3" t="s">
        <v>18</v>
      </c>
      <c r="G1979">
        <f>IF(COUNTIFS((WeatherIncidents!$B$3:'WeatherIncidents'!$B$26),"&lt;="&amp;B1979,WeatherIncidents!$C$3:'WeatherIncidents'!$C$26,"&gt;="&amp;B1979)&gt;0,1,0)</f>
        <v>0</v>
      </c>
      <c r="H1979">
        <f t="shared" si="31"/>
        <v>0</v>
      </c>
    </row>
    <row r="1980" spans="1:8" x14ac:dyDescent="0.25">
      <c r="A1980" s="3" t="s">
        <v>22</v>
      </c>
      <c r="B1980" s="2">
        <v>41321.037499999999</v>
      </c>
      <c r="C1980" s="3" t="s">
        <v>7</v>
      </c>
      <c r="D1980" s="3" t="s">
        <v>19</v>
      </c>
      <c r="E1980" s="3">
        <v>0</v>
      </c>
      <c r="F1980" s="3" t="s">
        <v>18</v>
      </c>
      <c r="G1980">
        <f>IF(COUNTIFS((WeatherIncidents!$B$3:'WeatherIncidents'!$B$26),"&lt;="&amp;B1980,WeatherIncidents!$C$3:'WeatherIncidents'!$C$26,"&gt;="&amp;B1980)&gt;0,1,0)</f>
        <v>0</v>
      </c>
      <c r="H1980">
        <f t="shared" si="31"/>
        <v>0</v>
      </c>
    </row>
    <row r="1981" spans="1:8" x14ac:dyDescent="0.25">
      <c r="A1981" s="3" t="s">
        <v>22</v>
      </c>
      <c r="B1981" s="2">
        <v>41325.140277777777</v>
      </c>
      <c r="C1981" s="3" t="s">
        <v>33</v>
      </c>
      <c r="D1981" s="3" t="s">
        <v>37</v>
      </c>
      <c r="E1981" s="3">
        <v>0</v>
      </c>
      <c r="F1981" s="3" t="s">
        <v>18</v>
      </c>
      <c r="G1981">
        <f>IF(COUNTIFS((WeatherIncidents!$B$3:'WeatherIncidents'!$B$26),"&lt;="&amp;B1981,WeatherIncidents!$C$3:'WeatherIncidents'!$C$26,"&gt;="&amp;B1981)&gt;0,1,0)</f>
        <v>0</v>
      </c>
      <c r="H1981">
        <f t="shared" si="31"/>
        <v>0</v>
      </c>
    </row>
    <row r="1982" spans="1:8" x14ac:dyDescent="0.25">
      <c r="A1982" s="3" t="s">
        <v>22</v>
      </c>
      <c r="B1982" s="2">
        <v>41369.206944444442</v>
      </c>
      <c r="C1982" s="3" t="s">
        <v>15</v>
      </c>
      <c r="D1982" s="3" t="s">
        <v>15</v>
      </c>
      <c r="E1982" s="3">
        <v>0</v>
      </c>
      <c r="F1982" s="3" t="s">
        <v>18</v>
      </c>
      <c r="G1982">
        <f>IF(COUNTIFS((WeatherIncidents!$B$3:'WeatherIncidents'!$B$26),"&lt;="&amp;B1982,WeatherIncidents!$C$3:'WeatherIncidents'!$C$26,"&gt;="&amp;B1982)&gt;0,1,0)</f>
        <v>0</v>
      </c>
      <c r="H1982">
        <f t="shared" si="31"/>
        <v>0</v>
      </c>
    </row>
    <row r="1983" spans="1:8" x14ac:dyDescent="0.25">
      <c r="A1983" s="3" t="s">
        <v>22</v>
      </c>
      <c r="B1983" s="2">
        <v>41461.399305555555</v>
      </c>
      <c r="C1983" s="3" t="s">
        <v>15</v>
      </c>
      <c r="D1983" s="3" t="s">
        <v>15</v>
      </c>
      <c r="E1983" s="3">
        <v>1</v>
      </c>
      <c r="F1983" s="3" t="s">
        <v>18</v>
      </c>
      <c r="G1983">
        <f>IF(COUNTIFS((WeatherIncidents!$B$3:'WeatherIncidents'!$B$26),"&lt;="&amp;B1983,WeatherIncidents!$C$3:'WeatherIncidents'!$C$26,"&gt;="&amp;B1983)&gt;0,1,0)</f>
        <v>0</v>
      </c>
      <c r="H1983">
        <f t="shared" si="31"/>
        <v>0</v>
      </c>
    </row>
    <row r="1984" spans="1:8" x14ac:dyDescent="0.25">
      <c r="A1984" s="3" t="s">
        <v>22</v>
      </c>
      <c r="B1984" s="2">
        <v>41476.822222222225</v>
      </c>
      <c r="C1984" s="3" t="s">
        <v>15</v>
      </c>
      <c r="D1984" s="3" t="s">
        <v>15</v>
      </c>
      <c r="E1984" s="3">
        <v>0</v>
      </c>
      <c r="F1984" s="3" t="s">
        <v>18</v>
      </c>
      <c r="G1984">
        <f>IF(COUNTIFS((WeatherIncidents!$B$3:'WeatherIncidents'!$B$26),"&lt;="&amp;B1984,WeatherIncidents!$C$3:'WeatherIncidents'!$C$26,"&gt;="&amp;B1984)&gt;0,1,0)</f>
        <v>0</v>
      </c>
      <c r="H1984">
        <f t="shared" si="31"/>
        <v>0</v>
      </c>
    </row>
    <row r="1985" spans="1:8" x14ac:dyDescent="0.25">
      <c r="A1985" s="3" t="s">
        <v>22</v>
      </c>
      <c r="B1985" s="2">
        <v>41490.644444444442</v>
      </c>
      <c r="C1985" s="3" t="s">
        <v>7</v>
      </c>
      <c r="D1985" s="3" t="s">
        <v>16</v>
      </c>
      <c r="E1985" s="3">
        <v>0</v>
      </c>
      <c r="F1985" s="3" t="s">
        <v>18</v>
      </c>
      <c r="G1985">
        <f>IF(COUNTIFS((WeatherIncidents!$B$3:'WeatherIncidents'!$B$26),"&lt;="&amp;B1985,WeatherIncidents!$C$3:'WeatherIncidents'!$C$26,"&gt;="&amp;B1985)&gt;0,1,0)</f>
        <v>0</v>
      </c>
      <c r="H1985">
        <f t="shared" si="31"/>
        <v>0</v>
      </c>
    </row>
    <row r="1986" spans="1:8" x14ac:dyDescent="0.25">
      <c r="A1986" s="3" t="s">
        <v>22</v>
      </c>
      <c r="B1986" s="2">
        <v>41654.35</v>
      </c>
      <c r="C1986" s="3" t="s">
        <v>15</v>
      </c>
      <c r="D1986" s="3" t="s">
        <v>15</v>
      </c>
      <c r="E1986" s="3">
        <v>0</v>
      </c>
      <c r="F1986" s="3" t="s">
        <v>18</v>
      </c>
      <c r="G1986">
        <f>IF(COUNTIFS((WeatherIncidents!$B$3:'WeatherIncidents'!$B$26),"&lt;="&amp;B1986,WeatherIncidents!$C$3:'WeatherIncidents'!$C$26,"&gt;="&amp;B1986)&gt;0,1,0)</f>
        <v>0</v>
      </c>
      <c r="H1986">
        <f t="shared" si="31"/>
        <v>0</v>
      </c>
    </row>
    <row r="1987" spans="1:8" x14ac:dyDescent="0.25">
      <c r="A1987" s="3" t="s">
        <v>22</v>
      </c>
      <c r="B1987" s="2">
        <v>41683.120138888888</v>
      </c>
      <c r="C1987" s="3" t="s">
        <v>15</v>
      </c>
      <c r="D1987" s="3" t="s">
        <v>15</v>
      </c>
      <c r="E1987" s="3">
        <v>0</v>
      </c>
      <c r="F1987" s="3" t="s">
        <v>18</v>
      </c>
      <c r="G1987">
        <f>IF(COUNTIFS((WeatherIncidents!$B$3:'WeatherIncidents'!$B$26),"&lt;="&amp;B1987,WeatherIncidents!$C$3:'WeatherIncidents'!$C$26,"&gt;="&amp;B1987)&gt;0,1,0)</f>
        <v>0</v>
      </c>
      <c r="H1987">
        <f t="shared" ref="H1987:H2050" si="32">IF(ABS(B1987-B1986)&lt;0.015,1,0)</f>
        <v>0</v>
      </c>
    </row>
    <row r="1988" spans="1:8" x14ac:dyDescent="0.25">
      <c r="A1988" s="3" t="s">
        <v>22</v>
      </c>
      <c r="B1988" s="2">
        <v>41724.756944444445</v>
      </c>
      <c r="C1988" s="3" t="s">
        <v>7</v>
      </c>
      <c r="D1988" s="3" t="s">
        <v>16</v>
      </c>
      <c r="E1988" s="3">
        <v>0</v>
      </c>
      <c r="F1988" s="3" t="s">
        <v>18</v>
      </c>
      <c r="G1988">
        <f>IF(COUNTIFS((WeatherIncidents!$B$3:'WeatherIncidents'!$B$26),"&lt;="&amp;B1988,WeatherIncidents!$C$3:'WeatherIncidents'!$C$26,"&gt;="&amp;B1988)&gt;0,1,0)</f>
        <v>0</v>
      </c>
      <c r="H1988">
        <f t="shared" si="32"/>
        <v>0</v>
      </c>
    </row>
    <row r="1989" spans="1:8" x14ac:dyDescent="0.25">
      <c r="A1989" s="3" t="s">
        <v>22</v>
      </c>
      <c r="B1989" s="2">
        <v>41728.340277777781</v>
      </c>
      <c r="C1989" s="3" t="s">
        <v>15</v>
      </c>
      <c r="D1989" s="3" t="s">
        <v>15</v>
      </c>
      <c r="E1989" s="3">
        <v>0</v>
      </c>
      <c r="F1989" s="3" t="s">
        <v>18</v>
      </c>
      <c r="G1989">
        <f>IF(COUNTIFS((WeatherIncidents!$B$3:'WeatherIncidents'!$B$26),"&lt;="&amp;B1989,WeatherIncidents!$C$3:'WeatherIncidents'!$C$26,"&gt;="&amp;B1989)&gt;0,1,0)</f>
        <v>0</v>
      </c>
      <c r="H1989">
        <f t="shared" si="32"/>
        <v>0</v>
      </c>
    </row>
    <row r="1990" spans="1:8" x14ac:dyDescent="0.25">
      <c r="A1990" s="3" t="s">
        <v>22</v>
      </c>
      <c r="B1990" s="2">
        <v>41757.8125</v>
      </c>
      <c r="C1990" s="3" t="s">
        <v>7</v>
      </c>
      <c r="D1990" s="3" t="s">
        <v>82</v>
      </c>
      <c r="E1990" s="3">
        <v>0</v>
      </c>
      <c r="F1990" s="3" t="s">
        <v>18</v>
      </c>
      <c r="G1990">
        <f>IF(COUNTIFS((WeatherIncidents!$B$3:'WeatherIncidents'!$B$26),"&lt;="&amp;B1990,WeatherIncidents!$C$3:'WeatherIncidents'!$C$26,"&gt;="&amp;B1990)&gt;0,1,0)</f>
        <v>0</v>
      </c>
      <c r="H1990">
        <f t="shared" si="32"/>
        <v>0</v>
      </c>
    </row>
    <row r="1991" spans="1:8" x14ac:dyDescent="0.25">
      <c r="A1991" s="3" t="s">
        <v>22</v>
      </c>
      <c r="B1991" s="2">
        <v>41759.26458333333</v>
      </c>
      <c r="C1991" s="3" t="s">
        <v>33</v>
      </c>
      <c r="D1991" s="3" t="s">
        <v>135</v>
      </c>
      <c r="E1991" s="3">
        <v>0</v>
      </c>
      <c r="F1991" s="3" t="s">
        <v>18</v>
      </c>
      <c r="G1991">
        <f>IF(COUNTIFS((WeatherIncidents!$B$3:'WeatherIncidents'!$B$26),"&lt;="&amp;B1991,WeatherIncidents!$C$3:'WeatherIncidents'!$C$26,"&gt;="&amp;B1991)&gt;0,1,0)</f>
        <v>1</v>
      </c>
      <c r="H1991">
        <f t="shared" si="32"/>
        <v>0</v>
      </c>
    </row>
    <row r="1992" spans="1:8" x14ac:dyDescent="0.25">
      <c r="A1992" s="3" t="s">
        <v>22</v>
      </c>
      <c r="B1992" s="2">
        <v>41760.135416666664</v>
      </c>
      <c r="C1992" s="3" t="s">
        <v>33</v>
      </c>
      <c r="D1992" s="3" t="s">
        <v>37</v>
      </c>
      <c r="E1992" s="3">
        <v>0</v>
      </c>
      <c r="F1992" s="3" t="s">
        <v>18</v>
      </c>
      <c r="G1992">
        <f>IF(COUNTIFS((WeatherIncidents!$B$3:'WeatherIncidents'!$B$26),"&lt;="&amp;B1992,WeatherIncidents!$C$3:'WeatherIncidents'!$C$26,"&gt;="&amp;B1992)&gt;0,1,0)</f>
        <v>1</v>
      </c>
      <c r="H1992">
        <f t="shared" si="32"/>
        <v>0</v>
      </c>
    </row>
    <row r="1993" spans="1:8" x14ac:dyDescent="0.25">
      <c r="A1993" s="3" t="s">
        <v>22</v>
      </c>
      <c r="B1993" s="2">
        <v>41772.40625</v>
      </c>
      <c r="C1993" s="3" t="s">
        <v>33</v>
      </c>
      <c r="D1993" s="3" t="s">
        <v>135</v>
      </c>
      <c r="E1993" s="3">
        <v>0</v>
      </c>
      <c r="F1993" s="3" t="s">
        <v>18</v>
      </c>
      <c r="G1993">
        <f>IF(COUNTIFS((WeatherIncidents!$B$3:'WeatherIncidents'!$B$26),"&lt;="&amp;B1993,WeatherIncidents!$C$3:'WeatherIncidents'!$C$26,"&gt;="&amp;B1993)&gt;0,1,0)</f>
        <v>0</v>
      </c>
      <c r="H1993">
        <f t="shared" si="32"/>
        <v>0</v>
      </c>
    </row>
    <row r="1994" spans="1:8" x14ac:dyDescent="0.25">
      <c r="A1994" s="3" t="s">
        <v>22</v>
      </c>
      <c r="B1994" s="2">
        <v>41772.580555555556</v>
      </c>
      <c r="C1994" s="3" t="s">
        <v>33</v>
      </c>
      <c r="D1994" s="3" t="s">
        <v>135</v>
      </c>
      <c r="E1994" s="3">
        <v>0</v>
      </c>
      <c r="F1994" s="3" t="s">
        <v>18</v>
      </c>
      <c r="G1994">
        <f>IF(COUNTIFS((WeatherIncidents!$B$3:'WeatherIncidents'!$B$26),"&lt;="&amp;B1994,WeatherIncidents!$C$3:'WeatherIncidents'!$C$26,"&gt;="&amp;B1994)&gt;0,1,0)</f>
        <v>0</v>
      </c>
      <c r="H1994">
        <f t="shared" si="32"/>
        <v>0</v>
      </c>
    </row>
    <row r="1995" spans="1:8" x14ac:dyDescent="0.25">
      <c r="A1995" s="3" t="s">
        <v>22</v>
      </c>
      <c r="B1995" s="2">
        <v>41773.258333333331</v>
      </c>
      <c r="C1995" s="3" t="s">
        <v>33</v>
      </c>
      <c r="D1995" s="3" t="s">
        <v>135</v>
      </c>
      <c r="E1995" s="3">
        <v>0</v>
      </c>
      <c r="F1995" s="3" t="s">
        <v>18</v>
      </c>
      <c r="G1995">
        <f>IF(COUNTIFS((WeatherIncidents!$B$3:'WeatherIncidents'!$B$26),"&lt;="&amp;B1995,WeatherIncidents!$C$3:'WeatherIncidents'!$C$26,"&gt;="&amp;B1995)&gt;0,1,0)</f>
        <v>0</v>
      </c>
      <c r="H1995">
        <f t="shared" si="32"/>
        <v>0</v>
      </c>
    </row>
    <row r="1996" spans="1:8" x14ac:dyDescent="0.25">
      <c r="A1996" s="3" t="s">
        <v>22</v>
      </c>
      <c r="B1996" s="2">
        <v>41849.279861111114</v>
      </c>
      <c r="C1996" s="3" t="s">
        <v>15</v>
      </c>
      <c r="D1996" s="3" t="s">
        <v>15</v>
      </c>
      <c r="E1996" s="3">
        <v>0</v>
      </c>
      <c r="F1996" s="3" t="s">
        <v>18</v>
      </c>
      <c r="G1996">
        <f>IF(COUNTIFS((WeatherIncidents!$B$3:'WeatherIncidents'!$B$26),"&lt;="&amp;B1996,WeatherIncidents!$C$3:'WeatherIncidents'!$C$26,"&gt;="&amp;B1996)&gt;0,1,0)</f>
        <v>0</v>
      </c>
      <c r="H1996">
        <f t="shared" si="32"/>
        <v>0</v>
      </c>
    </row>
    <row r="1997" spans="1:8" x14ac:dyDescent="0.25">
      <c r="A1997" s="3" t="s">
        <v>22</v>
      </c>
      <c r="B1997" s="2">
        <v>41872.742361111108</v>
      </c>
      <c r="C1997" s="3" t="s">
        <v>15</v>
      </c>
      <c r="D1997" s="3" t="s">
        <v>15</v>
      </c>
      <c r="E1997" s="3">
        <v>0</v>
      </c>
      <c r="F1997" s="3" t="s">
        <v>18</v>
      </c>
      <c r="G1997">
        <f>IF(COUNTIFS((WeatherIncidents!$B$3:'WeatherIncidents'!$B$26),"&lt;="&amp;B1997,WeatherIncidents!$C$3:'WeatherIncidents'!$C$26,"&gt;="&amp;B1997)&gt;0,1,0)</f>
        <v>0</v>
      </c>
      <c r="H1997">
        <f t="shared" si="32"/>
        <v>0</v>
      </c>
    </row>
    <row r="1998" spans="1:8" x14ac:dyDescent="0.25">
      <c r="A1998" s="3" t="s">
        <v>22</v>
      </c>
      <c r="B1998" s="2">
        <v>41930.417361111111</v>
      </c>
      <c r="C1998" s="3" t="s">
        <v>15</v>
      </c>
      <c r="D1998" s="3" t="s">
        <v>15</v>
      </c>
      <c r="E1998" s="3">
        <v>0</v>
      </c>
      <c r="F1998" s="3" t="s">
        <v>18</v>
      </c>
      <c r="G1998">
        <f>IF(COUNTIFS((WeatherIncidents!$B$3:'WeatherIncidents'!$B$26),"&lt;="&amp;B1998,WeatherIncidents!$C$3:'WeatherIncidents'!$C$26,"&gt;="&amp;B1998)&gt;0,1,0)</f>
        <v>0</v>
      </c>
      <c r="H1998">
        <f t="shared" si="32"/>
        <v>0</v>
      </c>
    </row>
    <row r="1999" spans="1:8" x14ac:dyDescent="0.25">
      <c r="A1999" s="3" t="s">
        <v>22</v>
      </c>
      <c r="B1999" s="2">
        <v>41948.859722222223</v>
      </c>
      <c r="C1999" s="3" t="s">
        <v>33</v>
      </c>
      <c r="D1999" s="3" t="s">
        <v>37</v>
      </c>
      <c r="E1999" s="3">
        <v>0</v>
      </c>
      <c r="F1999" s="3" t="s">
        <v>18</v>
      </c>
      <c r="G1999">
        <f>IF(COUNTIFS((WeatherIncidents!$B$3:'WeatherIncidents'!$B$26),"&lt;="&amp;B1999,WeatherIncidents!$C$3:'WeatherIncidents'!$C$26,"&gt;="&amp;B1999)&gt;0,1,0)</f>
        <v>0</v>
      </c>
      <c r="H1999">
        <f t="shared" si="32"/>
        <v>0</v>
      </c>
    </row>
    <row r="2000" spans="1:8" x14ac:dyDescent="0.25">
      <c r="A2000" s="3" t="s">
        <v>22</v>
      </c>
      <c r="B2000" s="2">
        <v>42005.998611111114</v>
      </c>
      <c r="C2000" s="3" t="s">
        <v>7</v>
      </c>
      <c r="D2000" s="3" t="s">
        <v>16</v>
      </c>
      <c r="E2000" s="3">
        <v>0</v>
      </c>
      <c r="F2000" s="3" t="s">
        <v>18</v>
      </c>
      <c r="G2000">
        <f>IF(COUNTIFS((WeatherIncidents!$B$3:'WeatherIncidents'!$B$26),"&lt;="&amp;B2000,WeatherIncidents!$C$3:'WeatherIncidents'!$C$26,"&gt;="&amp;B2000)&gt;0,1,0)</f>
        <v>0</v>
      </c>
      <c r="H2000">
        <f t="shared" si="32"/>
        <v>0</v>
      </c>
    </row>
    <row r="2001" spans="1:8" x14ac:dyDescent="0.25">
      <c r="A2001" s="3" t="s">
        <v>22</v>
      </c>
      <c r="B2001" s="2">
        <v>42028.322222222225</v>
      </c>
      <c r="C2001" s="3" t="s">
        <v>7</v>
      </c>
      <c r="D2001" s="3" t="s">
        <v>82</v>
      </c>
      <c r="E2001" s="3">
        <v>0</v>
      </c>
      <c r="F2001" s="3" t="s">
        <v>18</v>
      </c>
      <c r="G2001">
        <f>IF(COUNTIFS((WeatherIncidents!$B$3:'WeatherIncidents'!$B$26),"&lt;="&amp;B2001,WeatherIncidents!$C$3:'WeatherIncidents'!$C$26,"&gt;="&amp;B2001)&gt;0,1,0)</f>
        <v>1</v>
      </c>
      <c r="H2001">
        <f t="shared" si="32"/>
        <v>0</v>
      </c>
    </row>
    <row r="2002" spans="1:8" x14ac:dyDescent="0.25">
      <c r="A2002" s="3" t="s">
        <v>193</v>
      </c>
      <c r="B2002" s="2">
        <v>38471.446527777778</v>
      </c>
      <c r="C2002" s="3" t="s">
        <v>15</v>
      </c>
      <c r="D2002" s="3" t="s">
        <v>15</v>
      </c>
      <c r="E2002" s="3">
        <v>0</v>
      </c>
      <c r="F2002" s="3" t="s">
        <v>194</v>
      </c>
      <c r="G2002">
        <f>IF(COUNTIFS((WeatherIncidents!$B$3:'WeatherIncidents'!$B$26),"&lt;="&amp;B2002,WeatherIncidents!$C$3:'WeatherIncidents'!$C$26,"&gt;="&amp;B2002)&gt;0,1,0)</f>
        <v>0</v>
      </c>
      <c r="H2002">
        <f t="shared" si="32"/>
        <v>0</v>
      </c>
    </row>
    <row r="2003" spans="1:8" x14ac:dyDescent="0.25">
      <c r="A2003" s="3" t="s">
        <v>193</v>
      </c>
      <c r="B2003" s="2">
        <v>38491.288888888892</v>
      </c>
      <c r="C2003" s="3" t="s">
        <v>7</v>
      </c>
      <c r="D2003" s="3" t="s">
        <v>8</v>
      </c>
      <c r="E2003" s="3">
        <v>0</v>
      </c>
      <c r="F2003" s="3" t="s">
        <v>194</v>
      </c>
      <c r="G2003">
        <f>IF(COUNTIFS((WeatherIncidents!$B$3:'WeatherIncidents'!$B$26),"&lt;="&amp;B2003,WeatherIncidents!$C$3:'WeatherIncidents'!$C$26,"&gt;="&amp;B2003)&gt;0,1,0)</f>
        <v>0</v>
      </c>
      <c r="H2003">
        <f t="shared" si="32"/>
        <v>0</v>
      </c>
    </row>
    <row r="2004" spans="1:8" x14ac:dyDescent="0.25">
      <c r="A2004" s="3" t="s">
        <v>193</v>
      </c>
      <c r="B2004" s="2">
        <v>38693.538888888892</v>
      </c>
      <c r="C2004" s="3" t="s">
        <v>15</v>
      </c>
      <c r="D2004" s="3" t="s">
        <v>15</v>
      </c>
      <c r="E2004" s="3">
        <v>0</v>
      </c>
      <c r="F2004" s="3" t="s">
        <v>194</v>
      </c>
      <c r="G2004">
        <f>IF(COUNTIFS((WeatherIncidents!$B$3:'WeatherIncidents'!$B$26),"&lt;="&amp;B2004,WeatherIncidents!$C$3:'WeatherIncidents'!$C$26,"&gt;="&amp;B2004)&gt;0,1,0)</f>
        <v>0</v>
      </c>
      <c r="H2004">
        <f t="shared" si="32"/>
        <v>0</v>
      </c>
    </row>
    <row r="2005" spans="1:8" x14ac:dyDescent="0.25">
      <c r="A2005" s="3" t="s">
        <v>193</v>
      </c>
      <c r="B2005" s="2">
        <v>38805.40625</v>
      </c>
      <c r="C2005" s="3" t="s">
        <v>15</v>
      </c>
      <c r="D2005" s="3" t="s">
        <v>15</v>
      </c>
      <c r="E2005" s="3">
        <v>0</v>
      </c>
      <c r="F2005" s="3" t="s">
        <v>194</v>
      </c>
      <c r="G2005">
        <f>IF(COUNTIFS((WeatherIncidents!$B$3:'WeatherIncidents'!$B$26),"&lt;="&amp;B2005,WeatherIncidents!$C$3:'WeatherIncidents'!$C$26,"&gt;="&amp;B2005)&gt;0,1,0)</f>
        <v>0</v>
      </c>
      <c r="H2005">
        <f t="shared" si="32"/>
        <v>0</v>
      </c>
    </row>
    <row r="2006" spans="1:8" x14ac:dyDescent="0.25">
      <c r="A2006" s="3" t="s">
        <v>193</v>
      </c>
      <c r="B2006" s="2">
        <v>38805.771527777775</v>
      </c>
      <c r="C2006" s="3" t="s">
        <v>7</v>
      </c>
      <c r="D2006" s="3" t="s">
        <v>16</v>
      </c>
      <c r="E2006" s="3">
        <v>0</v>
      </c>
      <c r="F2006" s="3" t="s">
        <v>194</v>
      </c>
      <c r="G2006">
        <f>IF(COUNTIFS((WeatherIncidents!$B$3:'WeatherIncidents'!$B$26),"&lt;="&amp;B2006,WeatherIncidents!$C$3:'WeatherIncidents'!$C$26,"&gt;="&amp;B2006)&gt;0,1,0)</f>
        <v>0</v>
      </c>
      <c r="H2006">
        <f t="shared" si="32"/>
        <v>0</v>
      </c>
    </row>
    <row r="2007" spans="1:8" x14ac:dyDescent="0.25">
      <c r="A2007" s="3" t="s">
        <v>193</v>
      </c>
      <c r="B2007" s="2">
        <v>38830.323611111111</v>
      </c>
      <c r="C2007" s="3" t="s">
        <v>15</v>
      </c>
      <c r="D2007" s="3" t="s">
        <v>15</v>
      </c>
      <c r="E2007" s="3">
        <v>0</v>
      </c>
      <c r="F2007" s="3" t="s">
        <v>194</v>
      </c>
      <c r="G2007">
        <f>IF(COUNTIFS((WeatherIncidents!$B$3:'WeatherIncidents'!$B$26),"&lt;="&amp;B2007,WeatherIncidents!$C$3:'WeatherIncidents'!$C$26,"&gt;="&amp;B2007)&gt;0,1,0)</f>
        <v>0</v>
      </c>
      <c r="H2007">
        <f t="shared" si="32"/>
        <v>0</v>
      </c>
    </row>
    <row r="2008" spans="1:8" x14ac:dyDescent="0.25">
      <c r="A2008" s="3" t="s">
        <v>193</v>
      </c>
      <c r="B2008" s="2">
        <v>38957.495138888888</v>
      </c>
      <c r="C2008" s="3" t="s">
        <v>7</v>
      </c>
      <c r="D2008" s="3" t="s">
        <v>16</v>
      </c>
      <c r="E2008" s="3">
        <v>0</v>
      </c>
      <c r="F2008" s="3" t="s">
        <v>194</v>
      </c>
      <c r="G2008">
        <f>IF(COUNTIFS((WeatherIncidents!$B$3:'WeatherIncidents'!$B$26),"&lt;="&amp;B2008,WeatherIncidents!$C$3:'WeatherIncidents'!$C$26,"&gt;="&amp;B2008)&gt;0,1,0)</f>
        <v>0</v>
      </c>
      <c r="H2008">
        <f t="shared" si="32"/>
        <v>0</v>
      </c>
    </row>
    <row r="2009" spans="1:8" x14ac:dyDescent="0.25">
      <c r="A2009" s="3" t="s">
        <v>193</v>
      </c>
      <c r="B2009" s="2">
        <v>39443.947916666664</v>
      </c>
      <c r="C2009" s="3" t="s">
        <v>7</v>
      </c>
      <c r="D2009" s="3" t="s">
        <v>8</v>
      </c>
      <c r="E2009" s="3">
        <v>0</v>
      </c>
      <c r="F2009" s="3" t="s">
        <v>194</v>
      </c>
      <c r="G2009">
        <f>IF(COUNTIFS((WeatherIncidents!$B$3:'WeatherIncidents'!$B$26),"&lt;="&amp;B2009,WeatherIncidents!$C$3:'WeatherIncidents'!$C$26,"&gt;="&amp;B2009)&gt;0,1,0)</f>
        <v>0</v>
      </c>
      <c r="H2009">
        <f t="shared" si="32"/>
        <v>0</v>
      </c>
    </row>
    <row r="2010" spans="1:8" x14ac:dyDescent="0.25">
      <c r="A2010" s="3" t="s">
        <v>193</v>
      </c>
      <c r="B2010" s="2">
        <v>39468.484027777777</v>
      </c>
      <c r="C2010" s="3" t="s">
        <v>15</v>
      </c>
      <c r="D2010" s="3" t="s">
        <v>15</v>
      </c>
      <c r="E2010" s="3">
        <v>0</v>
      </c>
      <c r="F2010" s="3" t="s">
        <v>194</v>
      </c>
      <c r="G2010">
        <f>IF(COUNTIFS((WeatherIncidents!$B$3:'WeatherIncidents'!$B$26),"&lt;="&amp;B2010,WeatherIncidents!$C$3:'WeatherIncidents'!$C$26,"&gt;="&amp;B2010)&gt;0,1,0)</f>
        <v>0</v>
      </c>
      <c r="H2010">
        <f t="shared" si="32"/>
        <v>0</v>
      </c>
    </row>
    <row r="2011" spans="1:8" x14ac:dyDescent="0.25">
      <c r="A2011" s="3" t="s">
        <v>193</v>
      </c>
      <c r="B2011" s="2">
        <v>39591.660416666666</v>
      </c>
      <c r="C2011" s="3" t="s">
        <v>15</v>
      </c>
      <c r="D2011" s="3" t="s">
        <v>15</v>
      </c>
      <c r="E2011" s="3">
        <v>0</v>
      </c>
      <c r="F2011" s="3" t="s">
        <v>194</v>
      </c>
      <c r="G2011">
        <f>IF(COUNTIFS((WeatherIncidents!$B$3:'WeatherIncidents'!$B$26),"&lt;="&amp;B2011,WeatherIncidents!$C$3:'WeatherIncidents'!$C$26,"&gt;="&amp;B2011)&gt;0,1,0)</f>
        <v>0</v>
      </c>
      <c r="H2011">
        <f t="shared" si="32"/>
        <v>0</v>
      </c>
    </row>
    <row r="2012" spans="1:8" x14ac:dyDescent="0.25">
      <c r="A2012" s="3" t="s">
        <v>193</v>
      </c>
      <c r="B2012" s="2">
        <v>40451.515277777777</v>
      </c>
      <c r="C2012" s="3" t="s">
        <v>33</v>
      </c>
      <c r="D2012" s="3" t="s">
        <v>135</v>
      </c>
      <c r="E2012" s="3">
        <v>0</v>
      </c>
      <c r="F2012" s="3" t="s">
        <v>194</v>
      </c>
      <c r="G2012">
        <f>IF(COUNTIFS((WeatherIncidents!$B$3:'WeatherIncidents'!$B$26),"&lt;="&amp;B2012,WeatherIncidents!$C$3:'WeatherIncidents'!$C$26,"&gt;="&amp;B2012)&gt;0,1,0)</f>
        <v>0</v>
      </c>
      <c r="H2012">
        <f t="shared" si="32"/>
        <v>0</v>
      </c>
    </row>
    <row r="2013" spans="1:8" x14ac:dyDescent="0.25">
      <c r="A2013" s="3" t="s">
        <v>193</v>
      </c>
      <c r="B2013" s="2">
        <v>40823.408333333333</v>
      </c>
      <c r="C2013" s="3" t="s">
        <v>15</v>
      </c>
      <c r="D2013" s="3" t="s">
        <v>15</v>
      </c>
      <c r="E2013" s="3">
        <v>0</v>
      </c>
      <c r="F2013" s="3" t="s">
        <v>194</v>
      </c>
      <c r="G2013">
        <f>IF(COUNTIFS((WeatherIncidents!$B$3:'WeatherIncidents'!$B$26),"&lt;="&amp;B2013,WeatherIncidents!$C$3:'WeatherIncidents'!$C$26,"&gt;="&amp;B2013)&gt;0,1,0)</f>
        <v>0</v>
      </c>
      <c r="H2013">
        <f t="shared" si="32"/>
        <v>0</v>
      </c>
    </row>
    <row r="2014" spans="1:8" x14ac:dyDescent="0.25">
      <c r="A2014" s="3" t="s">
        <v>193</v>
      </c>
      <c r="B2014" s="2">
        <v>41874.057638888888</v>
      </c>
      <c r="C2014" s="3" t="s">
        <v>15</v>
      </c>
      <c r="D2014" s="3" t="s">
        <v>15</v>
      </c>
      <c r="E2014" s="3">
        <v>0</v>
      </c>
      <c r="F2014" s="3" t="s">
        <v>194</v>
      </c>
      <c r="G2014">
        <f>IF(COUNTIFS((WeatherIncidents!$B$3:'WeatherIncidents'!$B$26),"&lt;="&amp;B2014,WeatherIncidents!$C$3:'WeatherIncidents'!$C$26,"&gt;="&amp;B2014)&gt;0,1,0)</f>
        <v>0</v>
      </c>
      <c r="H2014">
        <f t="shared" si="32"/>
        <v>0</v>
      </c>
    </row>
    <row r="2015" spans="1:8" x14ac:dyDescent="0.25">
      <c r="A2015" s="3" t="s">
        <v>188</v>
      </c>
      <c r="B2015" s="2">
        <v>38393.902777777781</v>
      </c>
      <c r="C2015" s="3" t="s">
        <v>15</v>
      </c>
      <c r="D2015" s="3" t="s">
        <v>15</v>
      </c>
      <c r="E2015" s="3">
        <v>0</v>
      </c>
      <c r="F2015" s="3" t="s">
        <v>189</v>
      </c>
      <c r="G2015">
        <f>IF(COUNTIFS((WeatherIncidents!$B$3:'WeatherIncidents'!$B$26),"&lt;="&amp;B2015,WeatherIncidents!$C$3:'WeatherIncidents'!$C$26,"&gt;="&amp;B2015)&gt;0,1,0)</f>
        <v>0</v>
      </c>
      <c r="H2015">
        <f t="shared" si="32"/>
        <v>0</v>
      </c>
    </row>
    <row r="2016" spans="1:8" x14ac:dyDescent="0.25">
      <c r="A2016" s="3" t="s">
        <v>188</v>
      </c>
      <c r="B2016" s="2">
        <v>38443.175000000003</v>
      </c>
      <c r="C2016" s="3" t="s">
        <v>33</v>
      </c>
      <c r="D2016" s="3" t="s">
        <v>135</v>
      </c>
      <c r="E2016" s="3">
        <v>0</v>
      </c>
      <c r="F2016" s="3" t="s">
        <v>189</v>
      </c>
      <c r="G2016">
        <f>IF(COUNTIFS((WeatherIncidents!$B$3:'WeatherIncidents'!$B$26),"&lt;="&amp;B2016,WeatherIncidents!$C$3:'WeatherIncidents'!$C$26,"&gt;="&amp;B2016)&gt;0,1,0)</f>
        <v>1</v>
      </c>
      <c r="H2016">
        <f t="shared" si="32"/>
        <v>0</v>
      </c>
    </row>
    <row r="2017" spans="1:8" x14ac:dyDescent="0.25">
      <c r="A2017" s="3" t="s">
        <v>188</v>
      </c>
      <c r="B2017" s="2">
        <v>38556.203472222223</v>
      </c>
      <c r="C2017" s="3" t="s">
        <v>33</v>
      </c>
      <c r="D2017" s="3" t="s">
        <v>37</v>
      </c>
      <c r="E2017" s="3">
        <v>0</v>
      </c>
      <c r="F2017" s="3" t="s">
        <v>189</v>
      </c>
      <c r="G2017">
        <f>IF(COUNTIFS((WeatherIncidents!$B$3:'WeatherIncidents'!$B$26),"&lt;="&amp;B2017,WeatherIncidents!$C$3:'WeatherIncidents'!$C$26,"&gt;="&amp;B2017)&gt;0,1,0)</f>
        <v>0</v>
      </c>
      <c r="H2017">
        <f t="shared" si="32"/>
        <v>0</v>
      </c>
    </row>
    <row r="2018" spans="1:8" x14ac:dyDescent="0.25">
      <c r="A2018" s="3" t="s">
        <v>188</v>
      </c>
      <c r="B2018" s="2">
        <v>38707.631249999999</v>
      </c>
      <c r="C2018" s="3" t="s">
        <v>15</v>
      </c>
      <c r="D2018" s="3" t="s">
        <v>15</v>
      </c>
      <c r="E2018" s="3">
        <v>0</v>
      </c>
      <c r="F2018" s="3" t="s">
        <v>189</v>
      </c>
      <c r="G2018">
        <f>IF(COUNTIFS((WeatherIncidents!$B$3:'WeatherIncidents'!$B$26),"&lt;="&amp;B2018,WeatherIncidents!$C$3:'WeatherIncidents'!$C$26,"&gt;="&amp;B2018)&gt;0,1,0)</f>
        <v>0</v>
      </c>
      <c r="H2018">
        <f t="shared" si="32"/>
        <v>0</v>
      </c>
    </row>
    <row r="2019" spans="1:8" x14ac:dyDescent="0.25">
      <c r="A2019" s="3" t="s">
        <v>188</v>
      </c>
      <c r="B2019" s="2">
        <v>38719.411805555559</v>
      </c>
      <c r="C2019" s="3" t="s">
        <v>33</v>
      </c>
      <c r="D2019" s="3" t="s">
        <v>135</v>
      </c>
      <c r="E2019" s="3">
        <v>0</v>
      </c>
      <c r="F2019" s="3" t="s">
        <v>189</v>
      </c>
      <c r="G2019">
        <f>IF(COUNTIFS((WeatherIncidents!$B$3:'WeatherIncidents'!$B$26),"&lt;="&amp;B2019,WeatherIncidents!$C$3:'WeatherIncidents'!$C$26,"&gt;="&amp;B2019)&gt;0,1,0)</f>
        <v>0</v>
      </c>
      <c r="H2019">
        <f t="shared" si="32"/>
        <v>0</v>
      </c>
    </row>
    <row r="2020" spans="1:8" x14ac:dyDescent="0.25">
      <c r="A2020" s="3" t="s">
        <v>188</v>
      </c>
      <c r="B2020" s="2">
        <v>38742.477083333331</v>
      </c>
      <c r="C2020" s="3" t="s">
        <v>15</v>
      </c>
      <c r="D2020" s="3" t="s">
        <v>15</v>
      </c>
      <c r="E2020" s="3">
        <v>0</v>
      </c>
      <c r="F2020" s="3" t="s">
        <v>189</v>
      </c>
      <c r="G2020">
        <f>IF(COUNTIFS((WeatherIncidents!$B$3:'WeatherIncidents'!$B$26),"&lt;="&amp;B2020,WeatherIncidents!$C$3:'WeatherIncidents'!$C$26,"&gt;="&amp;B2020)&gt;0,1,0)</f>
        <v>0</v>
      </c>
      <c r="H2020">
        <f t="shared" si="32"/>
        <v>0</v>
      </c>
    </row>
    <row r="2021" spans="1:8" x14ac:dyDescent="0.25">
      <c r="A2021" s="3" t="s">
        <v>188</v>
      </c>
      <c r="B2021" s="2">
        <v>38853.29583333333</v>
      </c>
      <c r="C2021" s="3" t="s">
        <v>15</v>
      </c>
      <c r="D2021" s="3" t="s">
        <v>15</v>
      </c>
      <c r="E2021" s="3">
        <v>0</v>
      </c>
      <c r="F2021" s="3" t="s">
        <v>189</v>
      </c>
      <c r="G2021">
        <f>IF(COUNTIFS((WeatherIncidents!$B$3:'WeatherIncidents'!$B$26),"&lt;="&amp;B2021,WeatherIncidents!$C$3:'WeatherIncidents'!$C$26,"&gt;="&amp;B2021)&gt;0,1,0)</f>
        <v>0</v>
      </c>
      <c r="H2021">
        <f t="shared" si="32"/>
        <v>0</v>
      </c>
    </row>
    <row r="2022" spans="1:8" x14ac:dyDescent="0.25">
      <c r="A2022" s="3" t="s">
        <v>188</v>
      </c>
      <c r="B2022" s="2">
        <v>38908.779861111114</v>
      </c>
      <c r="C2022" s="3" t="s">
        <v>15</v>
      </c>
      <c r="D2022" s="3" t="s">
        <v>15</v>
      </c>
      <c r="E2022" s="3">
        <v>1</v>
      </c>
      <c r="F2022" s="3" t="s">
        <v>189</v>
      </c>
      <c r="G2022">
        <f>IF(COUNTIFS((WeatherIncidents!$B$3:'WeatherIncidents'!$B$26),"&lt;="&amp;B2022,WeatherIncidents!$C$3:'WeatherIncidents'!$C$26,"&gt;="&amp;B2022)&gt;0,1,0)</f>
        <v>0</v>
      </c>
      <c r="H2022">
        <f t="shared" si="32"/>
        <v>0</v>
      </c>
    </row>
    <row r="2023" spans="1:8" x14ac:dyDescent="0.25">
      <c r="A2023" s="3" t="s">
        <v>188</v>
      </c>
      <c r="B2023" s="2">
        <v>39003.436111111114</v>
      </c>
      <c r="C2023" s="3" t="s">
        <v>15</v>
      </c>
      <c r="D2023" s="3" t="s">
        <v>15</v>
      </c>
      <c r="E2023" s="3">
        <v>0</v>
      </c>
      <c r="F2023" s="3" t="s">
        <v>189</v>
      </c>
      <c r="G2023">
        <f>IF(COUNTIFS((WeatherIncidents!$B$3:'WeatherIncidents'!$B$26),"&lt;="&amp;B2023,WeatherIncidents!$C$3:'WeatherIncidents'!$C$26,"&gt;="&amp;B2023)&gt;0,1,0)</f>
        <v>0</v>
      </c>
      <c r="H2023">
        <f t="shared" si="32"/>
        <v>0</v>
      </c>
    </row>
    <row r="2024" spans="1:8" x14ac:dyDescent="0.25">
      <c r="A2024" s="3" t="s">
        <v>188</v>
      </c>
      <c r="B2024" s="2">
        <v>39054.34375</v>
      </c>
      <c r="C2024" s="3" t="s">
        <v>33</v>
      </c>
      <c r="D2024" s="3" t="s">
        <v>135</v>
      </c>
      <c r="E2024" s="3">
        <v>0</v>
      </c>
      <c r="F2024" s="3" t="s">
        <v>189</v>
      </c>
      <c r="G2024">
        <f>IF(COUNTIFS((WeatherIncidents!$B$3:'WeatherIncidents'!$B$26),"&lt;="&amp;B2024,WeatherIncidents!$C$3:'WeatherIncidents'!$C$26,"&gt;="&amp;B2024)&gt;0,1,0)</f>
        <v>1</v>
      </c>
      <c r="H2024">
        <f t="shared" si="32"/>
        <v>0</v>
      </c>
    </row>
    <row r="2025" spans="1:8" x14ac:dyDescent="0.25">
      <c r="A2025" s="3" t="s">
        <v>188</v>
      </c>
      <c r="B2025" s="2">
        <v>39112.301388888889</v>
      </c>
      <c r="C2025" s="3" t="s">
        <v>15</v>
      </c>
      <c r="D2025" s="3" t="s">
        <v>15</v>
      </c>
      <c r="E2025" s="3">
        <v>0</v>
      </c>
      <c r="F2025" s="3" t="s">
        <v>189</v>
      </c>
      <c r="G2025">
        <f>IF(COUNTIFS((WeatherIncidents!$B$3:'WeatherIncidents'!$B$26),"&lt;="&amp;B2025,WeatherIncidents!$C$3:'WeatherIncidents'!$C$26,"&gt;="&amp;B2025)&gt;0,1,0)</f>
        <v>0</v>
      </c>
      <c r="H2025">
        <f t="shared" si="32"/>
        <v>0</v>
      </c>
    </row>
    <row r="2026" spans="1:8" x14ac:dyDescent="0.25">
      <c r="A2026" s="3" t="s">
        <v>188</v>
      </c>
      <c r="B2026" s="2">
        <v>39176.73541666667</v>
      </c>
      <c r="C2026" s="3" t="s">
        <v>7</v>
      </c>
      <c r="D2026" s="3" t="s">
        <v>81</v>
      </c>
      <c r="E2026" s="3">
        <v>0</v>
      </c>
      <c r="F2026" s="3" t="s">
        <v>189</v>
      </c>
      <c r="G2026">
        <f>IF(COUNTIFS((WeatherIncidents!$B$3:'WeatherIncidents'!$B$26),"&lt;="&amp;B2026,WeatherIncidents!$C$3:'WeatherIncidents'!$C$26,"&gt;="&amp;B2026)&gt;0,1,0)</f>
        <v>0</v>
      </c>
      <c r="H2026">
        <f t="shared" si="32"/>
        <v>0</v>
      </c>
    </row>
    <row r="2027" spans="1:8" x14ac:dyDescent="0.25">
      <c r="A2027" s="3" t="s">
        <v>188</v>
      </c>
      <c r="B2027" s="2">
        <v>39289.387499999997</v>
      </c>
      <c r="C2027" s="3" t="s">
        <v>7</v>
      </c>
      <c r="D2027" s="3" t="s">
        <v>41</v>
      </c>
      <c r="E2027" s="3">
        <v>0</v>
      </c>
      <c r="F2027" s="3" t="s">
        <v>189</v>
      </c>
      <c r="G2027">
        <f>IF(COUNTIFS((WeatherIncidents!$B$3:'WeatherIncidents'!$B$26),"&lt;="&amp;B2027,WeatherIncidents!$C$3:'WeatherIncidents'!$C$26,"&gt;="&amp;B2027)&gt;0,1,0)</f>
        <v>0</v>
      </c>
      <c r="H2027">
        <f t="shared" si="32"/>
        <v>0</v>
      </c>
    </row>
    <row r="2028" spans="1:8" x14ac:dyDescent="0.25">
      <c r="A2028" s="3" t="s">
        <v>188</v>
      </c>
      <c r="B2028" s="2">
        <v>39377.179166666669</v>
      </c>
      <c r="C2028" s="3" t="s">
        <v>15</v>
      </c>
      <c r="D2028" s="3" t="s">
        <v>15</v>
      </c>
      <c r="E2028" s="3">
        <v>0</v>
      </c>
      <c r="F2028" s="3" t="s">
        <v>189</v>
      </c>
      <c r="G2028">
        <f>IF(COUNTIFS((WeatherIncidents!$B$3:'WeatherIncidents'!$B$26),"&lt;="&amp;B2028,WeatherIncidents!$C$3:'WeatherIncidents'!$C$26,"&gt;="&amp;B2028)&gt;0,1,0)</f>
        <v>1</v>
      </c>
      <c r="H2028">
        <f t="shared" si="32"/>
        <v>0</v>
      </c>
    </row>
    <row r="2029" spans="1:8" x14ac:dyDescent="0.25">
      <c r="A2029" s="3" t="s">
        <v>188</v>
      </c>
      <c r="B2029" s="2">
        <v>39434.679861111108</v>
      </c>
      <c r="C2029" s="3" t="s">
        <v>15</v>
      </c>
      <c r="D2029" s="3" t="s">
        <v>15</v>
      </c>
      <c r="E2029" s="3">
        <v>0</v>
      </c>
      <c r="F2029" s="3" t="s">
        <v>189</v>
      </c>
      <c r="G2029">
        <f>IF(COUNTIFS((WeatherIncidents!$B$3:'WeatherIncidents'!$B$26),"&lt;="&amp;B2029,WeatherIncidents!$C$3:'WeatherIncidents'!$C$26,"&gt;="&amp;B2029)&gt;0,1,0)</f>
        <v>0</v>
      </c>
      <c r="H2029">
        <f t="shared" si="32"/>
        <v>0</v>
      </c>
    </row>
    <row r="2030" spans="1:8" x14ac:dyDescent="0.25">
      <c r="A2030" s="3" t="s">
        <v>188</v>
      </c>
      <c r="B2030" s="2">
        <v>39442.918749999997</v>
      </c>
      <c r="C2030" s="3" t="s">
        <v>15</v>
      </c>
      <c r="D2030" s="3" t="s">
        <v>15</v>
      </c>
      <c r="E2030" s="3">
        <v>0</v>
      </c>
      <c r="F2030" s="3" t="s">
        <v>189</v>
      </c>
      <c r="G2030">
        <f>IF(COUNTIFS((WeatherIncidents!$B$3:'WeatherIncidents'!$B$26),"&lt;="&amp;B2030,WeatherIncidents!$C$3:'WeatherIncidents'!$C$26,"&gt;="&amp;B2030)&gt;0,1,0)</f>
        <v>0</v>
      </c>
      <c r="H2030">
        <f t="shared" si="32"/>
        <v>0</v>
      </c>
    </row>
    <row r="2031" spans="1:8" x14ac:dyDescent="0.25">
      <c r="A2031" s="3" t="s">
        <v>188</v>
      </c>
      <c r="B2031" s="2">
        <v>39455.382638888892</v>
      </c>
      <c r="C2031" s="3" t="s">
        <v>15</v>
      </c>
      <c r="D2031" s="3" t="s">
        <v>15</v>
      </c>
      <c r="E2031" s="3">
        <v>0</v>
      </c>
      <c r="F2031" s="3" t="s">
        <v>189</v>
      </c>
      <c r="G2031">
        <f>IF(COUNTIFS((WeatherIncidents!$B$3:'WeatherIncidents'!$B$26),"&lt;="&amp;B2031,WeatherIncidents!$C$3:'WeatherIncidents'!$C$26,"&gt;="&amp;B2031)&gt;0,1,0)</f>
        <v>0</v>
      </c>
      <c r="H2031">
        <f t="shared" si="32"/>
        <v>0</v>
      </c>
    </row>
    <row r="2032" spans="1:8" x14ac:dyDescent="0.25">
      <c r="A2032" s="3" t="s">
        <v>188</v>
      </c>
      <c r="B2032" s="2">
        <v>39463.790277777778</v>
      </c>
      <c r="C2032" s="3" t="s">
        <v>33</v>
      </c>
      <c r="D2032" s="3" t="s">
        <v>37</v>
      </c>
      <c r="E2032" s="3">
        <v>0</v>
      </c>
      <c r="F2032" s="3" t="s">
        <v>189</v>
      </c>
      <c r="G2032">
        <f>IF(COUNTIFS((WeatherIncidents!$B$3:'WeatherIncidents'!$B$26),"&lt;="&amp;B2032,WeatherIncidents!$C$3:'WeatherIncidents'!$C$26,"&gt;="&amp;B2032)&gt;0,1,0)</f>
        <v>0</v>
      </c>
      <c r="H2032">
        <f t="shared" si="32"/>
        <v>0</v>
      </c>
    </row>
    <row r="2033" spans="1:8" x14ac:dyDescent="0.25">
      <c r="A2033" s="3" t="s">
        <v>188</v>
      </c>
      <c r="B2033" s="2">
        <v>39472.55972222222</v>
      </c>
      <c r="C2033" s="3" t="s">
        <v>15</v>
      </c>
      <c r="D2033" s="3" t="s">
        <v>15</v>
      </c>
      <c r="E2033" s="3">
        <v>0</v>
      </c>
      <c r="F2033" s="3" t="s">
        <v>189</v>
      </c>
      <c r="G2033">
        <f>IF(COUNTIFS((WeatherIncidents!$B$3:'WeatherIncidents'!$B$26),"&lt;="&amp;B2033,WeatherIncidents!$C$3:'WeatherIncidents'!$C$26,"&gt;="&amp;B2033)&gt;0,1,0)</f>
        <v>0</v>
      </c>
      <c r="H2033">
        <f t="shared" si="32"/>
        <v>0</v>
      </c>
    </row>
    <row r="2034" spans="1:8" x14ac:dyDescent="0.25">
      <c r="A2034" s="3" t="s">
        <v>188</v>
      </c>
      <c r="B2034" s="2">
        <v>39483.293055555558</v>
      </c>
      <c r="C2034" s="3" t="s">
        <v>7</v>
      </c>
      <c r="D2034" s="3" t="s">
        <v>8</v>
      </c>
      <c r="E2034" s="3">
        <v>0</v>
      </c>
      <c r="F2034" s="3" t="s">
        <v>189</v>
      </c>
      <c r="G2034">
        <f>IF(COUNTIFS((WeatherIncidents!$B$3:'WeatherIncidents'!$B$26),"&lt;="&amp;B2034,WeatherIncidents!$C$3:'WeatherIncidents'!$C$26,"&gt;="&amp;B2034)&gt;0,1,0)</f>
        <v>0</v>
      </c>
      <c r="H2034">
        <f t="shared" si="32"/>
        <v>0</v>
      </c>
    </row>
    <row r="2035" spans="1:8" x14ac:dyDescent="0.25">
      <c r="A2035" s="3" t="s">
        <v>188</v>
      </c>
      <c r="B2035" s="2">
        <v>39495.423611111109</v>
      </c>
      <c r="C2035" s="3" t="s">
        <v>7</v>
      </c>
      <c r="D2035" s="3" t="s">
        <v>16</v>
      </c>
      <c r="E2035" s="3">
        <v>0</v>
      </c>
      <c r="F2035" s="3" t="s">
        <v>189</v>
      </c>
      <c r="G2035">
        <f>IF(COUNTIFS((WeatherIncidents!$B$3:'WeatherIncidents'!$B$26),"&lt;="&amp;B2035,WeatherIncidents!$C$3:'WeatherIncidents'!$C$26,"&gt;="&amp;B2035)&gt;0,1,0)</f>
        <v>0</v>
      </c>
      <c r="H2035">
        <f t="shared" si="32"/>
        <v>0</v>
      </c>
    </row>
    <row r="2036" spans="1:8" x14ac:dyDescent="0.25">
      <c r="A2036" s="3" t="s">
        <v>188</v>
      </c>
      <c r="B2036" s="2">
        <v>39531.590277777781</v>
      </c>
      <c r="C2036" s="3" t="s">
        <v>15</v>
      </c>
      <c r="D2036" s="3" t="s">
        <v>15</v>
      </c>
      <c r="E2036" s="3">
        <v>0</v>
      </c>
      <c r="F2036" s="3" t="s">
        <v>189</v>
      </c>
      <c r="G2036">
        <f>IF(COUNTIFS((WeatherIncidents!$B$3:'WeatherIncidents'!$B$26),"&lt;="&amp;B2036,WeatherIncidents!$C$3:'WeatherIncidents'!$C$26,"&gt;="&amp;B2036)&gt;0,1,0)</f>
        <v>0</v>
      </c>
      <c r="H2036">
        <f t="shared" si="32"/>
        <v>0</v>
      </c>
    </row>
    <row r="2037" spans="1:8" x14ac:dyDescent="0.25">
      <c r="A2037" s="3" t="s">
        <v>188</v>
      </c>
      <c r="B2037" s="2">
        <v>39590.854861111111</v>
      </c>
      <c r="C2037" s="3" t="s">
        <v>7</v>
      </c>
      <c r="D2037" s="3" t="s">
        <v>81</v>
      </c>
      <c r="E2037" s="3">
        <v>0</v>
      </c>
      <c r="F2037" s="3" t="s">
        <v>189</v>
      </c>
      <c r="G2037">
        <f>IF(COUNTIFS((WeatherIncidents!$B$3:'WeatherIncidents'!$B$26),"&lt;="&amp;B2037,WeatherIncidents!$C$3:'WeatherIncidents'!$C$26,"&gt;="&amp;B2037)&gt;0,1,0)</f>
        <v>0</v>
      </c>
      <c r="H2037">
        <f t="shared" si="32"/>
        <v>0</v>
      </c>
    </row>
    <row r="2038" spans="1:8" x14ac:dyDescent="0.25">
      <c r="A2038" s="3" t="s">
        <v>188</v>
      </c>
      <c r="B2038" s="2">
        <v>39617.804861111108</v>
      </c>
      <c r="C2038" s="3" t="s">
        <v>15</v>
      </c>
      <c r="D2038" s="3" t="s">
        <v>15</v>
      </c>
      <c r="E2038" s="3">
        <v>0</v>
      </c>
      <c r="F2038" s="3" t="s">
        <v>189</v>
      </c>
      <c r="G2038">
        <f>IF(COUNTIFS((WeatherIncidents!$B$3:'WeatherIncidents'!$B$26),"&lt;="&amp;B2038,WeatherIncidents!$C$3:'WeatherIncidents'!$C$26,"&gt;="&amp;B2038)&gt;0,1,0)</f>
        <v>0</v>
      </c>
      <c r="H2038">
        <f t="shared" si="32"/>
        <v>0</v>
      </c>
    </row>
    <row r="2039" spans="1:8" x14ac:dyDescent="0.25">
      <c r="A2039" s="3" t="s">
        <v>188</v>
      </c>
      <c r="B2039" s="2">
        <v>39620.963194444441</v>
      </c>
      <c r="C2039" s="3" t="s">
        <v>15</v>
      </c>
      <c r="D2039" s="3" t="s">
        <v>15</v>
      </c>
      <c r="E2039" s="3">
        <v>0</v>
      </c>
      <c r="F2039" s="3" t="s">
        <v>189</v>
      </c>
      <c r="G2039">
        <f>IF(COUNTIFS((WeatherIncidents!$B$3:'WeatherIncidents'!$B$26),"&lt;="&amp;B2039,WeatherIncidents!$C$3:'WeatherIncidents'!$C$26,"&gt;="&amp;B2039)&gt;0,1,0)</f>
        <v>0</v>
      </c>
      <c r="H2039">
        <f t="shared" si="32"/>
        <v>0</v>
      </c>
    </row>
    <row r="2040" spans="1:8" x14ac:dyDescent="0.25">
      <c r="A2040" s="3" t="s">
        <v>188</v>
      </c>
      <c r="B2040" s="2">
        <v>39954.791666666664</v>
      </c>
      <c r="C2040" s="3" t="s">
        <v>15</v>
      </c>
      <c r="D2040" s="3" t="s">
        <v>15</v>
      </c>
      <c r="E2040" s="3">
        <v>0</v>
      </c>
      <c r="F2040" s="3" t="s">
        <v>189</v>
      </c>
      <c r="G2040">
        <f>IF(COUNTIFS((WeatherIncidents!$B$3:'WeatherIncidents'!$B$26),"&lt;="&amp;B2040,WeatherIncidents!$C$3:'WeatherIncidents'!$C$26,"&gt;="&amp;B2040)&gt;0,1,0)</f>
        <v>0</v>
      </c>
      <c r="H2040">
        <f t="shared" si="32"/>
        <v>0</v>
      </c>
    </row>
    <row r="2041" spans="1:8" x14ac:dyDescent="0.25">
      <c r="A2041" s="3" t="s">
        <v>188</v>
      </c>
      <c r="B2041" s="2">
        <v>40021.574305555558</v>
      </c>
      <c r="C2041" s="3" t="s">
        <v>15</v>
      </c>
      <c r="D2041" s="3" t="s">
        <v>15</v>
      </c>
      <c r="E2041" s="3">
        <v>0</v>
      </c>
      <c r="F2041" s="3" t="s">
        <v>189</v>
      </c>
      <c r="G2041">
        <f>IF(COUNTIFS((WeatherIncidents!$B$3:'WeatherIncidents'!$B$26),"&lt;="&amp;B2041,WeatherIncidents!$C$3:'WeatherIncidents'!$C$26,"&gt;="&amp;B2041)&gt;0,1,0)</f>
        <v>0</v>
      </c>
      <c r="H2041">
        <f t="shared" si="32"/>
        <v>0</v>
      </c>
    </row>
    <row r="2042" spans="1:8" x14ac:dyDescent="0.25">
      <c r="A2042" s="3" t="s">
        <v>188</v>
      </c>
      <c r="B2042" s="2">
        <v>40153.091666666667</v>
      </c>
      <c r="C2042" s="3" t="s">
        <v>15</v>
      </c>
      <c r="D2042" s="3" t="s">
        <v>15</v>
      </c>
      <c r="E2042" s="3">
        <v>0</v>
      </c>
      <c r="F2042" s="3" t="s">
        <v>189</v>
      </c>
      <c r="G2042">
        <f>IF(COUNTIFS((WeatherIncidents!$B$3:'WeatherIncidents'!$B$26),"&lt;="&amp;B2042,WeatherIncidents!$C$3:'WeatherIncidents'!$C$26,"&gt;="&amp;B2042)&gt;0,1,0)</f>
        <v>0</v>
      </c>
      <c r="H2042">
        <f t="shared" si="32"/>
        <v>0</v>
      </c>
    </row>
    <row r="2043" spans="1:8" x14ac:dyDescent="0.25">
      <c r="A2043" s="3" t="s">
        <v>188</v>
      </c>
      <c r="B2043" s="2">
        <v>40170.092361111114</v>
      </c>
      <c r="C2043" s="3" t="s">
        <v>7</v>
      </c>
      <c r="D2043" s="3" t="s">
        <v>8</v>
      </c>
      <c r="E2043" s="3">
        <v>0</v>
      </c>
      <c r="F2043" s="3" t="s">
        <v>189</v>
      </c>
      <c r="G2043">
        <f>IF(COUNTIFS((WeatherIncidents!$B$3:'WeatherIncidents'!$B$26),"&lt;="&amp;B2043,WeatherIncidents!$C$3:'WeatherIncidents'!$C$26,"&gt;="&amp;B2043)&gt;0,1,0)</f>
        <v>0</v>
      </c>
      <c r="H2043">
        <f t="shared" si="32"/>
        <v>0</v>
      </c>
    </row>
    <row r="2044" spans="1:8" x14ac:dyDescent="0.25">
      <c r="A2044" s="3" t="s">
        <v>188</v>
      </c>
      <c r="B2044" s="2">
        <v>40198.734027777777</v>
      </c>
      <c r="C2044" s="3" t="s">
        <v>33</v>
      </c>
      <c r="D2044" s="3" t="s">
        <v>135</v>
      </c>
      <c r="E2044" s="3">
        <v>0</v>
      </c>
      <c r="F2044" s="3" t="s">
        <v>189</v>
      </c>
      <c r="G2044">
        <f>IF(COUNTIFS((WeatherIncidents!$B$3:'WeatherIncidents'!$B$26),"&lt;="&amp;B2044,WeatherIncidents!$C$3:'WeatherIncidents'!$C$26,"&gt;="&amp;B2044)&gt;0,1,0)</f>
        <v>0</v>
      </c>
      <c r="H2044">
        <f t="shared" si="32"/>
        <v>0</v>
      </c>
    </row>
    <row r="2045" spans="1:8" x14ac:dyDescent="0.25">
      <c r="A2045" s="3" t="s">
        <v>188</v>
      </c>
      <c r="B2045" s="2">
        <v>40470.088194444441</v>
      </c>
      <c r="C2045" s="3" t="s">
        <v>33</v>
      </c>
      <c r="D2045" s="3" t="s">
        <v>135</v>
      </c>
      <c r="E2045" s="3">
        <v>0</v>
      </c>
      <c r="F2045" s="3" t="s">
        <v>189</v>
      </c>
      <c r="G2045">
        <f>IF(COUNTIFS((WeatherIncidents!$B$3:'WeatherIncidents'!$B$26),"&lt;="&amp;B2045,WeatherIncidents!$C$3:'WeatherIncidents'!$C$26,"&gt;="&amp;B2045)&gt;0,1,0)</f>
        <v>0</v>
      </c>
      <c r="H2045">
        <f t="shared" si="32"/>
        <v>0</v>
      </c>
    </row>
    <row r="2046" spans="1:8" hidden="1" x14ac:dyDescent="0.25">
      <c r="A2046" s="3" t="s">
        <v>188</v>
      </c>
      <c r="B2046" s="2">
        <v>40470.089583333334</v>
      </c>
      <c r="C2046" s="3" t="s">
        <v>33</v>
      </c>
      <c r="D2046" s="3" t="s">
        <v>135</v>
      </c>
      <c r="E2046" s="3">
        <v>0</v>
      </c>
      <c r="F2046" s="3" t="s">
        <v>189</v>
      </c>
      <c r="G2046">
        <f>IF(COUNTIFS((WeatherIncidents!$B$3:'WeatherIncidents'!$B$26),"&lt;="&amp;B2046,WeatherIncidents!$C$3:'WeatherIncidents'!$C$26,"&gt;="&amp;B2046)&gt;0,1,0)</f>
        <v>0</v>
      </c>
      <c r="H2046">
        <f t="shared" si="32"/>
        <v>1</v>
      </c>
    </row>
    <row r="2047" spans="1:8" x14ac:dyDescent="0.25">
      <c r="A2047" s="3" t="s">
        <v>188</v>
      </c>
      <c r="B2047" s="2">
        <v>40534.174305555556</v>
      </c>
      <c r="C2047" s="3" t="s">
        <v>33</v>
      </c>
      <c r="D2047" s="3" t="s">
        <v>37</v>
      </c>
      <c r="E2047" s="3">
        <v>0</v>
      </c>
      <c r="F2047" s="3" t="s">
        <v>189</v>
      </c>
      <c r="G2047">
        <f>IF(COUNTIFS((WeatherIncidents!$B$3:'WeatherIncidents'!$B$26),"&lt;="&amp;B2047,WeatherIncidents!$C$3:'WeatherIncidents'!$C$26,"&gt;="&amp;B2047)&gt;0,1,0)</f>
        <v>0</v>
      </c>
      <c r="H2047">
        <f t="shared" si="32"/>
        <v>0</v>
      </c>
    </row>
    <row r="2048" spans="1:8" x14ac:dyDescent="0.25">
      <c r="A2048" s="3" t="s">
        <v>188</v>
      </c>
      <c r="B2048" s="2">
        <v>40658.29791666667</v>
      </c>
      <c r="C2048" s="3" t="s">
        <v>15</v>
      </c>
      <c r="D2048" s="3" t="s">
        <v>15</v>
      </c>
      <c r="E2048" s="3">
        <v>0</v>
      </c>
      <c r="F2048" s="3" t="s">
        <v>189</v>
      </c>
      <c r="G2048">
        <f>IF(COUNTIFS((WeatherIncidents!$B$3:'WeatherIncidents'!$B$26),"&lt;="&amp;B2048,WeatherIncidents!$C$3:'WeatherIncidents'!$C$26,"&gt;="&amp;B2048)&gt;0,1,0)</f>
        <v>0</v>
      </c>
      <c r="H2048">
        <f t="shared" si="32"/>
        <v>0</v>
      </c>
    </row>
    <row r="2049" spans="1:8" x14ac:dyDescent="0.25">
      <c r="A2049" s="3" t="s">
        <v>188</v>
      </c>
      <c r="B2049" s="2">
        <v>40917.698611111111</v>
      </c>
      <c r="C2049" s="3" t="s">
        <v>7</v>
      </c>
      <c r="D2049" s="3" t="s">
        <v>19</v>
      </c>
      <c r="E2049" s="3">
        <v>0</v>
      </c>
      <c r="F2049" s="3" t="s">
        <v>189</v>
      </c>
      <c r="G2049">
        <f>IF(COUNTIFS((WeatherIncidents!$B$3:'WeatherIncidents'!$B$26),"&lt;="&amp;B2049,WeatherIncidents!$C$3:'WeatherIncidents'!$C$26,"&gt;="&amp;B2049)&gt;0,1,0)</f>
        <v>0</v>
      </c>
      <c r="H2049">
        <f t="shared" si="32"/>
        <v>0</v>
      </c>
    </row>
    <row r="2050" spans="1:8" x14ac:dyDescent="0.25">
      <c r="A2050" s="3" t="s">
        <v>188</v>
      </c>
      <c r="B2050" s="2">
        <v>41042.539583333331</v>
      </c>
      <c r="C2050" s="3" t="s">
        <v>7</v>
      </c>
      <c r="D2050" s="3" t="s">
        <v>81</v>
      </c>
      <c r="E2050" s="3">
        <v>0</v>
      </c>
      <c r="F2050" s="3" t="s">
        <v>189</v>
      </c>
      <c r="G2050">
        <f>IF(COUNTIFS((WeatherIncidents!$B$3:'WeatherIncidents'!$B$26),"&lt;="&amp;B2050,WeatherIncidents!$C$3:'WeatherIncidents'!$C$26,"&gt;="&amp;B2050)&gt;0,1,0)</f>
        <v>0</v>
      </c>
      <c r="H2050">
        <f t="shared" si="32"/>
        <v>0</v>
      </c>
    </row>
    <row r="2051" spans="1:8" x14ac:dyDescent="0.25">
      <c r="A2051" s="3" t="s">
        <v>188</v>
      </c>
      <c r="B2051" s="2">
        <v>41061.695138888892</v>
      </c>
      <c r="C2051" s="3" t="s">
        <v>15</v>
      </c>
      <c r="D2051" s="3" t="s">
        <v>15</v>
      </c>
      <c r="E2051" s="3">
        <v>0</v>
      </c>
      <c r="F2051" s="3" t="s">
        <v>189</v>
      </c>
      <c r="G2051">
        <f>IF(COUNTIFS((WeatherIncidents!$B$3:'WeatherIncidents'!$B$26),"&lt;="&amp;B2051,WeatherIncidents!$C$3:'WeatherIncidents'!$C$26,"&gt;="&amp;B2051)&gt;0,1,0)</f>
        <v>0</v>
      </c>
      <c r="H2051">
        <f t="shared" ref="H2051:H2114" si="33">IF(ABS(B2051-B2050)&lt;0.015,1,0)</f>
        <v>0</v>
      </c>
    </row>
    <row r="2052" spans="1:8" x14ac:dyDescent="0.25">
      <c r="A2052" s="3" t="s">
        <v>188</v>
      </c>
      <c r="B2052" s="2">
        <v>41386.269444444442</v>
      </c>
      <c r="C2052" s="3" t="s">
        <v>7</v>
      </c>
      <c r="D2052" s="3" t="s">
        <v>16</v>
      </c>
      <c r="E2052" s="3">
        <v>0</v>
      </c>
      <c r="F2052" s="3" t="s">
        <v>189</v>
      </c>
      <c r="G2052">
        <f>IF(COUNTIFS((WeatherIncidents!$B$3:'WeatherIncidents'!$B$26),"&lt;="&amp;B2052,WeatherIncidents!$C$3:'WeatherIncidents'!$C$26,"&gt;="&amp;B2052)&gt;0,1,0)</f>
        <v>0</v>
      </c>
      <c r="H2052">
        <f t="shared" si="33"/>
        <v>0</v>
      </c>
    </row>
    <row r="2053" spans="1:8" x14ac:dyDescent="0.25">
      <c r="A2053" s="3" t="s">
        <v>188</v>
      </c>
      <c r="B2053" s="2">
        <v>41557.147222222222</v>
      </c>
      <c r="C2053" s="3" t="s">
        <v>33</v>
      </c>
      <c r="D2053" s="3" t="s">
        <v>135</v>
      </c>
      <c r="E2053" s="3">
        <v>0</v>
      </c>
      <c r="F2053" s="3" t="s">
        <v>189</v>
      </c>
      <c r="G2053">
        <f>IF(COUNTIFS((WeatherIncidents!$B$3:'WeatherIncidents'!$B$26),"&lt;="&amp;B2053,WeatherIncidents!$C$3:'WeatherIncidents'!$C$26,"&gt;="&amp;B2053)&gt;0,1,0)</f>
        <v>0</v>
      </c>
      <c r="H2053">
        <f t="shared" si="33"/>
        <v>0</v>
      </c>
    </row>
    <row r="2054" spans="1:8" x14ac:dyDescent="0.25">
      <c r="A2054" s="3" t="s">
        <v>188</v>
      </c>
      <c r="B2054" s="2">
        <v>41822.652777777781</v>
      </c>
      <c r="C2054" s="3" t="s">
        <v>15</v>
      </c>
      <c r="D2054" s="3" t="s">
        <v>15</v>
      </c>
      <c r="E2054" s="3">
        <v>1</v>
      </c>
      <c r="F2054" s="3" t="s">
        <v>189</v>
      </c>
      <c r="G2054">
        <f>IF(COUNTIFS((WeatherIncidents!$B$3:'WeatherIncidents'!$B$26),"&lt;="&amp;B2054,WeatherIncidents!$C$3:'WeatherIncidents'!$C$26,"&gt;="&amp;B2054)&gt;0,1,0)</f>
        <v>0</v>
      </c>
      <c r="H2054">
        <f t="shared" si="33"/>
        <v>0</v>
      </c>
    </row>
    <row r="2055" spans="1:8" x14ac:dyDescent="0.25">
      <c r="A2055" s="3" t="s">
        <v>188</v>
      </c>
      <c r="B2055" s="2">
        <v>41935.418749999997</v>
      </c>
      <c r="C2055" s="3" t="s">
        <v>15</v>
      </c>
      <c r="D2055" s="3" t="s">
        <v>15</v>
      </c>
      <c r="E2055" s="3">
        <v>0</v>
      </c>
      <c r="F2055" s="3" t="s">
        <v>189</v>
      </c>
      <c r="G2055">
        <f>IF(COUNTIFS((WeatherIncidents!$B$3:'WeatherIncidents'!$B$26),"&lt;="&amp;B2055,WeatherIncidents!$C$3:'WeatherIncidents'!$C$26,"&gt;="&amp;B2055)&gt;0,1,0)</f>
        <v>0</v>
      </c>
      <c r="H2055">
        <f t="shared" si="33"/>
        <v>0</v>
      </c>
    </row>
    <row r="2056" spans="1:8" x14ac:dyDescent="0.25">
      <c r="A2056" s="3" t="s">
        <v>188</v>
      </c>
      <c r="B2056" s="2">
        <v>41985.531944444447</v>
      </c>
      <c r="C2056" s="3" t="s">
        <v>15</v>
      </c>
      <c r="D2056" s="3" t="s">
        <v>15</v>
      </c>
      <c r="E2056" s="3">
        <v>0</v>
      </c>
      <c r="F2056" s="3" t="s">
        <v>189</v>
      </c>
      <c r="G2056">
        <f>IF(COUNTIFS((WeatherIncidents!$B$3:'WeatherIncidents'!$B$26),"&lt;="&amp;B2056,WeatherIncidents!$C$3:'WeatherIncidents'!$C$26,"&gt;="&amp;B2056)&gt;0,1,0)</f>
        <v>0</v>
      </c>
      <c r="H2056">
        <f t="shared" si="33"/>
        <v>0</v>
      </c>
    </row>
    <row r="2057" spans="1:8" x14ac:dyDescent="0.25">
      <c r="A2057" s="3" t="s">
        <v>188</v>
      </c>
      <c r="B2057" s="2">
        <v>42059.282638888886</v>
      </c>
      <c r="C2057" s="3" t="s">
        <v>7</v>
      </c>
      <c r="D2057" s="3" t="s">
        <v>81</v>
      </c>
      <c r="E2057" s="3">
        <v>0</v>
      </c>
      <c r="F2057" s="3" t="s">
        <v>189</v>
      </c>
      <c r="G2057">
        <f>IF(COUNTIFS((WeatherIncidents!$B$3:'WeatherIncidents'!$B$26),"&lt;="&amp;B2057,WeatherIncidents!$C$3:'WeatherIncidents'!$C$26,"&gt;="&amp;B2057)&gt;0,1,0)</f>
        <v>0</v>
      </c>
      <c r="H2057">
        <f t="shared" si="33"/>
        <v>0</v>
      </c>
    </row>
    <row r="2058" spans="1:8" x14ac:dyDescent="0.25">
      <c r="A2058" s="3" t="s">
        <v>197</v>
      </c>
      <c r="B2058" s="2">
        <v>38374.305555555555</v>
      </c>
      <c r="C2058" s="3" t="s">
        <v>15</v>
      </c>
      <c r="D2058" s="3" t="s">
        <v>15</v>
      </c>
      <c r="E2058" s="3">
        <v>0</v>
      </c>
      <c r="F2058" s="3" t="s">
        <v>194</v>
      </c>
      <c r="G2058">
        <f>IF(COUNTIFS((WeatherIncidents!$B$3:'WeatherIncidents'!$B$26),"&lt;="&amp;B2058,WeatherIncidents!$C$3:'WeatherIncidents'!$C$26,"&gt;="&amp;B2058)&gt;0,1,0)</f>
        <v>0</v>
      </c>
      <c r="H2058">
        <f t="shared" si="33"/>
        <v>0</v>
      </c>
    </row>
    <row r="2059" spans="1:8" x14ac:dyDescent="0.25">
      <c r="A2059" s="3" t="s">
        <v>197</v>
      </c>
      <c r="B2059" s="2">
        <v>38777.418055555558</v>
      </c>
      <c r="C2059" s="3" t="s">
        <v>7</v>
      </c>
      <c r="D2059" s="3" t="s">
        <v>81</v>
      </c>
      <c r="E2059" s="3">
        <v>0</v>
      </c>
      <c r="F2059" s="3" t="s">
        <v>194</v>
      </c>
      <c r="G2059">
        <f>IF(COUNTIFS((WeatherIncidents!$B$3:'WeatherIncidents'!$B$26),"&lt;="&amp;B2059,WeatherIncidents!$C$3:'WeatherIncidents'!$C$26,"&gt;="&amp;B2059)&gt;0,1,0)</f>
        <v>0</v>
      </c>
      <c r="H2059">
        <f t="shared" si="33"/>
        <v>0</v>
      </c>
    </row>
    <row r="2060" spans="1:8" x14ac:dyDescent="0.25">
      <c r="A2060" s="3" t="s">
        <v>197</v>
      </c>
      <c r="B2060" s="2">
        <v>38805.676388888889</v>
      </c>
      <c r="C2060" s="3" t="s">
        <v>33</v>
      </c>
      <c r="D2060" s="3" t="s">
        <v>135</v>
      </c>
      <c r="E2060" s="3">
        <v>0</v>
      </c>
      <c r="F2060" s="3" t="s">
        <v>194</v>
      </c>
      <c r="G2060">
        <f>IF(COUNTIFS((WeatherIncidents!$B$3:'WeatherIncidents'!$B$26),"&lt;="&amp;B2060,WeatherIncidents!$C$3:'WeatherIncidents'!$C$26,"&gt;="&amp;B2060)&gt;0,1,0)</f>
        <v>0</v>
      </c>
      <c r="H2060">
        <f t="shared" si="33"/>
        <v>0</v>
      </c>
    </row>
    <row r="2061" spans="1:8" x14ac:dyDescent="0.25">
      <c r="A2061" s="3" t="s">
        <v>197</v>
      </c>
      <c r="B2061" s="2">
        <v>38874.236805555556</v>
      </c>
      <c r="C2061" s="3" t="s">
        <v>15</v>
      </c>
      <c r="D2061" s="3" t="s">
        <v>15</v>
      </c>
      <c r="E2061" s="3">
        <v>0</v>
      </c>
      <c r="F2061" s="3" t="s">
        <v>194</v>
      </c>
      <c r="G2061">
        <f>IF(COUNTIFS((WeatherIncidents!$B$3:'WeatherIncidents'!$B$26),"&lt;="&amp;B2061,WeatherIncidents!$C$3:'WeatherIncidents'!$C$26,"&gt;="&amp;B2061)&gt;0,1,0)</f>
        <v>0</v>
      </c>
      <c r="H2061">
        <f t="shared" si="33"/>
        <v>0</v>
      </c>
    </row>
    <row r="2062" spans="1:8" x14ac:dyDescent="0.25">
      <c r="A2062" s="3" t="s">
        <v>197</v>
      </c>
      <c r="B2062" s="2">
        <v>39021.440972222219</v>
      </c>
      <c r="C2062" s="3" t="s">
        <v>7</v>
      </c>
      <c r="D2062" s="3" t="s">
        <v>8</v>
      </c>
      <c r="E2062" s="3">
        <v>0</v>
      </c>
      <c r="F2062" s="3" t="s">
        <v>194</v>
      </c>
      <c r="G2062">
        <f>IF(COUNTIFS((WeatherIncidents!$B$3:'WeatherIncidents'!$B$26),"&lt;="&amp;B2062,WeatherIncidents!$C$3:'WeatherIncidents'!$C$26,"&gt;="&amp;B2062)&gt;0,1,0)</f>
        <v>0</v>
      </c>
      <c r="H2062">
        <f t="shared" si="33"/>
        <v>0</v>
      </c>
    </row>
    <row r="2063" spans="1:8" x14ac:dyDescent="0.25">
      <c r="A2063" s="3" t="s">
        <v>197</v>
      </c>
      <c r="B2063" s="2">
        <v>39061.617361111108</v>
      </c>
      <c r="C2063" s="3" t="s">
        <v>33</v>
      </c>
      <c r="D2063" s="3" t="s">
        <v>135</v>
      </c>
      <c r="E2063" s="3">
        <v>0</v>
      </c>
      <c r="F2063" s="3" t="s">
        <v>194</v>
      </c>
      <c r="G2063">
        <f>IF(COUNTIFS((WeatherIncidents!$B$3:'WeatherIncidents'!$B$26),"&lt;="&amp;B2063,WeatherIncidents!$C$3:'WeatherIncidents'!$C$26,"&gt;="&amp;B2063)&gt;0,1,0)</f>
        <v>0</v>
      </c>
      <c r="H2063">
        <f t="shared" si="33"/>
        <v>0</v>
      </c>
    </row>
    <row r="2064" spans="1:8" x14ac:dyDescent="0.25">
      <c r="A2064" s="3" t="s">
        <v>197</v>
      </c>
      <c r="B2064" s="2">
        <v>39144.56527777778</v>
      </c>
      <c r="C2064" s="3" t="s">
        <v>33</v>
      </c>
      <c r="D2064" s="3" t="s">
        <v>135</v>
      </c>
      <c r="E2064" s="3">
        <v>0</v>
      </c>
      <c r="F2064" s="3" t="s">
        <v>194</v>
      </c>
      <c r="G2064">
        <f>IF(COUNTIFS((WeatherIncidents!$B$3:'WeatherIncidents'!$B$26),"&lt;="&amp;B2064,WeatherIncidents!$C$3:'WeatherIncidents'!$C$26,"&gt;="&amp;B2064)&gt;0,1,0)</f>
        <v>1</v>
      </c>
      <c r="H2064">
        <f t="shared" si="33"/>
        <v>0</v>
      </c>
    </row>
    <row r="2065" spans="1:8" x14ac:dyDescent="0.25">
      <c r="A2065" s="3" t="s">
        <v>197</v>
      </c>
      <c r="B2065" s="2">
        <v>39377.539583333331</v>
      </c>
      <c r="C2065" s="3" t="s">
        <v>33</v>
      </c>
      <c r="D2065" s="3" t="s">
        <v>135</v>
      </c>
      <c r="E2065" s="3">
        <v>0</v>
      </c>
      <c r="F2065" s="3" t="s">
        <v>194</v>
      </c>
      <c r="G2065">
        <f>IF(COUNTIFS((WeatherIncidents!$B$3:'WeatherIncidents'!$B$26),"&lt;="&amp;B2065,WeatherIncidents!$C$3:'WeatherIncidents'!$C$26,"&gt;="&amp;B2065)&gt;0,1,0)</f>
        <v>1</v>
      </c>
      <c r="H2065">
        <f t="shared" si="33"/>
        <v>0</v>
      </c>
    </row>
    <row r="2066" spans="1:8" x14ac:dyDescent="0.25">
      <c r="A2066" s="3" t="s">
        <v>197</v>
      </c>
      <c r="B2066" s="2">
        <v>39378.603472222225</v>
      </c>
      <c r="C2066" s="3" t="s">
        <v>33</v>
      </c>
      <c r="D2066" s="3" t="s">
        <v>135</v>
      </c>
      <c r="E2066" s="3">
        <v>0</v>
      </c>
      <c r="F2066" s="3" t="s">
        <v>194</v>
      </c>
      <c r="G2066">
        <f>IF(COUNTIFS((WeatherIncidents!$B$3:'WeatherIncidents'!$B$26),"&lt;="&amp;B2066,WeatherIncidents!$C$3:'WeatherIncidents'!$C$26,"&gt;="&amp;B2066)&gt;0,1,0)</f>
        <v>1</v>
      </c>
      <c r="H2066">
        <f t="shared" si="33"/>
        <v>0</v>
      </c>
    </row>
    <row r="2067" spans="1:8" x14ac:dyDescent="0.25">
      <c r="A2067" s="3" t="s">
        <v>197</v>
      </c>
      <c r="B2067" s="2">
        <v>39378.683333333334</v>
      </c>
      <c r="C2067" s="3" t="s">
        <v>33</v>
      </c>
      <c r="D2067" s="3" t="s">
        <v>135</v>
      </c>
      <c r="E2067" s="3">
        <v>0</v>
      </c>
      <c r="F2067" s="3" t="s">
        <v>194</v>
      </c>
      <c r="G2067">
        <f>IF(COUNTIFS((WeatherIncidents!$B$3:'WeatherIncidents'!$B$26),"&lt;="&amp;B2067,WeatherIncidents!$C$3:'WeatherIncidents'!$C$26,"&gt;="&amp;B2067)&gt;0,1,0)</f>
        <v>1</v>
      </c>
      <c r="H2067">
        <f t="shared" si="33"/>
        <v>0</v>
      </c>
    </row>
    <row r="2068" spans="1:8" x14ac:dyDescent="0.25">
      <c r="A2068" s="3" t="s">
        <v>197</v>
      </c>
      <c r="B2068" s="2">
        <v>39421.341666666667</v>
      </c>
      <c r="C2068" s="3" t="s">
        <v>15</v>
      </c>
      <c r="D2068" s="3" t="s">
        <v>15</v>
      </c>
      <c r="E2068" s="3">
        <v>0</v>
      </c>
      <c r="F2068" s="3" t="s">
        <v>194</v>
      </c>
      <c r="G2068">
        <f>IF(COUNTIFS((WeatherIncidents!$B$3:'WeatherIncidents'!$B$26),"&lt;="&amp;B2068,WeatherIncidents!$C$3:'WeatherIncidents'!$C$26,"&gt;="&amp;B2068)&gt;0,1,0)</f>
        <v>0</v>
      </c>
      <c r="H2068">
        <f t="shared" si="33"/>
        <v>0</v>
      </c>
    </row>
    <row r="2069" spans="1:8" x14ac:dyDescent="0.25">
      <c r="A2069" s="3" t="s">
        <v>197</v>
      </c>
      <c r="B2069" s="2">
        <v>39447.847916666666</v>
      </c>
      <c r="C2069" s="3" t="s">
        <v>33</v>
      </c>
      <c r="D2069" s="3" t="s">
        <v>37</v>
      </c>
      <c r="E2069" s="3">
        <v>0</v>
      </c>
      <c r="F2069" s="3" t="s">
        <v>194</v>
      </c>
      <c r="G2069">
        <f>IF(COUNTIFS((WeatherIncidents!$B$3:'WeatherIncidents'!$B$26),"&lt;="&amp;B2069,WeatherIncidents!$C$3:'WeatherIncidents'!$C$26,"&gt;="&amp;B2069)&gt;0,1,0)</f>
        <v>0</v>
      </c>
      <c r="H2069">
        <f t="shared" si="33"/>
        <v>0</v>
      </c>
    </row>
    <row r="2070" spans="1:8" x14ac:dyDescent="0.25">
      <c r="A2070" s="3" t="s">
        <v>197</v>
      </c>
      <c r="B2070" s="2">
        <v>39448.365277777775</v>
      </c>
      <c r="C2070" s="3" t="s">
        <v>33</v>
      </c>
      <c r="D2070" s="3" t="s">
        <v>37</v>
      </c>
      <c r="E2070" s="3">
        <v>0</v>
      </c>
      <c r="F2070" s="3" t="s">
        <v>194</v>
      </c>
      <c r="G2070">
        <f>IF(COUNTIFS((WeatherIncidents!$B$3:'WeatherIncidents'!$B$26),"&lt;="&amp;B2070,WeatherIncidents!$C$3:'WeatherIncidents'!$C$26,"&gt;="&amp;B2070)&gt;0,1,0)</f>
        <v>1</v>
      </c>
      <c r="H2070">
        <f t="shared" si="33"/>
        <v>0</v>
      </c>
    </row>
    <row r="2071" spans="1:8" x14ac:dyDescent="0.25">
      <c r="A2071" s="3" t="s">
        <v>197</v>
      </c>
      <c r="B2071" s="2">
        <v>40115.955555555556</v>
      </c>
      <c r="C2071" s="3" t="s">
        <v>7</v>
      </c>
      <c r="D2071" s="3" t="s">
        <v>8</v>
      </c>
      <c r="E2071" s="3">
        <v>0</v>
      </c>
      <c r="F2071" s="3" t="s">
        <v>194</v>
      </c>
      <c r="G2071">
        <f>IF(COUNTIFS((WeatherIncidents!$B$3:'WeatherIncidents'!$B$26),"&lt;="&amp;B2071,WeatherIncidents!$C$3:'WeatherIncidents'!$C$26,"&gt;="&amp;B2071)&gt;0,1,0)</f>
        <v>0</v>
      </c>
      <c r="H2071">
        <f t="shared" si="33"/>
        <v>0</v>
      </c>
    </row>
    <row r="2072" spans="1:8" x14ac:dyDescent="0.25">
      <c r="A2072" s="3" t="s">
        <v>197</v>
      </c>
      <c r="B2072" s="2">
        <v>40199.65902777778</v>
      </c>
      <c r="C2072" s="3" t="s">
        <v>33</v>
      </c>
      <c r="D2072" s="3" t="s">
        <v>37</v>
      </c>
      <c r="E2072" s="3">
        <v>0</v>
      </c>
      <c r="F2072" s="3" t="s">
        <v>194</v>
      </c>
      <c r="G2072">
        <f>IF(COUNTIFS((WeatherIncidents!$B$3:'WeatherIncidents'!$B$26),"&lt;="&amp;B2072,WeatherIncidents!$C$3:'WeatherIncidents'!$C$26,"&gt;="&amp;B2072)&gt;0,1,0)</f>
        <v>0</v>
      </c>
      <c r="H2072">
        <f t="shared" si="33"/>
        <v>0</v>
      </c>
    </row>
    <row r="2073" spans="1:8" x14ac:dyDescent="0.25">
      <c r="A2073" s="3" t="s">
        <v>197</v>
      </c>
      <c r="B2073" s="2">
        <v>40283.544444444444</v>
      </c>
      <c r="C2073" s="3" t="s">
        <v>7</v>
      </c>
      <c r="D2073" s="3" t="s">
        <v>82</v>
      </c>
      <c r="E2073" s="3">
        <v>0</v>
      </c>
      <c r="F2073" s="3" t="s">
        <v>194</v>
      </c>
      <c r="G2073">
        <f>IF(COUNTIFS((WeatherIncidents!$B$3:'WeatherIncidents'!$B$26),"&lt;="&amp;B2073,WeatherIncidents!$C$3:'WeatherIncidents'!$C$26,"&gt;="&amp;B2073)&gt;0,1,0)</f>
        <v>0</v>
      </c>
      <c r="H2073">
        <f t="shared" si="33"/>
        <v>0</v>
      </c>
    </row>
    <row r="2074" spans="1:8" x14ac:dyDescent="0.25">
      <c r="A2074" s="3" t="s">
        <v>197</v>
      </c>
      <c r="B2074" s="2">
        <v>40326.697222222225</v>
      </c>
      <c r="C2074" s="3" t="s">
        <v>7</v>
      </c>
      <c r="D2074" s="3" t="s">
        <v>8</v>
      </c>
      <c r="E2074" s="3">
        <v>0</v>
      </c>
      <c r="F2074" s="3" t="s">
        <v>194</v>
      </c>
      <c r="G2074">
        <f>IF(COUNTIFS((WeatherIncidents!$B$3:'WeatherIncidents'!$B$26),"&lt;="&amp;B2074,WeatherIncidents!$C$3:'WeatherIncidents'!$C$26,"&gt;="&amp;B2074)&gt;0,1,0)</f>
        <v>0</v>
      </c>
      <c r="H2074">
        <f t="shared" si="33"/>
        <v>0</v>
      </c>
    </row>
    <row r="2075" spans="1:8" x14ac:dyDescent="0.25">
      <c r="A2075" s="3" t="s">
        <v>197</v>
      </c>
      <c r="B2075" s="2">
        <v>40566.34097222222</v>
      </c>
      <c r="C2075" s="3" t="s">
        <v>33</v>
      </c>
      <c r="D2075" s="3" t="s">
        <v>37</v>
      </c>
      <c r="E2075" s="3">
        <v>0</v>
      </c>
      <c r="F2075" s="3" t="s">
        <v>194</v>
      </c>
      <c r="G2075">
        <f>IF(COUNTIFS((WeatherIncidents!$B$3:'WeatherIncidents'!$B$26),"&lt;="&amp;B2075,WeatherIncidents!$C$3:'WeatherIncidents'!$C$26,"&gt;="&amp;B2075)&gt;0,1,0)</f>
        <v>1</v>
      </c>
      <c r="H2075">
        <f t="shared" si="33"/>
        <v>0</v>
      </c>
    </row>
    <row r="2076" spans="1:8" x14ac:dyDescent="0.25">
      <c r="A2076" s="3" t="s">
        <v>197</v>
      </c>
      <c r="B2076" s="2">
        <v>40691.731944444444</v>
      </c>
      <c r="C2076" s="3" t="s">
        <v>15</v>
      </c>
      <c r="D2076" s="3" t="s">
        <v>15</v>
      </c>
      <c r="E2076" s="3">
        <v>0</v>
      </c>
      <c r="F2076" s="3" t="s">
        <v>194</v>
      </c>
      <c r="G2076">
        <f>IF(COUNTIFS((WeatherIncidents!$B$3:'WeatherIncidents'!$B$26),"&lt;="&amp;B2076,WeatherIncidents!$C$3:'WeatherIncidents'!$C$26,"&gt;="&amp;B2076)&gt;0,1,0)</f>
        <v>0</v>
      </c>
      <c r="H2076">
        <f t="shared" si="33"/>
        <v>0</v>
      </c>
    </row>
    <row r="2077" spans="1:8" x14ac:dyDescent="0.25">
      <c r="A2077" s="3" t="s">
        <v>197</v>
      </c>
      <c r="B2077" s="2">
        <v>40759.613194444442</v>
      </c>
      <c r="C2077" s="3" t="s">
        <v>15</v>
      </c>
      <c r="D2077" s="3" t="s">
        <v>15</v>
      </c>
      <c r="E2077" s="3">
        <v>0</v>
      </c>
      <c r="F2077" s="3" t="s">
        <v>194</v>
      </c>
      <c r="G2077">
        <f>IF(COUNTIFS((WeatherIncidents!$B$3:'WeatherIncidents'!$B$26),"&lt;="&amp;B2077,WeatherIncidents!$C$3:'WeatherIncidents'!$C$26,"&gt;="&amp;B2077)&gt;0,1,0)</f>
        <v>0</v>
      </c>
      <c r="H2077">
        <f t="shared" si="33"/>
        <v>0</v>
      </c>
    </row>
    <row r="2078" spans="1:8" x14ac:dyDescent="0.25">
      <c r="A2078" s="3" t="s">
        <v>197</v>
      </c>
      <c r="B2078" s="2">
        <v>41162.804166666669</v>
      </c>
      <c r="C2078" s="3" t="s">
        <v>7</v>
      </c>
      <c r="D2078" s="3" t="s">
        <v>136</v>
      </c>
      <c r="E2078" s="3">
        <v>0</v>
      </c>
      <c r="F2078" s="3" t="s">
        <v>194</v>
      </c>
      <c r="G2078">
        <f>IF(COUNTIFS((WeatherIncidents!$B$3:'WeatherIncidents'!$B$26),"&lt;="&amp;B2078,WeatherIncidents!$C$3:'WeatherIncidents'!$C$26,"&gt;="&amp;B2078)&gt;0,1,0)</f>
        <v>0</v>
      </c>
      <c r="H2078">
        <f t="shared" si="33"/>
        <v>0</v>
      </c>
    </row>
    <row r="2079" spans="1:8" x14ac:dyDescent="0.25">
      <c r="A2079" s="3" t="s">
        <v>197</v>
      </c>
      <c r="B2079" s="2">
        <v>41707.529861111114</v>
      </c>
      <c r="C2079" s="3" t="s">
        <v>7</v>
      </c>
      <c r="D2079" s="3" t="s">
        <v>19</v>
      </c>
      <c r="E2079" s="3">
        <v>0</v>
      </c>
      <c r="F2079" s="3" t="s">
        <v>194</v>
      </c>
      <c r="G2079">
        <f>IF(COUNTIFS((WeatherIncidents!$B$3:'WeatherIncidents'!$B$26),"&lt;="&amp;B2079,WeatherIncidents!$C$3:'WeatherIncidents'!$C$26,"&gt;="&amp;B2079)&gt;0,1,0)</f>
        <v>1</v>
      </c>
      <c r="H2079">
        <f t="shared" si="33"/>
        <v>0</v>
      </c>
    </row>
    <row r="2080" spans="1:8" x14ac:dyDescent="0.25">
      <c r="A2080" s="3" t="s">
        <v>197</v>
      </c>
      <c r="B2080" s="2">
        <v>41773.370833333334</v>
      </c>
      <c r="C2080" s="3" t="s">
        <v>33</v>
      </c>
      <c r="D2080" s="3" t="s">
        <v>135</v>
      </c>
      <c r="E2080" s="3">
        <v>0</v>
      </c>
      <c r="F2080" s="3" t="s">
        <v>194</v>
      </c>
      <c r="G2080">
        <f>IF(COUNTIFS((WeatherIncidents!$B$3:'WeatherIncidents'!$B$26),"&lt;="&amp;B2080,WeatherIncidents!$C$3:'WeatherIncidents'!$C$26,"&gt;="&amp;B2080)&gt;0,1,0)</f>
        <v>0</v>
      </c>
      <c r="H2080">
        <f t="shared" si="33"/>
        <v>0</v>
      </c>
    </row>
    <row r="2081" spans="1:8" x14ac:dyDescent="0.25">
      <c r="A2081" s="3" t="s">
        <v>24</v>
      </c>
      <c r="B2081" s="2">
        <v>39319.408333333333</v>
      </c>
      <c r="C2081" s="3" t="s">
        <v>15</v>
      </c>
      <c r="D2081" s="3" t="s">
        <v>15</v>
      </c>
      <c r="E2081" s="3">
        <v>0</v>
      </c>
      <c r="F2081" s="3" t="s">
        <v>9</v>
      </c>
      <c r="G2081">
        <f>IF(COUNTIFS((WeatherIncidents!$B$3:'WeatherIncidents'!$B$26),"&lt;="&amp;B2081,WeatherIncidents!$C$3:'WeatherIncidents'!$C$26,"&gt;="&amp;B2081)&gt;0,1,0)</f>
        <v>0</v>
      </c>
      <c r="H2081">
        <f t="shared" si="33"/>
        <v>0</v>
      </c>
    </row>
    <row r="2082" spans="1:8" x14ac:dyDescent="0.25">
      <c r="A2082" s="3" t="s">
        <v>24</v>
      </c>
      <c r="B2082" s="2">
        <v>40197.577777777777</v>
      </c>
      <c r="C2082" s="3" t="s">
        <v>33</v>
      </c>
      <c r="D2082" s="3" t="s">
        <v>135</v>
      </c>
      <c r="E2082" s="3">
        <v>0</v>
      </c>
      <c r="F2082" s="3" t="s">
        <v>9</v>
      </c>
      <c r="G2082">
        <f>IF(COUNTIFS((WeatherIncidents!$B$3:'WeatherIncidents'!$B$26),"&lt;="&amp;B2082,WeatherIncidents!$C$3:'WeatherIncidents'!$C$26,"&gt;="&amp;B2082)&gt;0,1,0)</f>
        <v>0</v>
      </c>
      <c r="H2082">
        <f t="shared" si="33"/>
        <v>0</v>
      </c>
    </row>
    <row r="2083" spans="1:8" x14ac:dyDescent="0.25">
      <c r="A2083" s="3" t="s">
        <v>169</v>
      </c>
      <c r="B2083" s="2">
        <v>38487.020138888889</v>
      </c>
      <c r="C2083" s="3" t="s">
        <v>15</v>
      </c>
      <c r="D2083" s="3" t="s">
        <v>15</v>
      </c>
      <c r="E2083" s="3">
        <v>0</v>
      </c>
      <c r="F2083" s="3" t="s">
        <v>170</v>
      </c>
      <c r="G2083">
        <f>IF(COUNTIFS((WeatherIncidents!$B$3:'WeatherIncidents'!$B$26),"&lt;="&amp;B2083,WeatherIncidents!$C$3:'WeatherIncidents'!$C$26,"&gt;="&amp;B2083)&gt;0,1,0)</f>
        <v>0</v>
      </c>
      <c r="H2083">
        <f t="shared" si="33"/>
        <v>0</v>
      </c>
    </row>
    <row r="2084" spans="1:8" x14ac:dyDescent="0.25">
      <c r="A2084" s="3" t="s">
        <v>169</v>
      </c>
      <c r="B2084" s="2">
        <v>38786.949305555558</v>
      </c>
      <c r="C2084" s="3" t="s">
        <v>33</v>
      </c>
      <c r="D2084" s="3" t="s">
        <v>37</v>
      </c>
      <c r="E2084" s="3">
        <v>0</v>
      </c>
      <c r="F2084" s="3" t="s">
        <v>170</v>
      </c>
      <c r="G2084">
        <f>IF(COUNTIFS((WeatherIncidents!$B$3:'WeatherIncidents'!$B$26),"&lt;="&amp;B2084,WeatherIncidents!$C$3:'WeatherIncidents'!$C$26,"&gt;="&amp;B2084)&gt;0,1,0)</f>
        <v>0</v>
      </c>
      <c r="H2084">
        <f t="shared" si="33"/>
        <v>0</v>
      </c>
    </row>
    <row r="2085" spans="1:8" x14ac:dyDescent="0.25">
      <c r="A2085" s="3" t="s">
        <v>169</v>
      </c>
      <c r="B2085" s="2">
        <v>38818.640972222223</v>
      </c>
      <c r="C2085" s="3" t="s">
        <v>15</v>
      </c>
      <c r="D2085" s="3" t="s">
        <v>15</v>
      </c>
      <c r="E2085" s="3">
        <v>0</v>
      </c>
      <c r="F2085" s="3" t="s">
        <v>170</v>
      </c>
      <c r="G2085">
        <f>IF(COUNTIFS((WeatherIncidents!$B$3:'WeatherIncidents'!$B$26),"&lt;="&amp;B2085,WeatherIncidents!$C$3:'WeatherIncidents'!$C$26,"&gt;="&amp;B2085)&gt;0,1,0)</f>
        <v>0</v>
      </c>
      <c r="H2085">
        <f t="shared" si="33"/>
        <v>0</v>
      </c>
    </row>
    <row r="2086" spans="1:8" x14ac:dyDescent="0.25">
      <c r="A2086" s="3" t="s">
        <v>169</v>
      </c>
      <c r="B2086" s="2">
        <v>38820.558333333334</v>
      </c>
      <c r="C2086" s="3" t="s">
        <v>15</v>
      </c>
      <c r="D2086" s="3" t="s">
        <v>15</v>
      </c>
      <c r="E2086" s="3">
        <v>0</v>
      </c>
      <c r="F2086" s="3" t="s">
        <v>170</v>
      </c>
      <c r="G2086">
        <f>IF(COUNTIFS((WeatherIncidents!$B$3:'WeatherIncidents'!$B$26),"&lt;="&amp;B2086,WeatherIncidents!$C$3:'WeatherIncidents'!$C$26,"&gt;="&amp;B2086)&gt;0,1,0)</f>
        <v>0</v>
      </c>
      <c r="H2086">
        <f t="shared" si="33"/>
        <v>0</v>
      </c>
    </row>
    <row r="2087" spans="1:8" x14ac:dyDescent="0.25">
      <c r="A2087" s="3" t="s">
        <v>169</v>
      </c>
      <c r="B2087" s="2">
        <v>38961.550694444442</v>
      </c>
      <c r="C2087" s="3" t="s">
        <v>7</v>
      </c>
      <c r="D2087" s="3" t="s">
        <v>8</v>
      </c>
      <c r="E2087" s="3">
        <v>0</v>
      </c>
      <c r="F2087" s="3" t="s">
        <v>170</v>
      </c>
      <c r="G2087">
        <f>IF(COUNTIFS((WeatherIncidents!$B$3:'WeatherIncidents'!$B$26),"&lt;="&amp;B2087,WeatherIncidents!$C$3:'WeatherIncidents'!$C$26,"&gt;="&amp;B2087)&gt;0,1,0)</f>
        <v>0</v>
      </c>
      <c r="H2087">
        <f t="shared" si="33"/>
        <v>0</v>
      </c>
    </row>
    <row r="2088" spans="1:8" x14ac:dyDescent="0.25">
      <c r="A2088" s="3" t="s">
        <v>169</v>
      </c>
      <c r="B2088" s="2">
        <v>38980.331250000003</v>
      </c>
      <c r="C2088" s="3" t="s">
        <v>15</v>
      </c>
      <c r="D2088" s="3" t="s">
        <v>15</v>
      </c>
      <c r="E2088" s="3">
        <v>0</v>
      </c>
      <c r="F2088" s="3" t="s">
        <v>170</v>
      </c>
      <c r="G2088">
        <f>IF(COUNTIFS((WeatherIncidents!$B$3:'WeatherIncidents'!$B$26),"&lt;="&amp;B2088,WeatherIncidents!$C$3:'WeatherIncidents'!$C$26,"&gt;="&amp;B2088)&gt;0,1,0)</f>
        <v>0</v>
      </c>
      <c r="H2088">
        <f t="shared" si="33"/>
        <v>0</v>
      </c>
    </row>
    <row r="2089" spans="1:8" x14ac:dyDescent="0.25">
      <c r="A2089" s="3" t="s">
        <v>169</v>
      </c>
      <c r="B2089" s="2">
        <v>39947.004166666666</v>
      </c>
      <c r="C2089" s="3" t="s">
        <v>15</v>
      </c>
      <c r="D2089" s="3" t="s">
        <v>15</v>
      </c>
      <c r="E2089" s="3">
        <v>0</v>
      </c>
      <c r="F2089" s="3" t="s">
        <v>170</v>
      </c>
      <c r="G2089">
        <f>IF(COUNTIFS((WeatherIncidents!$B$3:'WeatherIncidents'!$B$26),"&lt;="&amp;B2089,WeatherIncidents!$C$3:'WeatherIncidents'!$C$26,"&gt;="&amp;B2089)&gt;0,1,0)</f>
        <v>0</v>
      </c>
      <c r="H2089">
        <f t="shared" si="33"/>
        <v>0</v>
      </c>
    </row>
    <row r="2090" spans="1:8" x14ac:dyDescent="0.25">
      <c r="A2090" s="3" t="s">
        <v>169</v>
      </c>
      <c r="B2090" s="2">
        <v>40451.747916666667</v>
      </c>
      <c r="C2090" s="3" t="s">
        <v>33</v>
      </c>
      <c r="D2090" s="3" t="s">
        <v>135</v>
      </c>
      <c r="E2090" s="3">
        <v>0</v>
      </c>
      <c r="F2090" s="3" t="s">
        <v>170</v>
      </c>
      <c r="G2090">
        <f>IF(COUNTIFS((WeatherIncidents!$B$3:'WeatherIncidents'!$B$26),"&lt;="&amp;B2090,WeatherIncidents!$C$3:'WeatherIncidents'!$C$26,"&gt;="&amp;B2090)&gt;0,1,0)</f>
        <v>0</v>
      </c>
      <c r="H2090">
        <f t="shared" si="33"/>
        <v>0</v>
      </c>
    </row>
    <row r="2091" spans="1:8" x14ac:dyDescent="0.25">
      <c r="A2091" s="3" t="s">
        <v>169</v>
      </c>
      <c r="B2091" s="2">
        <v>40994.281944444447</v>
      </c>
      <c r="C2091" s="3" t="s">
        <v>15</v>
      </c>
      <c r="D2091" s="3" t="s">
        <v>15</v>
      </c>
      <c r="E2091" s="3">
        <v>0</v>
      </c>
      <c r="F2091" s="3" t="s">
        <v>170</v>
      </c>
      <c r="G2091">
        <f>IF(COUNTIFS((WeatherIncidents!$B$3:'WeatherIncidents'!$B$26),"&lt;="&amp;B2091,WeatherIncidents!$C$3:'WeatherIncidents'!$C$26,"&gt;="&amp;B2091)&gt;0,1,0)</f>
        <v>0</v>
      </c>
      <c r="H2091">
        <f t="shared" si="33"/>
        <v>0</v>
      </c>
    </row>
    <row r="2092" spans="1:8" x14ac:dyDescent="0.25">
      <c r="A2092" s="3" t="s">
        <v>158</v>
      </c>
      <c r="B2092" s="2">
        <v>38760.518055555556</v>
      </c>
      <c r="C2092" s="3" t="s">
        <v>15</v>
      </c>
      <c r="D2092" s="3" t="s">
        <v>15</v>
      </c>
      <c r="E2092" s="3">
        <v>0</v>
      </c>
      <c r="F2092" s="3" t="s">
        <v>75</v>
      </c>
      <c r="G2092">
        <f>IF(COUNTIFS((WeatherIncidents!$B$3:'WeatherIncidents'!$B$26),"&lt;="&amp;B2092,WeatherIncidents!$C$3:'WeatherIncidents'!$C$26,"&gt;="&amp;B2092)&gt;0,1,0)</f>
        <v>0</v>
      </c>
      <c r="H2092">
        <f t="shared" si="33"/>
        <v>0</v>
      </c>
    </row>
    <row r="2093" spans="1:8" x14ac:dyDescent="0.25">
      <c r="A2093" s="3" t="s">
        <v>158</v>
      </c>
      <c r="B2093" s="2">
        <v>39208.13958333333</v>
      </c>
      <c r="C2093" s="3" t="s">
        <v>15</v>
      </c>
      <c r="D2093" s="3" t="s">
        <v>15</v>
      </c>
      <c r="E2093" s="3">
        <v>0</v>
      </c>
      <c r="F2093" s="3" t="s">
        <v>75</v>
      </c>
      <c r="G2093">
        <f>IF(COUNTIFS((WeatherIncidents!$B$3:'WeatherIncidents'!$B$26),"&lt;="&amp;B2093,WeatherIncidents!$C$3:'WeatherIncidents'!$C$26,"&gt;="&amp;B2093)&gt;0,1,0)</f>
        <v>0</v>
      </c>
      <c r="H2093">
        <f t="shared" si="33"/>
        <v>0</v>
      </c>
    </row>
    <row r="2094" spans="1:8" x14ac:dyDescent="0.25">
      <c r="A2094" s="3" t="s">
        <v>158</v>
      </c>
      <c r="B2094" s="2">
        <v>40274.383333333331</v>
      </c>
      <c r="C2094" s="3" t="s">
        <v>15</v>
      </c>
      <c r="D2094" s="3" t="s">
        <v>15</v>
      </c>
      <c r="E2094" s="3">
        <v>0</v>
      </c>
      <c r="F2094" s="3" t="s">
        <v>75</v>
      </c>
      <c r="G2094">
        <f>IF(COUNTIFS((WeatherIncidents!$B$3:'WeatherIncidents'!$B$26),"&lt;="&amp;B2094,WeatherIncidents!$C$3:'WeatherIncidents'!$C$26,"&gt;="&amp;B2094)&gt;0,1,0)</f>
        <v>0</v>
      </c>
      <c r="H2094">
        <f t="shared" si="33"/>
        <v>0</v>
      </c>
    </row>
    <row r="2095" spans="1:8" x14ac:dyDescent="0.25">
      <c r="A2095" s="3" t="s">
        <v>172</v>
      </c>
      <c r="B2095" s="2">
        <v>38563.883333333331</v>
      </c>
      <c r="C2095" s="3" t="s">
        <v>7</v>
      </c>
      <c r="D2095" s="3" t="s">
        <v>41</v>
      </c>
      <c r="E2095" s="3">
        <v>0</v>
      </c>
      <c r="F2095" s="3" t="s">
        <v>173</v>
      </c>
      <c r="G2095">
        <f>IF(COUNTIFS((WeatherIncidents!$B$3:'WeatherIncidents'!$B$26),"&lt;="&amp;B2095,WeatherIncidents!$C$3:'WeatherIncidents'!$C$26,"&gt;="&amp;B2095)&gt;0,1,0)</f>
        <v>0</v>
      </c>
      <c r="H2095">
        <f t="shared" si="33"/>
        <v>0</v>
      </c>
    </row>
    <row r="2096" spans="1:8" x14ac:dyDescent="0.25">
      <c r="A2096" s="3" t="s">
        <v>172</v>
      </c>
      <c r="B2096" s="2">
        <v>38644.484722222223</v>
      </c>
      <c r="C2096" s="3" t="s">
        <v>15</v>
      </c>
      <c r="D2096" s="3" t="s">
        <v>15</v>
      </c>
      <c r="E2096" s="3">
        <v>0</v>
      </c>
      <c r="F2096" s="3" t="s">
        <v>173</v>
      </c>
      <c r="G2096">
        <f>IF(COUNTIFS((WeatherIncidents!$B$3:'WeatherIncidents'!$B$26),"&lt;="&amp;B2096,WeatherIncidents!$C$3:'WeatherIncidents'!$C$26,"&gt;="&amp;B2096)&gt;0,1,0)</f>
        <v>0</v>
      </c>
      <c r="H2096">
        <f t="shared" si="33"/>
        <v>0</v>
      </c>
    </row>
    <row r="2097" spans="1:8" x14ac:dyDescent="0.25">
      <c r="A2097" s="3" t="s">
        <v>172</v>
      </c>
      <c r="B2097" s="2">
        <v>38660.806250000001</v>
      </c>
      <c r="C2097" s="3" t="s">
        <v>15</v>
      </c>
      <c r="D2097" s="3" t="s">
        <v>15</v>
      </c>
      <c r="E2097" s="3">
        <v>0</v>
      </c>
      <c r="F2097" s="3" t="s">
        <v>173</v>
      </c>
      <c r="G2097">
        <f>IF(COUNTIFS((WeatherIncidents!$B$3:'WeatherIncidents'!$B$26),"&lt;="&amp;B2097,WeatherIncidents!$C$3:'WeatherIncidents'!$C$26,"&gt;="&amp;B2097)&gt;0,1,0)</f>
        <v>0</v>
      </c>
      <c r="H2097">
        <f t="shared" si="33"/>
        <v>0</v>
      </c>
    </row>
    <row r="2098" spans="1:8" x14ac:dyDescent="0.25">
      <c r="A2098" s="3" t="s">
        <v>172</v>
      </c>
      <c r="B2098" s="2">
        <v>39022.518750000003</v>
      </c>
      <c r="C2098" s="3" t="s">
        <v>15</v>
      </c>
      <c r="D2098" s="3" t="s">
        <v>15</v>
      </c>
      <c r="E2098" s="3">
        <v>0</v>
      </c>
      <c r="F2098" s="3" t="s">
        <v>173</v>
      </c>
      <c r="G2098">
        <f>IF(COUNTIFS((WeatherIncidents!$B$3:'WeatherIncidents'!$B$26),"&lt;="&amp;B2098,WeatherIncidents!$C$3:'WeatherIncidents'!$C$26,"&gt;="&amp;B2098)&gt;0,1,0)</f>
        <v>0</v>
      </c>
      <c r="H2098">
        <f t="shared" si="33"/>
        <v>0</v>
      </c>
    </row>
    <row r="2099" spans="1:8" x14ac:dyDescent="0.25">
      <c r="A2099" s="3" t="s">
        <v>172</v>
      </c>
      <c r="B2099" s="2">
        <v>39453.063194444447</v>
      </c>
      <c r="C2099" s="3" t="s">
        <v>15</v>
      </c>
      <c r="D2099" s="3" t="s">
        <v>15</v>
      </c>
      <c r="E2099" s="3">
        <v>0</v>
      </c>
      <c r="F2099" s="3" t="s">
        <v>173</v>
      </c>
      <c r="G2099">
        <f>IF(COUNTIFS((WeatherIncidents!$B$3:'WeatherIncidents'!$B$26),"&lt;="&amp;B2099,WeatherIncidents!$C$3:'WeatherIncidents'!$C$26,"&gt;="&amp;B2099)&gt;0,1,0)</f>
        <v>0</v>
      </c>
      <c r="H2099">
        <f t="shared" si="33"/>
        <v>0</v>
      </c>
    </row>
    <row r="2100" spans="1:8" x14ac:dyDescent="0.25">
      <c r="A2100" s="3" t="s">
        <v>172</v>
      </c>
      <c r="B2100" s="2">
        <v>39454.318055555559</v>
      </c>
      <c r="C2100" s="3" t="s">
        <v>33</v>
      </c>
      <c r="D2100" s="3" t="s">
        <v>37</v>
      </c>
      <c r="E2100" s="3">
        <v>0</v>
      </c>
      <c r="F2100" s="3" t="s">
        <v>173</v>
      </c>
      <c r="G2100">
        <f>IF(COUNTIFS((WeatherIncidents!$B$3:'WeatherIncidents'!$B$26),"&lt;="&amp;B2100,WeatherIncidents!$C$3:'WeatherIncidents'!$C$26,"&gt;="&amp;B2100)&gt;0,1,0)</f>
        <v>0</v>
      </c>
      <c r="H2100">
        <f t="shared" si="33"/>
        <v>0</v>
      </c>
    </row>
    <row r="2101" spans="1:8" x14ac:dyDescent="0.25">
      <c r="A2101" s="3" t="s">
        <v>172</v>
      </c>
      <c r="B2101" s="2">
        <v>39703.370833333334</v>
      </c>
      <c r="C2101" s="3" t="s">
        <v>7</v>
      </c>
      <c r="D2101" s="3" t="s">
        <v>41</v>
      </c>
      <c r="E2101" s="3">
        <v>0</v>
      </c>
      <c r="F2101" s="3" t="s">
        <v>173</v>
      </c>
      <c r="G2101">
        <f>IF(COUNTIFS((WeatherIncidents!$B$3:'WeatherIncidents'!$B$26),"&lt;="&amp;B2101,WeatherIncidents!$C$3:'WeatherIncidents'!$C$26,"&gt;="&amp;B2101)&gt;0,1,0)</f>
        <v>0</v>
      </c>
      <c r="H2101">
        <f t="shared" si="33"/>
        <v>0</v>
      </c>
    </row>
    <row r="2102" spans="1:8" x14ac:dyDescent="0.25">
      <c r="A2102" s="3" t="s">
        <v>172</v>
      </c>
      <c r="B2102" s="2">
        <v>39853.534722222219</v>
      </c>
      <c r="C2102" s="3" t="s">
        <v>33</v>
      </c>
      <c r="D2102" s="3" t="s">
        <v>37</v>
      </c>
      <c r="E2102" s="3">
        <v>0</v>
      </c>
      <c r="F2102" s="3" t="s">
        <v>173</v>
      </c>
      <c r="G2102">
        <f>IF(COUNTIFS((WeatherIncidents!$B$3:'WeatherIncidents'!$B$26),"&lt;="&amp;B2102,WeatherIncidents!$C$3:'WeatherIncidents'!$C$26,"&gt;="&amp;B2102)&gt;0,1,0)</f>
        <v>0</v>
      </c>
      <c r="H2102">
        <f t="shared" si="33"/>
        <v>0</v>
      </c>
    </row>
    <row r="2103" spans="1:8" x14ac:dyDescent="0.25">
      <c r="A2103" s="3" t="s">
        <v>172</v>
      </c>
      <c r="B2103" s="2">
        <v>39888.440972222219</v>
      </c>
      <c r="C2103" s="3" t="s">
        <v>7</v>
      </c>
      <c r="D2103" s="3" t="s">
        <v>8</v>
      </c>
      <c r="E2103" s="3">
        <v>0</v>
      </c>
      <c r="F2103" s="3" t="s">
        <v>173</v>
      </c>
      <c r="G2103">
        <f>IF(COUNTIFS((WeatherIncidents!$B$3:'WeatherIncidents'!$B$26),"&lt;="&amp;B2103,WeatherIncidents!$C$3:'WeatherIncidents'!$C$26,"&gt;="&amp;B2103)&gt;0,1,0)</f>
        <v>0</v>
      </c>
      <c r="H2103">
        <f t="shared" si="33"/>
        <v>0</v>
      </c>
    </row>
    <row r="2104" spans="1:8" x14ac:dyDescent="0.25">
      <c r="A2104" s="3" t="s">
        <v>172</v>
      </c>
      <c r="B2104" s="2">
        <v>40062.354166666664</v>
      </c>
      <c r="C2104" s="3" t="s">
        <v>7</v>
      </c>
      <c r="D2104" s="3" t="s">
        <v>16</v>
      </c>
      <c r="E2104" s="3">
        <v>0</v>
      </c>
      <c r="F2104" s="3" t="s">
        <v>173</v>
      </c>
      <c r="G2104">
        <f>IF(COUNTIFS((WeatherIncidents!$B$3:'WeatherIncidents'!$B$26),"&lt;="&amp;B2104,WeatherIncidents!$C$3:'WeatherIncidents'!$C$26,"&gt;="&amp;B2104)&gt;0,1,0)</f>
        <v>0</v>
      </c>
      <c r="H2104">
        <f t="shared" si="33"/>
        <v>0</v>
      </c>
    </row>
    <row r="2105" spans="1:8" x14ac:dyDescent="0.25">
      <c r="A2105" s="3" t="s">
        <v>172</v>
      </c>
      <c r="B2105" s="2">
        <v>40197.736111111109</v>
      </c>
      <c r="C2105" s="3" t="s">
        <v>33</v>
      </c>
      <c r="D2105" s="3" t="s">
        <v>135</v>
      </c>
      <c r="E2105" s="3">
        <v>0</v>
      </c>
      <c r="F2105" s="3" t="s">
        <v>173</v>
      </c>
      <c r="G2105">
        <f>IF(COUNTIFS((WeatherIncidents!$B$3:'WeatherIncidents'!$B$26),"&lt;="&amp;B2105,WeatherIncidents!$C$3:'WeatherIncidents'!$C$26,"&gt;="&amp;B2105)&gt;0,1,0)</f>
        <v>0</v>
      </c>
      <c r="H2105">
        <f t="shared" si="33"/>
        <v>0</v>
      </c>
    </row>
    <row r="2106" spans="1:8" x14ac:dyDescent="0.25">
      <c r="A2106" s="3" t="s">
        <v>172</v>
      </c>
      <c r="B2106" s="2">
        <v>40249.269444444442</v>
      </c>
      <c r="C2106" s="3" t="s">
        <v>7</v>
      </c>
      <c r="D2106" s="3" t="s">
        <v>8</v>
      </c>
      <c r="E2106" s="3">
        <v>0</v>
      </c>
      <c r="F2106" s="3" t="s">
        <v>173</v>
      </c>
      <c r="G2106">
        <f>IF(COUNTIFS((WeatherIncidents!$B$3:'WeatherIncidents'!$B$26),"&lt;="&amp;B2106,WeatherIncidents!$C$3:'WeatherIncidents'!$C$26,"&gt;="&amp;B2106)&gt;0,1,0)</f>
        <v>0</v>
      </c>
      <c r="H2106">
        <f t="shared" si="33"/>
        <v>0</v>
      </c>
    </row>
    <row r="2107" spans="1:8" x14ac:dyDescent="0.25">
      <c r="A2107" s="3" t="s">
        <v>172</v>
      </c>
      <c r="B2107" s="2">
        <v>40451.5</v>
      </c>
      <c r="C2107" s="3" t="s">
        <v>33</v>
      </c>
      <c r="D2107" s="3" t="s">
        <v>135</v>
      </c>
      <c r="E2107" s="3">
        <v>0</v>
      </c>
      <c r="F2107" s="3" t="s">
        <v>173</v>
      </c>
      <c r="G2107">
        <f>IF(COUNTIFS((WeatherIncidents!$B$3:'WeatherIncidents'!$B$26),"&lt;="&amp;B2107,WeatherIncidents!$C$3:'WeatherIncidents'!$C$26,"&gt;="&amp;B2107)&gt;0,1,0)</f>
        <v>0</v>
      </c>
      <c r="H2107">
        <f t="shared" si="33"/>
        <v>0</v>
      </c>
    </row>
    <row r="2108" spans="1:8" x14ac:dyDescent="0.25">
      <c r="A2108" s="3" t="s">
        <v>172</v>
      </c>
      <c r="B2108" s="2">
        <v>40624.430555555555</v>
      </c>
      <c r="C2108" s="3" t="s">
        <v>7</v>
      </c>
      <c r="D2108" s="3" t="s">
        <v>41</v>
      </c>
      <c r="E2108" s="3">
        <v>0</v>
      </c>
      <c r="F2108" s="3" t="s">
        <v>173</v>
      </c>
      <c r="G2108">
        <f>IF(COUNTIFS((WeatherIncidents!$B$3:'WeatherIncidents'!$B$26),"&lt;="&amp;B2108,WeatherIncidents!$C$3:'WeatherIncidents'!$C$26,"&gt;="&amp;B2108)&gt;0,1,0)</f>
        <v>0</v>
      </c>
      <c r="H2108">
        <f t="shared" si="33"/>
        <v>0</v>
      </c>
    </row>
    <row r="2109" spans="1:8" x14ac:dyDescent="0.25">
      <c r="A2109" s="3" t="s">
        <v>172</v>
      </c>
      <c r="B2109" s="2">
        <v>40692.151388888888</v>
      </c>
      <c r="C2109" s="3" t="s">
        <v>15</v>
      </c>
      <c r="D2109" s="3" t="s">
        <v>15</v>
      </c>
      <c r="E2109" s="3">
        <v>0</v>
      </c>
      <c r="F2109" s="3" t="s">
        <v>173</v>
      </c>
      <c r="G2109">
        <f>IF(COUNTIFS((WeatherIncidents!$B$3:'WeatherIncidents'!$B$26),"&lt;="&amp;B2109,WeatherIncidents!$C$3:'WeatherIncidents'!$C$26,"&gt;="&amp;B2109)&gt;0,1,0)</f>
        <v>0</v>
      </c>
      <c r="H2109">
        <f t="shared" si="33"/>
        <v>0</v>
      </c>
    </row>
    <row r="2110" spans="1:8" x14ac:dyDescent="0.25">
      <c r="A2110" s="3" t="s">
        <v>172</v>
      </c>
      <c r="B2110" s="2">
        <v>40943.623611111114</v>
      </c>
      <c r="C2110" s="3" t="s">
        <v>15</v>
      </c>
      <c r="D2110" s="3" t="s">
        <v>15</v>
      </c>
      <c r="E2110" s="3">
        <v>0</v>
      </c>
      <c r="F2110" s="3" t="s">
        <v>173</v>
      </c>
      <c r="G2110">
        <f>IF(COUNTIFS((WeatherIncidents!$B$3:'WeatherIncidents'!$B$26),"&lt;="&amp;B2110,WeatherIncidents!$C$3:'WeatherIncidents'!$C$26,"&gt;="&amp;B2110)&gt;0,1,0)</f>
        <v>0</v>
      </c>
      <c r="H2110">
        <f t="shared" si="33"/>
        <v>0</v>
      </c>
    </row>
    <row r="2111" spans="1:8" x14ac:dyDescent="0.25">
      <c r="A2111" s="3" t="s">
        <v>172</v>
      </c>
      <c r="B2111" s="2">
        <v>40981.993750000001</v>
      </c>
      <c r="C2111" s="3" t="s">
        <v>7</v>
      </c>
      <c r="D2111" s="3" t="s">
        <v>8</v>
      </c>
      <c r="E2111" s="3">
        <v>0</v>
      </c>
      <c r="F2111" s="3" t="s">
        <v>173</v>
      </c>
      <c r="G2111">
        <f>IF(COUNTIFS((WeatherIncidents!$B$3:'WeatherIncidents'!$B$26),"&lt;="&amp;B2111,WeatherIncidents!$C$3:'WeatherIncidents'!$C$26,"&gt;="&amp;B2111)&gt;0,1,0)</f>
        <v>0</v>
      </c>
      <c r="H2111">
        <f t="shared" si="33"/>
        <v>0</v>
      </c>
    </row>
    <row r="2112" spans="1:8" x14ac:dyDescent="0.25">
      <c r="A2112" s="3" t="s">
        <v>172</v>
      </c>
      <c r="B2112" s="2">
        <v>41188.629861111112</v>
      </c>
      <c r="C2112" s="3" t="s">
        <v>15</v>
      </c>
      <c r="D2112" s="3" t="s">
        <v>15</v>
      </c>
      <c r="E2112" s="3">
        <v>0</v>
      </c>
      <c r="F2112" s="3" t="s">
        <v>173</v>
      </c>
      <c r="G2112">
        <f>IF(COUNTIFS((WeatherIncidents!$B$3:'WeatherIncidents'!$B$26),"&lt;="&amp;B2112,WeatherIncidents!$C$3:'WeatherIncidents'!$C$26,"&gt;="&amp;B2112)&gt;0,1,0)</f>
        <v>0</v>
      </c>
      <c r="H2112">
        <f t="shared" si="33"/>
        <v>0</v>
      </c>
    </row>
    <row r="2113" spans="1:8" x14ac:dyDescent="0.25">
      <c r="A2113" s="3" t="s">
        <v>172</v>
      </c>
      <c r="B2113" s="2">
        <v>41266.686805555553</v>
      </c>
      <c r="C2113" s="3" t="s">
        <v>33</v>
      </c>
      <c r="D2113" s="3" t="s">
        <v>135</v>
      </c>
      <c r="E2113" s="3">
        <v>0</v>
      </c>
      <c r="F2113" s="3" t="s">
        <v>173</v>
      </c>
      <c r="G2113">
        <f>IF(COUNTIFS((WeatherIncidents!$B$3:'WeatherIncidents'!$B$26),"&lt;="&amp;B2113,WeatherIncidents!$C$3:'WeatherIncidents'!$C$26,"&gt;="&amp;B2113)&gt;0,1,0)</f>
        <v>0</v>
      </c>
      <c r="H2113">
        <f t="shared" si="33"/>
        <v>0</v>
      </c>
    </row>
    <row r="2114" spans="1:8" x14ac:dyDescent="0.25">
      <c r="A2114" s="3" t="s">
        <v>172</v>
      </c>
      <c r="B2114" s="2">
        <v>41688.709027777775</v>
      </c>
      <c r="C2114" s="3" t="s">
        <v>7</v>
      </c>
      <c r="D2114" s="3" t="s">
        <v>8</v>
      </c>
      <c r="E2114" s="3">
        <v>0</v>
      </c>
      <c r="F2114" s="3" t="s">
        <v>173</v>
      </c>
      <c r="G2114">
        <f>IF(COUNTIFS((WeatherIncidents!$B$3:'WeatherIncidents'!$B$26),"&lt;="&amp;B2114,WeatherIncidents!$C$3:'WeatherIncidents'!$C$26,"&gt;="&amp;B2114)&gt;0,1,0)</f>
        <v>0</v>
      </c>
      <c r="H2114">
        <f t="shared" si="33"/>
        <v>0</v>
      </c>
    </row>
    <row r="2115" spans="1:8" x14ac:dyDescent="0.25">
      <c r="A2115" s="3" t="s">
        <v>172</v>
      </c>
      <c r="B2115" s="2">
        <v>41882.71875</v>
      </c>
      <c r="C2115" s="3" t="s">
        <v>15</v>
      </c>
      <c r="D2115" s="3" t="s">
        <v>15</v>
      </c>
      <c r="E2115" s="3">
        <v>0</v>
      </c>
      <c r="F2115" s="3" t="s">
        <v>173</v>
      </c>
      <c r="G2115">
        <f>IF(COUNTIFS((WeatherIncidents!$B$3:'WeatherIncidents'!$B$26),"&lt;="&amp;B2115,WeatherIncidents!$C$3:'WeatherIncidents'!$C$26,"&gt;="&amp;B2115)&gt;0,1,0)</f>
        <v>0</v>
      </c>
      <c r="H2115">
        <f t="shared" ref="H2115:H2178" si="34">IF(ABS(B2115-B2114)&lt;0.015,1,0)</f>
        <v>0</v>
      </c>
    </row>
    <row r="2116" spans="1:8" x14ac:dyDescent="0.25">
      <c r="A2116" s="3" t="s">
        <v>171</v>
      </c>
      <c r="B2116" s="2">
        <v>38354.606249999997</v>
      </c>
      <c r="C2116" s="3" t="s">
        <v>7</v>
      </c>
      <c r="D2116" s="3" t="s">
        <v>16</v>
      </c>
      <c r="E2116" s="3">
        <v>0</v>
      </c>
      <c r="F2116" s="3" t="s">
        <v>43</v>
      </c>
      <c r="G2116">
        <f>IF(COUNTIFS((WeatherIncidents!$B$3:'WeatherIncidents'!$B$26),"&lt;="&amp;B2116,WeatherIncidents!$C$3:'WeatherIncidents'!$C$26,"&gt;="&amp;B2116)&gt;0,1,0)</f>
        <v>0</v>
      </c>
      <c r="H2116">
        <f t="shared" si="34"/>
        <v>0</v>
      </c>
    </row>
    <row r="2117" spans="1:8" x14ac:dyDescent="0.25">
      <c r="A2117" s="3" t="s">
        <v>171</v>
      </c>
      <c r="B2117" s="2">
        <v>38362.324999999997</v>
      </c>
      <c r="C2117" s="3" t="s">
        <v>33</v>
      </c>
      <c r="D2117" s="3" t="s">
        <v>135</v>
      </c>
      <c r="E2117" s="3">
        <v>0</v>
      </c>
      <c r="F2117" s="3" t="s">
        <v>43</v>
      </c>
      <c r="G2117">
        <f>IF(COUNTIFS((WeatherIncidents!$B$3:'WeatherIncidents'!$B$26),"&lt;="&amp;B2117,WeatherIncidents!$C$3:'WeatherIncidents'!$C$26,"&gt;="&amp;B2117)&gt;0,1,0)</f>
        <v>0</v>
      </c>
      <c r="H2117">
        <f t="shared" si="34"/>
        <v>0</v>
      </c>
    </row>
    <row r="2118" spans="1:8" x14ac:dyDescent="0.25">
      <c r="A2118" s="3" t="s">
        <v>171</v>
      </c>
      <c r="B2118" s="2">
        <v>38740.347916666666</v>
      </c>
      <c r="C2118" s="3" t="s">
        <v>7</v>
      </c>
      <c r="D2118" s="3" t="s">
        <v>8</v>
      </c>
      <c r="E2118" s="3">
        <v>0</v>
      </c>
      <c r="F2118" s="3" t="s">
        <v>43</v>
      </c>
      <c r="G2118">
        <f>IF(COUNTIFS((WeatherIncidents!$B$3:'WeatherIncidents'!$B$26),"&lt;="&amp;B2118,WeatherIncidents!$C$3:'WeatherIncidents'!$C$26,"&gt;="&amp;B2118)&gt;0,1,0)</f>
        <v>1</v>
      </c>
      <c r="H2118">
        <f t="shared" si="34"/>
        <v>0</v>
      </c>
    </row>
    <row r="2119" spans="1:8" x14ac:dyDescent="0.25">
      <c r="A2119" s="3" t="s">
        <v>171</v>
      </c>
      <c r="B2119" s="2">
        <v>38963.551388888889</v>
      </c>
      <c r="C2119" s="3" t="s">
        <v>33</v>
      </c>
      <c r="D2119" s="3" t="s">
        <v>135</v>
      </c>
      <c r="E2119" s="3">
        <v>0</v>
      </c>
      <c r="F2119" s="3" t="s">
        <v>43</v>
      </c>
      <c r="G2119">
        <f>IF(COUNTIFS((WeatherIncidents!$B$3:'WeatherIncidents'!$B$26),"&lt;="&amp;B2119,WeatherIncidents!$C$3:'WeatherIncidents'!$C$26,"&gt;="&amp;B2119)&gt;0,1,0)</f>
        <v>0</v>
      </c>
      <c r="H2119">
        <f t="shared" si="34"/>
        <v>0</v>
      </c>
    </row>
    <row r="2120" spans="1:8" x14ac:dyDescent="0.25">
      <c r="A2120" s="3" t="s">
        <v>171</v>
      </c>
      <c r="B2120" s="2">
        <v>39145.315972222219</v>
      </c>
      <c r="C2120" s="3" t="s">
        <v>15</v>
      </c>
      <c r="D2120" s="3" t="s">
        <v>15</v>
      </c>
      <c r="E2120" s="3">
        <v>0</v>
      </c>
      <c r="F2120" s="3" t="s">
        <v>43</v>
      </c>
      <c r="G2120">
        <f>IF(COUNTIFS((WeatherIncidents!$B$3:'WeatherIncidents'!$B$26),"&lt;="&amp;B2120,WeatherIncidents!$C$3:'WeatherIncidents'!$C$26,"&gt;="&amp;B2120)&gt;0,1,0)</f>
        <v>1</v>
      </c>
      <c r="H2120">
        <f t="shared" si="34"/>
        <v>0</v>
      </c>
    </row>
    <row r="2121" spans="1:8" x14ac:dyDescent="0.25">
      <c r="A2121" s="3" t="s">
        <v>171</v>
      </c>
      <c r="B2121" s="2">
        <v>39196.599305555559</v>
      </c>
      <c r="C2121" s="3" t="s">
        <v>7</v>
      </c>
      <c r="D2121" s="3" t="s">
        <v>8</v>
      </c>
      <c r="E2121" s="3">
        <v>0</v>
      </c>
      <c r="F2121" s="3" t="s">
        <v>43</v>
      </c>
      <c r="G2121">
        <f>IF(COUNTIFS((WeatherIncidents!$B$3:'WeatherIncidents'!$B$26),"&lt;="&amp;B2121,WeatherIncidents!$C$3:'WeatherIncidents'!$C$26,"&gt;="&amp;B2121)&gt;0,1,0)</f>
        <v>0</v>
      </c>
      <c r="H2121">
        <f t="shared" si="34"/>
        <v>0</v>
      </c>
    </row>
    <row r="2122" spans="1:8" x14ac:dyDescent="0.25">
      <c r="A2122" s="3" t="s">
        <v>171</v>
      </c>
      <c r="B2122" s="2">
        <v>39249.767361111109</v>
      </c>
      <c r="C2122" s="3" t="s">
        <v>15</v>
      </c>
      <c r="D2122" s="3" t="s">
        <v>15</v>
      </c>
      <c r="E2122" s="3">
        <v>0</v>
      </c>
      <c r="F2122" s="3" t="s">
        <v>43</v>
      </c>
      <c r="G2122">
        <f>IF(COUNTIFS((WeatherIncidents!$B$3:'WeatherIncidents'!$B$26),"&lt;="&amp;B2122,WeatherIncidents!$C$3:'WeatherIncidents'!$C$26,"&gt;="&amp;B2122)&gt;0,1,0)</f>
        <v>0</v>
      </c>
      <c r="H2122">
        <f t="shared" si="34"/>
        <v>0</v>
      </c>
    </row>
    <row r="2123" spans="1:8" x14ac:dyDescent="0.25">
      <c r="A2123" s="3" t="s">
        <v>171</v>
      </c>
      <c r="B2123" s="2">
        <v>39376.852083333331</v>
      </c>
      <c r="C2123" s="3" t="s">
        <v>33</v>
      </c>
      <c r="D2123" s="3" t="s">
        <v>37</v>
      </c>
      <c r="E2123" s="3">
        <v>0</v>
      </c>
      <c r="F2123" s="3" t="s">
        <v>43</v>
      </c>
      <c r="G2123">
        <f>IF(COUNTIFS((WeatherIncidents!$B$3:'WeatherIncidents'!$B$26),"&lt;="&amp;B2123,WeatherIncidents!$C$3:'WeatherIncidents'!$C$26,"&gt;="&amp;B2123)&gt;0,1,0)</f>
        <v>1</v>
      </c>
      <c r="H2123">
        <f t="shared" si="34"/>
        <v>0</v>
      </c>
    </row>
    <row r="2124" spans="1:8" x14ac:dyDescent="0.25">
      <c r="A2124" s="3" t="s">
        <v>171</v>
      </c>
      <c r="B2124" s="2">
        <v>39377.271527777775</v>
      </c>
      <c r="C2124" s="3" t="s">
        <v>33</v>
      </c>
      <c r="D2124" s="3" t="s">
        <v>37</v>
      </c>
      <c r="E2124" s="3">
        <v>0</v>
      </c>
      <c r="F2124" s="3" t="s">
        <v>43</v>
      </c>
      <c r="G2124">
        <f>IF(COUNTIFS((WeatherIncidents!$B$3:'WeatherIncidents'!$B$26),"&lt;="&amp;B2124,WeatherIncidents!$C$3:'WeatherIncidents'!$C$26,"&gt;="&amp;B2124)&gt;0,1,0)</f>
        <v>1</v>
      </c>
      <c r="H2124">
        <f t="shared" si="34"/>
        <v>0</v>
      </c>
    </row>
    <row r="2125" spans="1:8" x14ac:dyDescent="0.25">
      <c r="A2125" s="3" t="s">
        <v>171</v>
      </c>
      <c r="B2125" s="2">
        <v>39377.776388888888</v>
      </c>
      <c r="C2125" s="3" t="s">
        <v>33</v>
      </c>
      <c r="D2125" s="3" t="s">
        <v>135</v>
      </c>
      <c r="E2125" s="3">
        <v>0</v>
      </c>
      <c r="F2125" s="3" t="s">
        <v>43</v>
      </c>
      <c r="G2125">
        <f>IF(COUNTIFS((WeatherIncidents!$B$3:'WeatherIncidents'!$B$26),"&lt;="&amp;B2125,WeatherIncidents!$C$3:'WeatherIncidents'!$C$26,"&gt;="&amp;B2125)&gt;0,1,0)</f>
        <v>1</v>
      </c>
      <c r="H2125">
        <f t="shared" si="34"/>
        <v>0</v>
      </c>
    </row>
    <row r="2126" spans="1:8" x14ac:dyDescent="0.25">
      <c r="A2126" s="3" t="s">
        <v>171</v>
      </c>
      <c r="B2126" s="2">
        <v>39391.375</v>
      </c>
      <c r="C2126" s="3" t="s">
        <v>7</v>
      </c>
      <c r="D2126" s="3" t="s">
        <v>136</v>
      </c>
      <c r="E2126" s="3">
        <v>0</v>
      </c>
      <c r="F2126" s="3" t="s">
        <v>43</v>
      </c>
      <c r="G2126">
        <f>IF(COUNTIFS((WeatherIncidents!$B$3:'WeatherIncidents'!$B$26),"&lt;="&amp;B2126,WeatherIncidents!$C$3:'WeatherIncidents'!$C$26,"&gt;="&amp;B2126)&gt;0,1,0)</f>
        <v>0</v>
      </c>
      <c r="H2126">
        <f t="shared" si="34"/>
        <v>0</v>
      </c>
    </row>
    <row r="2127" spans="1:8" x14ac:dyDescent="0.25">
      <c r="A2127" s="3" t="s">
        <v>171</v>
      </c>
      <c r="B2127" s="2">
        <v>39452.300000000003</v>
      </c>
      <c r="C2127" s="3" t="s">
        <v>7</v>
      </c>
      <c r="D2127" s="3" t="s">
        <v>81</v>
      </c>
      <c r="E2127" s="3">
        <v>0</v>
      </c>
      <c r="F2127" s="3" t="s">
        <v>43</v>
      </c>
      <c r="G2127">
        <f>IF(COUNTIFS((WeatherIncidents!$B$3:'WeatherIncidents'!$B$26),"&lt;="&amp;B2127,WeatherIncidents!$C$3:'WeatherIncidents'!$C$26,"&gt;="&amp;B2127)&gt;0,1,0)</f>
        <v>0</v>
      </c>
      <c r="H2127">
        <f t="shared" si="34"/>
        <v>0</v>
      </c>
    </row>
    <row r="2128" spans="1:8" x14ac:dyDescent="0.25">
      <c r="A2128" s="3" t="s">
        <v>171</v>
      </c>
      <c r="B2128" s="2">
        <v>39501.492361111108</v>
      </c>
      <c r="C2128" s="3" t="s">
        <v>15</v>
      </c>
      <c r="D2128" s="3" t="s">
        <v>15</v>
      </c>
      <c r="E2128" s="3">
        <v>0</v>
      </c>
      <c r="F2128" s="3" t="s">
        <v>43</v>
      </c>
      <c r="G2128">
        <f>IF(COUNTIFS((WeatherIncidents!$B$3:'WeatherIncidents'!$B$26),"&lt;="&amp;B2128,WeatherIncidents!$C$3:'WeatherIncidents'!$C$26,"&gt;="&amp;B2128)&gt;0,1,0)</f>
        <v>0</v>
      </c>
      <c r="H2128">
        <f t="shared" si="34"/>
        <v>0</v>
      </c>
    </row>
    <row r="2129" spans="1:8" x14ac:dyDescent="0.25">
      <c r="A2129" s="3" t="s">
        <v>171</v>
      </c>
      <c r="B2129" s="2">
        <v>39689.845833333333</v>
      </c>
      <c r="C2129" s="3" t="s">
        <v>15</v>
      </c>
      <c r="D2129" s="3" t="s">
        <v>15</v>
      </c>
      <c r="E2129" s="3">
        <v>0</v>
      </c>
      <c r="F2129" s="3" t="s">
        <v>43</v>
      </c>
      <c r="G2129">
        <f>IF(COUNTIFS((WeatherIncidents!$B$3:'WeatherIncidents'!$B$26),"&lt;="&amp;B2129,WeatherIncidents!$C$3:'WeatherIncidents'!$C$26,"&gt;="&amp;B2129)&gt;0,1,0)</f>
        <v>0</v>
      </c>
      <c r="H2129">
        <f t="shared" si="34"/>
        <v>0</v>
      </c>
    </row>
    <row r="2130" spans="1:8" x14ac:dyDescent="0.25">
      <c r="A2130" s="3" t="s">
        <v>171</v>
      </c>
      <c r="B2130" s="2">
        <v>39692.913888888892</v>
      </c>
      <c r="C2130" s="3" t="s">
        <v>15</v>
      </c>
      <c r="D2130" s="3" t="s">
        <v>15</v>
      </c>
      <c r="E2130" s="3">
        <v>0</v>
      </c>
      <c r="F2130" s="3" t="s">
        <v>43</v>
      </c>
      <c r="G2130">
        <f>IF(COUNTIFS((WeatherIncidents!$B$3:'WeatherIncidents'!$B$26),"&lt;="&amp;B2130,WeatherIncidents!$C$3:'WeatherIncidents'!$C$26,"&gt;="&amp;B2130)&gt;0,1,0)</f>
        <v>0</v>
      </c>
      <c r="H2130">
        <f t="shared" si="34"/>
        <v>0</v>
      </c>
    </row>
    <row r="2131" spans="1:8" x14ac:dyDescent="0.25">
      <c r="A2131" s="3" t="s">
        <v>171</v>
      </c>
      <c r="B2131" s="2">
        <v>39807.494444444441</v>
      </c>
      <c r="C2131" s="3" t="s">
        <v>33</v>
      </c>
      <c r="D2131" s="3" t="s">
        <v>135</v>
      </c>
      <c r="E2131" s="3">
        <v>0</v>
      </c>
      <c r="F2131" s="3" t="s">
        <v>43</v>
      </c>
      <c r="G2131">
        <f>IF(COUNTIFS((WeatherIncidents!$B$3:'WeatherIncidents'!$B$26),"&lt;="&amp;B2131,WeatherIncidents!$C$3:'WeatherIncidents'!$C$26,"&gt;="&amp;B2131)&gt;0,1,0)</f>
        <v>0</v>
      </c>
      <c r="H2131">
        <f t="shared" si="34"/>
        <v>0</v>
      </c>
    </row>
    <row r="2132" spans="1:8" x14ac:dyDescent="0.25">
      <c r="A2132" s="3" t="s">
        <v>171</v>
      </c>
      <c r="B2132" s="2">
        <v>39953.280555555553</v>
      </c>
      <c r="C2132" s="3" t="s">
        <v>7</v>
      </c>
      <c r="D2132" s="3" t="s">
        <v>8</v>
      </c>
      <c r="E2132" s="3">
        <v>0</v>
      </c>
      <c r="F2132" s="3" t="s">
        <v>43</v>
      </c>
      <c r="G2132">
        <f>IF(COUNTIFS((WeatherIncidents!$B$3:'WeatherIncidents'!$B$26),"&lt;="&amp;B2132,WeatherIncidents!$C$3:'WeatherIncidents'!$C$26,"&gt;="&amp;B2132)&gt;0,1,0)</f>
        <v>0</v>
      </c>
      <c r="H2132">
        <f t="shared" si="34"/>
        <v>0</v>
      </c>
    </row>
    <row r="2133" spans="1:8" x14ac:dyDescent="0.25">
      <c r="A2133" s="3" t="s">
        <v>171</v>
      </c>
      <c r="B2133" s="2">
        <v>40145.350694444445</v>
      </c>
      <c r="C2133" s="3" t="s">
        <v>33</v>
      </c>
      <c r="D2133" s="3" t="s">
        <v>135</v>
      </c>
      <c r="E2133" s="3">
        <v>0</v>
      </c>
      <c r="F2133" s="3" t="s">
        <v>43</v>
      </c>
      <c r="G2133">
        <f>IF(COUNTIFS((WeatherIncidents!$B$3:'WeatherIncidents'!$B$26),"&lt;="&amp;B2133,WeatherIncidents!$C$3:'WeatherIncidents'!$C$26,"&gt;="&amp;B2133)&gt;0,1,0)</f>
        <v>0</v>
      </c>
      <c r="H2133">
        <f t="shared" si="34"/>
        <v>0</v>
      </c>
    </row>
    <row r="2134" spans="1:8" x14ac:dyDescent="0.25">
      <c r="A2134" s="3" t="s">
        <v>171</v>
      </c>
      <c r="B2134" s="2">
        <v>40154.613888888889</v>
      </c>
      <c r="C2134" s="3" t="s">
        <v>33</v>
      </c>
      <c r="D2134" s="3" t="s">
        <v>135</v>
      </c>
      <c r="E2134" s="3">
        <v>0</v>
      </c>
      <c r="F2134" s="3" t="s">
        <v>43</v>
      </c>
      <c r="G2134">
        <f>IF(COUNTIFS((WeatherIncidents!$B$3:'WeatherIncidents'!$B$26),"&lt;="&amp;B2134,WeatherIncidents!$C$3:'WeatherIncidents'!$C$26,"&gt;="&amp;B2134)&gt;0,1,0)</f>
        <v>0</v>
      </c>
      <c r="H2134">
        <f t="shared" si="34"/>
        <v>0</v>
      </c>
    </row>
    <row r="2135" spans="1:8" x14ac:dyDescent="0.25">
      <c r="A2135" s="3" t="s">
        <v>171</v>
      </c>
      <c r="B2135" s="2">
        <v>40169.348611111112</v>
      </c>
      <c r="C2135" s="3" t="s">
        <v>7</v>
      </c>
      <c r="D2135" s="3" t="s">
        <v>19</v>
      </c>
      <c r="E2135" s="3">
        <v>0</v>
      </c>
      <c r="F2135" s="3" t="s">
        <v>43</v>
      </c>
      <c r="G2135">
        <f>IF(COUNTIFS((WeatherIncidents!$B$3:'WeatherIncidents'!$B$26),"&lt;="&amp;B2135,WeatherIncidents!$C$3:'WeatherIncidents'!$C$26,"&gt;="&amp;B2135)&gt;0,1,0)</f>
        <v>0</v>
      </c>
      <c r="H2135">
        <f t="shared" si="34"/>
        <v>0</v>
      </c>
    </row>
    <row r="2136" spans="1:8" x14ac:dyDescent="0.25">
      <c r="A2136" s="3" t="s">
        <v>171</v>
      </c>
      <c r="B2136" s="2">
        <v>40197.830555555556</v>
      </c>
      <c r="C2136" s="3" t="s">
        <v>33</v>
      </c>
      <c r="D2136" s="3" t="s">
        <v>37</v>
      </c>
      <c r="E2136" s="3">
        <v>0</v>
      </c>
      <c r="F2136" s="3" t="s">
        <v>43</v>
      </c>
      <c r="G2136">
        <f>IF(COUNTIFS((WeatherIncidents!$B$3:'WeatherIncidents'!$B$26),"&lt;="&amp;B2136,WeatherIncidents!$C$3:'WeatherIncidents'!$C$26,"&gt;="&amp;B2136)&gt;0,1,0)</f>
        <v>0</v>
      </c>
      <c r="H2136">
        <f t="shared" si="34"/>
        <v>0</v>
      </c>
    </row>
    <row r="2137" spans="1:8" x14ac:dyDescent="0.25">
      <c r="A2137" s="3" t="s">
        <v>171</v>
      </c>
      <c r="B2137" s="2">
        <v>40199.720833333333</v>
      </c>
      <c r="C2137" s="3" t="s">
        <v>33</v>
      </c>
      <c r="D2137" s="3" t="s">
        <v>135</v>
      </c>
      <c r="E2137" s="3">
        <v>0</v>
      </c>
      <c r="F2137" s="3" t="s">
        <v>43</v>
      </c>
      <c r="G2137">
        <f>IF(COUNTIFS((WeatherIncidents!$B$3:'WeatherIncidents'!$B$26),"&lt;="&amp;B2137,WeatherIncidents!$C$3:'WeatherIncidents'!$C$26,"&gt;="&amp;B2137)&gt;0,1,0)</f>
        <v>0</v>
      </c>
      <c r="H2137">
        <f t="shared" si="34"/>
        <v>0</v>
      </c>
    </row>
    <row r="2138" spans="1:8" x14ac:dyDescent="0.25">
      <c r="A2138" s="3" t="s">
        <v>171</v>
      </c>
      <c r="B2138" s="2">
        <v>40275.40347222222</v>
      </c>
      <c r="C2138" s="3" t="s">
        <v>7</v>
      </c>
      <c r="D2138" s="3" t="s">
        <v>19</v>
      </c>
      <c r="E2138" s="3">
        <v>0</v>
      </c>
      <c r="F2138" s="3" t="s">
        <v>43</v>
      </c>
      <c r="G2138">
        <f>IF(COUNTIFS((WeatherIncidents!$B$3:'WeatherIncidents'!$B$26),"&lt;="&amp;B2138,WeatherIncidents!$C$3:'WeatherIncidents'!$C$26,"&gt;="&amp;B2138)&gt;0,1,0)</f>
        <v>0</v>
      </c>
      <c r="H2138">
        <f t="shared" si="34"/>
        <v>0</v>
      </c>
    </row>
    <row r="2139" spans="1:8" x14ac:dyDescent="0.25">
      <c r="A2139" s="3" t="s">
        <v>171</v>
      </c>
      <c r="B2139" s="2">
        <v>40664.606944444444</v>
      </c>
      <c r="C2139" s="3" t="s">
        <v>15</v>
      </c>
      <c r="D2139" s="3" t="s">
        <v>15</v>
      </c>
      <c r="E2139" s="3">
        <v>0</v>
      </c>
      <c r="F2139" s="3" t="s">
        <v>43</v>
      </c>
      <c r="G2139">
        <f>IF(COUNTIFS((WeatherIncidents!$B$3:'WeatherIncidents'!$B$26),"&lt;="&amp;B2139,WeatherIncidents!$C$3:'WeatherIncidents'!$C$26,"&gt;="&amp;B2139)&gt;0,1,0)</f>
        <v>0</v>
      </c>
      <c r="H2139">
        <f t="shared" si="34"/>
        <v>0</v>
      </c>
    </row>
    <row r="2140" spans="1:8" x14ac:dyDescent="0.25">
      <c r="A2140" s="3" t="s">
        <v>171</v>
      </c>
      <c r="B2140" s="2">
        <v>40760.239583333336</v>
      </c>
      <c r="C2140" s="3" t="s">
        <v>7</v>
      </c>
      <c r="D2140" s="3" t="s">
        <v>8</v>
      </c>
      <c r="E2140" s="3">
        <v>0</v>
      </c>
      <c r="F2140" s="3" t="s">
        <v>43</v>
      </c>
      <c r="G2140">
        <f>IF(COUNTIFS((WeatherIncidents!$B$3:'WeatherIncidents'!$B$26),"&lt;="&amp;B2140,WeatherIncidents!$C$3:'WeatherIncidents'!$C$26,"&gt;="&amp;B2140)&gt;0,1,0)</f>
        <v>0</v>
      </c>
      <c r="H2140">
        <f t="shared" si="34"/>
        <v>0</v>
      </c>
    </row>
    <row r="2141" spans="1:8" x14ac:dyDescent="0.25">
      <c r="A2141" s="3" t="s">
        <v>171</v>
      </c>
      <c r="B2141" s="2">
        <v>40877.90347222222</v>
      </c>
      <c r="C2141" s="3" t="s">
        <v>15</v>
      </c>
      <c r="D2141" s="3" t="s">
        <v>15</v>
      </c>
      <c r="E2141" s="3">
        <v>0</v>
      </c>
      <c r="F2141" s="3" t="s">
        <v>43</v>
      </c>
      <c r="G2141">
        <f>IF(COUNTIFS((WeatherIncidents!$B$3:'WeatherIncidents'!$B$26),"&lt;="&amp;B2141,WeatherIncidents!$C$3:'WeatherIncidents'!$C$26,"&gt;="&amp;B2141)&gt;0,1,0)</f>
        <v>0</v>
      </c>
      <c r="H2141">
        <f t="shared" si="34"/>
        <v>0</v>
      </c>
    </row>
    <row r="2142" spans="1:8" x14ac:dyDescent="0.25">
      <c r="A2142" s="3" t="s">
        <v>171</v>
      </c>
      <c r="B2142" s="2">
        <v>40889.597916666666</v>
      </c>
      <c r="C2142" s="3" t="s">
        <v>33</v>
      </c>
      <c r="D2142" s="3" t="s">
        <v>37</v>
      </c>
      <c r="E2142" s="3">
        <v>0</v>
      </c>
      <c r="F2142" s="3" t="s">
        <v>43</v>
      </c>
      <c r="G2142">
        <f>IF(COUNTIFS((WeatherIncidents!$B$3:'WeatherIncidents'!$B$26),"&lt;="&amp;B2142,WeatherIncidents!$C$3:'WeatherIncidents'!$C$26,"&gt;="&amp;B2142)&gt;0,1,0)</f>
        <v>0</v>
      </c>
      <c r="H2142">
        <f t="shared" si="34"/>
        <v>0</v>
      </c>
    </row>
    <row r="2143" spans="1:8" x14ac:dyDescent="0.25">
      <c r="A2143" s="3" t="s">
        <v>171</v>
      </c>
      <c r="B2143" s="2">
        <v>40932.216666666667</v>
      </c>
      <c r="C2143" s="3" t="s">
        <v>15</v>
      </c>
      <c r="D2143" s="3" t="s">
        <v>15</v>
      </c>
      <c r="E2143" s="3">
        <v>0</v>
      </c>
      <c r="F2143" s="3" t="s">
        <v>43</v>
      </c>
      <c r="G2143">
        <f>IF(COUNTIFS((WeatherIncidents!$B$3:'WeatherIncidents'!$B$26),"&lt;="&amp;B2143,WeatherIncidents!$C$3:'WeatherIncidents'!$C$26,"&gt;="&amp;B2143)&gt;0,1,0)</f>
        <v>0</v>
      </c>
      <c r="H2143">
        <f t="shared" si="34"/>
        <v>0</v>
      </c>
    </row>
    <row r="2144" spans="1:8" x14ac:dyDescent="0.25">
      <c r="A2144" s="3" t="s">
        <v>171</v>
      </c>
      <c r="B2144" s="2">
        <v>40976.142361111109</v>
      </c>
      <c r="C2144" s="3" t="s">
        <v>7</v>
      </c>
      <c r="D2144" s="3" t="s">
        <v>16</v>
      </c>
      <c r="E2144" s="3">
        <v>0</v>
      </c>
      <c r="F2144" s="3" t="s">
        <v>43</v>
      </c>
      <c r="G2144">
        <f>IF(COUNTIFS((WeatherIncidents!$B$3:'WeatherIncidents'!$B$26),"&lt;="&amp;B2144,WeatherIncidents!$C$3:'WeatherIncidents'!$C$26,"&gt;="&amp;B2144)&gt;0,1,0)</f>
        <v>0</v>
      </c>
      <c r="H2144">
        <f t="shared" si="34"/>
        <v>0</v>
      </c>
    </row>
    <row r="2145" spans="1:8" x14ac:dyDescent="0.25">
      <c r="A2145" s="3" t="s">
        <v>171</v>
      </c>
      <c r="B2145" s="2">
        <v>41381.605555555558</v>
      </c>
      <c r="C2145" s="3" t="s">
        <v>7</v>
      </c>
      <c r="D2145" s="3" t="s">
        <v>8</v>
      </c>
      <c r="E2145" s="3">
        <v>0</v>
      </c>
      <c r="F2145" s="3" t="s">
        <v>43</v>
      </c>
      <c r="G2145">
        <f>IF(COUNTIFS((WeatherIncidents!$B$3:'WeatherIncidents'!$B$26),"&lt;="&amp;B2145,WeatherIncidents!$C$3:'WeatherIncidents'!$C$26,"&gt;="&amp;B2145)&gt;0,1,0)</f>
        <v>0</v>
      </c>
      <c r="H2145">
        <f t="shared" si="34"/>
        <v>0</v>
      </c>
    </row>
    <row r="2146" spans="1:8" x14ac:dyDescent="0.25">
      <c r="A2146" s="3" t="s">
        <v>171</v>
      </c>
      <c r="B2146" s="2">
        <v>41394.347222222219</v>
      </c>
      <c r="C2146" s="3" t="s">
        <v>15</v>
      </c>
      <c r="D2146" s="3" t="s">
        <v>15</v>
      </c>
      <c r="E2146" s="3">
        <v>0</v>
      </c>
      <c r="F2146" s="3" t="s">
        <v>43</v>
      </c>
      <c r="G2146">
        <f>IF(COUNTIFS((WeatherIncidents!$B$3:'WeatherIncidents'!$B$26),"&lt;="&amp;B2146,WeatherIncidents!$C$3:'WeatherIncidents'!$C$26,"&gt;="&amp;B2146)&gt;0,1,0)</f>
        <v>0</v>
      </c>
      <c r="H2146">
        <f t="shared" si="34"/>
        <v>0</v>
      </c>
    </row>
    <row r="2147" spans="1:8" x14ac:dyDescent="0.25">
      <c r="A2147" s="3" t="s">
        <v>171</v>
      </c>
      <c r="B2147" s="2">
        <v>41495.465277777781</v>
      </c>
      <c r="C2147" s="3" t="s">
        <v>7</v>
      </c>
      <c r="D2147" s="3" t="s">
        <v>8</v>
      </c>
      <c r="E2147" s="3">
        <v>0</v>
      </c>
      <c r="F2147" s="3" t="s">
        <v>43</v>
      </c>
      <c r="G2147">
        <f>IF(COUNTIFS((WeatherIncidents!$B$3:'WeatherIncidents'!$B$26),"&lt;="&amp;B2147,WeatherIncidents!$C$3:'WeatherIncidents'!$C$26,"&gt;="&amp;B2147)&gt;0,1,0)</f>
        <v>0</v>
      </c>
      <c r="H2147">
        <f t="shared" si="34"/>
        <v>0</v>
      </c>
    </row>
    <row r="2148" spans="1:8" x14ac:dyDescent="0.25">
      <c r="A2148" s="3" t="s">
        <v>171</v>
      </c>
      <c r="B2148" s="2">
        <v>41553.42083333333</v>
      </c>
      <c r="C2148" s="3" t="s">
        <v>7</v>
      </c>
      <c r="D2148" s="3" t="s">
        <v>81</v>
      </c>
      <c r="E2148" s="3">
        <v>0</v>
      </c>
      <c r="F2148" s="3" t="s">
        <v>43</v>
      </c>
      <c r="G2148">
        <f>IF(COUNTIFS((WeatherIncidents!$B$3:'WeatherIncidents'!$B$26),"&lt;="&amp;B2148,WeatherIncidents!$C$3:'WeatherIncidents'!$C$26,"&gt;="&amp;B2148)&gt;0,1,0)</f>
        <v>0</v>
      </c>
      <c r="H2148">
        <f t="shared" si="34"/>
        <v>0</v>
      </c>
    </row>
    <row r="2149" spans="1:8" x14ac:dyDescent="0.25">
      <c r="A2149" s="3" t="s">
        <v>171</v>
      </c>
      <c r="B2149" s="2">
        <v>41557.013194444444</v>
      </c>
      <c r="C2149" s="3" t="s">
        <v>33</v>
      </c>
      <c r="D2149" s="3" t="s">
        <v>135</v>
      </c>
      <c r="E2149" s="3">
        <v>0</v>
      </c>
      <c r="F2149" s="3" t="s">
        <v>43</v>
      </c>
      <c r="G2149">
        <f>IF(COUNTIFS((WeatherIncidents!$B$3:'WeatherIncidents'!$B$26),"&lt;="&amp;B2149,WeatherIncidents!$C$3:'WeatherIncidents'!$C$26,"&gt;="&amp;B2149)&gt;0,1,0)</f>
        <v>0</v>
      </c>
      <c r="H2149">
        <f t="shared" si="34"/>
        <v>0</v>
      </c>
    </row>
    <row r="2150" spans="1:8" x14ac:dyDescent="0.25">
      <c r="A2150" s="3" t="s">
        <v>171</v>
      </c>
      <c r="B2150" s="2">
        <v>41698.529166666667</v>
      </c>
      <c r="C2150" s="3" t="s">
        <v>33</v>
      </c>
      <c r="D2150" s="3" t="s">
        <v>37</v>
      </c>
      <c r="E2150" s="3">
        <v>0</v>
      </c>
      <c r="F2150" s="3" t="s">
        <v>43</v>
      </c>
      <c r="G2150">
        <f>IF(COUNTIFS((WeatherIncidents!$B$3:'WeatherIncidents'!$B$26),"&lt;="&amp;B2150,WeatherIncidents!$C$3:'WeatherIncidents'!$C$26,"&gt;="&amp;B2150)&gt;0,1,0)</f>
        <v>0</v>
      </c>
      <c r="H2150">
        <f t="shared" si="34"/>
        <v>0</v>
      </c>
    </row>
    <row r="2151" spans="1:8" x14ac:dyDescent="0.25">
      <c r="A2151" s="3" t="s">
        <v>171</v>
      </c>
      <c r="B2151" s="2">
        <v>41759.467361111114</v>
      </c>
      <c r="C2151" s="3" t="s">
        <v>15</v>
      </c>
      <c r="D2151" s="3" t="s">
        <v>15</v>
      </c>
      <c r="E2151" s="3">
        <v>0</v>
      </c>
      <c r="F2151" s="3" t="s">
        <v>43</v>
      </c>
      <c r="G2151">
        <f>IF(COUNTIFS((WeatherIncidents!$B$3:'WeatherIncidents'!$B$26),"&lt;="&amp;B2151,WeatherIncidents!$C$3:'WeatherIncidents'!$C$26,"&gt;="&amp;B2151)&gt;0,1,0)</f>
        <v>1</v>
      </c>
      <c r="H2151">
        <f t="shared" si="34"/>
        <v>0</v>
      </c>
    </row>
    <row r="2152" spans="1:8" x14ac:dyDescent="0.25">
      <c r="A2152" s="3" t="s">
        <v>171</v>
      </c>
      <c r="B2152" s="2">
        <v>41765.928472222222</v>
      </c>
      <c r="C2152" s="3" t="s">
        <v>7</v>
      </c>
      <c r="D2152" s="3" t="s">
        <v>41</v>
      </c>
      <c r="E2152" s="3">
        <v>0</v>
      </c>
      <c r="F2152" s="3" t="s">
        <v>43</v>
      </c>
      <c r="G2152">
        <f>IF(COUNTIFS((WeatherIncidents!$B$3:'WeatherIncidents'!$B$26),"&lt;="&amp;B2152,WeatherIncidents!$C$3:'WeatherIncidents'!$C$26,"&gt;="&amp;B2152)&gt;0,1,0)</f>
        <v>0</v>
      </c>
      <c r="H2152">
        <f t="shared" si="34"/>
        <v>0</v>
      </c>
    </row>
    <row r="2153" spans="1:8" x14ac:dyDescent="0.25">
      <c r="A2153" s="3" t="s">
        <v>171</v>
      </c>
      <c r="B2153" s="2">
        <v>41772.420138888891</v>
      </c>
      <c r="C2153" s="3" t="s">
        <v>33</v>
      </c>
      <c r="D2153" s="3" t="s">
        <v>135</v>
      </c>
      <c r="E2153" s="3">
        <v>0</v>
      </c>
      <c r="F2153" s="3" t="s">
        <v>43</v>
      </c>
      <c r="G2153">
        <f>IF(COUNTIFS((WeatherIncidents!$B$3:'WeatherIncidents'!$B$26),"&lt;="&amp;B2153,WeatherIncidents!$C$3:'WeatherIncidents'!$C$26,"&gt;="&amp;B2153)&gt;0,1,0)</f>
        <v>0</v>
      </c>
      <c r="H2153">
        <f t="shared" si="34"/>
        <v>0</v>
      </c>
    </row>
    <row r="2154" spans="1:8" x14ac:dyDescent="0.25">
      <c r="A2154" s="3" t="s">
        <v>171</v>
      </c>
      <c r="B2154" s="2">
        <v>41773.368055555555</v>
      </c>
      <c r="C2154" s="3" t="s">
        <v>33</v>
      </c>
      <c r="D2154" s="3" t="s">
        <v>135</v>
      </c>
      <c r="E2154" s="3">
        <v>0</v>
      </c>
      <c r="F2154" s="3" t="s">
        <v>43</v>
      </c>
      <c r="G2154">
        <f>IF(COUNTIFS((WeatherIncidents!$B$3:'WeatherIncidents'!$B$26),"&lt;="&amp;B2154,WeatherIncidents!$C$3:'WeatherIncidents'!$C$26,"&gt;="&amp;B2154)&gt;0,1,0)</f>
        <v>0</v>
      </c>
      <c r="H2154">
        <f t="shared" si="34"/>
        <v>0</v>
      </c>
    </row>
    <row r="2155" spans="1:8" x14ac:dyDescent="0.25">
      <c r="A2155" s="3" t="s">
        <v>171</v>
      </c>
      <c r="B2155" s="2">
        <v>41826.479861111111</v>
      </c>
      <c r="C2155" s="3" t="s">
        <v>15</v>
      </c>
      <c r="D2155" s="3" t="s">
        <v>15</v>
      </c>
      <c r="E2155" s="3">
        <v>1</v>
      </c>
      <c r="F2155" s="3" t="s">
        <v>43</v>
      </c>
      <c r="G2155">
        <f>IF(COUNTIFS((WeatherIncidents!$B$3:'WeatherIncidents'!$B$26),"&lt;="&amp;B2155,WeatherIncidents!$C$3:'WeatherIncidents'!$C$26,"&gt;="&amp;B2155)&gt;0,1,0)</f>
        <v>0</v>
      </c>
      <c r="H2155">
        <f t="shared" si="34"/>
        <v>0</v>
      </c>
    </row>
    <row r="2156" spans="1:8" x14ac:dyDescent="0.25">
      <c r="A2156" s="3" t="s">
        <v>171</v>
      </c>
      <c r="B2156" s="2">
        <v>41830.953472222223</v>
      </c>
      <c r="C2156" s="3" t="s">
        <v>7</v>
      </c>
      <c r="D2156" s="3" t="s">
        <v>19</v>
      </c>
      <c r="E2156" s="3">
        <v>1</v>
      </c>
      <c r="F2156" s="3" t="s">
        <v>43</v>
      </c>
      <c r="G2156">
        <f>IF(COUNTIFS((WeatherIncidents!$B$3:'WeatherIncidents'!$B$26),"&lt;="&amp;B2156,WeatherIncidents!$C$3:'WeatherIncidents'!$C$26,"&gt;="&amp;B2156)&gt;0,1,0)</f>
        <v>0</v>
      </c>
      <c r="H2156">
        <f t="shared" si="34"/>
        <v>0</v>
      </c>
    </row>
    <row r="2157" spans="1:8" x14ac:dyDescent="0.25">
      <c r="A2157" s="3" t="s">
        <v>171</v>
      </c>
      <c r="B2157" s="2">
        <v>41880.196527777778</v>
      </c>
      <c r="C2157" s="3" t="s">
        <v>15</v>
      </c>
      <c r="D2157" s="3" t="s">
        <v>15</v>
      </c>
      <c r="E2157" s="3">
        <v>0</v>
      </c>
      <c r="F2157" s="3" t="s">
        <v>43</v>
      </c>
      <c r="G2157">
        <f>IF(COUNTIFS((WeatherIncidents!$B$3:'WeatherIncidents'!$B$26),"&lt;="&amp;B2157,WeatherIncidents!$C$3:'WeatherIncidents'!$C$26,"&gt;="&amp;B2157)&gt;0,1,0)</f>
        <v>0</v>
      </c>
      <c r="H2157">
        <f t="shared" si="34"/>
        <v>0</v>
      </c>
    </row>
    <row r="2158" spans="1:8" x14ac:dyDescent="0.25">
      <c r="A2158" s="3" t="s">
        <v>171</v>
      </c>
      <c r="B2158" s="2">
        <v>41880.617361111108</v>
      </c>
      <c r="C2158" s="3" t="s">
        <v>7</v>
      </c>
      <c r="D2158" s="3" t="s">
        <v>16</v>
      </c>
      <c r="E2158" s="3">
        <v>0</v>
      </c>
      <c r="F2158" s="3" t="s">
        <v>43</v>
      </c>
      <c r="G2158">
        <f>IF(COUNTIFS((WeatherIncidents!$B$3:'WeatherIncidents'!$B$26),"&lt;="&amp;B2158,WeatherIncidents!$C$3:'WeatherIncidents'!$C$26,"&gt;="&amp;B2158)&gt;0,1,0)</f>
        <v>0</v>
      </c>
      <c r="H2158">
        <f t="shared" si="34"/>
        <v>0</v>
      </c>
    </row>
    <row r="2159" spans="1:8" x14ac:dyDescent="0.25">
      <c r="A2159" s="3" t="s">
        <v>171</v>
      </c>
      <c r="B2159" s="2">
        <v>42028.5</v>
      </c>
      <c r="C2159" s="3" t="s">
        <v>15</v>
      </c>
      <c r="D2159" s="3" t="s">
        <v>15</v>
      </c>
      <c r="E2159" s="3">
        <v>0</v>
      </c>
      <c r="F2159" s="3" t="s">
        <v>43</v>
      </c>
      <c r="G2159">
        <f>IF(COUNTIFS((WeatherIncidents!$B$3:'WeatherIncidents'!$B$26),"&lt;="&amp;B2159,WeatherIncidents!$C$3:'WeatherIncidents'!$C$26,"&gt;="&amp;B2159)&gt;0,1,0)</f>
        <v>1</v>
      </c>
      <c r="H2159">
        <f t="shared" si="34"/>
        <v>0</v>
      </c>
    </row>
    <row r="2160" spans="1:8" x14ac:dyDescent="0.25">
      <c r="A2160" s="3" t="s">
        <v>171</v>
      </c>
      <c r="B2160" s="2">
        <v>42029.376388888886</v>
      </c>
      <c r="C2160" s="3" t="s">
        <v>7</v>
      </c>
      <c r="D2160" s="3" t="s">
        <v>82</v>
      </c>
      <c r="E2160" s="3">
        <v>0</v>
      </c>
      <c r="F2160" s="3" t="s">
        <v>43</v>
      </c>
      <c r="G2160">
        <f>IF(COUNTIFS((WeatherIncidents!$B$3:'WeatherIncidents'!$B$26),"&lt;="&amp;B2160,WeatherIncidents!$C$3:'WeatherIncidents'!$C$26,"&gt;="&amp;B2160)&gt;0,1,0)</f>
        <v>1</v>
      </c>
      <c r="H2160">
        <f t="shared" si="34"/>
        <v>0</v>
      </c>
    </row>
    <row r="2161" spans="1:8" x14ac:dyDescent="0.25">
      <c r="A2161" s="3" t="s">
        <v>184</v>
      </c>
      <c r="B2161" s="2">
        <v>38394.255555555559</v>
      </c>
      <c r="C2161" s="3" t="s">
        <v>33</v>
      </c>
      <c r="D2161" s="3" t="s">
        <v>135</v>
      </c>
      <c r="E2161" s="3">
        <v>0</v>
      </c>
      <c r="F2161" s="3" t="s">
        <v>185</v>
      </c>
      <c r="G2161">
        <f>IF(COUNTIFS((WeatherIncidents!$B$3:'WeatherIncidents'!$B$26),"&lt;="&amp;B2161,WeatherIncidents!$C$3:'WeatherIncidents'!$C$26,"&gt;="&amp;B2161)&gt;0,1,0)</f>
        <v>0</v>
      </c>
      <c r="H2161">
        <f t="shared" si="34"/>
        <v>0</v>
      </c>
    </row>
    <row r="2162" spans="1:8" x14ac:dyDescent="0.25">
      <c r="A2162" s="3" t="s">
        <v>184</v>
      </c>
      <c r="B2162" s="2">
        <v>38719.613194444442</v>
      </c>
      <c r="C2162" s="3" t="s">
        <v>33</v>
      </c>
      <c r="D2162" s="3" t="s">
        <v>37</v>
      </c>
      <c r="E2162" s="3">
        <v>0</v>
      </c>
      <c r="F2162" s="3" t="s">
        <v>185</v>
      </c>
      <c r="G2162">
        <f>IF(COUNTIFS((WeatherIncidents!$B$3:'WeatherIncidents'!$B$26),"&lt;="&amp;B2162,WeatherIncidents!$C$3:'WeatherIncidents'!$C$26,"&gt;="&amp;B2162)&gt;0,1,0)</f>
        <v>0</v>
      </c>
      <c r="H2162">
        <f t="shared" si="34"/>
        <v>0</v>
      </c>
    </row>
    <row r="2163" spans="1:8" x14ac:dyDescent="0.25">
      <c r="A2163" s="3" t="s">
        <v>184</v>
      </c>
      <c r="B2163" s="2">
        <v>38741.23333333333</v>
      </c>
      <c r="C2163" s="3" t="s">
        <v>33</v>
      </c>
      <c r="D2163" s="3" t="s">
        <v>135</v>
      </c>
      <c r="E2163" s="3">
        <v>0</v>
      </c>
      <c r="F2163" s="3" t="s">
        <v>185</v>
      </c>
      <c r="G2163">
        <f>IF(COUNTIFS((WeatherIncidents!$B$3:'WeatherIncidents'!$B$26),"&lt;="&amp;B2163,WeatherIncidents!$C$3:'WeatherIncidents'!$C$26,"&gt;="&amp;B2163)&gt;0,1,0)</f>
        <v>0</v>
      </c>
      <c r="H2163">
        <f t="shared" si="34"/>
        <v>0</v>
      </c>
    </row>
    <row r="2164" spans="1:8" x14ac:dyDescent="0.25">
      <c r="A2164" s="3" t="s">
        <v>184</v>
      </c>
      <c r="B2164" s="2">
        <v>38912.34375</v>
      </c>
      <c r="C2164" s="3" t="s">
        <v>15</v>
      </c>
      <c r="D2164" s="3" t="s">
        <v>15</v>
      </c>
      <c r="E2164" s="3">
        <v>1</v>
      </c>
      <c r="F2164" s="3" t="s">
        <v>185</v>
      </c>
      <c r="G2164">
        <f>IF(COUNTIFS((WeatherIncidents!$B$3:'WeatherIncidents'!$B$26),"&lt;="&amp;B2164,WeatherIncidents!$C$3:'WeatherIncidents'!$C$26,"&gt;="&amp;B2164)&gt;0,1,0)</f>
        <v>0</v>
      </c>
      <c r="H2164">
        <f t="shared" si="34"/>
        <v>0</v>
      </c>
    </row>
    <row r="2165" spans="1:8" x14ac:dyDescent="0.25">
      <c r="A2165" s="3" t="s">
        <v>184</v>
      </c>
      <c r="B2165" s="2">
        <v>38936.517361111109</v>
      </c>
      <c r="C2165" s="3" t="s">
        <v>15</v>
      </c>
      <c r="D2165" s="3" t="s">
        <v>15</v>
      </c>
      <c r="E2165" s="3">
        <v>0</v>
      </c>
      <c r="F2165" s="3" t="s">
        <v>185</v>
      </c>
      <c r="G2165">
        <f>IF(COUNTIFS((WeatherIncidents!$B$3:'WeatherIncidents'!$B$26),"&lt;="&amp;B2165,WeatherIncidents!$C$3:'WeatherIncidents'!$C$26,"&gt;="&amp;B2165)&gt;0,1,0)</f>
        <v>0</v>
      </c>
      <c r="H2165">
        <f t="shared" si="34"/>
        <v>0</v>
      </c>
    </row>
    <row r="2166" spans="1:8" x14ac:dyDescent="0.25">
      <c r="A2166" s="3" t="s">
        <v>184</v>
      </c>
      <c r="B2166" s="2">
        <v>39192.634722222225</v>
      </c>
      <c r="C2166" s="3" t="s">
        <v>33</v>
      </c>
      <c r="D2166" s="3" t="s">
        <v>135</v>
      </c>
      <c r="E2166" s="3">
        <v>0</v>
      </c>
      <c r="F2166" s="3" t="s">
        <v>185</v>
      </c>
      <c r="G2166">
        <f>IF(COUNTIFS((WeatherIncidents!$B$3:'WeatherIncidents'!$B$26),"&lt;="&amp;B2166,WeatherIncidents!$C$3:'WeatherIncidents'!$C$26,"&gt;="&amp;B2166)&gt;0,1,0)</f>
        <v>0</v>
      </c>
      <c r="H2166">
        <f t="shared" si="34"/>
        <v>0</v>
      </c>
    </row>
    <row r="2167" spans="1:8" x14ac:dyDescent="0.25">
      <c r="A2167" s="3" t="s">
        <v>184</v>
      </c>
      <c r="B2167" s="2">
        <v>39324.709722222222</v>
      </c>
      <c r="C2167" s="3" t="s">
        <v>15</v>
      </c>
      <c r="D2167" s="3" t="s">
        <v>15</v>
      </c>
      <c r="E2167" s="3">
        <v>0</v>
      </c>
      <c r="F2167" s="3" t="s">
        <v>185</v>
      </c>
      <c r="G2167">
        <f>IF(COUNTIFS((WeatherIncidents!$B$3:'WeatherIncidents'!$B$26),"&lt;="&amp;B2167,WeatherIncidents!$C$3:'WeatherIncidents'!$C$26,"&gt;="&amp;B2167)&gt;0,1,0)</f>
        <v>0</v>
      </c>
      <c r="H2167">
        <f t="shared" si="34"/>
        <v>0</v>
      </c>
    </row>
    <row r="2168" spans="1:8" x14ac:dyDescent="0.25">
      <c r="A2168" s="3" t="s">
        <v>184</v>
      </c>
      <c r="B2168" s="2">
        <v>39368.440972222219</v>
      </c>
      <c r="C2168" s="3" t="s">
        <v>15</v>
      </c>
      <c r="D2168" s="3" t="s">
        <v>15</v>
      </c>
      <c r="E2168" s="3">
        <v>0</v>
      </c>
      <c r="F2168" s="3" t="s">
        <v>185</v>
      </c>
      <c r="G2168">
        <f>IF(COUNTIFS((WeatherIncidents!$B$3:'WeatherIncidents'!$B$26),"&lt;="&amp;B2168,WeatherIncidents!$C$3:'WeatherIncidents'!$C$26,"&gt;="&amp;B2168)&gt;0,1,0)</f>
        <v>0</v>
      </c>
      <c r="H2168">
        <f t="shared" si="34"/>
        <v>0</v>
      </c>
    </row>
    <row r="2169" spans="1:8" x14ac:dyDescent="0.25">
      <c r="A2169" s="3" t="s">
        <v>184</v>
      </c>
      <c r="B2169" s="2">
        <v>39879.572916666664</v>
      </c>
      <c r="C2169" s="3" t="s">
        <v>15</v>
      </c>
      <c r="D2169" s="3" t="s">
        <v>15</v>
      </c>
      <c r="E2169" s="3">
        <v>0</v>
      </c>
      <c r="F2169" s="3" t="s">
        <v>185</v>
      </c>
      <c r="G2169">
        <f>IF(COUNTIFS((WeatherIncidents!$B$3:'WeatherIncidents'!$B$26),"&lt;="&amp;B2169,WeatherIncidents!$C$3:'WeatherIncidents'!$C$26,"&gt;="&amp;B2169)&gt;0,1,0)</f>
        <v>0</v>
      </c>
      <c r="H2169">
        <f t="shared" si="34"/>
        <v>0</v>
      </c>
    </row>
    <row r="2170" spans="1:8" x14ac:dyDescent="0.25">
      <c r="A2170" s="3" t="s">
        <v>184</v>
      </c>
      <c r="B2170" s="2">
        <v>39912.699305555558</v>
      </c>
      <c r="C2170" s="3" t="s">
        <v>7</v>
      </c>
      <c r="D2170" s="3" t="s">
        <v>8</v>
      </c>
      <c r="E2170" s="3">
        <v>0</v>
      </c>
      <c r="F2170" s="3" t="s">
        <v>185</v>
      </c>
      <c r="G2170">
        <f>IF(COUNTIFS((WeatherIncidents!$B$3:'WeatherIncidents'!$B$26),"&lt;="&amp;B2170,WeatherIncidents!$C$3:'WeatherIncidents'!$C$26,"&gt;="&amp;B2170)&gt;0,1,0)</f>
        <v>0</v>
      </c>
      <c r="H2170">
        <f t="shared" si="34"/>
        <v>0</v>
      </c>
    </row>
    <row r="2171" spans="1:8" x14ac:dyDescent="0.25">
      <c r="A2171" s="3" t="s">
        <v>184</v>
      </c>
      <c r="B2171" s="2">
        <v>39925.43472222222</v>
      </c>
      <c r="C2171" s="3" t="s">
        <v>15</v>
      </c>
      <c r="D2171" s="3" t="s">
        <v>15</v>
      </c>
      <c r="E2171" s="3">
        <v>0</v>
      </c>
      <c r="F2171" s="3" t="s">
        <v>185</v>
      </c>
      <c r="G2171">
        <f>IF(COUNTIFS((WeatherIncidents!$B$3:'WeatherIncidents'!$B$26),"&lt;="&amp;B2171,WeatherIncidents!$C$3:'WeatherIncidents'!$C$26,"&gt;="&amp;B2171)&gt;0,1,0)</f>
        <v>0</v>
      </c>
      <c r="H2171">
        <f t="shared" si="34"/>
        <v>0</v>
      </c>
    </row>
    <row r="2172" spans="1:8" x14ac:dyDescent="0.25">
      <c r="A2172" s="3" t="s">
        <v>184</v>
      </c>
      <c r="B2172" s="2">
        <v>40197.592361111114</v>
      </c>
      <c r="C2172" s="3" t="s">
        <v>33</v>
      </c>
      <c r="D2172" s="3" t="s">
        <v>135</v>
      </c>
      <c r="E2172" s="3">
        <v>0</v>
      </c>
      <c r="F2172" s="3" t="s">
        <v>185</v>
      </c>
      <c r="G2172">
        <f>IF(COUNTIFS((WeatherIncidents!$B$3:'WeatherIncidents'!$B$26),"&lt;="&amp;B2172,WeatherIncidents!$C$3:'WeatherIncidents'!$C$26,"&gt;="&amp;B2172)&gt;0,1,0)</f>
        <v>0</v>
      </c>
      <c r="H2172">
        <f t="shared" si="34"/>
        <v>0</v>
      </c>
    </row>
    <row r="2173" spans="1:8" x14ac:dyDescent="0.25">
      <c r="A2173" s="3" t="s">
        <v>184</v>
      </c>
      <c r="B2173" s="2">
        <v>40199.306944444441</v>
      </c>
      <c r="C2173" s="3" t="s">
        <v>33</v>
      </c>
      <c r="D2173" s="3" t="s">
        <v>135</v>
      </c>
      <c r="E2173" s="3">
        <v>0</v>
      </c>
      <c r="F2173" s="3" t="s">
        <v>185</v>
      </c>
      <c r="G2173">
        <f>IF(COUNTIFS((WeatherIncidents!$B$3:'WeatherIncidents'!$B$26),"&lt;="&amp;B2173,WeatherIncidents!$C$3:'WeatherIncidents'!$C$26,"&gt;="&amp;B2173)&gt;0,1,0)</f>
        <v>0</v>
      </c>
      <c r="H2173">
        <f t="shared" si="34"/>
        <v>0</v>
      </c>
    </row>
    <row r="2174" spans="1:8" x14ac:dyDescent="0.25">
      <c r="A2174" s="3" t="s">
        <v>184</v>
      </c>
      <c r="B2174" s="2">
        <v>40199.51666666667</v>
      </c>
      <c r="C2174" s="3" t="s">
        <v>33</v>
      </c>
      <c r="D2174" s="3" t="s">
        <v>135</v>
      </c>
      <c r="E2174" s="3">
        <v>0</v>
      </c>
      <c r="F2174" s="3" t="s">
        <v>185</v>
      </c>
      <c r="G2174">
        <f>IF(COUNTIFS((WeatherIncidents!$B$3:'WeatherIncidents'!$B$26),"&lt;="&amp;B2174,WeatherIncidents!$C$3:'WeatherIncidents'!$C$26,"&gt;="&amp;B2174)&gt;0,1,0)</f>
        <v>0</v>
      </c>
      <c r="H2174">
        <f t="shared" si="34"/>
        <v>0</v>
      </c>
    </row>
    <row r="2175" spans="1:8" x14ac:dyDescent="0.25">
      <c r="A2175" s="3" t="s">
        <v>184</v>
      </c>
      <c r="B2175" s="2">
        <v>40451.51458333333</v>
      </c>
      <c r="C2175" s="3" t="s">
        <v>33</v>
      </c>
      <c r="D2175" s="3" t="s">
        <v>135</v>
      </c>
      <c r="E2175" s="3">
        <v>0</v>
      </c>
      <c r="F2175" s="3" t="s">
        <v>185</v>
      </c>
      <c r="G2175">
        <f>IF(COUNTIFS((WeatherIncidents!$B$3:'WeatherIncidents'!$B$26),"&lt;="&amp;B2175,WeatherIncidents!$C$3:'WeatherIncidents'!$C$26,"&gt;="&amp;B2175)&gt;0,1,0)</f>
        <v>0</v>
      </c>
      <c r="H2175">
        <f t="shared" si="34"/>
        <v>0</v>
      </c>
    </row>
    <row r="2176" spans="1:8" x14ac:dyDescent="0.25">
      <c r="A2176" s="3" t="s">
        <v>184</v>
      </c>
      <c r="B2176" s="2">
        <v>40471.732638888891</v>
      </c>
      <c r="C2176" s="3" t="s">
        <v>7</v>
      </c>
      <c r="D2176" s="3" t="s">
        <v>8</v>
      </c>
      <c r="E2176" s="3">
        <v>0</v>
      </c>
      <c r="F2176" s="3" t="s">
        <v>185</v>
      </c>
      <c r="G2176">
        <f>IF(COUNTIFS((WeatherIncidents!$B$3:'WeatherIncidents'!$B$26),"&lt;="&amp;B2176,WeatherIncidents!$C$3:'WeatherIncidents'!$C$26,"&gt;="&amp;B2176)&gt;0,1,0)</f>
        <v>0</v>
      </c>
      <c r="H2176">
        <f t="shared" si="34"/>
        <v>0</v>
      </c>
    </row>
    <row r="2177" spans="1:8" x14ac:dyDescent="0.25">
      <c r="A2177" s="3" t="s">
        <v>184</v>
      </c>
      <c r="B2177" s="2">
        <v>40987.31527777778</v>
      </c>
      <c r="C2177" s="3" t="s">
        <v>33</v>
      </c>
      <c r="D2177" s="3" t="s">
        <v>135</v>
      </c>
      <c r="E2177" s="3">
        <v>0</v>
      </c>
      <c r="F2177" s="3" t="s">
        <v>185</v>
      </c>
      <c r="G2177">
        <f>IF(COUNTIFS((WeatherIncidents!$B$3:'WeatherIncidents'!$B$26),"&lt;="&amp;B2177,WeatherIncidents!$C$3:'WeatherIncidents'!$C$26,"&gt;="&amp;B2177)&gt;0,1,0)</f>
        <v>0</v>
      </c>
      <c r="H2177">
        <f t="shared" si="34"/>
        <v>0</v>
      </c>
    </row>
    <row r="2178" spans="1:8" x14ac:dyDescent="0.25">
      <c r="A2178" s="3" t="s">
        <v>184</v>
      </c>
      <c r="B2178" s="2">
        <v>41038.82916666667</v>
      </c>
      <c r="C2178" s="3" t="s">
        <v>15</v>
      </c>
      <c r="D2178" s="3" t="s">
        <v>15</v>
      </c>
      <c r="E2178" s="3">
        <v>0</v>
      </c>
      <c r="F2178" s="3" t="s">
        <v>185</v>
      </c>
      <c r="G2178">
        <f>IF(COUNTIFS((WeatherIncidents!$B$3:'WeatherIncidents'!$B$26),"&lt;="&amp;B2178,WeatherIncidents!$C$3:'WeatherIncidents'!$C$26,"&gt;="&amp;B2178)&gt;0,1,0)</f>
        <v>0</v>
      </c>
      <c r="H2178">
        <f t="shared" si="34"/>
        <v>0</v>
      </c>
    </row>
    <row r="2179" spans="1:8" x14ac:dyDescent="0.25">
      <c r="A2179" s="3" t="s">
        <v>184</v>
      </c>
      <c r="B2179" s="2">
        <v>41345.661805555559</v>
      </c>
      <c r="C2179" s="3" t="s">
        <v>7</v>
      </c>
      <c r="D2179" s="3" t="s">
        <v>41</v>
      </c>
      <c r="E2179" s="3">
        <v>0</v>
      </c>
      <c r="F2179" s="3" t="s">
        <v>185</v>
      </c>
      <c r="G2179">
        <f>IF(COUNTIFS((WeatherIncidents!$B$3:'WeatherIncidents'!$B$26),"&lt;="&amp;B2179,WeatherIncidents!$C$3:'WeatherIncidents'!$C$26,"&gt;="&amp;B2179)&gt;0,1,0)</f>
        <v>0</v>
      </c>
      <c r="H2179">
        <f t="shared" ref="H2179:H2239" si="35">IF(ABS(B2179-B2178)&lt;0.015,1,0)</f>
        <v>0</v>
      </c>
    </row>
    <row r="2180" spans="1:8" x14ac:dyDescent="0.25">
      <c r="A2180" s="3" t="s">
        <v>184</v>
      </c>
      <c r="B2180" s="2">
        <v>41698.525694444441</v>
      </c>
      <c r="C2180" s="3" t="s">
        <v>33</v>
      </c>
      <c r="D2180" s="3" t="s">
        <v>135</v>
      </c>
      <c r="E2180" s="3">
        <v>0</v>
      </c>
      <c r="F2180" s="3" t="s">
        <v>185</v>
      </c>
      <c r="G2180">
        <f>IF(COUNTIFS((WeatherIncidents!$B$3:'WeatherIncidents'!$B$26),"&lt;="&amp;B2180,WeatherIncidents!$C$3:'WeatherIncidents'!$C$26,"&gt;="&amp;B2180)&gt;0,1,0)</f>
        <v>0</v>
      </c>
      <c r="H2180">
        <f t="shared" si="35"/>
        <v>0</v>
      </c>
    </row>
    <row r="2181" spans="1:8" x14ac:dyDescent="0.25">
      <c r="A2181" s="3" t="s">
        <v>184</v>
      </c>
      <c r="B2181" s="2">
        <v>41698.676388888889</v>
      </c>
      <c r="C2181" s="3" t="s">
        <v>33</v>
      </c>
      <c r="D2181" s="3" t="s">
        <v>135</v>
      </c>
      <c r="E2181" s="3">
        <v>0</v>
      </c>
      <c r="F2181" s="3" t="s">
        <v>185</v>
      </c>
      <c r="G2181">
        <f>IF(COUNTIFS((WeatherIncidents!$B$3:'WeatherIncidents'!$B$26),"&lt;="&amp;B2181,WeatherIncidents!$C$3:'WeatherIncidents'!$C$26,"&gt;="&amp;B2181)&gt;0,1,0)</f>
        <v>0</v>
      </c>
      <c r="H2181">
        <f t="shared" si="35"/>
        <v>0</v>
      </c>
    </row>
    <row r="2182" spans="1:8" x14ac:dyDescent="0.25">
      <c r="A2182" s="3" t="s">
        <v>184</v>
      </c>
      <c r="B2182" s="2">
        <v>41755.38958333333</v>
      </c>
      <c r="C2182" s="3" t="s">
        <v>15</v>
      </c>
      <c r="D2182" s="3" t="s">
        <v>15</v>
      </c>
      <c r="E2182" s="3">
        <v>0</v>
      </c>
      <c r="F2182" s="3" t="s">
        <v>185</v>
      </c>
      <c r="G2182">
        <f>IF(COUNTIFS((WeatherIncidents!$B$3:'WeatherIncidents'!$B$26),"&lt;="&amp;B2182,WeatherIncidents!$C$3:'WeatherIncidents'!$C$26,"&gt;="&amp;B2182)&gt;0,1,0)</f>
        <v>0</v>
      </c>
      <c r="H2182">
        <f t="shared" si="35"/>
        <v>0</v>
      </c>
    </row>
    <row r="2183" spans="1:8" x14ac:dyDescent="0.25">
      <c r="A2183" s="3" t="s">
        <v>184</v>
      </c>
      <c r="B2183" s="2">
        <v>41773.795138888891</v>
      </c>
      <c r="C2183" s="3" t="s">
        <v>33</v>
      </c>
      <c r="D2183" s="3" t="s">
        <v>135</v>
      </c>
      <c r="E2183" s="3">
        <v>0</v>
      </c>
      <c r="F2183" s="3" t="s">
        <v>185</v>
      </c>
      <c r="G2183">
        <f>IF(COUNTIFS((WeatherIncidents!$B$3:'WeatherIncidents'!$B$26),"&lt;="&amp;B2183,WeatherIncidents!$C$3:'WeatherIncidents'!$C$26,"&gt;="&amp;B2183)&gt;0,1,0)</f>
        <v>0</v>
      </c>
      <c r="H2183">
        <f t="shared" si="35"/>
        <v>0</v>
      </c>
    </row>
    <row r="2184" spans="1:8" x14ac:dyDescent="0.25">
      <c r="A2184" s="3" t="s">
        <v>195</v>
      </c>
      <c r="B2184" s="2">
        <v>38386.815972222219</v>
      </c>
      <c r="C2184" s="3" t="s">
        <v>33</v>
      </c>
      <c r="D2184" s="3" t="s">
        <v>135</v>
      </c>
      <c r="E2184" s="3">
        <v>0</v>
      </c>
      <c r="F2184" s="3" t="s">
        <v>196</v>
      </c>
      <c r="G2184">
        <f>IF(COUNTIFS((WeatherIncidents!$B$3:'WeatherIncidents'!$B$26),"&lt;="&amp;B2184,WeatherIncidents!$C$3:'WeatherIncidents'!$C$26,"&gt;="&amp;B2184)&gt;0,1,0)</f>
        <v>0</v>
      </c>
      <c r="H2184">
        <f t="shared" si="35"/>
        <v>0</v>
      </c>
    </row>
    <row r="2185" spans="1:8" x14ac:dyDescent="0.25">
      <c r="A2185" s="3" t="s">
        <v>195</v>
      </c>
      <c r="B2185" s="2">
        <v>38671.518055555556</v>
      </c>
      <c r="C2185" s="3" t="s">
        <v>15</v>
      </c>
      <c r="D2185" s="3" t="s">
        <v>15</v>
      </c>
      <c r="E2185" s="3">
        <v>0</v>
      </c>
      <c r="F2185" s="3" t="s">
        <v>196</v>
      </c>
      <c r="G2185">
        <f>IF(COUNTIFS((WeatherIncidents!$B$3:'WeatherIncidents'!$B$26),"&lt;="&amp;B2185,WeatherIncidents!$C$3:'WeatherIncidents'!$C$26,"&gt;="&amp;B2185)&gt;0,1,0)</f>
        <v>1</v>
      </c>
      <c r="H2185">
        <f t="shared" si="35"/>
        <v>0</v>
      </c>
    </row>
    <row r="2186" spans="1:8" x14ac:dyDescent="0.25">
      <c r="A2186" s="3" t="s">
        <v>195</v>
      </c>
      <c r="B2186" s="2">
        <v>39078.309027777781</v>
      </c>
      <c r="C2186" s="3" t="s">
        <v>33</v>
      </c>
      <c r="D2186" s="3" t="s">
        <v>135</v>
      </c>
      <c r="E2186" s="3">
        <v>0</v>
      </c>
      <c r="F2186" s="3" t="s">
        <v>196</v>
      </c>
      <c r="G2186">
        <f>IF(COUNTIFS((WeatherIncidents!$B$3:'WeatherIncidents'!$B$26),"&lt;="&amp;B2186,WeatherIncidents!$C$3:'WeatherIncidents'!$C$26,"&gt;="&amp;B2186)&gt;0,1,0)</f>
        <v>0</v>
      </c>
      <c r="H2186">
        <f t="shared" si="35"/>
        <v>0</v>
      </c>
    </row>
    <row r="2187" spans="1:8" x14ac:dyDescent="0.25">
      <c r="A2187" s="3" t="s">
        <v>195</v>
      </c>
      <c r="B2187" s="2">
        <v>40240.470833333333</v>
      </c>
      <c r="C2187" s="3" t="s">
        <v>15</v>
      </c>
      <c r="D2187" s="3" t="s">
        <v>15</v>
      </c>
      <c r="E2187" s="3">
        <v>0</v>
      </c>
      <c r="F2187" s="3" t="s">
        <v>196</v>
      </c>
      <c r="G2187">
        <f>IF(COUNTIFS((WeatherIncidents!$B$3:'WeatherIncidents'!$B$26),"&lt;="&amp;B2187,WeatherIncidents!$C$3:'WeatherIncidents'!$C$26,"&gt;="&amp;B2187)&gt;0,1,0)</f>
        <v>0</v>
      </c>
      <c r="H2187">
        <f t="shared" si="35"/>
        <v>0</v>
      </c>
    </row>
    <row r="2188" spans="1:8" x14ac:dyDescent="0.25">
      <c r="A2188" s="3" t="s">
        <v>195</v>
      </c>
      <c r="B2188" s="2">
        <v>40459.42083333333</v>
      </c>
      <c r="C2188" s="3" t="s">
        <v>15</v>
      </c>
      <c r="D2188" s="3" t="s">
        <v>15</v>
      </c>
      <c r="E2188" s="3">
        <v>0</v>
      </c>
      <c r="F2188" s="3" t="s">
        <v>196</v>
      </c>
      <c r="G2188">
        <f>IF(COUNTIFS((WeatherIncidents!$B$3:'WeatherIncidents'!$B$26),"&lt;="&amp;B2188,WeatherIncidents!$C$3:'WeatherIncidents'!$C$26,"&gt;="&amp;B2188)&gt;0,1,0)</f>
        <v>0</v>
      </c>
      <c r="H2188">
        <f t="shared" si="35"/>
        <v>0</v>
      </c>
    </row>
    <row r="2189" spans="1:8" x14ac:dyDescent="0.25">
      <c r="A2189" s="3" t="s">
        <v>195</v>
      </c>
      <c r="B2189" s="2">
        <v>40793.75</v>
      </c>
      <c r="C2189" s="3" t="s">
        <v>33</v>
      </c>
      <c r="D2189" s="3" t="s">
        <v>135</v>
      </c>
      <c r="E2189" s="3">
        <v>0</v>
      </c>
      <c r="F2189" s="3" t="s">
        <v>196</v>
      </c>
      <c r="G2189">
        <f>IF(COUNTIFS((WeatherIncidents!$B$3:'WeatherIncidents'!$B$26),"&lt;="&amp;B2189,WeatherIncidents!$C$3:'WeatherIncidents'!$C$26,"&gt;="&amp;B2189)&gt;0,1,0)</f>
        <v>0</v>
      </c>
      <c r="H2189">
        <f t="shared" si="35"/>
        <v>0</v>
      </c>
    </row>
    <row r="2190" spans="1:8" x14ac:dyDescent="0.25">
      <c r="A2190" s="3" t="s">
        <v>195</v>
      </c>
      <c r="B2190" s="2">
        <v>40986.479861111111</v>
      </c>
      <c r="C2190" s="3" t="s">
        <v>33</v>
      </c>
      <c r="D2190" s="3" t="s">
        <v>135</v>
      </c>
      <c r="E2190" s="3">
        <v>0</v>
      </c>
      <c r="F2190" s="3" t="s">
        <v>196</v>
      </c>
      <c r="G2190">
        <f>IF(COUNTIFS((WeatherIncidents!$B$3:'WeatherIncidents'!$B$26),"&lt;="&amp;B2190,WeatherIncidents!$C$3:'WeatherIncidents'!$C$26,"&gt;="&amp;B2190)&gt;0,1,0)</f>
        <v>0</v>
      </c>
      <c r="H2190">
        <f t="shared" si="35"/>
        <v>0</v>
      </c>
    </row>
    <row r="2191" spans="1:8" x14ac:dyDescent="0.25">
      <c r="A2191" s="3" t="s">
        <v>195</v>
      </c>
      <c r="B2191" s="2">
        <v>40986.529166666667</v>
      </c>
      <c r="C2191" s="3" t="s">
        <v>33</v>
      </c>
      <c r="D2191" s="3" t="s">
        <v>37</v>
      </c>
      <c r="E2191" s="3">
        <v>0</v>
      </c>
      <c r="F2191" s="3" t="s">
        <v>196</v>
      </c>
      <c r="G2191">
        <f>IF(COUNTIFS((WeatherIncidents!$B$3:'WeatherIncidents'!$B$26),"&lt;="&amp;B2191,WeatherIncidents!$C$3:'WeatherIncidents'!$C$26,"&gt;="&amp;B2191)&gt;0,1,0)</f>
        <v>0</v>
      </c>
      <c r="H2191">
        <f t="shared" si="35"/>
        <v>0</v>
      </c>
    </row>
    <row r="2192" spans="1:8" x14ac:dyDescent="0.25">
      <c r="A2192" s="3" t="s">
        <v>195</v>
      </c>
      <c r="B2192" s="2">
        <v>40986.634027777778</v>
      </c>
      <c r="C2192" s="3" t="s">
        <v>33</v>
      </c>
      <c r="D2192" s="3" t="s">
        <v>37</v>
      </c>
      <c r="E2192" s="3">
        <v>0</v>
      </c>
      <c r="F2192" s="3" t="s">
        <v>196</v>
      </c>
      <c r="G2192">
        <f>IF(COUNTIFS((WeatherIncidents!$B$3:'WeatherIncidents'!$B$26),"&lt;="&amp;B2192,WeatherIncidents!$C$3:'WeatherIncidents'!$C$26,"&gt;="&amp;B2192)&gt;0,1,0)</f>
        <v>0</v>
      </c>
      <c r="H2192">
        <f t="shared" si="35"/>
        <v>0</v>
      </c>
    </row>
    <row r="2193" spans="1:8" x14ac:dyDescent="0.25">
      <c r="A2193" s="3" t="s">
        <v>195</v>
      </c>
      <c r="B2193" s="2">
        <v>40987.31527777778</v>
      </c>
      <c r="C2193" s="3" t="s">
        <v>33</v>
      </c>
      <c r="D2193" s="3" t="s">
        <v>135</v>
      </c>
      <c r="E2193" s="3">
        <v>0</v>
      </c>
      <c r="F2193" s="3" t="s">
        <v>196</v>
      </c>
      <c r="G2193">
        <f>IF(COUNTIFS((WeatherIncidents!$B$3:'WeatherIncidents'!$B$26),"&lt;="&amp;B2193,WeatherIncidents!$C$3:'WeatherIncidents'!$C$26,"&gt;="&amp;B2193)&gt;0,1,0)</f>
        <v>0</v>
      </c>
      <c r="H2193">
        <f t="shared" si="35"/>
        <v>0</v>
      </c>
    </row>
    <row r="2194" spans="1:8" x14ac:dyDescent="0.25">
      <c r="A2194" s="3" t="s">
        <v>195</v>
      </c>
      <c r="B2194" s="2">
        <v>41213.730555555558</v>
      </c>
      <c r="C2194" s="3" t="s">
        <v>15</v>
      </c>
      <c r="D2194" s="3" t="s">
        <v>15</v>
      </c>
      <c r="E2194" s="3">
        <v>0</v>
      </c>
      <c r="F2194" s="3" t="s">
        <v>196</v>
      </c>
      <c r="G2194">
        <f>IF(COUNTIFS((WeatherIncidents!$B$3:'WeatherIncidents'!$B$26),"&lt;="&amp;B2194,WeatherIncidents!$C$3:'WeatherIncidents'!$C$26,"&gt;="&amp;B2194)&gt;0,1,0)</f>
        <v>0</v>
      </c>
      <c r="H2194">
        <f t="shared" si="35"/>
        <v>0</v>
      </c>
    </row>
    <row r="2195" spans="1:8" x14ac:dyDescent="0.25">
      <c r="A2195" s="3" t="s">
        <v>195</v>
      </c>
      <c r="B2195" s="2">
        <v>41923.161111111112</v>
      </c>
      <c r="C2195" s="3" t="s">
        <v>7</v>
      </c>
      <c r="D2195" s="3" t="s">
        <v>82</v>
      </c>
      <c r="E2195" s="3">
        <v>0</v>
      </c>
      <c r="F2195" s="3" t="s">
        <v>196</v>
      </c>
      <c r="G2195">
        <f>IF(COUNTIFS((WeatherIncidents!$B$3:'WeatherIncidents'!$B$26),"&lt;="&amp;B2195,WeatherIncidents!$C$3:'WeatherIncidents'!$C$26,"&gt;="&amp;B2195)&gt;0,1,0)</f>
        <v>0</v>
      </c>
      <c r="H2195">
        <f t="shared" si="35"/>
        <v>0</v>
      </c>
    </row>
    <row r="2196" spans="1:8" x14ac:dyDescent="0.25">
      <c r="A2196" s="3" t="s">
        <v>195</v>
      </c>
      <c r="B2196" s="2">
        <v>42029.434027777781</v>
      </c>
      <c r="C2196" s="3" t="s">
        <v>15</v>
      </c>
      <c r="D2196" s="3" t="s">
        <v>15</v>
      </c>
      <c r="E2196" s="3">
        <v>0</v>
      </c>
      <c r="F2196" s="3" t="s">
        <v>196</v>
      </c>
      <c r="G2196">
        <f>IF(COUNTIFS((WeatherIncidents!$B$3:'WeatherIncidents'!$B$26),"&lt;="&amp;B2196,WeatherIncidents!$C$3:'WeatherIncidents'!$C$26,"&gt;="&amp;B2196)&gt;0,1,0)</f>
        <v>1</v>
      </c>
      <c r="H2196">
        <f t="shared" si="35"/>
        <v>0</v>
      </c>
    </row>
    <row r="2197" spans="1:8" hidden="1" x14ac:dyDescent="0.25">
      <c r="A2197" s="3" t="s">
        <v>195</v>
      </c>
      <c r="B2197" s="2">
        <v>42029.438888888886</v>
      </c>
      <c r="C2197" s="3" t="s">
        <v>15</v>
      </c>
      <c r="D2197" s="3" t="s">
        <v>15</v>
      </c>
      <c r="E2197" s="3">
        <v>0</v>
      </c>
      <c r="F2197" s="3" t="s">
        <v>196</v>
      </c>
      <c r="G2197">
        <f>IF(COUNTIFS((WeatherIncidents!$B$3:'WeatherIncidents'!$B$26),"&lt;="&amp;B2197,WeatherIncidents!$C$3:'WeatherIncidents'!$C$26,"&gt;="&amp;B2197)&gt;0,1,0)</f>
        <v>1</v>
      </c>
      <c r="H2197">
        <f t="shared" si="35"/>
        <v>1</v>
      </c>
    </row>
    <row r="2198" spans="1:8" hidden="1" x14ac:dyDescent="0.25">
      <c r="A2198" s="3" t="s">
        <v>195</v>
      </c>
      <c r="B2198" s="2">
        <v>42029.45208333333</v>
      </c>
      <c r="C2198" s="3" t="s">
        <v>15</v>
      </c>
      <c r="D2198" s="3" t="s">
        <v>15</v>
      </c>
      <c r="E2198" s="3">
        <v>0</v>
      </c>
      <c r="F2198" s="3" t="s">
        <v>196</v>
      </c>
      <c r="G2198">
        <f>IF(COUNTIFS((WeatherIncidents!$B$3:'WeatherIncidents'!$B$26),"&lt;="&amp;B2198,WeatherIncidents!$C$3:'WeatherIncidents'!$C$26,"&gt;="&amp;B2198)&gt;0,1,0)</f>
        <v>1</v>
      </c>
      <c r="H2198">
        <f t="shared" si="35"/>
        <v>1</v>
      </c>
    </row>
    <row r="2199" spans="1:8" x14ac:dyDescent="0.25">
      <c r="A2199" s="3" t="s">
        <v>180</v>
      </c>
      <c r="B2199" s="2">
        <v>38412.419444444444</v>
      </c>
      <c r="C2199" s="3" t="s">
        <v>15</v>
      </c>
      <c r="D2199" s="3" t="s">
        <v>15</v>
      </c>
      <c r="E2199" s="3">
        <v>0</v>
      </c>
      <c r="F2199" s="3" t="s">
        <v>47</v>
      </c>
      <c r="G2199">
        <f>IF(COUNTIFS((WeatherIncidents!$B$3:'WeatherIncidents'!$B$26),"&lt;="&amp;B2199,WeatherIncidents!$C$3:'WeatherIncidents'!$C$26,"&gt;="&amp;B2199)&gt;0,1,0)</f>
        <v>0</v>
      </c>
      <c r="H2199">
        <f t="shared" si="35"/>
        <v>0</v>
      </c>
    </row>
    <row r="2200" spans="1:8" x14ac:dyDescent="0.25">
      <c r="A2200" s="3" t="s">
        <v>180</v>
      </c>
      <c r="B2200" s="2">
        <v>38541.570833333331</v>
      </c>
      <c r="C2200" s="3" t="s">
        <v>7</v>
      </c>
      <c r="D2200" s="3" t="s">
        <v>136</v>
      </c>
      <c r="E2200" s="3">
        <v>1</v>
      </c>
      <c r="F2200" s="3" t="s">
        <v>47</v>
      </c>
      <c r="G2200">
        <f>IF(COUNTIFS((WeatherIncidents!$B$3:'WeatherIncidents'!$B$26),"&lt;="&amp;B2200,WeatherIncidents!$C$3:'WeatherIncidents'!$C$26,"&gt;="&amp;B2200)&gt;0,1,0)</f>
        <v>0</v>
      </c>
      <c r="H2200">
        <f t="shared" si="35"/>
        <v>0</v>
      </c>
    </row>
    <row r="2201" spans="1:8" x14ac:dyDescent="0.25">
      <c r="A2201" s="3" t="s">
        <v>180</v>
      </c>
      <c r="B2201" s="2">
        <v>38720.375</v>
      </c>
      <c r="C2201" s="3" t="s">
        <v>15</v>
      </c>
      <c r="D2201" s="3" t="s">
        <v>15</v>
      </c>
      <c r="E2201" s="3">
        <v>0</v>
      </c>
      <c r="F2201" s="3" t="s">
        <v>47</v>
      </c>
      <c r="G2201">
        <f>IF(COUNTIFS((WeatherIncidents!$B$3:'WeatherIncidents'!$B$26),"&lt;="&amp;B2201,WeatherIncidents!$C$3:'WeatherIncidents'!$C$26,"&gt;="&amp;B2201)&gt;0,1,0)</f>
        <v>0</v>
      </c>
      <c r="H2201">
        <f t="shared" si="35"/>
        <v>0</v>
      </c>
    </row>
    <row r="2202" spans="1:8" x14ac:dyDescent="0.25">
      <c r="A2202" s="3" t="s">
        <v>180</v>
      </c>
      <c r="B2202" s="2">
        <v>38770.439583333333</v>
      </c>
      <c r="C2202" s="3" t="s">
        <v>15</v>
      </c>
      <c r="D2202" s="3" t="s">
        <v>15</v>
      </c>
      <c r="E2202" s="3">
        <v>0</v>
      </c>
      <c r="F2202" s="3" t="s">
        <v>47</v>
      </c>
      <c r="G2202">
        <f>IF(COUNTIFS((WeatherIncidents!$B$3:'WeatherIncidents'!$B$26),"&lt;="&amp;B2202,WeatherIncidents!$C$3:'WeatherIncidents'!$C$26,"&gt;="&amp;B2202)&gt;0,1,0)</f>
        <v>0</v>
      </c>
      <c r="H2202">
        <f t="shared" si="35"/>
        <v>0</v>
      </c>
    </row>
    <row r="2203" spans="1:8" x14ac:dyDescent="0.25">
      <c r="A2203" s="3" t="s">
        <v>180</v>
      </c>
      <c r="B2203" s="2">
        <v>38792.763888888891</v>
      </c>
      <c r="C2203" s="3" t="s">
        <v>7</v>
      </c>
      <c r="D2203" s="3" t="s">
        <v>16</v>
      </c>
      <c r="E2203" s="3">
        <v>0</v>
      </c>
      <c r="F2203" s="3" t="s">
        <v>47</v>
      </c>
      <c r="G2203">
        <f>IF(COUNTIFS((WeatherIncidents!$B$3:'WeatherIncidents'!$B$26),"&lt;="&amp;B2203,WeatherIncidents!$C$3:'WeatherIncidents'!$C$26,"&gt;="&amp;B2203)&gt;0,1,0)</f>
        <v>0</v>
      </c>
      <c r="H2203">
        <f t="shared" si="35"/>
        <v>0</v>
      </c>
    </row>
    <row r="2204" spans="1:8" x14ac:dyDescent="0.25">
      <c r="A2204" s="3" t="s">
        <v>180</v>
      </c>
      <c r="B2204" s="2">
        <v>38827.4375</v>
      </c>
      <c r="C2204" s="3" t="s">
        <v>15</v>
      </c>
      <c r="D2204" s="3" t="s">
        <v>15</v>
      </c>
      <c r="E2204" s="3">
        <v>0</v>
      </c>
      <c r="F2204" s="3" t="s">
        <v>47</v>
      </c>
      <c r="G2204">
        <f>IF(COUNTIFS((WeatherIncidents!$B$3:'WeatherIncidents'!$B$26),"&lt;="&amp;B2204,WeatherIncidents!$C$3:'WeatherIncidents'!$C$26,"&gt;="&amp;B2204)&gt;0,1,0)</f>
        <v>0</v>
      </c>
      <c r="H2204">
        <f t="shared" si="35"/>
        <v>0</v>
      </c>
    </row>
    <row r="2205" spans="1:8" x14ac:dyDescent="0.25">
      <c r="A2205" s="3" t="s">
        <v>180</v>
      </c>
      <c r="B2205" s="2">
        <v>38829.304861111108</v>
      </c>
      <c r="C2205" s="3" t="s">
        <v>15</v>
      </c>
      <c r="D2205" s="3" t="s">
        <v>15</v>
      </c>
      <c r="E2205" s="3">
        <v>0</v>
      </c>
      <c r="F2205" s="3" t="s">
        <v>47</v>
      </c>
      <c r="G2205">
        <f>IF(COUNTIFS((WeatherIncidents!$B$3:'WeatherIncidents'!$B$26),"&lt;="&amp;B2205,WeatherIncidents!$C$3:'WeatherIncidents'!$C$26,"&gt;="&amp;B2205)&gt;0,1,0)</f>
        <v>0</v>
      </c>
      <c r="H2205">
        <f t="shared" si="35"/>
        <v>0</v>
      </c>
    </row>
    <row r="2206" spans="1:8" x14ac:dyDescent="0.25">
      <c r="A2206" s="3" t="s">
        <v>180</v>
      </c>
      <c r="B2206" s="2">
        <v>39041.068055555559</v>
      </c>
      <c r="C2206" s="3" t="s">
        <v>15</v>
      </c>
      <c r="D2206" s="3" t="s">
        <v>15</v>
      </c>
      <c r="E2206" s="3">
        <v>0</v>
      </c>
      <c r="F2206" s="3" t="s">
        <v>47</v>
      </c>
      <c r="G2206">
        <f>IF(COUNTIFS((WeatherIncidents!$B$3:'WeatherIncidents'!$B$26),"&lt;="&amp;B2206,WeatherIncidents!$C$3:'WeatherIncidents'!$C$26,"&gt;="&amp;B2206)&gt;0,1,0)</f>
        <v>0</v>
      </c>
      <c r="H2206">
        <f t="shared" si="35"/>
        <v>0</v>
      </c>
    </row>
    <row r="2207" spans="1:8" x14ac:dyDescent="0.25">
      <c r="A2207" s="3" t="s">
        <v>180</v>
      </c>
      <c r="B2207" s="2">
        <v>39103.669444444444</v>
      </c>
      <c r="C2207" s="3" t="s">
        <v>7</v>
      </c>
      <c r="D2207" s="3" t="s">
        <v>8</v>
      </c>
      <c r="E2207" s="3">
        <v>0</v>
      </c>
      <c r="F2207" s="3" t="s">
        <v>47</v>
      </c>
      <c r="G2207">
        <f>IF(COUNTIFS((WeatherIncidents!$B$3:'WeatherIncidents'!$B$26),"&lt;="&amp;B2207,WeatherIncidents!$C$3:'WeatherIncidents'!$C$26,"&gt;="&amp;B2207)&gt;0,1,0)</f>
        <v>0</v>
      </c>
      <c r="H2207">
        <f t="shared" si="35"/>
        <v>0</v>
      </c>
    </row>
    <row r="2208" spans="1:8" x14ac:dyDescent="0.25">
      <c r="A2208" s="3" t="s">
        <v>180</v>
      </c>
      <c r="B2208" s="2">
        <v>39137.54791666667</v>
      </c>
      <c r="C2208" s="3" t="s">
        <v>15</v>
      </c>
      <c r="D2208" s="3" t="s">
        <v>15</v>
      </c>
      <c r="E2208" s="3">
        <v>0</v>
      </c>
      <c r="F2208" s="3" t="s">
        <v>47</v>
      </c>
      <c r="G2208">
        <f>IF(COUNTIFS((WeatherIncidents!$B$3:'WeatherIncidents'!$B$26),"&lt;="&amp;B2208,WeatherIncidents!$C$3:'WeatherIncidents'!$C$26,"&gt;="&amp;B2208)&gt;0,1,0)</f>
        <v>0</v>
      </c>
      <c r="H2208">
        <f t="shared" si="35"/>
        <v>0</v>
      </c>
    </row>
    <row r="2209" spans="1:8" x14ac:dyDescent="0.25">
      <c r="A2209" s="3" t="s">
        <v>180</v>
      </c>
      <c r="B2209" s="2">
        <v>39214.472916666666</v>
      </c>
      <c r="C2209" s="3" t="s">
        <v>15</v>
      </c>
      <c r="D2209" s="3" t="s">
        <v>15</v>
      </c>
      <c r="E2209" s="3">
        <v>0</v>
      </c>
      <c r="F2209" s="3" t="s">
        <v>47</v>
      </c>
      <c r="G2209">
        <f>IF(COUNTIFS((WeatherIncidents!$B$3:'WeatherIncidents'!$B$26),"&lt;="&amp;B2209,WeatherIncidents!$C$3:'WeatherIncidents'!$C$26,"&gt;="&amp;B2209)&gt;0,1,0)</f>
        <v>0</v>
      </c>
      <c r="H2209">
        <f t="shared" si="35"/>
        <v>0</v>
      </c>
    </row>
    <row r="2210" spans="1:8" x14ac:dyDescent="0.25">
      <c r="A2210" s="3" t="s">
        <v>180</v>
      </c>
      <c r="B2210" s="2">
        <v>39414.553472222222</v>
      </c>
      <c r="C2210" s="3" t="s">
        <v>7</v>
      </c>
      <c r="D2210" s="3" t="s">
        <v>16</v>
      </c>
      <c r="E2210" s="3">
        <v>0</v>
      </c>
      <c r="F2210" s="3" t="s">
        <v>47</v>
      </c>
      <c r="G2210">
        <f>IF(COUNTIFS((WeatherIncidents!$B$3:'WeatherIncidents'!$B$26),"&lt;="&amp;B2210,WeatherIncidents!$C$3:'WeatherIncidents'!$C$26,"&gt;="&amp;B2210)&gt;0,1,0)</f>
        <v>0</v>
      </c>
      <c r="H2210">
        <f t="shared" si="35"/>
        <v>0</v>
      </c>
    </row>
    <row r="2211" spans="1:8" x14ac:dyDescent="0.25">
      <c r="A2211" s="3" t="s">
        <v>180</v>
      </c>
      <c r="B2211" s="2">
        <v>40184.429166666669</v>
      </c>
      <c r="C2211" s="3" t="s">
        <v>7</v>
      </c>
      <c r="D2211" s="3" t="s">
        <v>136</v>
      </c>
      <c r="E2211" s="3">
        <v>0</v>
      </c>
      <c r="F2211" s="3" t="s">
        <v>47</v>
      </c>
      <c r="G2211">
        <f>IF(COUNTIFS((WeatherIncidents!$B$3:'WeatherIncidents'!$B$26),"&lt;="&amp;B2211,WeatherIncidents!$C$3:'WeatherIncidents'!$C$26,"&gt;="&amp;B2211)&gt;0,1,0)</f>
        <v>0</v>
      </c>
      <c r="H2211">
        <f t="shared" si="35"/>
        <v>0</v>
      </c>
    </row>
    <row r="2212" spans="1:8" x14ac:dyDescent="0.25">
      <c r="A2212" s="3" t="s">
        <v>180</v>
      </c>
      <c r="B2212" s="2">
        <v>40815.226388888892</v>
      </c>
      <c r="C2212" s="3" t="s">
        <v>15</v>
      </c>
      <c r="D2212" s="3" t="s">
        <v>15</v>
      </c>
      <c r="E2212" s="3">
        <v>0</v>
      </c>
      <c r="F2212" s="3" t="s">
        <v>47</v>
      </c>
      <c r="G2212">
        <f>IF(COUNTIFS((WeatherIncidents!$B$3:'WeatherIncidents'!$B$26),"&lt;="&amp;B2212,WeatherIncidents!$C$3:'WeatherIncidents'!$C$26,"&gt;="&amp;B2212)&gt;0,1,0)</f>
        <v>0</v>
      </c>
      <c r="H2212">
        <f t="shared" si="35"/>
        <v>0</v>
      </c>
    </row>
    <row r="2213" spans="1:8" x14ac:dyDescent="0.25">
      <c r="A2213" s="3" t="s">
        <v>174</v>
      </c>
      <c r="B2213" s="2">
        <v>39699.296527777777</v>
      </c>
      <c r="C2213" s="3" t="s">
        <v>15</v>
      </c>
      <c r="D2213" s="3" t="s">
        <v>15</v>
      </c>
      <c r="E2213" s="3">
        <v>0</v>
      </c>
      <c r="F2213" s="3" t="s">
        <v>57</v>
      </c>
      <c r="G2213">
        <f>IF(COUNTIFS((WeatherIncidents!$B$3:'WeatherIncidents'!$B$26),"&lt;="&amp;B2213,WeatherIncidents!$C$3:'WeatherIncidents'!$C$26,"&gt;="&amp;B2213)&gt;0,1,0)</f>
        <v>0</v>
      </c>
      <c r="H2213">
        <f t="shared" si="35"/>
        <v>0</v>
      </c>
    </row>
    <row r="2214" spans="1:8" x14ac:dyDescent="0.25">
      <c r="A2214" s="3" t="s">
        <v>133</v>
      </c>
      <c r="B2214" s="2">
        <v>39265.604166666664</v>
      </c>
      <c r="C2214" s="3" t="s">
        <v>15</v>
      </c>
      <c r="D2214" s="3" t="s">
        <v>15</v>
      </c>
      <c r="E2214" s="3">
        <v>1</v>
      </c>
      <c r="F2214" s="3" t="s">
        <v>134</v>
      </c>
      <c r="G2214">
        <f>IF(COUNTIFS((WeatherIncidents!$B$3:'WeatherIncidents'!$B$26),"&lt;="&amp;B2214,WeatherIncidents!$C$3:'WeatherIncidents'!$C$26,"&gt;="&amp;B2214)&gt;0,1,0)</f>
        <v>0</v>
      </c>
      <c r="H2214">
        <f t="shared" si="35"/>
        <v>0</v>
      </c>
    </row>
    <row r="2215" spans="1:8" hidden="1" x14ac:dyDescent="0.25">
      <c r="A2215" s="3" t="s">
        <v>133</v>
      </c>
      <c r="B2215" s="2">
        <v>39265.604166666664</v>
      </c>
      <c r="C2215" s="3" t="s">
        <v>15</v>
      </c>
      <c r="D2215" s="3" t="s">
        <v>15</v>
      </c>
      <c r="E2215" s="3">
        <v>1</v>
      </c>
      <c r="F2215" s="3" t="s">
        <v>134</v>
      </c>
      <c r="G2215">
        <f>IF(COUNTIFS((WeatherIncidents!$B$3:'WeatherIncidents'!$B$26),"&lt;="&amp;B2215,WeatherIncidents!$C$3:'WeatherIncidents'!$C$26,"&gt;="&amp;B2215)&gt;0,1,0)</f>
        <v>0</v>
      </c>
      <c r="H2215">
        <f t="shared" si="35"/>
        <v>1</v>
      </c>
    </row>
    <row r="2216" spans="1:8" x14ac:dyDescent="0.25">
      <c r="A2216" s="3" t="s">
        <v>133</v>
      </c>
      <c r="B2216" s="2">
        <v>40149.270138888889</v>
      </c>
      <c r="C2216" s="3" t="s">
        <v>7</v>
      </c>
      <c r="D2216" s="3" t="s">
        <v>16</v>
      </c>
      <c r="E2216" s="3">
        <v>0</v>
      </c>
      <c r="F2216" s="3" t="s">
        <v>134</v>
      </c>
      <c r="G2216">
        <f>IF(COUNTIFS((WeatherIncidents!$B$3:'WeatherIncidents'!$B$26),"&lt;="&amp;B2216,WeatherIncidents!$C$3:'WeatherIncidents'!$C$26,"&gt;="&amp;B2216)&gt;0,1,0)</f>
        <v>0</v>
      </c>
      <c r="H2216">
        <f t="shared" si="35"/>
        <v>0</v>
      </c>
    </row>
    <row r="2217" spans="1:8" hidden="1" x14ac:dyDescent="0.25">
      <c r="A2217" s="3" t="s">
        <v>133</v>
      </c>
      <c r="B2217" s="2">
        <v>40149.270138888889</v>
      </c>
      <c r="C2217" s="3" t="s">
        <v>7</v>
      </c>
      <c r="D2217" s="3" t="s">
        <v>16</v>
      </c>
      <c r="E2217" s="3">
        <v>0</v>
      </c>
      <c r="F2217" s="3" t="s">
        <v>134</v>
      </c>
      <c r="G2217">
        <f>IF(COUNTIFS((WeatherIncidents!$B$3:'WeatherIncidents'!$B$26),"&lt;="&amp;B2217,WeatherIncidents!$C$3:'WeatherIncidents'!$C$26,"&gt;="&amp;B2217)&gt;0,1,0)</f>
        <v>0</v>
      </c>
      <c r="H2217">
        <f t="shared" si="35"/>
        <v>1</v>
      </c>
    </row>
    <row r="2218" spans="1:8" x14ac:dyDescent="0.25">
      <c r="A2218" s="3" t="s">
        <v>133</v>
      </c>
      <c r="B2218" s="2">
        <v>40729.103472222225</v>
      </c>
      <c r="C2218" s="3" t="s">
        <v>15</v>
      </c>
      <c r="D2218" s="3" t="s">
        <v>15</v>
      </c>
      <c r="E2218" s="3">
        <v>1</v>
      </c>
      <c r="F2218" s="3" t="s">
        <v>134</v>
      </c>
      <c r="G2218">
        <f>IF(COUNTIFS((WeatherIncidents!$B$3:'WeatherIncidents'!$B$26),"&lt;="&amp;B2218,WeatherIncidents!$C$3:'WeatherIncidents'!$C$26,"&gt;="&amp;B2218)&gt;0,1,0)</f>
        <v>0</v>
      </c>
      <c r="H2218">
        <f t="shared" si="35"/>
        <v>0</v>
      </c>
    </row>
    <row r="2219" spans="1:8" hidden="1" x14ac:dyDescent="0.25">
      <c r="A2219" s="3" t="s">
        <v>133</v>
      </c>
      <c r="B2219" s="2">
        <v>40729.103472222225</v>
      </c>
      <c r="C2219" s="3" t="s">
        <v>15</v>
      </c>
      <c r="D2219" s="3" t="s">
        <v>15</v>
      </c>
      <c r="E2219" s="3">
        <v>1</v>
      </c>
      <c r="F2219" s="3" t="s">
        <v>134</v>
      </c>
      <c r="G2219">
        <f>IF(COUNTIFS((WeatherIncidents!$B$3:'WeatherIncidents'!$B$26),"&lt;="&amp;B2219,WeatherIncidents!$C$3:'WeatherIncidents'!$C$26,"&gt;="&amp;B2219)&gt;0,1,0)</f>
        <v>0</v>
      </c>
      <c r="H2219">
        <f t="shared" si="35"/>
        <v>1</v>
      </c>
    </row>
    <row r="2220" spans="1:8" x14ac:dyDescent="0.25">
      <c r="A2220" s="3" t="s">
        <v>133</v>
      </c>
      <c r="B2220" s="2">
        <v>40794.548611111109</v>
      </c>
      <c r="C2220" s="3" t="s">
        <v>15</v>
      </c>
      <c r="D2220" s="3" t="s">
        <v>15</v>
      </c>
      <c r="E2220" s="3">
        <v>0</v>
      </c>
      <c r="F2220" s="3" t="s">
        <v>134</v>
      </c>
      <c r="G2220">
        <f>IF(COUNTIFS((WeatherIncidents!$B$3:'WeatherIncidents'!$B$26),"&lt;="&amp;B2220,WeatherIncidents!$C$3:'WeatherIncidents'!$C$26,"&gt;="&amp;B2220)&gt;0,1,0)</f>
        <v>0</v>
      </c>
      <c r="H2220">
        <f t="shared" si="35"/>
        <v>0</v>
      </c>
    </row>
    <row r="2221" spans="1:8" hidden="1" x14ac:dyDescent="0.25">
      <c r="A2221" s="3" t="s">
        <v>133</v>
      </c>
      <c r="B2221" s="2">
        <v>40794.548611111109</v>
      </c>
      <c r="C2221" s="3" t="s">
        <v>15</v>
      </c>
      <c r="D2221" s="3" t="s">
        <v>15</v>
      </c>
      <c r="E2221" s="3">
        <v>0</v>
      </c>
      <c r="F2221" s="3" t="s">
        <v>134</v>
      </c>
      <c r="G2221">
        <f>IF(COUNTIFS((WeatherIncidents!$B$3:'WeatherIncidents'!$B$26),"&lt;="&amp;B2221,WeatherIncidents!$C$3:'WeatherIncidents'!$C$26,"&gt;="&amp;B2221)&gt;0,1,0)</f>
        <v>0</v>
      </c>
      <c r="H2221">
        <f t="shared" si="35"/>
        <v>1</v>
      </c>
    </row>
    <row r="2222" spans="1:8" x14ac:dyDescent="0.25">
      <c r="A2222" s="3" t="s">
        <v>133</v>
      </c>
      <c r="B2222" s="2">
        <v>41306.23541666667</v>
      </c>
      <c r="C2222" s="3" t="s">
        <v>7</v>
      </c>
      <c r="D2222" s="3" t="s">
        <v>82</v>
      </c>
      <c r="E2222" s="3">
        <v>0</v>
      </c>
      <c r="F2222" s="3" t="s">
        <v>134</v>
      </c>
      <c r="G2222">
        <f>IF(COUNTIFS((WeatherIncidents!$B$3:'WeatherIncidents'!$B$26),"&lt;="&amp;B2222,WeatherIncidents!$C$3:'WeatherIncidents'!$C$26,"&gt;="&amp;B2222)&gt;0,1,0)</f>
        <v>0</v>
      </c>
      <c r="H2222">
        <f t="shared" si="35"/>
        <v>0</v>
      </c>
    </row>
    <row r="2223" spans="1:8" hidden="1" x14ac:dyDescent="0.25">
      <c r="A2223" s="3" t="s">
        <v>133</v>
      </c>
      <c r="B2223" s="2">
        <v>41306.23541666667</v>
      </c>
      <c r="C2223" s="3" t="s">
        <v>7</v>
      </c>
      <c r="D2223" s="3" t="s">
        <v>82</v>
      </c>
      <c r="E2223" s="3">
        <v>0</v>
      </c>
      <c r="F2223" s="3" t="s">
        <v>134</v>
      </c>
      <c r="G2223">
        <f>IF(COUNTIFS((WeatherIncidents!$B$3:'WeatherIncidents'!$B$26),"&lt;="&amp;B2223,WeatherIncidents!$C$3:'WeatherIncidents'!$C$26,"&gt;="&amp;B2223)&gt;0,1,0)</f>
        <v>0</v>
      </c>
      <c r="H2223">
        <f t="shared" si="35"/>
        <v>1</v>
      </c>
    </row>
    <row r="2224" spans="1:8" x14ac:dyDescent="0.25">
      <c r="A2224" s="3" t="s">
        <v>133</v>
      </c>
      <c r="B2224" s="2">
        <v>41306.300694444442</v>
      </c>
      <c r="C2224" s="3" t="s">
        <v>7</v>
      </c>
      <c r="D2224" s="3" t="s">
        <v>82</v>
      </c>
      <c r="E2224" s="3">
        <v>0</v>
      </c>
      <c r="F2224" s="3" t="s">
        <v>134</v>
      </c>
      <c r="G2224">
        <f>IF(COUNTIFS((WeatherIncidents!$B$3:'WeatherIncidents'!$B$26),"&lt;="&amp;B2224,WeatherIncidents!$C$3:'WeatherIncidents'!$C$26,"&gt;="&amp;B2224)&gt;0,1,0)</f>
        <v>0</v>
      </c>
      <c r="H2224">
        <f t="shared" si="35"/>
        <v>0</v>
      </c>
    </row>
    <row r="2225" spans="1:8" hidden="1" x14ac:dyDescent="0.25">
      <c r="A2225" s="3" t="s">
        <v>133</v>
      </c>
      <c r="B2225" s="2">
        <v>41306.300694444442</v>
      </c>
      <c r="C2225" s="3" t="s">
        <v>7</v>
      </c>
      <c r="D2225" s="3" t="s">
        <v>82</v>
      </c>
      <c r="E2225" s="3">
        <v>0</v>
      </c>
      <c r="F2225" s="3" t="s">
        <v>134</v>
      </c>
      <c r="G2225">
        <f>IF(COUNTIFS((WeatherIncidents!$B$3:'WeatherIncidents'!$B$26),"&lt;="&amp;B2225,WeatherIncidents!$C$3:'WeatherIncidents'!$C$26,"&gt;="&amp;B2225)&gt;0,1,0)</f>
        <v>0</v>
      </c>
      <c r="H2225">
        <f t="shared" si="35"/>
        <v>1</v>
      </c>
    </row>
    <row r="2226" spans="1:8" x14ac:dyDescent="0.25">
      <c r="A2226" s="3" t="s">
        <v>133</v>
      </c>
      <c r="B2226" s="2">
        <v>41453.522916666669</v>
      </c>
      <c r="C2226" s="3" t="s">
        <v>33</v>
      </c>
      <c r="D2226" s="3" t="s">
        <v>135</v>
      </c>
      <c r="E2226" s="3">
        <v>0</v>
      </c>
      <c r="F2226" s="3" t="s">
        <v>134</v>
      </c>
      <c r="G2226">
        <f>IF(COUNTIFS((WeatherIncidents!$B$3:'WeatherIncidents'!$B$26),"&lt;="&amp;B2226,WeatherIncidents!$C$3:'WeatherIncidents'!$C$26,"&gt;="&amp;B2226)&gt;0,1,0)</f>
        <v>0</v>
      </c>
      <c r="H2226">
        <f t="shared" si="35"/>
        <v>0</v>
      </c>
    </row>
    <row r="2227" spans="1:8" hidden="1" x14ac:dyDescent="0.25">
      <c r="A2227" s="3" t="s">
        <v>133</v>
      </c>
      <c r="B2227" s="2">
        <v>41453.522916666669</v>
      </c>
      <c r="C2227" s="3" t="s">
        <v>33</v>
      </c>
      <c r="D2227" s="3" t="s">
        <v>135</v>
      </c>
      <c r="E2227" s="3">
        <v>0</v>
      </c>
      <c r="F2227" s="3" t="s">
        <v>134</v>
      </c>
      <c r="G2227">
        <f>IF(COUNTIFS((WeatherIncidents!$B$3:'WeatherIncidents'!$B$26),"&lt;="&amp;B2227,WeatherIncidents!$C$3:'WeatherIncidents'!$C$26,"&gt;="&amp;B2227)&gt;0,1,0)</f>
        <v>0</v>
      </c>
      <c r="H2227">
        <f t="shared" si="35"/>
        <v>1</v>
      </c>
    </row>
    <row r="2228" spans="1:8" x14ac:dyDescent="0.25">
      <c r="A2228" s="3" t="s">
        <v>146</v>
      </c>
      <c r="B2228" s="2">
        <v>38479.902083333334</v>
      </c>
      <c r="C2228" s="3" t="s">
        <v>15</v>
      </c>
      <c r="D2228" s="3" t="s">
        <v>15</v>
      </c>
      <c r="E2228" s="3">
        <v>0</v>
      </c>
      <c r="F2228" s="3" t="s">
        <v>147</v>
      </c>
      <c r="G2228">
        <f>IF(COUNTIFS((WeatherIncidents!$B$3:'WeatherIncidents'!$B$26),"&lt;="&amp;B2228,WeatherIncidents!$C$3:'WeatherIncidents'!$C$26,"&gt;="&amp;B2228)&gt;0,1,0)</f>
        <v>0</v>
      </c>
      <c r="H2228">
        <f t="shared" si="35"/>
        <v>0</v>
      </c>
    </row>
    <row r="2229" spans="1:8" x14ac:dyDescent="0.25">
      <c r="A2229" s="3" t="s">
        <v>146</v>
      </c>
      <c r="B2229" s="2">
        <v>40200.313194444447</v>
      </c>
      <c r="C2229" s="3" t="s">
        <v>7</v>
      </c>
      <c r="D2229" s="3" t="s">
        <v>202</v>
      </c>
      <c r="E2229" s="3">
        <v>0</v>
      </c>
      <c r="F2229" s="3" t="s">
        <v>147</v>
      </c>
      <c r="G2229">
        <f>IF(COUNTIFS((WeatherIncidents!$B$3:'WeatherIncidents'!$B$26),"&lt;="&amp;B2229,WeatherIncidents!$C$3:'WeatherIncidents'!$C$26,"&gt;="&amp;B2229)&gt;0,1,0)</f>
        <v>0</v>
      </c>
      <c r="H2229">
        <f t="shared" si="35"/>
        <v>0</v>
      </c>
    </row>
    <row r="2230" spans="1:8" x14ac:dyDescent="0.25">
      <c r="A2230" s="3" t="s">
        <v>146</v>
      </c>
      <c r="B2230" s="2">
        <v>40201.331250000003</v>
      </c>
      <c r="C2230" s="3" t="s">
        <v>7</v>
      </c>
      <c r="D2230" s="3" t="s">
        <v>202</v>
      </c>
      <c r="E2230" s="3">
        <v>0</v>
      </c>
      <c r="F2230" s="3" t="s">
        <v>147</v>
      </c>
      <c r="G2230">
        <f>IF(COUNTIFS((WeatherIncidents!$B$3:'WeatherIncidents'!$B$26),"&lt;="&amp;B2230,WeatherIncidents!$C$3:'WeatherIncidents'!$C$26,"&gt;="&amp;B2230)&gt;0,1,0)</f>
        <v>0</v>
      </c>
      <c r="H2230">
        <f t="shared" si="35"/>
        <v>0</v>
      </c>
    </row>
    <row r="2231" spans="1:8" x14ac:dyDescent="0.25">
      <c r="A2231" s="3" t="s">
        <v>146</v>
      </c>
      <c r="B2231" s="2">
        <v>40373.459027777775</v>
      </c>
      <c r="C2231" s="3" t="s">
        <v>15</v>
      </c>
      <c r="D2231" s="3" t="s">
        <v>15</v>
      </c>
      <c r="E2231" s="3">
        <v>1</v>
      </c>
      <c r="F2231" s="3" t="s">
        <v>147</v>
      </c>
      <c r="G2231">
        <f>IF(COUNTIFS((WeatherIncidents!$B$3:'WeatherIncidents'!$B$26),"&lt;="&amp;B2231,WeatherIncidents!$C$3:'WeatherIncidents'!$C$26,"&gt;="&amp;B2231)&gt;0,1,0)</f>
        <v>0</v>
      </c>
      <c r="H2231">
        <f t="shared" si="35"/>
        <v>0</v>
      </c>
    </row>
    <row r="2232" spans="1:8" x14ac:dyDescent="0.25">
      <c r="A2232" s="3" t="s">
        <v>146</v>
      </c>
      <c r="B2232" s="2">
        <v>40374.414583333331</v>
      </c>
      <c r="C2232" s="3" t="s">
        <v>15</v>
      </c>
      <c r="D2232" s="3" t="s">
        <v>15</v>
      </c>
      <c r="E2232" s="3">
        <v>1</v>
      </c>
      <c r="F2232" s="3" t="s">
        <v>147</v>
      </c>
      <c r="G2232">
        <f>IF(COUNTIFS((WeatherIncidents!$B$3:'WeatherIncidents'!$B$26),"&lt;="&amp;B2232,WeatherIncidents!$C$3:'WeatherIncidents'!$C$26,"&gt;="&amp;B2232)&gt;0,1,0)</f>
        <v>0</v>
      </c>
      <c r="H2232">
        <f t="shared" si="35"/>
        <v>0</v>
      </c>
    </row>
    <row r="2233" spans="1:8" x14ac:dyDescent="0.25">
      <c r="A2233" s="3" t="s">
        <v>146</v>
      </c>
      <c r="B2233" s="2">
        <v>40416.505555555559</v>
      </c>
      <c r="C2233" s="3" t="s">
        <v>15</v>
      </c>
      <c r="D2233" s="3" t="s">
        <v>15</v>
      </c>
      <c r="E2233" s="3">
        <v>0</v>
      </c>
      <c r="F2233" s="3" t="s">
        <v>147</v>
      </c>
      <c r="G2233">
        <f>IF(COUNTIFS((WeatherIncidents!$B$3:'WeatherIncidents'!$B$26),"&lt;="&amp;B2233,WeatherIncidents!$C$3:'WeatherIncidents'!$C$26,"&gt;="&amp;B2233)&gt;0,1,0)</f>
        <v>0</v>
      </c>
      <c r="H2233">
        <f t="shared" si="35"/>
        <v>0</v>
      </c>
    </row>
    <row r="2234" spans="1:8" x14ac:dyDescent="0.25">
      <c r="A2234" s="3" t="s">
        <v>146</v>
      </c>
      <c r="B2234" s="2">
        <v>40868.768055555556</v>
      </c>
      <c r="C2234" s="3" t="s">
        <v>15</v>
      </c>
      <c r="D2234" s="3" t="s">
        <v>15</v>
      </c>
      <c r="E2234" s="3">
        <v>0</v>
      </c>
      <c r="F2234" s="3" t="s">
        <v>147</v>
      </c>
      <c r="G2234">
        <f>IF(COUNTIFS((WeatherIncidents!$B$3:'WeatherIncidents'!$B$26),"&lt;="&amp;B2234,WeatherIncidents!$C$3:'WeatherIncidents'!$C$26,"&gt;="&amp;B2234)&gt;0,1,0)</f>
        <v>0</v>
      </c>
      <c r="H2234">
        <f t="shared" si="35"/>
        <v>0</v>
      </c>
    </row>
    <row r="2235" spans="1:8" x14ac:dyDescent="0.25">
      <c r="A2235" s="3" t="s">
        <v>146</v>
      </c>
      <c r="B2235" s="2">
        <v>41337.842361111114</v>
      </c>
      <c r="C2235" s="3" t="s">
        <v>7</v>
      </c>
      <c r="D2235" s="3" t="s">
        <v>81</v>
      </c>
      <c r="E2235" s="3">
        <v>0</v>
      </c>
      <c r="F2235" s="3" t="s">
        <v>147</v>
      </c>
      <c r="G2235">
        <f>IF(COUNTIFS((WeatherIncidents!$B$3:'WeatherIncidents'!$B$26),"&lt;="&amp;B2235,WeatherIncidents!$C$3:'WeatherIncidents'!$C$26,"&gt;="&amp;B2235)&gt;0,1,0)</f>
        <v>0</v>
      </c>
      <c r="H2235">
        <f t="shared" si="35"/>
        <v>0</v>
      </c>
    </row>
    <row r="2236" spans="1:8" x14ac:dyDescent="0.25">
      <c r="A2236" s="3" t="s">
        <v>146</v>
      </c>
      <c r="B2236" s="2">
        <v>41356.469444444447</v>
      </c>
      <c r="C2236" s="3" t="s">
        <v>7</v>
      </c>
      <c r="D2236" s="3" t="s">
        <v>8</v>
      </c>
      <c r="E2236" s="3">
        <v>0</v>
      </c>
      <c r="F2236" s="3" t="s">
        <v>147</v>
      </c>
      <c r="G2236">
        <f>IF(COUNTIFS((WeatherIncidents!$B$3:'WeatherIncidents'!$B$26),"&lt;="&amp;B2236,WeatherIncidents!$C$3:'WeatherIncidents'!$C$26,"&gt;="&amp;B2236)&gt;0,1,0)</f>
        <v>0</v>
      </c>
      <c r="H2236">
        <f t="shared" si="35"/>
        <v>0</v>
      </c>
    </row>
    <row r="2237" spans="1:8" x14ac:dyDescent="0.25">
      <c r="A2237" s="3" t="s">
        <v>146</v>
      </c>
      <c r="B2237" s="2">
        <v>41477.356944444444</v>
      </c>
      <c r="C2237" s="3" t="s">
        <v>15</v>
      </c>
      <c r="D2237" s="3" t="s">
        <v>15</v>
      </c>
      <c r="E2237" s="3">
        <v>0</v>
      </c>
      <c r="F2237" s="3" t="s">
        <v>147</v>
      </c>
      <c r="G2237">
        <f>IF(COUNTIFS((WeatherIncidents!$B$3:'WeatherIncidents'!$B$26),"&lt;="&amp;B2237,WeatherIncidents!$C$3:'WeatherIncidents'!$C$26,"&gt;="&amp;B2237)&gt;0,1,0)</f>
        <v>0</v>
      </c>
      <c r="H2237">
        <f t="shared" si="35"/>
        <v>0</v>
      </c>
    </row>
    <row r="2238" spans="1:8" x14ac:dyDescent="0.25">
      <c r="A2238" s="3" t="s">
        <v>146</v>
      </c>
      <c r="B2238" s="2">
        <v>41496.458333333336</v>
      </c>
      <c r="C2238" s="3" t="s">
        <v>15</v>
      </c>
      <c r="D2238" s="3" t="s">
        <v>15</v>
      </c>
      <c r="E2238" s="3">
        <v>0</v>
      </c>
      <c r="F2238" s="3" t="s">
        <v>147</v>
      </c>
      <c r="G2238">
        <f>IF(COUNTIFS((WeatherIncidents!$B$3:'WeatherIncidents'!$B$26),"&lt;="&amp;B2238,WeatherIncidents!$C$3:'WeatherIncidents'!$C$26,"&gt;="&amp;B2238)&gt;0,1,0)</f>
        <v>0</v>
      </c>
      <c r="H2238">
        <f t="shared" si="35"/>
        <v>0</v>
      </c>
    </row>
    <row r="2239" spans="1:8" x14ac:dyDescent="0.25">
      <c r="A2239" s="3" t="s">
        <v>146</v>
      </c>
      <c r="B2239" s="2">
        <v>41784.682638888888</v>
      </c>
      <c r="C2239" s="3" t="s">
        <v>15</v>
      </c>
      <c r="D2239" s="3" t="s">
        <v>15</v>
      </c>
      <c r="E2239" s="3">
        <v>0</v>
      </c>
      <c r="F2239" s="3" t="s">
        <v>147</v>
      </c>
      <c r="G2239">
        <f>IF(COUNTIFS((WeatherIncidents!$B$3:'WeatherIncidents'!$B$26),"&lt;="&amp;B2239,WeatherIncidents!$C$3:'WeatherIncidents'!$C$26,"&gt;="&amp;B2239)&gt;0,1,0)</f>
        <v>0</v>
      </c>
      <c r="H2239">
        <f t="shared" si="35"/>
        <v>0</v>
      </c>
    </row>
  </sheetData>
  <autoFilter ref="A1:H2239">
    <filterColumn colId="7">
      <filters>
        <filter val="0"/>
      </filters>
    </filterColumn>
  </autoFilter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6"/>
  <sheetViews>
    <sheetView tabSelected="1" topLeftCell="H14" workbookViewId="0">
      <selection activeCell="AF26" sqref="AF26"/>
    </sheetView>
  </sheetViews>
  <sheetFormatPr defaultRowHeight="15" x14ac:dyDescent="0.25"/>
  <cols>
    <col min="1" max="1" width="6.7109375" bestFit="1" customWidth="1"/>
    <col min="2" max="2" width="17.42578125" bestFit="1" customWidth="1"/>
    <col min="3" max="3" width="16.85546875" bestFit="1" customWidth="1"/>
    <col min="4" max="4" width="38" bestFit="1" customWidth="1"/>
    <col min="5" max="5" width="12.140625" bestFit="1" customWidth="1"/>
    <col min="6" max="6" width="12.28515625" bestFit="1" customWidth="1"/>
    <col min="7" max="7" width="11.85546875" customWidth="1"/>
    <col min="8" max="8" width="8" customWidth="1"/>
    <col min="9" max="12" width="11.28515625" customWidth="1"/>
    <col min="13" max="13" width="10.28515625" customWidth="1"/>
    <col min="17" max="17" width="14.140625" customWidth="1"/>
    <col min="18" max="18" width="11.85546875" customWidth="1"/>
    <col min="20" max="20" width="11.140625" customWidth="1"/>
  </cols>
  <sheetData>
    <row r="1" spans="1:21" ht="15.75" thickBot="1" x14ac:dyDescent="0.3">
      <c r="A1" s="4" t="s">
        <v>1</v>
      </c>
      <c r="B1" s="4" t="s">
        <v>0</v>
      </c>
      <c r="C1" s="4" t="s">
        <v>2</v>
      </c>
      <c r="D1" s="4" t="s">
        <v>3</v>
      </c>
      <c r="E1" s="4" t="s">
        <v>217</v>
      </c>
      <c r="F1" s="4" t="s">
        <v>218</v>
      </c>
      <c r="G1" s="4" t="s">
        <v>366</v>
      </c>
      <c r="H1" s="4" t="s">
        <v>368</v>
      </c>
      <c r="I1" s="4" t="s">
        <v>375</v>
      </c>
      <c r="J1" s="4" t="s">
        <v>382</v>
      </c>
      <c r="K1" s="18"/>
      <c r="L1" s="18"/>
    </row>
    <row r="2" spans="1:21" x14ac:dyDescent="0.25">
      <c r="A2" s="3" t="s">
        <v>214</v>
      </c>
      <c r="B2" s="2">
        <v>40576.050694444442</v>
      </c>
      <c r="C2" s="3" t="s">
        <v>33</v>
      </c>
      <c r="D2" s="3" t="s">
        <v>37</v>
      </c>
      <c r="E2" s="3">
        <v>0</v>
      </c>
      <c r="F2" s="3" t="s">
        <v>189</v>
      </c>
      <c r="G2">
        <f>IF(COUNTIFS((WeatherIncidents!$B$3:'WeatherIncidents'!$B$26),"&lt;="&amp;B2,WeatherIncidents!$C$3:'WeatherIncidents'!$C$26,"&gt;="&amp;B2)&gt;0,1,0)</f>
        <v>1</v>
      </c>
      <c r="H2">
        <v>0</v>
      </c>
      <c r="I2" s="17" t="str">
        <f>IF(B2&gt;LOOKUP(F2,WeatherStations!A:A,WeatherStations!F:F),LOOKUP(F2,WeatherStations!A:A,WeatherStations!B:B),LOOKUP(F2,WeatherStations!A:A,WeatherStations!L:L))</f>
        <v>HIDSD</v>
      </c>
      <c r="J2" s="17">
        <v>29</v>
      </c>
      <c r="K2" s="17"/>
      <c r="L2" s="17"/>
      <c r="M2" s="5">
        <v>38353</v>
      </c>
      <c r="N2" s="16" t="s">
        <v>374</v>
      </c>
      <c r="O2" s="16" t="s">
        <v>365</v>
      </c>
      <c r="Q2" t="s">
        <v>371</v>
      </c>
      <c r="R2" t="s">
        <v>1361</v>
      </c>
      <c r="S2" t="s">
        <v>1363</v>
      </c>
      <c r="T2" t="s">
        <v>1362</v>
      </c>
      <c r="U2" t="s">
        <v>1364</v>
      </c>
    </row>
    <row r="3" spans="1:21" x14ac:dyDescent="0.25">
      <c r="A3" s="3" t="s">
        <v>199</v>
      </c>
      <c r="B3" s="2">
        <v>39377.03125</v>
      </c>
      <c r="C3" s="3" t="s">
        <v>33</v>
      </c>
      <c r="D3" s="3" t="s">
        <v>135</v>
      </c>
      <c r="E3" s="3">
        <v>0</v>
      </c>
      <c r="F3" s="3" t="s">
        <v>200</v>
      </c>
      <c r="G3">
        <f>IF(COUNTIFS((WeatherIncidents!$B$3:'WeatherIncidents'!$B$26),"&lt;="&amp;B3,WeatherIncidents!$C$3:'WeatherIncidents'!$C$26,"&gt;="&amp;B3)&gt;0,1,0)</f>
        <v>1</v>
      </c>
      <c r="H3">
        <f t="shared" ref="H3:H34" si="0">IF(ABS(B3-B2)&lt;0.015,1,0)</f>
        <v>0</v>
      </c>
      <c r="I3" s="17" t="str">
        <f>IF(B3&gt;LOOKUP(F3,WeatherStations!A:A,WeatherStations!F:F),LOOKUP(F3,WeatherStations!A:A,WeatherStations!B:B),LOOKUP(F3,WeatherStations!A:A,WeatherStations!L:L))</f>
        <v>VLCC1</v>
      </c>
      <c r="J3" s="17">
        <v>52</v>
      </c>
      <c r="K3" s="17"/>
      <c r="L3" s="17"/>
      <c r="M3" s="5">
        <f t="shared" ref="M3:M13" si="1">DATE(YEAR(M2)+1,1,1)</f>
        <v>38718</v>
      </c>
      <c r="N3" s="13">
        <v>38718</v>
      </c>
      <c r="O3" s="14">
        <v>11</v>
      </c>
      <c r="P3" s="5">
        <f t="shared" ref="P3:P13" si="2">DATE(YEAR(N3)-1,1,1)</f>
        <v>38353</v>
      </c>
      <c r="Q3">
        <f>SUM(O3:O13)</f>
        <v>165</v>
      </c>
      <c r="R3" s="49">
        <f>O3-$Q$7</f>
        <v>5.712657990595944</v>
      </c>
      <c r="S3" s="49">
        <f>SQRT(O3)</f>
        <v>3.3166247903553998</v>
      </c>
      <c r="T3" s="47">
        <f>R3/WeatherIncidents!$U3</f>
        <v>12.0807310243136</v>
      </c>
      <c r="U3" s="47">
        <f>S3/R3*T3</f>
        <v>7.0137669832172556</v>
      </c>
    </row>
    <row r="4" spans="1:21" x14ac:dyDescent="0.25">
      <c r="A4" s="3" t="s">
        <v>199</v>
      </c>
      <c r="B4" s="2">
        <v>39377.087500000001</v>
      </c>
      <c r="C4" s="3" t="s">
        <v>33</v>
      </c>
      <c r="D4" s="3" t="s">
        <v>37</v>
      </c>
      <c r="E4" s="3">
        <v>0</v>
      </c>
      <c r="F4" s="3" t="s">
        <v>200</v>
      </c>
      <c r="G4">
        <f>IF(COUNTIFS((WeatherIncidents!$B$3:'WeatherIncidents'!$B$26),"&lt;="&amp;B4,WeatherIncidents!$C$3:'WeatherIncidents'!$C$26,"&gt;="&amp;B4)&gt;0,1,0)</f>
        <v>1</v>
      </c>
      <c r="H4">
        <f t="shared" si="0"/>
        <v>0</v>
      </c>
      <c r="I4" s="17" t="str">
        <f>IF(B4&gt;LOOKUP(F4,WeatherStations!A:A,WeatherStations!F:F),LOOKUP(F4,WeatherStations!A:A,WeatherStations!B:B),LOOKUP(F4,WeatherStations!A:A,WeatherStations!L:L))</f>
        <v>VLCC1</v>
      </c>
      <c r="J4" s="17">
        <v>52</v>
      </c>
      <c r="K4" s="17"/>
      <c r="L4" s="17"/>
      <c r="M4" s="5">
        <f t="shared" si="1"/>
        <v>39083</v>
      </c>
      <c r="N4" s="13">
        <v>39083</v>
      </c>
      <c r="O4" s="14">
        <v>22</v>
      </c>
      <c r="P4" s="5">
        <f t="shared" si="2"/>
        <v>38718</v>
      </c>
      <c r="Q4" t="s">
        <v>372</v>
      </c>
      <c r="R4" s="49">
        <f t="shared" ref="R4:R13" si="3">O4-$Q$7</f>
        <v>16.712657990595943</v>
      </c>
      <c r="S4" s="49">
        <f t="shared" ref="S4:S13" si="4">SQRT(O4)</f>
        <v>4.6904157598234297</v>
      </c>
      <c r="T4" s="47">
        <f>R4/WeatherIncidents!$U4</f>
        <v>16.712657990595943</v>
      </c>
      <c r="U4" s="47">
        <f t="shared" ref="U4:U13" si="5">S4/R4*T4</f>
        <v>4.6904157598234297</v>
      </c>
    </row>
    <row r="5" spans="1:21" x14ac:dyDescent="0.25">
      <c r="A5" s="3" t="s">
        <v>199</v>
      </c>
      <c r="B5" s="2">
        <v>40566.222222222219</v>
      </c>
      <c r="C5" s="3" t="s">
        <v>15</v>
      </c>
      <c r="D5" s="3" t="s">
        <v>15</v>
      </c>
      <c r="E5" s="3">
        <v>0</v>
      </c>
      <c r="F5" s="3" t="s">
        <v>200</v>
      </c>
      <c r="G5">
        <f>IF(COUNTIFS((WeatherIncidents!$B$3:'WeatherIncidents'!$B$26),"&lt;="&amp;B5,WeatherIncidents!$C$3:'WeatherIncidents'!$C$26,"&gt;="&amp;B5)&gt;0,1,0)</f>
        <v>1</v>
      </c>
      <c r="H5">
        <f t="shared" si="0"/>
        <v>0</v>
      </c>
      <c r="I5" s="17" t="str">
        <f>IF(B5&gt;LOOKUP(F5,WeatherStations!A:A,WeatherStations!F:F),LOOKUP(F5,WeatherStations!A:A,WeatherStations!B:B),LOOKUP(F5,WeatherStations!A:A,WeatherStations!L:L))</f>
        <v>VLCC1</v>
      </c>
      <c r="J5" s="17">
        <v>29</v>
      </c>
      <c r="K5" s="17"/>
      <c r="L5" s="17"/>
      <c r="M5" s="5">
        <f t="shared" si="1"/>
        <v>39448</v>
      </c>
      <c r="N5" s="13">
        <v>39448</v>
      </c>
      <c r="O5" s="14">
        <v>62</v>
      </c>
      <c r="P5" s="5">
        <f t="shared" si="2"/>
        <v>39083</v>
      </c>
      <c r="Q5">
        <f>WeatherIncidents!$E$29*ExtCauseExcl!$M$17</f>
        <v>54.195255596391576</v>
      </c>
      <c r="R5" s="49">
        <f t="shared" si="3"/>
        <v>56.712657990595943</v>
      </c>
      <c r="S5" s="49">
        <f t="shared" si="4"/>
        <v>7.8740078740118111</v>
      </c>
      <c r="T5" s="47">
        <f>R5/WeatherIncidents!$U5</f>
        <v>15.714549091957146</v>
      </c>
      <c r="U5" s="47">
        <f t="shared" si="5"/>
        <v>2.1818142134536109</v>
      </c>
    </row>
    <row r="6" spans="1:21" x14ac:dyDescent="0.25">
      <c r="A6" s="3" t="s">
        <v>199</v>
      </c>
      <c r="B6" s="2">
        <v>41707.530555555553</v>
      </c>
      <c r="C6" s="3" t="s">
        <v>7</v>
      </c>
      <c r="D6" s="3" t="s">
        <v>19</v>
      </c>
      <c r="E6" s="3">
        <v>0</v>
      </c>
      <c r="F6" s="3" t="s">
        <v>200</v>
      </c>
      <c r="G6">
        <f>IF(COUNTIFS((WeatherIncidents!$B$3:'WeatherIncidents'!$B$26),"&lt;="&amp;B6,WeatherIncidents!$C$3:'WeatherIncidents'!$C$26,"&gt;="&amp;B6)&gt;0,1,0)</f>
        <v>1</v>
      </c>
      <c r="H6">
        <f t="shared" si="0"/>
        <v>0</v>
      </c>
      <c r="I6" s="17" t="str">
        <f>IF(B6&gt;LOOKUP(F6,WeatherStations!A:A,WeatherStations!F:F),LOOKUP(F6,WeatherStations!A:A,WeatherStations!B:B),LOOKUP(F6,WeatherStations!A:A,WeatherStations!L:L))</f>
        <v>HHCSD</v>
      </c>
      <c r="J6" s="17">
        <v>43</v>
      </c>
      <c r="K6" s="17"/>
      <c r="L6" s="17"/>
      <c r="M6" s="5">
        <f t="shared" si="1"/>
        <v>39814</v>
      </c>
      <c r="N6" s="13">
        <v>39814</v>
      </c>
      <c r="O6" s="14">
        <v>17</v>
      </c>
      <c r="P6" s="5">
        <f t="shared" si="2"/>
        <v>39448</v>
      </c>
      <c r="Q6" t="s">
        <v>1360</v>
      </c>
      <c r="R6" s="49">
        <f t="shared" si="3"/>
        <v>11.712657990595943</v>
      </c>
      <c r="S6" s="49">
        <f t="shared" si="4"/>
        <v>4.1231056256176606</v>
      </c>
      <c r="T6" s="47">
        <f>R6/WeatherIncidents!$U6</f>
        <v>10.174207629883307</v>
      </c>
      <c r="U6" s="47">
        <f t="shared" si="5"/>
        <v>3.5815382596038385</v>
      </c>
    </row>
    <row r="7" spans="1:21" x14ac:dyDescent="0.25">
      <c r="A7" s="3" t="s">
        <v>203</v>
      </c>
      <c r="B7" s="2">
        <v>39377.07708333333</v>
      </c>
      <c r="C7" s="3" t="s">
        <v>33</v>
      </c>
      <c r="D7" s="3" t="s">
        <v>135</v>
      </c>
      <c r="E7" s="3">
        <v>0</v>
      </c>
      <c r="F7" s="3" t="s">
        <v>204</v>
      </c>
      <c r="G7">
        <f>IF(COUNTIFS((WeatherIncidents!$B$3:'WeatherIncidents'!$B$26),"&lt;="&amp;B7,WeatherIncidents!$C$3:'WeatherIncidents'!$C$26,"&gt;="&amp;B7)&gt;0,1,0)</f>
        <v>1</v>
      </c>
      <c r="H7">
        <f t="shared" si="0"/>
        <v>0</v>
      </c>
      <c r="I7" s="17" t="str">
        <f>IF(B7&gt;LOOKUP(F7,WeatherStations!A:A,WeatherStations!F:F),LOOKUP(F7,WeatherStations!A:A,WeatherStations!B:B),LOOKUP(F7,WeatherStations!A:A,WeatherStations!L:L))</f>
        <v>KNKX</v>
      </c>
      <c r="J7" s="17">
        <v>27.68</v>
      </c>
      <c r="K7" s="17"/>
      <c r="L7" s="17"/>
      <c r="M7" s="5">
        <f t="shared" si="1"/>
        <v>40179</v>
      </c>
      <c r="N7" s="13">
        <v>40179</v>
      </c>
      <c r="O7" s="14">
        <v>10</v>
      </c>
      <c r="P7" s="5">
        <f t="shared" si="2"/>
        <v>39814</v>
      </c>
      <c r="Q7" s="49">
        <f>Q5/10.25</f>
        <v>5.287342009404056</v>
      </c>
      <c r="R7" s="49">
        <f t="shared" si="3"/>
        <v>4.712657990595944</v>
      </c>
      <c r="S7" s="49">
        <f t="shared" si="4"/>
        <v>3.1622776601683795</v>
      </c>
      <c r="T7" s="47">
        <f>R7/WeatherIncidents!$U7</f>
        <v>6.9203371733605001</v>
      </c>
      <c r="U7" s="47">
        <f t="shared" si="5"/>
        <v>4.643669811775017</v>
      </c>
    </row>
    <row r="8" spans="1:21" x14ac:dyDescent="0.25">
      <c r="A8" s="3" t="s">
        <v>203</v>
      </c>
      <c r="B8" s="2">
        <v>39377.093055555553</v>
      </c>
      <c r="C8" s="3" t="s">
        <v>33</v>
      </c>
      <c r="D8" s="3" t="s">
        <v>135</v>
      </c>
      <c r="E8" s="3">
        <v>0</v>
      </c>
      <c r="F8" s="3" t="s">
        <v>204</v>
      </c>
      <c r="G8">
        <f>IF(COUNTIFS((WeatherIncidents!$B$3:'WeatherIncidents'!$B$26),"&lt;="&amp;B8,WeatherIncidents!$C$3:'WeatherIncidents'!$C$26,"&gt;="&amp;B8)&gt;0,1,0)</f>
        <v>1</v>
      </c>
      <c r="H8">
        <f t="shared" si="0"/>
        <v>0</v>
      </c>
      <c r="I8" s="17" t="str">
        <f>IF(B8&gt;LOOKUP(F8,WeatherStations!A:A,WeatherStations!F:F),LOOKUP(F8,WeatherStations!A:A,WeatherStations!B:B),LOOKUP(F8,WeatherStations!A:A,WeatherStations!L:L))</f>
        <v>KNKX</v>
      </c>
      <c r="J8" s="17">
        <v>27.68</v>
      </c>
      <c r="K8" s="17"/>
      <c r="L8" s="17"/>
      <c r="M8" s="5">
        <f t="shared" si="1"/>
        <v>40544</v>
      </c>
      <c r="N8" s="13">
        <v>40544</v>
      </c>
      <c r="O8" s="14">
        <v>0</v>
      </c>
      <c r="P8" s="5">
        <f t="shared" si="2"/>
        <v>40179</v>
      </c>
      <c r="R8" s="49"/>
      <c r="S8" s="49"/>
      <c r="T8" s="47"/>
      <c r="U8" s="47"/>
    </row>
    <row r="9" spans="1:21" x14ac:dyDescent="0.25">
      <c r="A9" s="3" t="s">
        <v>190</v>
      </c>
      <c r="B9" s="2">
        <v>39088.15625</v>
      </c>
      <c r="C9" s="3" t="s">
        <v>33</v>
      </c>
      <c r="D9" s="3" t="s">
        <v>37</v>
      </c>
      <c r="E9" s="3">
        <v>0</v>
      </c>
      <c r="F9" s="3" t="s">
        <v>191</v>
      </c>
      <c r="G9">
        <f>IF(COUNTIFS((WeatherIncidents!$B$3:'WeatherIncidents'!$B$26),"&lt;="&amp;B9,WeatherIncidents!$C$3:'WeatherIncidents'!$C$26,"&gt;="&amp;B9)&gt;0,1,0)</f>
        <v>1</v>
      </c>
      <c r="H9">
        <f t="shared" si="0"/>
        <v>0</v>
      </c>
      <c r="I9" s="17" t="str">
        <f>IF(B9&gt;LOOKUP(F9,WeatherStations!A:A,WeatherStations!F:F),LOOKUP(F9,WeatherStations!A:A,WeatherStations!B:B),LOOKUP(F9,WeatherStations!A:A,WeatherStations!L:L))</f>
        <v>CMNC1</v>
      </c>
      <c r="J9" s="17">
        <v>32</v>
      </c>
      <c r="K9" s="17"/>
      <c r="L9" s="17"/>
      <c r="M9" s="5">
        <f t="shared" si="1"/>
        <v>40909</v>
      </c>
      <c r="N9" s="13">
        <v>40909</v>
      </c>
      <c r="O9" s="14">
        <v>13</v>
      </c>
      <c r="P9" s="5">
        <f t="shared" si="2"/>
        <v>40544</v>
      </c>
      <c r="R9" s="49">
        <f t="shared" si="3"/>
        <v>7.712657990595944</v>
      </c>
      <c r="S9" s="49">
        <f t="shared" si="4"/>
        <v>3.6055512754639891</v>
      </c>
      <c r="T9" s="47">
        <f>R9/WeatherIncidents!$U9</f>
        <v>15.358721142262221</v>
      </c>
      <c r="U9" s="47">
        <f t="shared" si="5"/>
        <v>7.1799704682225149</v>
      </c>
    </row>
    <row r="10" spans="1:21" x14ac:dyDescent="0.25">
      <c r="A10" s="3" t="s">
        <v>190</v>
      </c>
      <c r="B10" s="2">
        <v>39377.386805555558</v>
      </c>
      <c r="C10" s="3" t="s">
        <v>33</v>
      </c>
      <c r="D10" s="3" t="s">
        <v>135</v>
      </c>
      <c r="E10" s="3">
        <v>0</v>
      </c>
      <c r="F10" s="3" t="s">
        <v>191</v>
      </c>
      <c r="G10">
        <f>IF(COUNTIFS((WeatherIncidents!$B$3:'WeatherIncidents'!$B$26),"&lt;="&amp;B10,WeatherIncidents!$C$3:'WeatherIncidents'!$C$26,"&gt;="&amp;B10)&gt;0,1,0)</f>
        <v>1</v>
      </c>
      <c r="H10">
        <f t="shared" si="0"/>
        <v>0</v>
      </c>
      <c r="I10" s="17" t="str">
        <f>IF(B10&gt;LOOKUP(F10,WeatherStations!A:A,WeatherStations!F:F),LOOKUP(F10,WeatherStations!A:A,WeatherStations!B:B),LOOKUP(F10,WeatherStations!A:A,WeatherStations!L:L))</f>
        <v>CMNC1</v>
      </c>
      <c r="J10" s="17">
        <v>58</v>
      </c>
      <c r="K10" s="17"/>
      <c r="L10" s="17"/>
      <c r="M10" s="5">
        <f t="shared" si="1"/>
        <v>41275</v>
      </c>
      <c r="N10" s="13">
        <v>41275</v>
      </c>
      <c r="O10" s="14">
        <v>0</v>
      </c>
      <c r="P10" s="5">
        <f t="shared" si="2"/>
        <v>40909</v>
      </c>
      <c r="R10" s="49"/>
      <c r="S10" s="49"/>
      <c r="T10" s="47"/>
      <c r="U10" s="47"/>
    </row>
    <row r="11" spans="1:21" x14ac:dyDescent="0.25">
      <c r="A11" s="3" t="s">
        <v>190</v>
      </c>
      <c r="B11" s="2">
        <v>41759.322916666664</v>
      </c>
      <c r="C11" s="3" t="s">
        <v>33</v>
      </c>
      <c r="D11" s="3" t="s">
        <v>37</v>
      </c>
      <c r="E11" s="3">
        <v>0</v>
      </c>
      <c r="F11" s="3" t="s">
        <v>191</v>
      </c>
      <c r="G11">
        <f>IF(COUNTIFS((WeatherIncidents!$B$3:'WeatherIncidents'!$B$26),"&lt;="&amp;B11,WeatherIncidents!$C$3:'WeatherIncidents'!$C$26,"&gt;="&amp;B11)&gt;0,1,0)</f>
        <v>1</v>
      </c>
      <c r="H11">
        <f t="shared" si="0"/>
        <v>0</v>
      </c>
      <c r="I11" s="17" t="str">
        <f>IF(B11&gt;LOOKUP(F11,WeatherStations!A:A,WeatherStations!F:F),LOOKUP(F11,WeatherStations!A:A,WeatherStations!B:B),LOOKUP(F11,WeatherStations!A:A,WeatherStations!L:L))</f>
        <v>CWDSD</v>
      </c>
      <c r="J11" s="17">
        <v>76</v>
      </c>
      <c r="K11" s="17"/>
      <c r="L11" s="17"/>
      <c r="M11" s="5">
        <f t="shared" si="1"/>
        <v>41640</v>
      </c>
      <c r="N11" s="13">
        <v>41640</v>
      </c>
      <c r="O11" s="14">
        <v>0</v>
      </c>
      <c r="P11" s="5">
        <f t="shared" si="2"/>
        <v>41275</v>
      </c>
      <c r="R11" s="49"/>
      <c r="S11" s="49"/>
      <c r="T11" s="47"/>
      <c r="U11" s="47"/>
    </row>
    <row r="12" spans="1:21" x14ac:dyDescent="0.25">
      <c r="A12" s="3" t="s">
        <v>190</v>
      </c>
      <c r="B12" s="2">
        <v>41760.288194444445</v>
      </c>
      <c r="C12" s="3" t="s">
        <v>7</v>
      </c>
      <c r="D12" s="3" t="s">
        <v>82</v>
      </c>
      <c r="E12" s="3">
        <v>0</v>
      </c>
      <c r="F12" s="3" t="s">
        <v>191</v>
      </c>
      <c r="G12">
        <f>IF(COUNTIFS((WeatherIncidents!$B$3:'WeatherIncidents'!$B$26),"&lt;="&amp;B12,WeatherIncidents!$C$3:'WeatherIncidents'!$C$26,"&gt;="&amp;B12)&gt;0,1,0)</f>
        <v>1</v>
      </c>
      <c r="H12">
        <f t="shared" si="0"/>
        <v>0</v>
      </c>
      <c r="I12" s="17" t="str">
        <f>IF(B12&gt;LOOKUP(F12,WeatherStations!A:A,WeatherStations!F:F),LOOKUP(F12,WeatherStations!A:A,WeatherStations!B:B),LOOKUP(F12,WeatherStations!A:A,WeatherStations!L:L))</f>
        <v>CWDSD</v>
      </c>
      <c r="J12" s="17">
        <v>76</v>
      </c>
      <c r="K12" s="17"/>
      <c r="L12" s="17"/>
      <c r="M12" s="5">
        <f t="shared" si="1"/>
        <v>42005</v>
      </c>
      <c r="N12" s="13">
        <v>42005</v>
      </c>
      <c r="O12" s="14">
        <v>20</v>
      </c>
      <c r="P12" s="5">
        <f t="shared" si="2"/>
        <v>41640</v>
      </c>
      <c r="R12" s="49">
        <f t="shared" si="3"/>
        <v>14.712657990595943</v>
      </c>
      <c r="S12" s="49">
        <f t="shared" si="4"/>
        <v>4.4721359549995796</v>
      </c>
      <c r="T12" s="47">
        <f>R12/WeatherIncidents!$U12</f>
        <v>12.478505998521999</v>
      </c>
      <c r="U12" s="47">
        <f t="shared" si="5"/>
        <v>3.7930315090813673</v>
      </c>
    </row>
    <row r="13" spans="1:21" x14ac:dyDescent="0.25">
      <c r="A13" s="3" t="s">
        <v>209</v>
      </c>
      <c r="B13" s="2">
        <v>39377.48333333333</v>
      </c>
      <c r="C13" s="3" t="s">
        <v>33</v>
      </c>
      <c r="D13" s="3" t="s">
        <v>135</v>
      </c>
      <c r="E13" s="3">
        <v>0</v>
      </c>
      <c r="F13" s="3" t="s">
        <v>105</v>
      </c>
      <c r="G13">
        <f>IF(COUNTIFS((WeatherIncidents!$B$3:'WeatherIncidents'!$B$26),"&lt;="&amp;B13,WeatherIncidents!$C$3:'WeatherIncidents'!$C$26,"&gt;="&amp;B13)&gt;0,1,0)</f>
        <v>1</v>
      </c>
      <c r="H13">
        <f t="shared" si="0"/>
        <v>0</v>
      </c>
      <c r="I13" s="17" t="str">
        <f>IF(B13&gt;LOOKUP(F13,WeatherStations!A:A,WeatherStations!F:F),LOOKUP(F13,WeatherStations!A:A,WeatherStations!B:B),LOOKUP(F13,WeatherStations!A:A,WeatherStations!L:L))</f>
        <v>ANEC1</v>
      </c>
      <c r="J13" s="17">
        <v>59</v>
      </c>
      <c r="K13" s="17"/>
      <c r="L13" s="17"/>
      <c r="M13" s="5">
        <f t="shared" si="1"/>
        <v>42370</v>
      </c>
      <c r="N13" s="13">
        <v>42370</v>
      </c>
      <c r="O13" s="14">
        <v>10</v>
      </c>
      <c r="P13" s="5">
        <f t="shared" si="2"/>
        <v>42005</v>
      </c>
      <c r="R13" s="49">
        <f t="shared" si="3"/>
        <v>4.712657990595944</v>
      </c>
      <c r="S13" s="49">
        <f t="shared" si="4"/>
        <v>3.1622776601683795</v>
      </c>
      <c r="T13" s="47">
        <f>R13/WeatherIncidents!$U13</f>
        <v>6.3417572010375745</v>
      </c>
      <c r="U13" s="47">
        <f t="shared" si="5"/>
        <v>4.255432319313516</v>
      </c>
    </row>
    <row r="14" spans="1:21" ht="15.75" thickBot="1" x14ac:dyDescent="0.3">
      <c r="A14" s="3" t="s">
        <v>209</v>
      </c>
      <c r="B14" s="2">
        <v>39378.356944444444</v>
      </c>
      <c r="C14" s="3" t="s">
        <v>33</v>
      </c>
      <c r="D14" s="3" t="s">
        <v>135</v>
      </c>
      <c r="E14" s="3">
        <v>0</v>
      </c>
      <c r="F14" s="3" t="s">
        <v>105</v>
      </c>
      <c r="G14">
        <f>IF(COUNTIFS((WeatherIncidents!$B$3:'WeatherIncidents'!$B$26),"&lt;="&amp;B14,WeatherIncidents!$C$3:'WeatherIncidents'!$C$26,"&gt;="&amp;B14)&gt;0,1,0)</f>
        <v>1</v>
      </c>
      <c r="H14">
        <f t="shared" si="0"/>
        <v>0</v>
      </c>
      <c r="I14" s="17" t="str">
        <f>IF(B14&gt;LOOKUP(F14,WeatherStations!A:A,WeatherStations!F:F),LOOKUP(F14,WeatherStations!A:A,WeatherStations!B:B),LOOKUP(F14,WeatherStations!A:A,WeatherStations!L:L))</f>
        <v>ANEC1</v>
      </c>
      <c r="J14" s="17">
        <v>59</v>
      </c>
      <c r="K14" s="17"/>
      <c r="L14" s="17"/>
      <c r="N14" s="15" t="s">
        <v>364</v>
      </c>
      <c r="O14" s="15">
        <v>0</v>
      </c>
    </row>
    <row r="15" spans="1:21" x14ac:dyDescent="0.25">
      <c r="A15" s="3" t="s">
        <v>209</v>
      </c>
      <c r="B15" s="2">
        <v>39824.121527777781</v>
      </c>
      <c r="C15" s="3" t="s">
        <v>33</v>
      </c>
      <c r="D15" s="3" t="s">
        <v>135</v>
      </c>
      <c r="E15" s="3">
        <v>0</v>
      </c>
      <c r="F15" s="3" t="s">
        <v>105</v>
      </c>
      <c r="G15">
        <f>IF(COUNTIFS((WeatherIncidents!$B$3:'WeatherIncidents'!$B$26),"&lt;="&amp;B15,WeatherIncidents!$C$3:'WeatherIncidents'!$C$26,"&gt;="&amp;B15)&gt;0,1,0)</f>
        <v>1</v>
      </c>
      <c r="H15">
        <f t="shared" si="0"/>
        <v>0</v>
      </c>
      <c r="I15" s="17" t="str">
        <f>IF(B15&gt;LOOKUP(F15,WeatherStations!A:A,WeatherStations!F:F),LOOKUP(F15,WeatherStations!A:A,WeatherStations!B:B),LOOKUP(F15,WeatherStations!A:A,WeatherStations!L:L))</f>
        <v>ANEC1</v>
      </c>
      <c r="J15" s="17">
        <v>66</v>
      </c>
      <c r="K15" s="17"/>
      <c r="L15" s="17"/>
    </row>
    <row r="16" spans="1:21" x14ac:dyDescent="0.25">
      <c r="A16" s="3" t="s">
        <v>25</v>
      </c>
      <c r="B16" s="2">
        <v>38442.556250000001</v>
      </c>
      <c r="C16" s="3" t="s">
        <v>33</v>
      </c>
      <c r="D16" s="3" t="s">
        <v>142</v>
      </c>
      <c r="E16" s="3">
        <v>0</v>
      </c>
      <c r="F16" s="3" t="s">
        <v>27</v>
      </c>
      <c r="G16">
        <f>IF(COUNTIFS((WeatherIncidents!$B$3:'WeatherIncidents'!$B$26),"&lt;="&amp;B16,WeatherIncidents!$C$3:'WeatherIncidents'!$C$26,"&gt;="&amp;B16)&gt;0,1,0)</f>
        <v>1</v>
      </c>
      <c r="H16">
        <f t="shared" si="0"/>
        <v>0</v>
      </c>
      <c r="I16" s="17" t="str">
        <f>IF(B16&gt;LOOKUP(F16,WeatherStations!A:A,WeatherStations!F:F),LOOKUP(F16,WeatherStations!A:A,WeatherStations!B:B),LOOKUP(F16,WeatherStations!A:A,WeatherStations!L:L))</f>
        <v>POTC1</v>
      </c>
      <c r="J16" s="17">
        <v>44</v>
      </c>
      <c r="K16" s="17"/>
      <c r="L16" s="17"/>
    </row>
    <row r="17" spans="1:12" x14ac:dyDescent="0.25">
      <c r="A17" s="3" t="s">
        <v>25</v>
      </c>
      <c r="B17" s="2">
        <v>38670.665277777778</v>
      </c>
      <c r="C17" s="3" t="s">
        <v>15</v>
      </c>
      <c r="D17" s="3" t="s">
        <v>15</v>
      </c>
      <c r="E17" s="3">
        <v>0</v>
      </c>
      <c r="F17" s="3" t="s">
        <v>27</v>
      </c>
      <c r="G17">
        <f>IF(COUNTIFS((WeatherIncidents!$B$3:'WeatherIncidents'!$B$26),"&lt;="&amp;B17,WeatherIncidents!$C$3:'WeatherIncidents'!$C$26,"&gt;="&amp;B17)&gt;0,1,0)</f>
        <v>1</v>
      </c>
      <c r="H17">
        <f t="shared" si="0"/>
        <v>0</v>
      </c>
      <c r="I17" s="17" t="str">
        <f>IF(B17&gt;LOOKUP(F17,WeatherStations!A:A,WeatherStations!F:F),LOOKUP(F17,WeatherStations!A:A,WeatherStations!B:B),LOOKUP(F17,WeatherStations!A:A,WeatherStations!L:L))</f>
        <v>POTC1</v>
      </c>
      <c r="J17" s="17">
        <v>33</v>
      </c>
      <c r="K17" s="17"/>
      <c r="L17" s="17"/>
    </row>
    <row r="18" spans="1:12" x14ac:dyDescent="0.25">
      <c r="A18" s="3" t="s">
        <v>25</v>
      </c>
      <c r="B18" s="2">
        <v>39144.388888888891</v>
      </c>
      <c r="C18" s="3" t="s">
        <v>33</v>
      </c>
      <c r="D18" s="3" t="s">
        <v>135</v>
      </c>
      <c r="E18" s="3">
        <v>0</v>
      </c>
      <c r="F18" s="3" t="s">
        <v>27</v>
      </c>
      <c r="G18">
        <f>IF(COUNTIFS((WeatherIncidents!$B$3:'WeatherIncidents'!$B$26),"&lt;="&amp;B18,WeatherIncidents!$C$3:'WeatherIncidents'!$C$26,"&gt;="&amp;B18)&gt;0,1,0)</f>
        <v>1</v>
      </c>
      <c r="H18">
        <f t="shared" si="0"/>
        <v>0</v>
      </c>
      <c r="I18" s="17" t="str">
        <f>IF(B18&gt;LOOKUP(F18,WeatherStations!A:A,WeatherStations!F:F),LOOKUP(F18,WeatherStations!A:A,WeatherStations!B:B),LOOKUP(F18,WeatherStations!A:A,WeatherStations!L:L))</f>
        <v>POTC1</v>
      </c>
      <c r="J18" s="17">
        <v>50</v>
      </c>
      <c r="K18" s="17"/>
      <c r="L18" s="17"/>
    </row>
    <row r="19" spans="1:12" x14ac:dyDescent="0.25">
      <c r="A19" s="3" t="s">
        <v>25</v>
      </c>
      <c r="B19" s="2">
        <v>39376.406944444447</v>
      </c>
      <c r="C19" s="3" t="s">
        <v>33</v>
      </c>
      <c r="D19" s="3" t="s">
        <v>135</v>
      </c>
      <c r="E19" s="3">
        <v>0</v>
      </c>
      <c r="F19" s="3" t="s">
        <v>27</v>
      </c>
      <c r="G19">
        <f>IF(COUNTIFS((WeatherIncidents!$B$3:'WeatherIncidents'!$B$26),"&lt;="&amp;B19,WeatherIncidents!$C$3:'WeatherIncidents'!$C$26,"&gt;="&amp;B19)&gt;0,1,0)</f>
        <v>1</v>
      </c>
      <c r="H19">
        <f t="shared" si="0"/>
        <v>0</v>
      </c>
      <c r="I19" s="17" t="str">
        <f>IF(B19&gt;LOOKUP(F19,WeatherStations!A:A,WeatherStations!F:F),LOOKUP(F19,WeatherStations!A:A,WeatherStations!B:B),LOOKUP(F19,WeatherStations!A:A,WeatherStations!L:L))</f>
        <v>POTC1</v>
      </c>
      <c r="J19" s="17">
        <v>69</v>
      </c>
      <c r="K19" s="17"/>
      <c r="L19" s="17"/>
    </row>
    <row r="20" spans="1:12" x14ac:dyDescent="0.25">
      <c r="A20" s="3" t="s">
        <v>25</v>
      </c>
      <c r="B20" s="2">
        <v>41759.254861111112</v>
      </c>
      <c r="C20" s="3" t="s">
        <v>33</v>
      </c>
      <c r="D20" s="3" t="s">
        <v>135</v>
      </c>
      <c r="E20" s="3">
        <v>0</v>
      </c>
      <c r="F20" s="3" t="s">
        <v>27</v>
      </c>
      <c r="G20">
        <f>IF(COUNTIFS((WeatherIncidents!$B$3:'WeatherIncidents'!$B$26),"&lt;="&amp;B20,WeatherIncidents!$C$3:'WeatherIncidents'!$C$26,"&gt;="&amp;B20)&gt;0,1,0)</f>
        <v>1</v>
      </c>
      <c r="H20">
        <f t="shared" si="0"/>
        <v>0</v>
      </c>
      <c r="I20" s="17" t="str">
        <f>IF(B20&gt;LOOKUP(F20,WeatherStations!A:A,WeatherStations!F:F),LOOKUP(F20,WeatherStations!A:A,WeatherStations!B:B),LOOKUP(F20,WeatherStations!A:A,WeatherStations!L:L))</f>
        <v>BAJC1</v>
      </c>
      <c r="J20" s="17">
        <v>28</v>
      </c>
      <c r="K20" s="17"/>
      <c r="L20" s="17"/>
    </row>
    <row r="21" spans="1:12" x14ac:dyDescent="0.25">
      <c r="A21" s="3" t="s">
        <v>30</v>
      </c>
      <c r="B21" s="2">
        <v>39087.488194444442</v>
      </c>
      <c r="C21" s="3" t="s">
        <v>7</v>
      </c>
      <c r="D21" s="3" t="s">
        <v>16</v>
      </c>
      <c r="E21" s="3">
        <v>0</v>
      </c>
      <c r="F21" s="3" t="s">
        <v>31</v>
      </c>
      <c r="G21">
        <f>IF(COUNTIFS((WeatherIncidents!$B$3:'WeatherIncidents'!$B$26),"&lt;="&amp;B21,WeatherIncidents!$C$3:'WeatherIncidents'!$C$26,"&gt;="&amp;B21)&gt;0,1,0)</f>
        <v>1</v>
      </c>
      <c r="H21">
        <f t="shared" si="0"/>
        <v>0</v>
      </c>
      <c r="I21" s="17" t="str">
        <f>IF(B21&gt;LOOKUP(F21,WeatherStations!A:A,WeatherStations!F:F),LOOKUP(F21,WeatherStations!A:A,WeatherStations!B:B),LOOKUP(F21,WeatherStations!A:A,WeatherStations!L:L))</f>
        <v>FHCC1</v>
      </c>
      <c r="J21" s="17">
        <v>43</v>
      </c>
      <c r="K21" s="17"/>
      <c r="L21" s="17"/>
    </row>
    <row r="22" spans="1:12" x14ac:dyDescent="0.25">
      <c r="A22" s="3" t="s">
        <v>35</v>
      </c>
      <c r="B22" s="2">
        <v>39787.684027777781</v>
      </c>
      <c r="C22" s="3" t="s">
        <v>15</v>
      </c>
      <c r="D22" s="3" t="s">
        <v>15</v>
      </c>
      <c r="E22" s="3">
        <v>0</v>
      </c>
      <c r="F22" s="3" t="s">
        <v>31</v>
      </c>
      <c r="G22">
        <f>IF(COUNTIFS((WeatherIncidents!$B$3:'WeatherIncidents'!$B$26),"&lt;="&amp;B22,WeatherIncidents!$C$3:'WeatherIncidents'!$C$26,"&gt;="&amp;B22)&gt;0,1,0)</f>
        <v>1</v>
      </c>
      <c r="H22">
        <f t="shared" si="0"/>
        <v>0</v>
      </c>
      <c r="I22" s="17" t="str">
        <f>IF(B22&gt;LOOKUP(F22,WeatherStations!A:A,WeatherStations!F:F),LOOKUP(F22,WeatherStations!A:A,WeatherStations!B:B),LOOKUP(F22,WeatherStations!A:A,WeatherStations!L:L))</f>
        <v>FHCC1</v>
      </c>
      <c r="J22" s="17">
        <v>16</v>
      </c>
      <c r="K22" s="17"/>
      <c r="L22" s="17"/>
    </row>
    <row r="23" spans="1:12" x14ac:dyDescent="0.25">
      <c r="A23" s="3" t="s">
        <v>38</v>
      </c>
      <c r="B23" s="2">
        <v>39448.29583333333</v>
      </c>
      <c r="C23" s="3" t="s">
        <v>33</v>
      </c>
      <c r="D23" s="3" t="s">
        <v>135</v>
      </c>
      <c r="E23" s="3">
        <v>0</v>
      </c>
      <c r="F23" s="3" t="s">
        <v>39</v>
      </c>
      <c r="G23">
        <f>IF(COUNTIFS((WeatherIncidents!$B$3:'WeatherIncidents'!$B$26),"&lt;="&amp;B23,WeatherIncidents!$C$3:'WeatherIncidents'!$C$26,"&gt;="&amp;B23)&gt;0,1,0)</f>
        <v>1</v>
      </c>
      <c r="H23">
        <f t="shared" si="0"/>
        <v>0</v>
      </c>
      <c r="I23" s="17" t="str">
        <f>IF(B23&gt;LOOKUP(F23,WeatherStations!A:A,WeatherStations!F:F),LOOKUP(F23,WeatherStations!A:A,WeatherStations!B:B),LOOKUP(F23,WeatherStations!A:A,WeatherStations!L:L))</f>
        <v>KRNM</v>
      </c>
      <c r="J23" s="17">
        <v>44.16</v>
      </c>
      <c r="K23" s="17"/>
      <c r="L23" s="17"/>
    </row>
    <row r="24" spans="1:12" x14ac:dyDescent="0.25">
      <c r="A24" s="3" t="s">
        <v>46</v>
      </c>
      <c r="B24" s="2">
        <v>38670.370833333334</v>
      </c>
      <c r="C24" s="3" t="s">
        <v>15</v>
      </c>
      <c r="D24" s="3" t="s">
        <v>15</v>
      </c>
      <c r="E24" s="3">
        <v>0</v>
      </c>
      <c r="F24" s="3" t="s">
        <v>47</v>
      </c>
      <c r="G24">
        <f>IF(COUNTIFS((WeatherIncidents!$B$3:'WeatherIncidents'!$B$26),"&lt;="&amp;B24,WeatherIncidents!$C$3:'WeatherIncidents'!$C$26,"&gt;="&amp;B24)&gt;0,1,0)</f>
        <v>1</v>
      </c>
      <c r="H24">
        <f t="shared" si="0"/>
        <v>0</v>
      </c>
      <c r="I24" s="17" t="str">
        <f>IF(B24&gt;LOOKUP(F24,WeatherStations!A:A,WeatherStations!F:F),LOOKUP(F24,WeatherStations!A:A,WeatherStations!B:B),LOOKUP(F24,WeatherStations!A:A,WeatherStations!L:L))</f>
        <v>CAPC1</v>
      </c>
      <c r="J24" s="17">
        <v>19</v>
      </c>
      <c r="K24" s="17"/>
      <c r="L24" s="17"/>
    </row>
    <row r="25" spans="1:12" x14ac:dyDescent="0.25">
      <c r="A25" s="3" t="s">
        <v>48</v>
      </c>
      <c r="B25" s="2">
        <v>39377.176388888889</v>
      </c>
      <c r="C25" s="3" t="s">
        <v>33</v>
      </c>
      <c r="D25" s="3" t="s">
        <v>135</v>
      </c>
      <c r="E25" s="3">
        <v>0</v>
      </c>
      <c r="F25" s="3" t="s">
        <v>49</v>
      </c>
      <c r="G25">
        <f>IF(COUNTIFS((WeatherIncidents!$B$3:'WeatherIncidents'!$B$26),"&lt;="&amp;B25,WeatherIncidents!$C$3:'WeatherIncidents'!$C$26,"&gt;="&amp;B25)&gt;0,1,0)</f>
        <v>1</v>
      </c>
      <c r="H25">
        <f t="shared" si="0"/>
        <v>0</v>
      </c>
      <c r="I25" s="17" t="str">
        <f>IF(B25&gt;LOOKUP(F25,WeatherStations!A:A,WeatherStations!F:F),LOOKUP(F25,WeatherStations!A:A,WeatherStations!B:B),LOOKUP(F25,WeatherStations!A:A,WeatherStations!L:L))</f>
        <v>KCRQ</v>
      </c>
      <c r="J25" s="17">
        <v>29.439999999999898</v>
      </c>
      <c r="K25" s="17"/>
      <c r="L25" s="17"/>
    </row>
    <row r="26" spans="1:12" x14ac:dyDescent="0.25">
      <c r="A26" s="3" t="s">
        <v>48</v>
      </c>
      <c r="B26" s="2">
        <v>39791.611111111109</v>
      </c>
      <c r="C26" s="3" t="s">
        <v>7</v>
      </c>
      <c r="D26" s="3" t="s">
        <v>16</v>
      </c>
      <c r="E26" s="3">
        <v>0</v>
      </c>
      <c r="F26" s="3" t="s">
        <v>49</v>
      </c>
      <c r="G26">
        <f>IF(COUNTIFS((WeatherIncidents!$B$3:'WeatherIncidents'!$B$26),"&lt;="&amp;B26,WeatherIncidents!$C$3:'WeatherIncidents'!$C$26,"&gt;="&amp;B26)&gt;0,1,0)</f>
        <v>1</v>
      </c>
      <c r="H26">
        <f t="shared" si="0"/>
        <v>0</v>
      </c>
      <c r="I26" s="17" t="str">
        <f>IF(B26&gt;LOOKUP(F26,WeatherStations!A:A,WeatherStations!F:F),LOOKUP(F26,WeatherStations!A:A,WeatherStations!B:B),LOOKUP(F26,WeatherStations!A:A,WeatherStations!L:L))</f>
        <v>KCRQ</v>
      </c>
      <c r="J26" s="17">
        <v>14.719999999999899</v>
      </c>
      <c r="K26" s="17"/>
      <c r="L26" s="17"/>
    </row>
    <row r="27" spans="1:12" x14ac:dyDescent="0.25">
      <c r="A27" s="3" t="s">
        <v>50</v>
      </c>
      <c r="B27" s="2">
        <v>39823.423611111109</v>
      </c>
      <c r="C27" s="3" t="s">
        <v>15</v>
      </c>
      <c r="D27" s="3" t="s">
        <v>15</v>
      </c>
      <c r="E27" s="3">
        <v>0</v>
      </c>
      <c r="F27" s="3" t="s">
        <v>51</v>
      </c>
      <c r="G27">
        <f>IF(COUNTIFS((WeatherIncidents!$B$3:'WeatherIncidents'!$B$26),"&lt;="&amp;B27,WeatherIncidents!$C$3:'WeatherIncidents'!$C$26,"&gt;="&amp;B27)&gt;0,1,0)</f>
        <v>1</v>
      </c>
      <c r="H27">
        <f t="shared" si="0"/>
        <v>0</v>
      </c>
      <c r="I27" s="17" t="str">
        <f>IF(B27&gt;LOOKUP(F27,WeatherStations!A:A,WeatherStations!F:F),LOOKUP(F27,WeatherStations!A:A,WeatherStations!B:B),LOOKUP(F27,WeatherStations!A:A,WeatherStations!L:L))</f>
        <v>RCHC1</v>
      </c>
      <c r="J27" s="17">
        <v>37</v>
      </c>
      <c r="K27" s="17"/>
      <c r="L27" s="17"/>
    </row>
    <row r="28" spans="1:12" x14ac:dyDescent="0.25">
      <c r="A28" s="3" t="s">
        <v>52</v>
      </c>
      <c r="B28" s="2">
        <v>38674.753472222219</v>
      </c>
      <c r="C28" s="3" t="s">
        <v>15</v>
      </c>
      <c r="D28" s="3" t="s">
        <v>15</v>
      </c>
      <c r="E28" s="3">
        <v>0</v>
      </c>
      <c r="F28" s="3" t="s">
        <v>53</v>
      </c>
      <c r="G28">
        <f>IF(COUNTIFS((WeatherIncidents!$B$3:'WeatherIncidents'!$B$26),"&lt;="&amp;B28,WeatherIncidents!$C$3:'WeatherIncidents'!$C$26,"&gt;="&amp;B28)&gt;0,1,0)</f>
        <v>1</v>
      </c>
      <c r="H28">
        <f t="shared" si="0"/>
        <v>0</v>
      </c>
      <c r="I28" s="17" t="str">
        <f>IF(B28&gt;LOOKUP(F28,WeatherStations!A:A,WeatherStations!F:F),LOOKUP(F28,WeatherStations!A:A,WeatherStations!B:B),LOOKUP(F28,WeatherStations!A:A,WeatherStations!L:L))</f>
        <v>RCHC1</v>
      </c>
      <c r="J28" s="17">
        <v>26</v>
      </c>
      <c r="K28" s="17"/>
      <c r="L28" s="17"/>
    </row>
    <row r="29" spans="1:12" x14ac:dyDescent="0.25">
      <c r="A29" s="3" t="s">
        <v>56</v>
      </c>
      <c r="B29" s="2">
        <v>39145.368055555555</v>
      </c>
      <c r="C29" s="3" t="s">
        <v>15</v>
      </c>
      <c r="D29" s="3" t="s">
        <v>15</v>
      </c>
      <c r="E29" s="3">
        <v>0</v>
      </c>
      <c r="F29" s="3" t="s">
        <v>59</v>
      </c>
      <c r="G29">
        <f>IF(COUNTIFS((WeatherIncidents!$B$3:'WeatherIncidents'!$B$26),"&lt;="&amp;B29,WeatherIncidents!$C$3:'WeatherIncidents'!$C$26,"&gt;="&amp;B29)&gt;0,1,0)</f>
        <v>1</v>
      </c>
      <c r="H29">
        <f t="shared" si="0"/>
        <v>0</v>
      </c>
      <c r="I29" s="17" t="s">
        <v>314</v>
      </c>
      <c r="J29" s="17">
        <v>37</v>
      </c>
      <c r="K29" s="17"/>
      <c r="L29" s="17"/>
    </row>
    <row r="30" spans="1:12" x14ac:dyDescent="0.25">
      <c r="A30" s="3" t="s">
        <v>56</v>
      </c>
      <c r="B30" s="2">
        <v>41759.384722222225</v>
      </c>
      <c r="C30" s="3" t="s">
        <v>15</v>
      </c>
      <c r="D30" s="3" t="s">
        <v>15</v>
      </c>
      <c r="E30" s="3">
        <v>0</v>
      </c>
      <c r="F30" s="3" t="s">
        <v>59</v>
      </c>
      <c r="G30">
        <f>IF(COUNTIFS((WeatherIncidents!$B$3:'WeatherIncidents'!$B$26),"&lt;="&amp;B30,WeatherIncidents!$C$3:'WeatherIncidents'!$C$26,"&gt;="&amp;B30)&gt;0,1,0)</f>
        <v>1</v>
      </c>
      <c r="H30">
        <f t="shared" si="0"/>
        <v>0</v>
      </c>
      <c r="I30" s="17" t="str">
        <f>IF(B30&gt;LOOKUP(F30,WeatherStations!A:A,WeatherStations!F:F),LOOKUP(F30,WeatherStations!A:A,WeatherStations!B:B),LOOKUP(F30,WeatherStations!A:A,WeatherStations!L:L))</f>
        <v>RINSD</v>
      </c>
      <c r="J30" s="17">
        <v>36</v>
      </c>
      <c r="K30" s="17"/>
      <c r="L30" s="17"/>
    </row>
    <row r="31" spans="1:12" x14ac:dyDescent="0.25">
      <c r="A31" s="3" t="s">
        <v>60</v>
      </c>
      <c r="B31" s="2">
        <v>38443.456944444442</v>
      </c>
      <c r="C31" s="3" t="s">
        <v>33</v>
      </c>
      <c r="D31" s="3" t="s">
        <v>135</v>
      </c>
      <c r="E31" s="3">
        <v>0</v>
      </c>
      <c r="F31" s="3" t="s">
        <v>59</v>
      </c>
      <c r="G31">
        <f>IF(COUNTIFS((WeatherIncidents!$B$3:'WeatherIncidents'!$B$26),"&lt;="&amp;B31,WeatherIncidents!$C$3:'WeatherIncidents'!$C$26,"&gt;="&amp;B31)&gt;0,1,0)</f>
        <v>1</v>
      </c>
      <c r="H31">
        <f t="shared" si="0"/>
        <v>0</v>
      </c>
      <c r="I31" s="17" t="str">
        <f>IF(B31&gt;LOOKUP(F31,WeatherStations!A:A,WeatherStations!F:F),LOOKUP(F31,WeatherStations!A:A,WeatherStations!B:B),LOOKUP(F31,WeatherStations!A:A,WeatherStations!L:L))</f>
        <v>VLCC1</v>
      </c>
      <c r="J31" s="17">
        <v>41</v>
      </c>
      <c r="K31" s="17"/>
      <c r="L31" s="17"/>
    </row>
    <row r="32" spans="1:12" x14ac:dyDescent="0.25">
      <c r="A32" s="3" t="s">
        <v>60</v>
      </c>
      <c r="B32" s="2">
        <v>38753.461111111108</v>
      </c>
      <c r="C32" s="3" t="s">
        <v>15</v>
      </c>
      <c r="D32" s="3" t="s">
        <v>15</v>
      </c>
      <c r="E32" s="3">
        <v>0</v>
      </c>
      <c r="F32" s="3" t="s">
        <v>59</v>
      </c>
      <c r="G32">
        <f>IF(COUNTIFS((WeatherIncidents!$B$3:'WeatherIncidents'!$B$26),"&lt;="&amp;B32,WeatherIncidents!$C$3:'WeatherIncidents'!$C$26,"&gt;="&amp;B32)&gt;0,1,0)</f>
        <v>1</v>
      </c>
      <c r="H32">
        <f t="shared" si="0"/>
        <v>0</v>
      </c>
      <c r="I32" s="17" t="str">
        <f>IF(B32&gt;LOOKUP(F32,WeatherStations!A:A,WeatherStations!F:F),LOOKUP(F32,WeatherStations!A:A,WeatherStations!B:B),LOOKUP(F32,WeatherStations!A:A,WeatherStations!L:L))</f>
        <v>VLCC1</v>
      </c>
      <c r="J32" s="17">
        <v>41</v>
      </c>
      <c r="K32" s="17"/>
      <c r="L32" s="17"/>
    </row>
    <row r="33" spans="1:12" x14ac:dyDescent="0.25">
      <c r="A33" s="3" t="s">
        <v>60</v>
      </c>
      <c r="B33" s="2">
        <v>38756.51458333333</v>
      </c>
      <c r="C33" s="3" t="s">
        <v>15</v>
      </c>
      <c r="D33" s="3" t="s">
        <v>15</v>
      </c>
      <c r="E33" s="3">
        <v>0</v>
      </c>
      <c r="F33" s="3" t="s">
        <v>59</v>
      </c>
      <c r="G33">
        <f>IF(COUNTIFS((WeatherIncidents!$B$3:'WeatherIncidents'!$B$26),"&lt;="&amp;B33,WeatherIncidents!$C$3:'WeatherIncidents'!$C$26,"&gt;="&amp;B33)&gt;0,1,0)</f>
        <v>1</v>
      </c>
      <c r="H33">
        <f t="shared" si="0"/>
        <v>0</v>
      </c>
      <c r="I33" s="17" t="str">
        <f>IF(B33&gt;LOOKUP(F33,WeatherStations!A:A,WeatherStations!F:F),LOOKUP(F33,WeatherStations!A:A,WeatherStations!B:B),LOOKUP(F33,WeatherStations!A:A,WeatherStations!L:L))</f>
        <v>VLCC1</v>
      </c>
      <c r="J33" s="17">
        <v>27</v>
      </c>
      <c r="K33" s="17"/>
      <c r="L33" s="17"/>
    </row>
    <row r="34" spans="1:12" x14ac:dyDescent="0.25">
      <c r="A34" s="3" t="s">
        <v>60</v>
      </c>
      <c r="B34" s="2">
        <v>39145.396527777775</v>
      </c>
      <c r="C34" s="3" t="s">
        <v>15</v>
      </c>
      <c r="D34" s="3" t="s">
        <v>15</v>
      </c>
      <c r="E34" s="3">
        <v>0</v>
      </c>
      <c r="F34" s="3" t="s">
        <v>59</v>
      </c>
      <c r="G34">
        <f>IF(COUNTIFS((WeatherIncidents!$B$3:'WeatherIncidents'!$B$26),"&lt;="&amp;B34,WeatherIncidents!$C$3:'WeatherIncidents'!$C$26,"&gt;="&amp;B34)&gt;0,1,0)</f>
        <v>1</v>
      </c>
      <c r="H34">
        <f t="shared" si="0"/>
        <v>0</v>
      </c>
      <c r="I34" s="17" t="s">
        <v>314</v>
      </c>
      <c r="J34" s="17">
        <v>37</v>
      </c>
      <c r="K34" s="17"/>
      <c r="L34" s="17"/>
    </row>
    <row r="35" spans="1:12" x14ac:dyDescent="0.25">
      <c r="A35" s="3" t="s">
        <v>63</v>
      </c>
      <c r="B35" s="2">
        <v>38740.822222222225</v>
      </c>
      <c r="C35" s="3" t="s">
        <v>33</v>
      </c>
      <c r="D35" s="3" t="s">
        <v>135</v>
      </c>
      <c r="E35" s="3">
        <v>0</v>
      </c>
      <c r="F35" s="3" t="s">
        <v>64</v>
      </c>
      <c r="G35">
        <f>IF(COUNTIFS((WeatherIncidents!$B$3:'WeatherIncidents'!$B$26),"&lt;="&amp;B35,WeatherIncidents!$C$3:'WeatherIncidents'!$C$26,"&gt;="&amp;B35)&gt;0,1,0)</f>
        <v>1</v>
      </c>
      <c r="H35">
        <f t="shared" ref="H35:H66" si="6">IF(ABS(B35-B34)&lt;0.015,1,0)</f>
        <v>0</v>
      </c>
      <c r="I35" s="17" t="str">
        <f>IF(B35&gt;LOOKUP(F35,WeatherStations!A:A,WeatherStations!F:F),LOOKUP(F35,WeatherStations!A:A,WeatherStations!B:B),LOOKUP(F35,WeatherStations!A:A,WeatherStations!L:L))</f>
        <v>VLCC1</v>
      </c>
      <c r="J35" s="17">
        <v>33</v>
      </c>
      <c r="K35" s="17"/>
      <c r="L35" s="17"/>
    </row>
    <row r="36" spans="1:12" x14ac:dyDescent="0.25">
      <c r="A36" s="3" t="s">
        <v>63</v>
      </c>
      <c r="B36" s="2">
        <v>40566.280555555553</v>
      </c>
      <c r="C36" s="3" t="s">
        <v>7</v>
      </c>
      <c r="D36" s="3" t="s">
        <v>16</v>
      </c>
      <c r="E36" s="3">
        <v>0</v>
      </c>
      <c r="F36" s="3" t="s">
        <v>64</v>
      </c>
      <c r="G36">
        <f>IF(COUNTIFS((WeatherIncidents!$B$3:'WeatherIncidents'!$B$26),"&lt;="&amp;B36,WeatherIncidents!$C$3:'WeatherIncidents'!$C$26,"&gt;="&amp;B36)&gt;0,1,0)</f>
        <v>1</v>
      </c>
      <c r="H36">
        <f t="shared" si="6"/>
        <v>0</v>
      </c>
      <c r="I36" s="17" t="str">
        <f>IF(B36&gt;LOOKUP(F36,WeatherStations!A:A,WeatherStations!F:F),LOOKUP(F36,WeatherStations!A:A,WeatherStations!B:B),LOOKUP(F36,WeatherStations!A:A,WeatherStations!L:L))</f>
        <v>PAUSD</v>
      </c>
      <c r="J36" s="17">
        <v>32</v>
      </c>
      <c r="K36" s="17"/>
      <c r="L36" s="17"/>
    </row>
    <row r="37" spans="1:12" x14ac:dyDescent="0.25">
      <c r="A37" s="3" t="s">
        <v>63</v>
      </c>
      <c r="B37" s="2">
        <v>41759.34097222222</v>
      </c>
      <c r="C37" s="3" t="s">
        <v>15</v>
      </c>
      <c r="D37" s="3" t="s">
        <v>15</v>
      </c>
      <c r="E37" s="3">
        <v>0</v>
      </c>
      <c r="F37" s="3" t="s">
        <v>64</v>
      </c>
      <c r="G37">
        <f>IF(COUNTIFS((WeatherIncidents!$B$3:'WeatherIncidents'!$B$26),"&lt;="&amp;B37,WeatherIncidents!$C$3:'WeatherIncidents'!$C$26,"&gt;="&amp;B37)&gt;0,1,0)</f>
        <v>1</v>
      </c>
      <c r="H37">
        <f t="shared" si="6"/>
        <v>0</v>
      </c>
      <c r="I37" s="17" t="str">
        <f>IF(B37&gt;LOOKUP(F37,WeatherStations!A:A,WeatherStations!F:F),LOOKUP(F37,WeatherStations!A:A,WeatherStations!B:B),LOOKUP(F37,WeatherStations!A:A,WeatherStations!L:L))</f>
        <v>PAUSD</v>
      </c>
      <c r="J37" s="17">
        <v>33</v>
      </c>
      <c r="K37" s="17"/>
      <c r="L37" s="17"/>
    </row>
    <row r="38" spans="1:12" x14ac:dyDescent="0.25">
      <c r="A38" s="3" t="s">
        <v>63</v>
      </c>
      <c r="B38" s="2">
        <v>41759.472916666666</v>
      </c>
      <c r="C38" s="3" t="s">
        <v>7</v>
      </c>
      <c r="D38" s="3" t="s">
        <v>16</v>
      </c>
      <c r="E38" s="3">
        <v>0</v>
      </c>
      <c r="F38" s="3" t="s">
        <v>64</v>
      </c>
      <c r="G38">
        <f>IF(COUNTIFS((WeatherIncidents!$B$3:'WeatherIncidents'!$B$26),"&lt;="&amp;B38,WeatherIncidents!$C$3:'WeatherIncidents'!$C$26,"&gt;="&amp;B38)&gt;0,1,0)</f>
        <v>1</v>
      </c>
      <c r="H38">
        <f t="shared" si="6"/>
        <v>0</v>
      </c>
      <c r="I38" s="17" t="str">
        <f>IF(B38&gt;LOOKUP(F38,WeatherStations!A:A,WeatherStations!F:F),LOOKUP(F38,WeatherStations!A:A,WeatherStations!B:B),LOOKUP(F38,WeatherStations!A:A,WeatherStations!L:L))</f>
        <v>PAUSD</v>
      </c>
      <c r="J38" s="17">
        <v>33</v>
      </c>
      <c r="K38" s="17"/>
      <c r="L38" s="17"/>
    </row>
    <row r="39" spans="1:12" x14ac:dyDescent="0.25">
      <c r="A39" s="3" t="s">
        <v>63</v>
      </c>
      <c r="B39" s="2">
        <v>42028.186111111114</v>
      </c>
      <c r="C39" s="3" t="s">
        <v>7</v>
      </c>
      <c r="D39" s="3" t="s">
        <v>8</v>
      </c>
      <c r="E39" s="3">
        <v>0</v>
      </c>
      <c r="F39" s="3" t="s">
        <v>64</v>
      </c>
      <c r="G39">
        <f>IF(COUNTIFS((WeatherIncidents!$B$3:'WeatherIncidents'!$B$26),"&lt;="&amp;B39,WeatherIncidents!$C$3:'WeatherIncidents'!$C$26,"&gt;="&amp;B39)&gt;0,1,0)</f>
        <v>1</v>
      </c>
      <c r="H39">
        <f t="shared" si="6"/>
        <v>0</v>
      </c>
      <c r="I39" s="17" t="str">
        <f>IF(B39&gt;LOOKUP(F39,WeatherStations!A:A,WeatherStations!F:F),LOOKUP(F39,WeatherStations!A:A,WeatherStations!B:B),LOOKUP(F39,WeatherStations!A:A,WeatherStations!L:L))</f>
        <v>PAUSD</v>
      </c>
      <c r="J39" s="17">
        <v>33</v>
      </c>
      <c r="K39" s="17"/>
      <c r="L39" s="17"/>
    </row>
    <row r="40" spans="1:12" x14ac:dyDescent="0.25">
      <c r="A40" s="3" t="s">
        <v>63</v>
      </c>
      <c r="B40" s="2">
        <v>42028.294444444444</v>
      </c>
      <c r="C40" s="3" t="s">
        <v>7</v>
      </c>
      <c r="D40" s="3" t="s">
        <v>82</v>
      </c>
      <c r="E40" s="3">
        <v>0</v>
      </c>
      <c r="F40" s="3" t="s">
        <v>64</v>
      </c>
      <c r="G40">
        <f>IF(COUNTIFS((WeatherIncidents!$B$3:'WeatherIncidents'!$B$26),"&lt;="&amp;B40,WeatherIncidents!$C$3:'WeatherIncidents'!$C$26,"&gt;="&amp;B40)&gt;0,1,0)</f>
        <v>1</v>
      </c>
      <c r="H40">
        <f t="shared" si="6"/>
        <v>0</v>
      </c>
      <c r="I40" s="17" t="str">
        <f>IF(B40&gt;LOOKUP(F40,WeatherStations!A:A,WeatherStations!F:F),LOOKUP(F40,WeatherStations!A:A,WeatherStations!B:B),LOOKUP(F40,WeatherStations!A:A,WeatherStations!L:L))</f>
        <v>PAUSD</v>
      </c>
      <c r="J40" s="17">
        <v>33</v>
      </c>
      <c r="K40" s="17"/>
      <c r="L40" s="17"/>
    </row>
    <row r="41" spans="1:12" x14ac:dyDescent="0.25">
      <c r="A41" s="3" t="s">
        <v>63</v>
      </c>
      <c r="B41" s="2">
        <v>42028.393055555556</v>
      </c>
      <c r="C41" s="3" t="s">
        <v>15</v>
      </c>
      <c r="D41" s="3" t="s">
        <v>15</v>
      </c>
      <c r="E41" s="3">
        <v>0</v>
      </c>
      <c r="F41" s="3" t="s">
        <v>64</v>
      </c>
      <c r="G41">
        <f>IF(COUNTIFS((WeatherIncidents!$B$3:'WeatherIncidents'!$B$26),"&lt;="&amp;B41,WeatherIncidents!$C$3:'WeatherIncidents'!$C$26,"&gt;="&amp;B41)&gt;0,1,0)</f>
        <v>1</v>
      </c>
      <c r="H41">
        <f t="shared" si="6"/>
        <v>0</v>
      </c>
      <c r="I41" s="17" t="str">
        <f>IF(B41&gt;LOOKUP(F41,WeatherStations!A:A,WeatherStations!F:F),LOOKUP(F41,WeatherStations!A:A,WeatherStations!B:B),LOOKUP(F41,WeatherStations!A:A,WeatherStations!L:L))</f>
        <v>PAUSD</v>
      </c>
      <c r="J41" s="17">
        <v>33</v>
      </c>
      <c r="K41" s="17"/>
      <c r="L41" s="17"/>
    </row>
    <row r="42" spans="1:12" x14ac:dyDescent="0.25">
      <c r="A42" s="3" t="s">
        <v>63</v>
      </c>
      <c r="B42" s="2">
        <v>42028.599305555559</v>
      </c>
      <c r="C42" s="3" t="s">
        <v>7</v>
      </c>
      <c r="D42" s="3" t="s">
        <v>82</v>
      </c>
      <c r="E42" s="3">
        <v>0</v>
      </c>
      <c r="F42" s="3" t="s">
        <v>64</v>
      </c>
      <c r="G42">
        <f>IF(COUNTIFS((WeatherIncidents!$B$3:'WeatherIncidents'!$B$26),"&lt;="&amp;B42,WeatherIncidents!$C$3:'WeatherIncidents'!$C$26,"&gt;="&amp;B42)&gt;0,1,0)</f>
        <v>1</v>
      </c>
      <c r="H42">
        <f t="shared" si="6"/>
        <v>0</v>
      </c>
      <c r="I42" s="17" t="str">
        <f>IF(B42&gt;LOOKUP(F42,WeatherStations!A:A,WeatherStations!F:F),LOOKUP(F42,WeatherStations!A:A,WeatherStations!B:B),LOOKUP(F42,WeatherStations!A:A,WeatherStations!L:L))</f>
        <v>PAUSD</v>
      </c>
      <c r="J42" s="17">
        <v>33</v>
      </c>
      <c r="K42" s="17"/>
      <c r="L42" s="17"/>
    </row>
    <row r="43" spans="1:12" x14ac:dyDescent="0.25">
      <c r="A43" s="3" t="s">
        <v>65</v>
      </c>
      <c r="B43" s="2">
        <v>39051.263194444444</v>
      </c>
      <c r="C43" s="3" t="s">
        <v>33</v>
      </c>
      <c r="D43" s="3" t="s">
        <v>37</v>
      </c>
      <c r="E43" s="3">
        <v>0</v>
      </c>
      <c r="F43" s="3" t="s">
        <v>66</v>
      </c>
      <c r="G43">
        <f>IF(COUNTIFS((WeatherIncidents!$B$3:'WeatherIncidents'!$B$26),"&lt;="&amp;B43,WeatherIncidents!$C$3:'WeatherIncidents'!$C$26,"&gt;="&amp;B43)&gt;0,1,0)</f>
        <v>1</v>
      </c>
      <c r="H43">
        <f t="shared" si="6"/>
        <v>0</v>
      </c>
      <c r="I43" s="17" t="str">
        <f>IF(B43&gt;LOOKUP(F43,WeatherStations!A:A,WeatherStations!F:F),LOOKUP(F43,WeatherStations!A:A,WeatherStations!B:B),LOOKUP(F43,WeatherStations!A:A,WeatherStations!L:L))</f>
        <v>PIHC1</v>
      </c>
      <c r="J43" s="17">
        <v>36</v>
      </c>
      <c r="K43" s="17"/>
      <c r="L43" s="17"/>
    </row>
    <row r="44" spans="1:12" x14ac:dyDescent="0.25">
      <c r="A44" s="3" t="s">
        <v>65</v>
      </c>
      <c r="B44" s="2">
        <v>39377.229166666664</v>
      </c>
      <c r="C44" s="3" t="s">
        <v>33</v>
      </c>
      <c r="D44" s="3" t="s">
        <v>135</v>
      </c>
      <c r="E44" s="3">
        <v>0</v>
      </c>
      <c r="F44" s="3" t="s">
        <v>66</v>
      </c>
      <c r="G44">
        <f>IF(COUNTIFS((WeatherIncidents!$B$3:'WeatherIncidents'!$B$26),"&lt;="&amp;B44,WeatherIncidents!$C$3:'WeatherIncidents'!$C$26,"&gt;="&amp;B44)&gt;0,1,0)</f>
        <v>1</v>
      </c>
      <c r="H44">
        <f t="shared" si="6"/>
        <v>0</v>
      </c>
      <c r="I44" s="17" t="str">
        <f>IF(B44&gt;LOOKUP(F44,WeatherStations!A:A,WeatherStations!F:F),LOOKUP(F44,WeatherStations!A:A,WeatherStations!B:B),LOOKUP(F44,WeatherStations!A:A,WeatherStations!L:L))</f>
        <v>PIHC1</v>
      </c>
      <c r="J44" s="17">
        <v>56</v>
      </c>
      <c r="K44" s="17"/>
      <c r="L44" s="17"/>
    </row>
    <row r="45" spans="1:12" x14ac:dyDescent="0.25">
      <c r="A45" s="3" t="s">
        <v>65</v>
      </c>
      <c r="B45" s="2">
        <v>40576.258333333331</v>
      </c>
      <c r="C45" s="3" t="s">
        <v>33</v>
      </c>
      <c r="D45" s="3" t="s">
        <v>37</v>
      </c>
      <c r="E45" s="3">
        <v>0</v>
      </c>
      <c r="F45" s="3" t="s">
        <v>66</v>
      </c>
      <c r="G45">
        <f>IF(COUNTIFS((WeatherIncidents!$B$3:'WeatherIncidents'!$B$26),"&lt;="&amp;B45,WeatherIncidents!$C$3:'WeatherIncidents'!$C$26,"&gt;="&amp;B45)&gt;0,1,0)</f>
        <v>1</v>
      </c>
      <c r="H45">
        <f t="shared" si="6"/>
        <v>0</v>
      </c>
      <c r="I45" s="17" t="str">
        <f>IF(B45&gt;LOOKUP(F45,WeatherStations!A:A,WeatherStations!F:F),LOOKUP(F45,WeatherStations!A:A,WeatherStations!B:B),LOOKUP(F45,WeatherStations!A:A,WeatherStations!L:L))</f>
        <v>YSASD</v>
      </c>
      <c r="J45" s="17">
        <v>46</v>
      </c>
      <c r="K45" s="17"/>
      <c r="L45" s="17"/>
    </row>
    <row r="46" spans="1:12" x14ac:dyDescent="0.25">
      <c r="A46" s="3" t="s">
        <v>65</v>
      </c>
      <c r="B46" s="2">
        <v>41968.15347222222</v>
      </c>
      <c r="C46" s="3" t="s">
        <v>15</v>
      </c>
      <c r="D46" s="3" t="s">
        <v>15</v>
      </c>
      <c r="E46" s="3">
        <v>0</v>
      </c>
      <c r="F46" s="3" t="s">
        <v>66</v>
      </c>
      <c r="G46">
        <f>IF(COUNTIFS((WeatherIncidents!$B$3:'WeatherIncidents'!$B$26),"&lt;="&amp;B46,WeatherIncidents!$C$3:'WeatherIncidents'!$C$26,"&gt;="&amp;B46)&gt;0,1,0)</f>
        <v>1</v>
      </c>
      <c r="H46">
        <f t="shared" si="6"/>
        <v>0</v>
      </c>
      <c r="I46" s="17" t="str">
        <f>IF(B46&gt;LOOKUP(F46,WeatherStations!A:A,WeatherStations!F:F),LOOKUP(F46,WeatherStations!A:A,WeatherStations!B:B),LOOKUP(F46,WeatherStations!A:A,WeatherStations!L:L))</f>
        <v>YSASD</v>
      </c>
      <c r="J46" s="17">
        <v>36</v>
      </c>
      <c r="K46" s="17"/>
      <c r="L46" s="17"/>
    </row>
    <row r="47" spans="1:12" x14ac:dyDescent="0.25">
      <c r="A47" s="3" t="s">
        <v>67</v>
      </c>
      <c r="B47" s="2">
        <v>38443.489583333336</v>
      </c>
      <c r="C47" s="3" t="s">
        <v>33</v>
      </c>
      <c r="D47" s="3" t="s">
        <v>135</v>
      </c>
      <c r="E47" s="3">
        <v>0</v>
      </c>
      <c r="F47" s="3" t="s">
        <v>66</v>
      </c>
      <c r="G47">
        <f>IF(COUNTIFS((WeatherIncidents!$B$3:'WeatherIncidents'!$B$26),"&lt;="&amp;B47,WeatherIncidents!$C$3:'WeatherIncidents'!$C$26,"&gt;="&amp;B47)&gt;0,1,0)</f>
        <v>1</v>
      </c>
      <c r="H47">
        <f t="shared" si="6"/>
        <v>0</v>
      </c>
      <c r="I47" s="17" t="str">
        <f>IF(B47&gt;LOOKUP(F47,WeatherStations!A:A,WeatherStations!F:F),LOOKUP(F47,WeatherStations!A:A,WeatherStations!B:B),LOOKUP(F47,WeatherStations!A:A,WeatherStations!L:L))</f>
        <v>PIHC1</v>
      </c>
      <c r="J47" s="17">
        <v>42</v>
      </c>
      <c r="K47" s="17"/>
      <c r="L47" s="17"/>
    </row>
    <row r="48" spans="1:12" x14ac:dyDescent="0.25">
      <c r="A48" s="3" t="s">
        <v>67</v>
      </c>
      <c r="B48" s="2">
        <v>39143.573611111111</v>
      </c>
      <c r="C48" s="3" t="s">
        <v>7</v>
      </c>
      <c r="D48" s="3" t="s">
        <v>81</v>
      </c>
      <c r="E48" s="3">
        <v>0</v>
      </c>
      <c r="F48" s="3" t="s">
        <v>66</v>
      </c>
      <c r="G48">
        <f>IF(COUNTIFS((WeatherIncidents!$B$3:'WeatherIncidents'!$B$26),"&lt;="&amp;B48,WeatherIncidents!$C$3:'WeatherIncidents'!$C$26,"&gt;="&amp;B48)&gt;0,1,0)</f>
        <v>1</v>
      </c>
      <c r="H48">
        <f t="shared" si="6"/>
        <v>0</v>
      </c>
      <c r="I48" s="17" t="str">
        <f>IF(B48&gt;LOOKUP(F48,WeatherStations!A:A,WeatherStations!F:F),LOOKUP(F48,WeatherStations!A:A,WeatherStations!B:B),LOOKUP(F48,WeatherStations!A:A,WeatherStations!L:L))</f>
        <v>PIHC1</v>
      </c>
      <c r="J48" s="17">
        <v>37</v>
      </c>
      <c r="K48" s="17"/>
      <c r="L48" s="17"/>
    </row>
    <row r="49" spans="1:12" x14ac:dyDescent="0.25">
      <c r="A49" s="3" t="s">
        <v>67</v>
      </c>
      <c r="B49" s="2">
        <v>39787.276388888888</v>
      </c>
      <c r="C49" s="3" t="s">
        <v>15</v>
      </c>
      <c r="D49" s="3" t="s">
        <v>15</v>
      </c>
      <c r="E49" s="3">
        <v>0</v>
      </c>
      <c r="F49" s="3" t="s">
        <v>66</v>
      </c>
      <c r="G49">
        <f>IF(COUNTIFS((WeatherIncidents!$B$3:'WeatherIncidents'!$B$26),"&lt;="&amp;B49,WeatherIncidents!$C$3:'WeatherIncidents'!$C$26,"&gt;="&amp;B49)&gt;0,1,0)</f>
        <v>1</v>
      </c>
      <c r="H49">
        <f t="shared" si="6"/>
        <v>0</v>
      </c>
      <c r="I49" s="17" t="str">
        <f>IF(B49&gt;LOOKUP(F49,WeatherStations!A:A,WeatherStations!F:F),LOOKUP(F49,WeatherStations!A:A,WeatherStations!B:B),LOOKUP(F49,WeatherStations!A:A,WeatherStations!L:L))</f>
        <v>PIHC1</v>
      </c>
      <c r="J49" s="17">
        <v>27</v>
      </c>
      <c r="K49" s="17"/>
      <c r="L49" s="17"/>
    </row>
    <row r="50" spans="1:12" x14ac:dyDescent="0.25">
      <c r="A50" s="3" t="s">
        <v>68</v>
      </c>
      <c r="B50" s="2">
        <v>38443.214583333334</v>
      </c>
      <c r="C50" s="3" t="s">
        <v>33</v>
      </c>
      <c r="D50" s="3" t="s">
        <v>135</v>
      </c>
      <c r="E50" s="3">
        <v>0</v>
      </c>
      <c r="F50" s="3" t="s">
        <v>66</v>
      </c>
      <c r="G50">
        <f>IF(COUNTIFS((WeatherIncidents!$B$3:'WeatherIncidents'!$B$26),"&lt;="&amp;B50,WeatherIncidents!$C$3:'WeatherIncidents'!$C$26,"&gt;="&amp;B50)&gt;0,1,0)</f>
        <v>1</v>
      </c>
      <c r="H50">
        <f t="shared" si="6"/>
        <v>0</v>
      </c>
      <c r="I50" s="17" t="str">
        <f>IF(B50&gt;LOOKUP(F50,WeatherStations!A:A,WeatherStations!F:F),LOOKUP(F50,WeatherStations!A:A,WeatherStations!B:B),LOOKUP(F50,WeatherStations!A:A,WeatherStations!L:L))</f>
        <v>PIHC1</v>
      </c>
      <c r="J50" s="17">
        <v>42</v>
      </c>
      <c r="K50" s="17"/>
      <c r="L50" s="17"/>
    </row>
    <row r="51" spans="1:12" x14ac:dyDescent="0.25">
      <c r="A51" s="3" t="s">
        <v>68</v>
      </c>
      <c r="B51" s="2">
        <v>39051.200694444444</v>
      </c>
      <c r="C51" s="3" t="s">
        <v>15</v>
      </c>
      <c r="D51" s="3" t="s">
        <v>15</v>
      </c>
      <c r="E51" s="3">
        <v>0</v>
      </c>
      <c r="F51" s="3" t="s">
        <v>66</v>
      </c>
      <c r="G51">
        <f>IF(COUNTIFS((WeatherIncidents!$B$3:'WeatherIncidents'!$B$26),"&lt;="&amp;B51,WeatherIncidents!$C$3:'WeatherIncidents'!$C$26,"&gt;="&amp;B51)&gt;0,1,0)</f>
        <v>1</v>
      </c>
      <c r="H51">
        <f t="shared" si="6"/>
        <v>0</v>
      </c>
      <c r="I51" s="17" t="str">
        <f>IF(B51&gt;LOOKUP(F51,WeatherStations!A:A,WeatherStations!F:F),LOOKUP(F51,WeatherStations!A:A,WeatherStations!B:B),LOOKUP(F51,WeatherStations!A:A,WeatherStations!L:L))</f>
        <v>PIHC1</v>
      </c>
      <c r="J51" s="17">
        <v>36</v>
      </c>
      <c r="K51" s="17"/>
      <c r="L51" s="17"/>
    </row>
    <row r="52" spans="1:12" x14ac:dyDescent="0.25">
      <c r="A52" s="3" t="s">
        <v>68</v>
      </c>
      <c r="B52" s="2">
        <v>39051.445138888892</v>
      </c>
      <c r="C52" s="3" t="s">
        <v>15</v>
      </c>
      <c r="D52" s="3" t="s">
        <v>15</v>
      </c>
      <c r="E52" s="3">
        <v>0</v>
      </c>
      <c r="F52" s="3" t="s">
        <v>66</v>
      </c>
      <c r="G52">
        <f>IF(COUNTIFS((WeatherIncidents!$B$3:'WeatherIncidents'!$B$26),"&lt;="&amp;B52,WeatherIncidents!$C$3:'WeatherIncidents'!$C$26,"&gt;="&amp;B52)&gt;0,1,0)</f>
        <v>1</v>
      </c>
      <c r="H52">
        <f t="shared" si="6"/>
        <v>0</v>
      </c>
      <c r="I52" s="17" t="str">
        <f>IF(B52&gt;LOOKUP(F52,WeatherStations!A:A,WeatherStations!F:F),LOOKUP(F52,WeatherStations!A:A,WeatherStations!B:B),LOOKUP(F52,WeatherStations!A:A,WeatherStations!L:L))</f>
        <v>PIHC1</v>
      </c>
      <c r="J52" s="17">
        <v>36</v>
      </c>
      <c r="K52" s="17"/>
      <c r="L52" s="17"/>
    </row>
    <row r="53" spans="1:12" x14ac:dyDescent="0.25">
      <c r="A53" s="3" t="s">
        <v>68</v>
      </c>
      <c r="B53" s="2">
        <v>39054.40625</v>
      </c>
      <c r="C53" s="3" t="s">
        <v>7</v>
      </c>
      <c r="D53" s="3" t="s">
        <v>8</v>
      </c>
      <c r="E53" s="3">
        <v>0</v>
      </c>
      <c r="F53" s="3" t="s">
        <v>66</v>
      </c>
      <c r="G53">
        <f>IF(COUNTIFS((WeatherIncidents!$B$3:'WeatherIncidents'!$B$26),"&lt;="&amp;B53,WeatherIncidents!$C$3:'WeatherIncidents'!$C$26,"&gt;="&amp;B53)&gt;0,1,0)</f>
        <v>1</v>
      </c>
      <c r="H53">
        <f t="shared" si="6"/>
        <v>0</v>
      </c>
      <c r="I53" s="17" t="str">
        <f>IF(B53&gt;LOOKUP(F53,WeatherStations!A:A,WeatherStations!F:F),LOOKUP(F53,WeatherStations!A:A,WeatherStations!B:B),LOOKUP(F53,WeatherStations!A:A,WeatherStations!L:L))</f>
        <v>PIHC1</v>
      </c>
      <c r="J53" s="17">
        <v>31</v>
      </c>
      <c r="K53" s="17"/>
      <c r="L53" s="17"/>
    </row>
    <row r="54" spans="1:12" x14ac:dyDescent="0.25">
      <c r="A54" s="3" t="s">
        <v>68</v>
      </c>
      <c r="B54" s="2">
        <v>39054.478472222225</v>
      </c>
      <c r="C54" s="3" t="s">
        <v>33</v>
      </c>
      <c r="D54" s="3" t="s">
        <v>135</v>
      </c>
      <c r="E54" s="3">
        <v>0</v>
      </c>
      <c r="F54" s="3" t="s">
        <v>66</v>
      </c>
      <c r="G54">
        <f>IF(COUNTIFS((WeatherIncidents!$B$3:'WeatherIncidents'!$B$26),"&lt;="&amp;B54,WeatherIncidents!$C$3:'WeatherIncidents'!$C$26,"&gt;="&amp;B54)&gt;0,1,0)</f>
        <v>1</v>
      </c>
      <c r="H54">
        <f t="shared" si="6"/>
        <v>0</v>
      </c>
      <c r="I54" s="17" t="str">
        <f>IF(B54&gt;LOOKUP(F54,WeatherStations!A:A,WeatherStations!F:F),LOOKUP(F54,WeatherStations!A:A,WeatherStations!B:B),LOOKUP(F54,WeatherStations!A:A,WeatherStations!L:L))</f>
        <v>PIHC1</v>
      </c>
      <c r="J54" s="17">
        <v>31</v>
      </c>
      <c r="K54" s="17"/>
      <c r="L54" s="17"/>
    </row>
    <row r="55" spans="1:12" x14ac:dyDescent="0.25">
      <c r="A55" s="3" t="s">
        <v>68</v>
      </c>
      <c r="B55" s="2">
        <v>39088.09375</v>
      </c>
      <c r="C55" s="3" t="s">
        <v>33</v>
      </c>
      <c r="D55" s="3" t="s">
        <v>37</v>
      </c>
      <c r="E55" s="3">
        <v>0</v>
      </c>
      <c r="F55" s="3" t="s">
        <v>66</v>
      </c>
      <c r="G55">
        <f>IF(COUNTIFS((WeatherIncidents!$B$3:'WeatherIncidents'!$B$26),"&lt;="&amp;B55,WeatherIncidents!$C$3:'WeatherIncidents'!$C$26,"&gt;="&amp;B55)&gt;0,1,0)</f>
        <v>1</v>
      </c>
      <c r="H55">
        <f t="shared" si="6"/>
        <v>0</v>
      </c>
      <c r="I55" s="17" t="str">
        <f>IF(B55&gt;LOOKUP(F55,WeatherStations!A:A,WeatherStations!F:F),LOOKUP(F55,WeatherStations!A:A,WeatherStations!B:B),LOOKUP(F55,WeatherStations!A:A,WeatherStations!L:L))</f>
        <v>PIHC1</v>
      </c>
      <c r="J55" s="17">
        <v>33</v>
      </c>
      <c r="K55" s="17"/>
      <c r="L55" s="17"/>
    </row>
    <row r="56" spans="1:12" x14ac:dyDescent="0.25">
      <c r="A56" s="3" t="s">
        <v>68</v>
      </c>
      <c r="B56" s="2">
        <v>39089.26666666667</v>
      </c>
      <c r="C56" s="3" t="s">
        <v>33</v>
      </c>
      <c r="D56" s="3" t="s">
        <v>135</v>
      </c>
      <c r="E56" s="3">
        <v>0</v>
      </c>
      <c r="F56" s="3" t="s">
        <v>66</v>
      </c>
      <c r="G56">
        <f>IF(COUNTIFS((WeatherIncidents!$B$3:'WeatherIncidents'!$B$26),"&lt;="&amp;B56,WeatherIncidents!$C$3:'WeatherIncidents'!$C$26,"&gt;="&amp;B56)&gt;0,1,0)</f>
        <v>1</v>
      </c>
      <c r="H56">
        <f t="shared" si="6"/>
        <v>0</v>
      </c>
      <c r="I56" s="17" t="str">
        <f>IF(B56&gt;LOOKUP(F56,WeatherStations!A:A,WeatherStations!F:F),LOOKUP(F56,WeatherStations!A:A,WeatherStations!B:B),LOOKUP(F56,WeatherStations!A:A,WeatherStations!L:L))</f>
        <v>PIHC1</v>
      </c>
      <c r="J56" s="17">
        <v>41</v>
      </c>
      <c r="K56" s="17"/>
      <c r="L56" s="17"/>
    </row>
    <row r="57" spans="1:12" x14ac:dyDescent="0.25">
      <c r="A57" s="3" t="s">
        <v>68</v>
      </c>
      <c r="B57" s="2">
        <v>39089.364583333336</v>
      </c>
      <c r="C57" s="3" t="s">
        <v>33</v>
      </c>
      <c r="D57" s="3" t="s">
        <v>135</v>
      </c>
      <c r="E57" s="3">
        <v>0</v>
      </c>
      <c r="F57" s="3" t="s">
        <v>66</v>
      </c>
      <c r="G57">
        <f>IF(COUNTIFS((WeatherIncidents!$B$3:'WeatherIncidents'!$B$26),"&lt;="&amp;B57,WeatherIncidents!$C$3:'WeatherIncidents'!$C$26,"&gt;="&amp;B57)&gt;0,1,0)</f>
        <v>1</v>
      </c>
      <c r="H57">
        <f t="shared" si="6"/>
        <v>0</v>
      </c>
      <c r="I57" s="17" t="str">
        <f>IF(B57&gt;LOOKUP(F57,WeatherStations!A:A,WeatherStations!F:F),LOOKUP(F57,WeatherStations!A:A,WeatherStations!B:B),LOOKUP(F57,WeatherStations!A:A,WeatherStations!L:L))</f>
        <v>PIHC1</v>
      </c>
      <c r="J57" s="17">
        <v>41</v>
      </c>
      <c r="K57" s="17"/>
      <c r="L57" s="17"/>
    </row>
    <row r="58" spans="1:12" x14ac:dyDescent="0.25">
      <c r="A58" s="3" t="s">
        <v>68</v>
      </c>
      <c r="B58" s="2">
        <v>39792.881944444445</v>
      </c>
      <c r="C58" s="3" t="s">
        <v>7</v>
      </c>
      <c r="D58" s="3" t="s">
        <v>81</v>
      </c>
      <c r="E58" s="3">
        <v>0</v>
      </c>
      <c r="F58" s="3" t="s">
        <v>66</v>
      </c>
      <c r="G58">
        <f>IF(COUNTIFS((WeatherIncidents!$B$3:'WeatherIncidents'!$B$26),"&lt;="&amp;B58,WeatherIncidents!$C$3:'WeatherIncidents'!$C$26,"&gt;="&amp;B58)&gt;0,1,0)</f>
        <v>1</v>
      </c>
      <c r="H58">
        <f t="shared" si="6"/>
        <v>0</v>
      </c>
      <c r="I58" s="17" t="str">
        <f>IF(B58&gt;LOOKUP(F58,WeatherStations!A:A,WeatherStations!F:F),LOOKUP(F58,WeatherStations!A:A,WeatherStations!B:B),LOOKUP(F58,WeatherStations!A:A,WeatherStations!L:L))</f>
        <v>PIHC1</v>
      </c>
      <c r="J58" s="17">
        <v>27</v>
      </c>
      <c r="K58" s="17"/>
      <c r="L58" s="17"/>
    </row>
    <row r="59" spans="1:12" x14ac:dyDescent="0.25">
      <c r="A59" s="3" t="s">
        <v>68</v>
      </c>
      <c r="B59" s="2">
        <v>40576.304166666669</v>
      </c>
      <c r="C59" s="3" t="s">
        <v>33</v>
      </c>
      <c r="D59" s="3" t="s">
        <v>37</v>
      </c>
      <c r="E59" s="3">
        <v>0</v>
      </c>
      <c r="F59" s="3" t="s">
        <v>66</v>
      </c>
      <c r="G59">
        <f>IF(COUNTIFS((WeatherIncidents!$B$3:'WeatherIncidents'!$B$26),"&lt;="&amp;B59,WeatherIncidents!$C$3:'WeatherIncidents'!$C$26,"&gt;="&amp;B59)&gt;0,1,0)</f>
        <v>1</v>
      </c>
      <c r="H59">
        <f t="shared" si="6"/>
        <v>0</v>
      </c>
      <c r="I59" s="17" t="str">
        <f>IF(B59&gt;LOOKUP(F59,WeatherStations!A:A,WeatherStations!F:F),LOOKUP(F59,WeatherStations!A:A,WeatherStations!B:B),LOOKUP(F59,WeatherStations!A:A,WeatherStations!L:L))</f>
        <v>YSASD</v>
      </c>
      <c r="J59" s="17">
        <v>46</v>
      </c>
      <c r="K59" s="17"/>
      <c r="L59" s="17"/>
    </row>
    <row r="60" spans="1:12" x14ac:dyDescent="0.25">
      <c r="A60" s="3" t="s">
        <v>69</v>
      </c>
      <c r="B60" s="2">
        <v>39823.851388888892</v>
      </c>
      <c r="C60" s="3" t="s">
        <v>15</v>
      </c>
      <c r="D60" s="3" t="s">
        <v>15</v>
      </c>
      <c r="E60" s="3">
        <v>0</v>
      </c>
      <c r="F60" s="3" t="s">
        <v>70</v>
      </c>
      <c r="G60">
        <f>IF(COUNTIFS((WeatherIncidents!$B$3:'WeatherIncidents'!$B$26),"&lt;="&amp;B60,WeatherIncidents!$C$3:'WeatherIncidents'!$C$26,"&gt;="&amp;B60)&gt;0,1,0)</f>
        <v>1</v>
      </c>
      <c r="H60">
        <f t="shared" si="6"/>
        <v>0</v>
      </c>
      <c r="I60" s="17" t="str">
        <f>IF(B60&gt;LOOKUP(F60,WeatherStations!A:A,WeatherStations!F:F),LOOKUP(F60,WeatherStations!A:A,WeatherStations!B:B),LOOKUP(F60,WeatherStations!A:A,WeatherStations!L:L))</f>
        <v>SRUC1</v>
      </c>
      <c r="J60" s="17">
        <v>25</v>
      </c>
      <c r="K60" s="17"/>
      <c r="L60" s="17"/>
    </row>
    <row r="61" spans="1:12" x14ac:dyDescent="0.25">
      <c r="A61" s="3" t="s">
        <v>74</v>
      </c>
      <c r="B61" s="2">
        <v>39377.336805555555</v>
      </c>
      <c r="C61" s="3" t="s">
        <v>33</v>
      </c>
      <c r="D61" s="3" t="s">
        <v>37</v>
      </c>
      <c r="E61" s="3">
        <v>0</v>
      </c>
      <c r="F61" s="3" t="s">
        <v>75</v>
      </c>
      <c r="G61">
        <f>IF(COUNTIFS((WeatherIncidents!$B$3:'WeatherIncidents'!$B$26),"&lt;="&amp;B61,WeatherIncidents!$C$3:'WeatherIncidents'!$C$26,"&gt;="&amp;B61)&gt;0,1,0)</f>
        <v>1</v>
      </c>
      <c r="H61">
        <f t="shared" si="6"/>
        <v>0</v>
      </c>
      <c r="I61" s="17" t="str">
        <f>IF(B61&gt;LOOKUP(F61,WeatherStations!A:A,WeatherStations!F:F),LOOKUP(F61,WeatherStations!A:A,WeatherStations!B:B),LOOKUP(F61,WeatherStations!A:A,WeatherStations!L:L))</f>
        <v>GOSC1</v>
      </c>
      <c r="J61" s="17">
        <v>55</v>
      </c>
      <c r="K61" s="17"/>
      <c r="L61" s="17"/>
    </row>
    <row r="62" spans="1:12" x14ac:dyDescent="0.25">
      <c r="A62" s="3" t="s">
        <v>76</v>
      </c>
      <c r="B62" s="2">
        <v>39145.443749999999</v>
      </c>
      <c r="C62" s="3" t="s">
        <v>7</v>
      </c>
      <c r="D62" s="3" t="s">
        <v>8</v>
      </c>
      <c r="E62" s="3">
        <v>0</v>
      </c>
      <c r="F62" s="3" t="s">
        <v>75</v>
      </c>
      <c r="G62">
        <f>IF(COUNTIFS((WeatherIncidents!$B$3:'WeatherIncidents'!$B$26),"&lt;="&amp;B62,WeatherIncidents!$C$3:'WeatherIncidents'!$C$26,"&gt;="&amp;B62)&gt;0,1,0)</f>
        <v>1</v>
      </c>
      <c r="H62">
        <f t="shared" si="6"/>
        <v>0</v>
      </c>
      <c r="I62" s="17" t="str">
        <f>IF(B62&gt;LOOKUP(F62,WeatherStations!A:A,WeatherStations!F:F),LOOKUP(F62,WeatherStations!A:A,WeatherStations!B:B),LOOKUP(F62,WeatherStations!A:A,WeatherStations!L:L))</f>
        <v>GOSC1</v>
      </c>
      <c r="J62" s="17">
        <v>37</v>
      </c>
      <c r="K62" s="17"/>
      <c r="L62" s="17"/>
    </row>
    <row r="63" spans="1:12" x14ac:dyDescent="0.25">
      <c r="A63" s="3" t="s">
        <v>76</v>
      </c>
      <c r="B63" s="2">
        <v>39448.088888888888</v>
      </c>
      <c r="C63" s="3" t="s">
        <v>33</v>
      </c>
      <c r="D63" s="3" t="s">
        <v>135</v>
      </c>
      <c r="E63" s="3">
        <v>0</v>
      </c>
      <c r="F63" s="3" t="s">
        <v>75</v>
      </c>
      <c r="G63">
        <f>IF(COUNTIFS((WeatherIncidents!$B$3:'WeatherIncidents'!$B$26),"&lt;="&amp;B63,WeatherIncidents!$C$3:'WeatherIncidents'!$C$26,"&gt;="&amp;B63)&gt;0,1,0)</f>
        <v>1</v>
      </c>
      <c r="H63">
        <f t="shared" si="6"/>
        <v>0</v>
      </c>
      <c r="I63" s="17" t="str">
        <f>IF(B63&gt;LOOKUP(F63,WeatherStations!A:A,WeatherStations!F:F),LOOKUP(F63,WeatherStations!A:A,WeatherStations!B:B),LOOKUP(F63,WeatherStations!A:A,WeatherStations!L:L))</f>
        <v>GOSC1</v>
      </c>
      <c r="J63" s="17">
        <v>44</v>
      </c>
      <c r="K63" s="17"/>
      <c r="L63" s="17"/>
    </row>
    <row r="64" spans="1:12" x14ac:dyDescent="0.25">
      <c r="A64" s="3" t="s">
        <v>76</v>
      </c>
      <c r="B64" s="2">
        <v>39448.154861111114</v>
      </c>
      <c r="C64" s="3" t="s">
        <v>7</v>
      </c>
      <c r="D64" s="3" t="s">
        <v>19</v>
      </c>
      <c r="E64" s="3">
        <v>0</v>
      </c>
      <c r="F64" s="3" t="s">
        <v>75</v>
      </c>
      <c r="G64">
        <f>IF(COUNTIFS((WeatherIncidents!$B$3:'WeatherIncidents'!$B$26),"&lt;="&amp;B64,WeatherIncidents!$C$3:'WeatherIncidents'!$C$26,"&gt;="&amp;B64)&gt;0,1,0)</f>
        <v>1</v>
      </c>
      <c r="H64">
        <f t="shared" si="6"/>
        <v>0</v>
      </c>
      <c r="I64" s="17" t="str">
        <f>IF(B64&gt;LOOKUP(F64,WeatherStations!A:A,WeatherStations!F:F),LOOKUP(F64,WeatherStations!A:A,WeatherStations!B:B),LOOKUP(F64,WeatherStations!A:A,WeatherStations!L:L))</f>
        <v>GOSC1</v>
      </c>
      <c r="J64" s="17">
        <v>44</v>
      </c>
      <c r="K64" s="17"/>
      <c r="L64" s="17"/>
    </row>
    <row r="65" spans="1:12" x14ac:dyDescent="0.25">
      <c r="A65" s="3" t="s">
        <v>76</v>
      </c>
      <c r="B65" s="2">
        <v>39448.248611111114</v>
      </c>
      <c r="C65" s="3" t="s">
        <v>33</v>
      </c>
      <c r="D65" s="3" t="s">
        <v>135</v>
      </c>
      <c r="E65" s="3">
        <v>0</v>
      </c>
      <c r="F65" s="3" t="s">
        <v>75</v>
      </c>
      <c r="G65">
        <f>IF(COUNTIFS((WeatherIncidents!$B$3:'WeatherIncidents'!$B$26),"&lt;="&amp;B65,WeatherIncidents!$C$3:'WeatherIncidents'!$C$26,"&gt;="&amp;B65)&gt;0,1,0)</f>
        <v>1</v>
      </c>
      <c r="H65">
        <f t="shared" si="6"/>
        <v>0</v>
      </c>
      <c r="I65" s="17" t="str">
        <f>IF(B65&gt;LOOKUP(F65,WeatherStations!A:A,WeatherStations!F:F),LOOKUP(F65,WeatherStations!A:A,WeatherStations!B:B),LOOKUP(F65,WeatherStations!A:A,WeatherStations!L:L))</f>
        <v>GOSC1</v>
      </c>
      <c r="J65" s="17">
        <v>44</v>
      </c>
      <c r="K65" s="17"/>
      <c r="L65" s="17"/>
    </row>
    <row r="66" spans="1:12" x14ac:dyDescent="0.25">
      <c r="A66" s="3" t="s">
        <v>76</v>
      </c>
      <c r="B66" s="2">
        <v>39448.331944444442</v>
      </c>
      <c r="C66" s="3" t="s">
        <v>33</v>
      </c>
      <c r="D66" s="3" t="s">
        <v>135</v>
      </c>
      <c r="E66" s="3">
        <v>0</v>
      </c>
      <c r="F66" s="3" t="s">
        <v>75</v>
      </c>
      <c r="G66">
        <f>IF(COUNTIFS((WeatherIncidents!$B$3:'WeatherIncidents'!$B$26),"&lt;="&amp;B66,WeatherIncidents!$C$3:'WeatherIncidents'!$C$26,"&gt;="&amp;B66)&gt;0,1,0)</f>
        <v>1</v>
      </c>
      <c r="H66">
        <f t="shared" si="6"/>
        <v>0</v>
      </c>
      <c r="I66" s="17" t="str">
        <f>IF(B66&gt;LOOKUP(F66,WeatherStations!A:A,WeatherStations!F:F),LOOKUP(F66,WeatherStations!A:A,WeatherStations!B:B),LOOKUP(F66,WeatherStations!A:A,WeatherStations!L:L))</f>
        <v>GOSC1</v>
      </c>
      <c r="J66" s="17">
        <v>44</v>
      </c>
      <c r="K66" s="17"/>
      <c r="L66" s="17"/>
    </row>
    <row r="67" spans="1:12" x14ac:dyDescent="0.25">
      <c r="A67" s="3" t="s">
        <v>76</v>
      </c>
      <c r="B67" s="2">
        <v>41759.439583333333</v>
      </c>
      <c r="C67" s="3" t="s">
        <v>33</v>
      </c>
      <c r="D67" s="3" t="s">
        <v>135</v>
      </c>
      <c r="E67" s="3">
        <v>0</v>
      </c>
      <c r="F67" s="3" t="s">
        <v>75</v>
      </c>
      <c r="G67">
        <f>IF(COUNTIFS((WeatherIncidents!$B$3:'WeatherIncidents'!$B$26),"&lt;="&amp;B67,WeatherIncidents!$C$3:'WeatherIncidents'!$C$26,"&gt;="&amp;B67)&gt;0,1,0)</f>
        <v>1</v>
      </c>
      <c r="H67">
        <f t="shared" ref="H67:H98" si="7">IF(ABS(B67-B66)&lt;0.015,1,0)</f>
        <v>0</v>
      </c>
      <c r="I67" s="17" t="str">
        <f>IF(B67&gt;LOOKUP(F67,WeatherStations!A:A,WeatherStations!F:F),LOOKUP(F67,WeatherStations!A:A,WeatherStations!B:B),LOOKUP(F67,WeatherStations!A:A,WeatherStations!L:L))</f>
        <v>RAMSD</v>
      </c>
      <c r="J67" s="17">
        <v>38</v>
      </c>
      <c r="K67" s="17"/>
      <c r="L67" s="17"/>
    </row>
    <row r="68" spans="1:12" x14ac:dyDescent="0.25">
      <c r="A68" s="3" t="s">
        <v>77</v>
      </c>
      <c r="B68" s="2">
        <v>39791.642361111109</v>
      </c>
      <c r="C68" s="3" t="s">
        <v>15</v>
      </c>
      <c r="D68" s="3" t="s">
        <v>15</v>
      </c>
      <c r="E68" s="3">
        <v>0</v>
      </c>
      <c r="F68" s="3" t="s">
        <v>78</v>
      </c>
      <c r="G68">
        <f>IF(COUNTIFS((WeatherIncidents!$B$3:'WeatherIncidents'!$B$26),"&lt;="&amp;B68,WeatherIncidents!$C$3:'WeatherIncidents'!$C$26,"&gt;="&amp;B68)&gt;0,1,0)</f>
        <v>1</v>
      </c>
      <c r="H68">
        <f t="shared" si="7"/>
        <v>0</v>
      </c>
      <c r="I68" s="17" t="str">
        <f>IF(B68&gt;LOOKUP(F68,WeatherStations!A:A,WeatherStations!F:F),LOOKUP(F68,WeatherStations!A:A,WeatherStations!B:B),LOOKUP(F68,WeatherStations!A:A,WeatherStations!L:L))</f>
        <v>GOSC1</v>
      </c>
      <c r="J68" s="17">
        <v>31</v>
      </c>
      <c r="K68" s="17"/>
      <c r="L68" s="17"/>
    </row>
    <row r="69" spans="1:12" x14ac:dyDescent="0.25">
      <c r="A69" s="3" t="s">
        <v>77</v>
      </c>
      <c r="B69" s="2">
        <v>40576.341666666667</v>
      </c>
      <c r="C69" s="3" t="s">
        <v>33</v>
      </c>
      <c r="D69" s="3" t="s">
        <v>37</v>
      </c>
      <c r="E69" s="3">
        <v>0</v>
      </c>
      <c r="F69" s="3" t="s">
        <v>78</v>
      </c>
      <c r="G69">
        <f>IF(COUNTIFS((WeatherIncidents!$B$3:'WeatherIncidents'!$B$26),"&lt;="&amp;B69,WeatherIncidents!$C$3:'WeatherIncidents'!$C$26,"&gt;="&amp;B69)&gt;0,1,0)</f>
        <v>1</v>
      </c>
      <c r="H69">
        <f t="shared" si="7"/>
        <v>0</v>
      </c>
      <c r="I69" s="17" t="str">
        <f>IF(B69&gt;LOOKUP(F69,WeatherStations!A:A,WeatherStations!F:F),LOOKUP(F69,WeatherStations!A:A,WeatherStations!B:B),LOOKUP(F69,WeatherStations!A:A,WeatherStations!L:L))</f>
        <v>GOSSD</v>
      </c>
      <c r="J69" s="17">
        <v>49</v>
      </c>
      <c r="K69" s="17"/>
      <c r="L69" s="17"/>
    </row>
    <row r="70" spans="1:12" x14ac:dyDescent="0.25">
      <c r="A70" s="3" t="s">
        <v>79</v>
      </c>
      <c r="B70" s="2">
        <v>38723.933333333334</v>
      </c>
      <c r="C70" s="3" t="s">
        <v>15</v>
      </c>
      <c r="D70" s="3" t="s">
        <v>15</v>
      </c>
      <c r="E70" s="3">
        <v>0</v>
      </c>
      <c r="F70" s="3" t="s">
        <v>70</v>
      </c>
      <c r="G70">
        <f>IF(COUNTIFS((WeatherIncidents!$B$3:'WeatherIncidents'!$B$26),"&lt;="&amp;B70,WeatherIncidents!$C$3:'WeatherIncidents'!$C$26,"&gt;="&amp;B70)&gt;0,1,0)</f>
        <v>1</v>
      </c>
      <c r="H70">
        <f t="shared" si="7"/>
        <v>0</v>
      </c>
      <c r="I70" s="17" t="str">
        <f>IF(B70&gt;LOOKUP(F70,WeatherStations!A:A,WeatherStations!F:F),LOOKUP(F70,WeatherStations!A:A,WeatherStations!B:B),LOOKUP(F70,WeatherStations!A:A,WeatherStations!L:L))</f>
        <v>SRUC1</v>
      </c>
      <c r="J70" s="17">
        <v>34</v>
      </c>
      <c r="K70" s="17"/>
      <c r="L70" s="17"/>
    </row>
    <row r="71" spans="1:12" x14ac:dyDescent="0.25">
      <c r="A71" s="3" t="s">
        <v>79</v>
      </c>
      <c r="B71" s="2">
        <v>38740.354861111111</v>
      </c>
      <c r="C71" s="3" t="s">
        <v>15</v>
      </c>
      <c r="D71" s="3" t="s">
        <v>15</v>
      </c>
      <c r="E71" s="3">
        <v>0</v>
      </c>
      <c r="F71" s="3" t="s">
        <v>70</v>
      </c>
      <c r="G71">
        <f>IF(COUNTIFS((WeatherIncidents!$B$3:'WeatherIncidents'!$B$26),"&lt;="&amp;B71,WeatherIncidents!$C$3:'WeatherIncidents'!$C$26,"&gt;="&amp;B71)&gt;0,1,0)</f>
        <v>1</v>
      </c>
      <c r="H71">
        <f t="shared" si="7"/>
        <v>0</v>
      </c>
      <c r="I71" s="17" t="str">
        <f>IF(B71&gt;LOOKUP(F71,WeatherStations!A:A,WeatherStations!F:F),LOOKUP(F71,WeatherStations!A:A,WeatherStations!B:B),LOOKUP(F71,WeatherStations!A:A,WeatherStations!L:L))</f>
        <v>SRUC1</v>
      </c>
      <c r="J71" s="17">
        <v>35</v>
      </c>
      <c r="K71" s="17"/>
      <c r="L71" s="17"/>
    </row>
    <row r="72" spans="1:12" x14ac:dyDescent="0.25">
      <c r="A72" s="3" t="s">
        <v>79</v>
      </c>
      <c r="B72" s="2">
        <v>38740.395833333336</v>
      </c>
      <c r="C72" s="3" t="s">
        <v>33</v>
      </c>
      <c r="D72" s="3" t="s">
        <v>37</v>
      </c>
      <c r="E72" s="3">
        <v>0</v>
      </c>
      <c r="F72" s="3" t="s">
        <v>70</v>
      </c>
      <c r="G72">
        <f>IF(COUNTIFS((WeatherIncidents!$B$3:'WeatherIncidents'!$B$26),"&lt;="&amp;B72,WeatherIncidents!$C$3:'WeatherIncidents'!$C$26,"&gt;="&amp;B72)&gt;0,1,0)</f>
        <v>1</v>
      </c>
      <c r="H72">
        <f t="shared" si="7"/>
        <v>0</v>
      </c>
      <c r="I72" s="17" t="str">
        <f>IF(B72&gt;LOOKUP(F72,WeatherStations!A:A,WeatherStations!F:F),LOOKUP(F72,WeatherStations!A:A,WeatherStations!B:B),LOOKUP(F72,WeatherStations!A:A,WeatherStations!L:L))</f>
        <v>SRUC1</v>
      </c>
      <c r="J72" s="17">
        <v>35</v>
      </c>
      <c r="K72" s="17"/>
      <c r="L72" s="17"/>
    </row>
    <row r="73" spans="1:12" x14ac:dyDescent="0.25">
      <c r="A73" s="3" t="s">
        <v>79</v>
      </c>
      <c r="B73" s="2">
        <v>38754.738194444442</v>
      </c>
      <c r="C73" s="3" t="s">
        <v>15</v>
      </c>
      <c r="D73" s="3" t="s">
        <v>15</v>
      </c>
      <c r="E73" s="3">
        <v>0</v>
      </c>
      <c r="F73" s="3" t="s">
        <v>70</v>
      </c>
      <c r="G73">
        <f>IF(COUNTIFS((WeatherIncidents!$B$3:'WeatherIncidents'!$B$26),"&lt;="&amp;B73,WeatherIncidents!$C$3:'WeatherIncidents'!$C$26,"&gt;="&amp;B73)&gt;0,1,0)</f>
        <v>1</v>
      </c>
      <c r="H73">
        <f t="shared" si="7"/>
        <v>0</v>
      </c>
      <c r="I73" s="17" t="str">
        <f>IF(B73&gt;LOOKUP(F73,WeatherStations!A:A,WeatherStations!F:F),LOOKUP(F73,WeatherStations!A:A,WeatherStations!B:B),LOOKUP(F73,WeatherStations!A:A,WeatherStations!L:L))</f>
        <v>SRUC1</v>
      </c>
      <c r="J73" s="17">
        <v>34</v>
      </c>
      <c r="K73" s="17"/>
      <c r="L73" s="17"/>
    </row>
    <row r="74" spans="1:12" x14ac:dyDescent="0.25">
      <c r="A74" s="3" t="s">
        <v>83</v>
      </c>
      <c r="B74" s="2">
        <v>40566.32708333333</v>
      </c>
      <c r="C74" s="3" t="s">
        <v>33</v>
      </c>
      <c r="D74" s="3" t="s">
        <v>135</v>
      </c>
      <c r="E74" s="3">
        <v>0</v>
      </c>
      <c r="F74" s="3" t="s">
        <v>84</v>
      </c>
      <c r="G74">
        <f>IF(COUNTIFS((WeatherIncidents!$B$3:'WeatherIncidents'!$B$26),"&lt;="&amp;B74,WeatherIncidents!$C$3:'WeatherIncidents'!$C$26,"&gt;="&amp;B74)&gt;0,1,0)</f>
        <v>1</v>
      </c>
      <c r="H74">
        <f t="shared" si="7"/>
        <v>0</v>
      </c>
      <c r="I74" s="17" t="str">
        <f>IF(B74&gt;LOOKUP(F74,WeatherStations!A:A,WeatherStations!F:F),LOOKUP(F74,WeatherStations!A:A,WeatherStations!B:B),LOOKUP(F74,WeatherStations!A:A,WeatherStations!L:L))</f>
        <v>BVYSD</v>
      </c>
      <c r="J74" s="17">
        <v>28</v>
      </c>
      <c r="K74" s="17"/>
      <c r="L74" s="17"/>
    </row>
    <row r="75" spans="1:12" x14ac:dyDescent="0.25">
      <c r="A75" s="3" t="s">
        <v>83</v>
      </c>
      <c r="B75" s="2">
        <v>40576.549305555556</v>
      </c>
      <c r="C75" s="3" t="s">
        <v>33</v>
      </c>
      <c r="D75" s="3" t="s">
        <v>37</v>
      </c>
      <c r="E75" s="3">
        <v>0</v>
      </c>
      <c r="F75" s="3" t="s">
        <v>84</v>
      </c>
      <c r="G75">
        <f>IF(COUNTIFS((WeatherIncidents!$B$3:'WeatherIncidents'!$B$26),"&lt;="&amp;B75,WeatherIncidents!$C$3:'WeatherIncidents'!$C$26,"&gt;="&amp;B75)&gt;0,1,0)</f>
        <v>1</v>
      </c>
      <c r="H75">
        <f t="shared" si="7"/>
        <v>0</v>
      </c>
      <c r="I75" s="17" t="str">
        <f>IF(B75&gt;LOOKUP(F75,WeatherStations!A:A,WeatherStations!F:F),LOOKUP(F75,WeatherStations!A:A,WeatherStations!B:B),LOOKUP(F75,WeatherStations!A:A,WeatherStations!L:L))</f>
        <v>BVYSD</v>
      </c>
      <c r="J75" s="17">
        <v>29</v>
      </c>
      <c r="K75" s="17"/>
      <c r="L75" s="17"/>
    </row>
    <row r="76" spans="1:12" x14ac:dyDescent="0.25">
      <c r="A76" s="3" t="s">
        <v>83</v>
      </c>
      <c r="B76" s="2">
        <v>41759.554166666669</v>
      </c>
      <c r="C76" s="3" t="s">
        <v>33</v>
      </c>
      <c r="D76" s="3" t="s">
        <v>135</v>
      </c>
      <c r="E76" s="3">
        <v>0</v>
      </c>
      <c r="F76" s="3" t="s">
        <v>84</v>
      </c>
      <c r="G76">
        <f>IF(COUNTIFS((WeatherIncidents!$B$3:'WeatherIncidents'!$B$26),"&lt;="&amp;B76,WeatherIncidents!$C$3:'WeatherIncidents'!$C$26,"&gt;="&amp;B76)&gt;0,1,0)</f>
        <v>1</v>
      </c>
      <c r="H76">
        <f t="shared" si="7"/>
        <v>0</v>
      </c>
      <c r="I76" s="17" t="str">
        <f>IF(B76&gt;LOOKUP(F76,WeatherStations!A:A,WeatherStations!F:F),LOOKUP(F76,WeatherStations!A:A,WeatherStations!B:B),LOOKUP(F76,WeatherStations!A:A,WeatherStations!L:L))</f>
        <v>BVYSD</v>
      </c>
      <c r="J76" s="17">
        <v>27</v>
      </c>
      <c r="K76" s="17"/>
      <c r="L76" s="17"/>
    </row>
    <row r="77" spans="1:12" x14ac:dyDescent="0.25">
      <c r="A77" s="3" t="s">
        <v>83</v>
      </c>
      <c r="B77" s="2">
        <v>42029.422222222223</v>
      </c>
      <c r="C77" s="3" t="s">
        <v>15</v>
      </c>
      <c r="D77" s="3" t="s">
        <v>15</v>
      </c>
      <c r="E77" s="3">
        <v>0</v>
      </c>
      <c r="F77" s="3" t="s">
        <v>84</v>
      </c>
      <c r="G77">
        <f>IF(COUNTIFS((WeatherIncidents!$B$3:'WeatherIncidents'!$B$26),"&lt;="&amp;B77,WeatherIncidents!$C$3:'WeatherIncidents'!$C$26,"&gt;="&amp;B77)&gt;0,1,0)</f>
        <v>1</v>
      </c>
      <c r="H77">
        <f t="shared" si="7"/>
        <v>0</v>
      </c>
      <c r="I77" s="17" t="str">
        <f>IF(B77&gt;LOOKUP(F77,WeatherStations!A:A,WeatherStations!F:F),LOOKUP(F77,WeatherStations!A:A,WeatherStations!B:B),LOOKUP(F77,WeatherStations!A:A,WeatherStations!L:L))</f>
        <v>BVYSD</v>
      </c>
      <c r="J77" s="17">
        <v>25</v>
      </c>
      <c r="K77" s="17"/>
      <c r="L77" s="17"/>
    </row>
    <row r="78" spans="1:12" x14ac:dyDescent="0.25">
      <c r="A78" s="3" t="s">
        <v>100</v>
      </c>
      <c r="B78" s="2">
        <v>39758.448611111111</v>
      </c>
      <c r="C78" s="3" t="s">
        <v>15</v>
      </c>
      <c r="D78" s="3" t="s">
        <v>15</v>
      </c>
      <c r="E78" s="3">
        <v>0</v>
      </c>
      <c r="F78" s="3" t="s">
        <v>101</v>
      </c>
      <c r="G78">
        <f>IF(COUNTIFS((WeatherIncidents!$B$3:'WeatherIncidents'!$B$26),"&lt;="&amp;B78,WeatherIncidents!$C$3:'WeatherIncidents'!$C$26,"&gt;="&amp;B78)&gt;0,1,0)</f>
        <v>1</v>
      </c>
      <c r="H78">
        <f t="shared" si="7"/>
        <v>0</v>
      </c>
      <c r="I78" s="17" t="str">
        <f>IF(B78&gt;LOOKUP(F78,WeatherStations!A:A,WeatherStations!F:F),LOOKUP(F78,WeatherStations!A:A,WeatherStations!B:B),LOOKUP(F78,WeatherStations!A:A,WeatherStations!L:L))</f>
        <v>VLCC1</v>
      </c>
      <c r="J78" s="17">
        <v>26</v>
      </c>
      <c r="K78" s="17"/>
      <c r="L78" s="17"/>
    </row>
    <row r="79" spans="1:12" x14ac:dyDescent="0.25">
      <c r="A79" s="3" t="s">
        <v>102</v>
      </c>
      <c r="B79" s="2">
        <v>39087.718055555553</v>
      </c>
      <c r="C79" s="3" t="s">
        <v>33</v>
      </c>
      <c r="D79" s="3" t="s">
        <v>135</v>
      </c>
      <c r="E79" s="3">
        <v>0</v>
      </c>
      <c r="F79" s="3" t="s">
        <v>103</v>
      </c>
      <c r="G79">
        <f>IF(COUNTIFS((WeatherIncidents!$B$3:'WeatherIncidents'!$B$26),"&lt;="&amp;B79,WeatherIncidents!$C$3:'WeatherIncidents'!$C$26,"&gt;="&amp;B79)&gt;0,1,0)</f>
        <v>1</v>
      </c>
      <c r="H79">
        <f t="shared" si="7"/>
        <v>0</v>
      </c>
      <c r="I79" s="17" t="s">
        <v>314</v>
      </c>
      <c r="J79" s="17">
        <v>21</v>
      </c>
      <c r="K79" s="17"/>
      <c r="L79" s="17"/>
    </row>
    <row r="80" spans="1:12" x14ac:dyDescent="0.25">
      <c r="A80" s="3" t="s">
        <v>102</v>
      </c>
      <c r="B80" s="2">
        <v>39377.156944444447</v>
      </c>
      <c r="C80" s="3" t="s">
        <v>33</v>
      </c>
      <c r="D80" s="3" t="s">
        <v>135</v>
      </c>
      <c r="E80" s="3">
        <v>0</v>
      </c>
      <c r="F80" s="3" t="s">
        <v>103</v>
      </c>
      <c r="G80">
        <f>IF(COUNTIFS((WeatherIncidents!$B$3:'WeatherIncidents'!$B$26),"&lt;="&amp;B80,WeatherIncidents!$C$3:'WeatherIncidents'!$C$26,"&gt;="&amp;B80)&gt;0,1,0)</f>
        <v>1</v>
      </c>
      <c r="H80">
        <f t="shared" si="7"/>
        <v>0</v>
      </c>
      <c r="I80" s="17" t="str">
        <f>IF(B80&gt;LOOKUP(F80,WeatherStations!A:A,WeatherStations!F:F),LOOKUP(F80,WeatherStations!A:A,WeatherStations!B:B),LOOKUP(F80,WeatherStations!A:A,WeatherStations!L:L))</f>
        <v>VLCC1</v>
      </c>
      <c r="J80" s="17">
        <v>52</v>
      </c>
      <c r="K80" s="17"/>
      <c r="L80" s="17"/>
    </row>
    <row r="81" spans="1:12" x14ac:dyDescent="0.25">
      <c r="A81" s="3" t="s">
        <v>166</v>
      </c>
      <c r="B81" s="2">
        <v>39054.416666666664</v>
      </c>
      <c r="C81" s="3" t="s">
        <v>33</v>
      </c>
      <c r="D81" s="3" t="s">
        <v>135</v>
      </c>
      <c r="E81" s="3">
        <v>0</v>
      </c>
      <c r="F81" s="3" t="s">
        <v>101</v>
      </c>
      <c r="G81">
        <f>IF(COUNTIFS((WeatherIncidents!$B$3:'WeatherIncidents'!$B$26),"&lt;="&amp;B81,WeatherIncidents!$C$3:'WeatherIncidents'!$C$26,"&gt;="&amp;B81)&gt;0,1,0)</f>
        <v>1</v>
      </c>
      <c r="H81">
        <f t="shared" si="7"/>
        <v>0</v>
      </c>
      <c r="I81" s="17" t="s">
        <v>314</v>
      </c>
      <c r="J81" s="17">
        <v>37</v>
      </c>
      <c r="K81" s="17"/>
      <c r="L81" s="17"/>
    </row>
    <row r="82" spans="1:12" x14ac:dyDescent="0.25">
      <c r="A82" s="3" t="s">
        <v>104</v>
      </c>
      <c r="B82" s="2">
        <v>39377.995138888888</v>
      </c>
      <c r="C82" s="3" t="s">
        <v>33</v>
      </c>
      <c r="D82" s="3" t="s">
        <v>135</v>
      </c>
      <c r="E82" s="3">
        <v>0</v>
      </c>
      <c r="F82" s="3" t="s">
        <v>105</v>
      </c>
      <c r="G82">
        <f>IF(COUNTIFS((WeatherIncidents!$B$3:'WeatherIncidents'!$B$26),"&lt;="&amp;B82,WeatherIncidents!$C$3:'WeatherIncidents'!$C$26,"&gt;="&amp;B82)&gt;0,1,0)</f>
        <v>1</v>
      </c>
      <c r="H82">
        <f t="shared" si="7"/>
        <v>0</v>
      </c>
      <c r="I82" s="17" t="str">
        <f>IF(B82&gt;LOOKUP(F82,WeatherStations!A:A,WeatherStations!F:F),LOOKUP(F82,WeatherStations!A:A,WeatherStations!B:B),LOOKUP(F82,WeatherStations!A:A,WeatherStations!L:L))</f>
        <v>ANEC1</v>
      </c>
      <c r="J82" s="17">
        <v>59</v>
      </c>
      <c r="K82" s="17"/>
      <c r="L82" s="17"/>
    </row>
    <row r="83" spans="1:12" x14ac:dyDescent="0.25">
      <c r="A83" s="3" t="s">
        <v>162</v>
      </c>
      <c r="B83" s="2">
        <v>38756.521527777775</v>
      </c>
      <c r="C83" s="3" t="s">
        <v>15</v>
      </c>
      <c r="D83" s="3" t="s">
        <v>15</v>
      </c>
      <c r="E83" s="3">
        <v>0</v>
      </c>
      <c r="F83" s="3" t="s">
        <v>163</v>
      </c>
      <c r="G83">
        <f>IF(COUNTIFS((WeatherIncidents!$B$3:'WeatherIncidents'!$B$26),"&lt;="&amp;B83,WeatherIncidents!$C$3:'WeatherIncidents'!$C$26,"&gt;="&amp;B83)&gt;0,1,0)</f>
        <v>1</v>
      </c>
      <c r="H83">
        <f t="shared" si="7"/>
        <v>0</v>
      </c>
      <c r="I83" s="17" t="str">
        <f>IF(B83&gt;LOOKUP(F83,WeatherStations!A:A,WeatherStations!F:F),LOOKUP(F83,WeatherStations!A:A,WeatherStations!B:B),LOOKUP(F83,WeatherStations!A:A,WeatherStations!L:L))</f>
        <v>ANEC1</v>
      </c>
      <c r="J83" s="17">
        <v>26</v>
      </c>
      <c r="K83" s="17"/>
      <c r="L83" s="17"/>
    </row>
    <row r="84" spans="1:12" x14ac:dyDescent="0.25">
      <c r="A84" s="3" t="s">
        <v>162</v>
      </c>
      <c r="B84" s="2">
        <v>39377.666666666664</v>
      </c>
      <c r="C84" s="3" t="s">
        <v>33</v>
      </c>
      <c r="D84" s="3" t="s">
        <v>37</v>
      </c>
      <c r="E84" s="3">
        <v>0</v>
      </c>
      <c r="F84" s="3" t="s">
        <v>163</v>
      </c>
      <c r="G84">
        <f>IF(COUNTIFS((WeatherIncidents!$B$3:'WeatherIncidents'!$B$26),"&lt;="&amp;B84,WeatherIncidents!$C$3:'WeatherIncidents'!$C$26,"&gt;="&amp;B84)&gt;0,1,0)</f>
        <v>1</v>
      </c>
      <c r="H84">
        <f t="shared" si="7"/>
        <v>0</v>
      </c>
      <c r="I84" s="17" t="str">
        <f>IF(B84&gt;LOOKUP(F84,WeatherStations!A:A,WeatherStations!F:F),LOOKUP(F84,WeatherStations!A:A,WeatherStations!B:B),LOOKUP(F84,WeatherStations!A:A,WeatherStations!L:L))</f>
        <v>ANEC1</v>
      </c>
      <c r="J84" s="17">
        <v>59</v>
      </c>
      <c r="K84" s="17"/>
      <c r="L84" s="17"/>
    </row>
    <row r="85" spans="1:12" x14ac:dyDescent="0.25">
      <c r="A85" s="3" t="s">
        <v>159</v>
      </c>
      <c r="B85" s="2">
        <v>39143.69027777778</v>
      </c>
      <c r="C85" s="3" t="s">
        <v>15</v>
      </c>
      <c r="D85" s="3" t="s">
        <v>15</v>
      </c>
      <c r="E85" s="3">
        <v>0</v>
      </c>
      <c r="F85" s="3" t="s">
        <v>161</v>
      </c>
      <c r="G85">
        <f>IF(COUNTIFS((WeatherIncidents!$B$3:'WeatherIncidents'!$B$26),"&lt;="&amp;B85,WeatherIncidents!$C$3:'WeatherIncidents'!$C$26,"&gt;="&amp;B85)&gt;0,1,0)</f>
        <v>1</v>
      </c>
      <c r="H85">
        <f t="shared" si="7"/>
        <v>0</v>
      </c>
      <c r="I85" s="17" t="str">
        <f>IF(B85&gt;LOOKUP(F85,WeatherStations!A:A,WeatherStations!F:F),LOOKUP(F85,WeatherStations!A:A,WeatherStations!B:B),LOOKUP(F85,WeatherStations!A:A,WeatherStations!L:L))</f>
        <v>ANEC1</v>
      </c>
      <c r="J85" s="17">
        <v>38</v>
      </c>
      <c r="K85" s="17"/>
      <c r="L85" s="17"/>
    </row>
    <row r="86" spans="1:12" x14ac:dyDescent="0.25">
      <c r="A86" s="3" t="s">
        <v>159</v>
      </c>
      <c r="B86" s="2">
        <v>39377.311805555553</v>
      </c>
      <c r="C86" s="3" t="s">
        <v>7</v>
      </c>
      <c r="D86" s="3" t="s">
        <v>8</v>
      </c>
      <c r="E86" s="3">
        <v>0</v>
      </c>
      <c r="F86" s="3" t="s">
        <v>161</v>
      </c>
      <c r="G86">
        <f>IF(COUNTIFS((WeatherIncidents!$B$3:'WeatherIncidents'!$B$26),"&lt;="&amp;B86,WeatherIncidents!$C$3:'WeatherIncidents'!$C$26,"&gt;="&amp;B86)&gt;0,1,0)</f>
        <v>1</v>
      </c>
      <c r="H86">
        <f t="shared" si="7"/>
        <v>0</v>
      </c>
      <c r="I86" s="17" t="str">
        <f>IF(B86&gt;LOOKUP(F86,WeatherStations!A:A,WeatherStations!F:F),LOOKUP(F86,WeatherStations!A:A,WeatherStations!B:B),LOOKUP(F86,WeatherStations!A:A,WeatherStations!L:L))</f>
        <v>ANEC1</v>
      </c>
      <c r="J86" s="17">
        <v>59</v>
      </c>
      <c r="K86" s="17"/>
      <c r="L86" s="17"/>
    </row>
    <row r="87" spans="1:12" x14ac:dyDescent="0.25">
      <c r="A87" s="3" t="s">
        <v>192</v>
      </c>
      <c r="B87" s="2">
        <v>39376.881944444445</v>
      </c>
      <c r="C87" s="3" t="s">
        <v>33</v>
      </c>
      <c r="D87" s="3" t="s">
        <v>135</v>
      </c>
      <c r="E87" s="3">
        <v>0</v>
      </c>
      <c r="F87" s="3" t="s">
        <v>105</v>
      </c>
      <c r="G87">
        <f>IF(COUNTIFS((WeatherIncidents!$B$3:'WeatherIncidents'!$B$26),"&lt;="&amp;B87,WeatherIncidents!$C$3:'WeatherIncidents'!$C$26,"&gt;="&amp;B87)&gt;0,1,0)</f>
        <v>1</v>
      </c>
      <c r="H87">
        <f t="shared" si="7"/>
        <v>0</v>
      </c>
      <c r="I87" s="17" t="str">
        <f>IF(B87&gt;LOOKUP(F87,WeatherStations!A:A,WeatherStations!F:F),LOOKUP(F87,WeatherStations!A:A,WeatherStations!B:B),LOOKUP(F87,WeatherStations!A:A,WeatherStations!L:L))</f>
        <v>ANEC1</v>
      </c>
      <c r="J87" s="17">
        <v>59</v>
      </c>
      <c r="K87" s="17"/>
      <c r="L87" s="17"/>
    </row>
    <row r="88" spans="1:12" x14ac:dyDescent="0.25">
      <c r="A88" s="3" t="s">
        <v>192</v>
      </c>
      <c r="B88" s="2">
        <v>39377.27847222222</v>
      </c>
      <c r="C88" s="3" t="s">
        <v>33</v>
      </c>
      <c r="D88" s="3" t="s">
        <v>37</v>
      </c>
      <c r="E88" s="3">
        <v>0</v>
      </c>
      <c r="F88" s="3" t="s">
        <v>105</v>
      </c>
      <c r="G88">
        <f>IF(COUNTIFS((WeatherIncidents!$B$3:'WeatherIncidents'!$B$26),"&lt;="&amp;B88,WeatherIncidents!$C$3:'WeatherIncidents'!$C$26,"&gt;="&amp;B88)&gt;0,1,0)</f>
        <v>1</v>
      </c>
      <c r="H88">
        <f t="shared" si="7"/>
        <v>0</v>
      </c>
      <c r="I88" s="17" t="str">
        <f>IF(B88&gt;LOOKUP(F88,WeatherStations!A:A,WeatherStations!F:F),LOOKUP(F88,WeatherStations!A:A,WeatherStations!B:B),LOOKUP(F88,WeatherStations!A:A,WeatherStations!L:L))</f>
        <v>ANEC1</v>
      </c>
      <c r="J88" s="17">
        <v>59</v>
      </c>
      <c r="K88" s="17"/>
      <c r="L88" s="17"/>
    </row>
    <row r="89" spans="1:12" x14ac:dyDescent="0.25">
      <c r="A89" s="3" t="s">
        <v>192</v>
      </c>
      <c r="B89" s="2">
        <v>39735.411111111112</v>
      </c>
      <c r="C89" s="3" t="s">
        <v>7</v>
      </c>
      <c r="D89" s="3" t="s">
        <v>41</v>
      </c>
      <c r="E89" s="3">
        <v>0</v>
      </c>
      <c r="F89" s="3" t="s">
        <v>105</v>
      </c>
      <c r="G89">
        <f>IF(COUNTIFS((WeatherIncidents!$B$3:'WeatherIncidents'!$B$26),"&lt;="&amp;B89,WeatherIncidents!$C$3:'WeatherIncidents'!$C$26,"&gt;="&amp;B89)&gt;0,1,0)</f>
        <v>1</v>
      </c>
      <c r="H89">
        <f t="shared" si="7"/>
        <v>0</v>
      </c>
      <c r="I89" s="17" t="str">
        <f>IF(B89&gt;LOOKUP(F89,WeatherStations!A:A,WeatherStations!F:F),LOOKUP(F89,WeatherStations!A:A,WeatherStations!B:B),LOOKUP(F89,WeatherStations!A:A,WeatherStations!L:L))</f>
        <v>ANEC1</v>
      </c>
      <c r="J89" s="17">
        <v>34</v>
      </c>
      <c r="K89" s="17"/>
      <c r="L89" s="17"/>
    </row>
    <row r="90" spans="1:12" x14ac:dyDescent="0.25">
      <c r="A90" s="3" t="s">
        <v>192</v>
      </c>
      <c r="B90" s="2">
        <v>39824.967361111114</v>
      </c>
      <c r="C90" s="3" t="s">
        <v>15</v>
      </c>
      <c r="D90" s="3" t="s">
        <v>15</v>
      </c>
      <c r="E90" s="3">
        <v>0</v>
      </c>
      <c r="F90" s="3" t="s">
        <v>105</v>
      </c>
      <c r="G90">
        <f>IF(COUNTIFS((WeatherIncidents!$B$3:'WeatherIncidents'!$B$26),"&lt;="&amp;B90,WeatherIncidents!$C$3:'WeatherIncidents'!$C$26,"&gt;="&amp;B90)&gt;0,1,0)</f>
        <v>1</v>
      </c>
      <c r="H90">
        <f t="shared" si="7"/>
        <v>0</v>
      </c>
      <c r="I90" s="17" t="str">
        <f>IF(B90&gt;LOOKUP(F90,WeatherStations!A:A,WeatherStations!F:F),LOOKUP(F90,WeatherStations!A:A,WeatherStations!B:B),LOOKUP(F90,WeatherStations!A:A,WeatherStations!L:L))</f>
        <v>ANEC1</v>
      </c>
      <c r="J90" s="17">
        <v>66</v>
      </c>
      <c r="K90" s="17"/>
      <c r="L90" s="17"/>
    </row>
    <row r="91" spans="1:12" x14ac:dyDescent="0.25">
      <c r="A91" s="3" t="s">
        <v>107</v>
      </c>
      <c r="B91" s="2">
        <v>39378.388888888891</v>
      </c>
      <c r="C91" s="3" t="s">
        <v>33</v>
      </c>
      <c r="D91" s="3" t="s">
        <v>135</v>
      </c>
      <c r="E91" s="3">
        <v>0</v>
      </c>
      <c r="F91" s="3" t="s">
        <v>108</v>
      </c>
      <c r="G91">
        <f>IF(COUNTIFS((WeatherIncidents!$B$3:'WeatherIncidents'!$B$26),"&lt;="&amp;B91,WeatherIncidents!$C$3:'WeatherIncidents'!$C$26,"&gt;="&amp;B91)&gt;0,1,0)</f>
        <v>1</v>
      </c>
      <c r="H91">
        <f t="shared" si="7"/>
        <v>0</v>
      </c>
      <c r="I91" s="17" t="str">
        <f>IF(B91&gt;LOOKUP(F91,WeatherStations!A:A,WeatherStations!F:F),LOOKUP(F91,WeatherStations!A:A,WeatherStations!B:B),LOOKUP(F91,WeatherStations!A:A,WeatherStations!L:L))</f>
        <v>ANEC1</v>
      </c>
      <c r="J91" s="17">
        <v>58</v>
      </c>
      <c r="K91" s="17"/>
      <c r="L91" s="17"/>
    </row>
    <row r="92" spans="1:12" x14ac:dyDescent="0.25">
      <c r="A92" s="3" t="s">
        <v>109</v>
      </c>
      <c r="B92" s="2">
        <v>38722.838888888888</v>
      </c>
      <c r="C92" s="3" t="s">
        <v>33</v>
      </c>
      <c r="D92" s="3" t="s">
        <v>135</v>
      </c>
      <c r="E92" s="3">
        <v>0</v>
      </c>
      <c r="F92" s="3" t="s">
        <v>110</v>
      </c>
      <c r="G92">
        <f>IF(COUNTIFS((WeatherIncidents!$B$3:'WeatherIncidents'!$B$26),"&lt;="&amp;B92,WeatherIncidents!$C$3:'WeatherIncidents'!$C$26,"&gt;="&amp;B92)&gt;0,1,0)</f>
        <v>1</v>
      </c>
      <c r="H92">
        <f t="shared" si="7"/>
        <v>0</v>
      </c>
      <c r="I92" s="17" t="str">
        <f>IF(B92&gt;LOOKUP(F92,WeatherStations!A:A,WeatherStations!F:F),LOOKUP(F92,WeatherStations!A:A,WeatherStations!B:B),LOOKUP(F92,WeatherStations!A:A,WeatherStations!L:L))</f>
        <v>MLGC1</v>
      </c>
      <c r="J92" s="17">
        <v>18</v>
      </c>
      <c r="K92" s="17"/>
      <c r="L92" s="17"/>
    </row>
    <row r="93" spans="1:12" x14ac:dyDescent="0.25">
      <c r="A93" s="3" t="s">
        <v>109</v>
      </c>
      <c r="B93" s="2">
        <v>41760.39166666667</v>
      </c>
      <c r="C93" s="3" t="s">
        <v>33</v>
      </c>
      <c r="D93" s="3" t="s">
        <v>135</v>
      </c>
      <c r="E93" s="3">
        <v>0</v>
      </c>
      <c r="F93" s="3" t="s">
        <v>110</v>
      </c>
      <c r="G93">
        <f>IF(COUNTIFS((WeatherIncidents!$B$3:'WeatherIncidents'!$B$26),"&lt;="&amp;B93,WeatherIncidents!$C$3:'WeatherIncidents'!$C$26,"&gt;="&amp;B93)&gt;0,1,0)</f>
        <v>1</v>
      </c>
      <c r="H93">
        <f t="shared" si="7"/>
        <v>0</v>
      </c>
      <c r="I93" s="17" t="str">
        <f>IF(B93&gt;LOOKUP(F93,WeatherStations!A:A,WeatherStations!F:F),LOOKUP(F93,WeatherStations!A:A,WeatherStations!B:B),LOOKUP(F93,WeatherStations!A:A,WeatherStations!L:L))</f>
        <v>LAGSD</v>
      </c>
      <c r="J93" s="17">
        <v>56</v>
      </c>
      <c r="K93" s="17"/>
      <c r="L93" s="17"/>
    </row>
    <row r="94" spans="1:12" x14ac:dyDescent="0.25">
      <c r="A94" s="3" t="s">
        <v>111</v>
      </c>
      <c r="B94" s="2">
        <v>39144.550694444442</v>
      </c>
      <c r="C94" s="3" t="s">
        <v>33</v>
      </c>
      <c r="D94" s="3" t="s">
        <v>37</v>
      </c>
      <c r="E94" s="3">
        <v>0</v>
      </c>
      <c r="F94" s="3" t="s">
        <v>112</v>
      </c>
      <c r="G94">
        <f>IF(COUNTIFS((WeatherIncidents!$B$3:'WeatherIncidents'!$B$26),"&lt;="&amp;B94,WeatherIncidents!$C$3:'WeatherIncidents'!$C$26,"&gt;="&amp;B94)&gt;0,1,0)</f>
        <v>1</v>
      </c>
      <c r="H94">
        <f t="shared" si="7"/>
        <v>0</v>
      </c>
      <c r="I94" s="17" t="str">
        <f>IF(B94&gt;LOOKUP(F94,WeatherStations!A:A,WeatherStations!F:F),LOOKUP(F94,WeatherStations!A:A,WeatherStations!B:B),LOOKUP(F94,WeatherStations!A:A,WeatherStations!L:L))</f>
        <v>CMNC1</v>
      </c>
      <c r="J94" s="17">
        <v>51</v>
      </c>
      <c r="K94" s="17"/>
      <c r="L94" s="17"/>
    </row>
    <row r="95" spans="1:12" x14ac:dyDescent="0.25">
      <c r="A95" s="3" t="s">
        <v>111</v>
      </c>
      <c r="B95" s="2">
        <v>39377.11041666667</v>
      </c>
      <c r="C95" s="3" t="s">
        <v>33</v>
      </c>
      <c r="D95" s="3" t="s">
        <v>37</v>
      </c>
      <c r="E95" s="3">
        <v>0</v>
      </c>
      <c r="F95" s="3" t="s">
        <v>112</v>
      </c>
      <c r="G95">
        <f>IF(COUNTIFS((WeatherIncidents!$B$3:'WeatherIncidents'!$B$26),"&lt;="&amp;B95,WeatherIncidents!$C$3:'WeatherIncidents'!$C$26,"&gt;="&amp;B95)&gt;0,1,0)</f>
        <v>1</v>
      </c>
      <c r="H95">
        <f t="shared" si="7"/>
        <v>0</v>
      </c>
      <c r="I95" s="17" t="str">
        <f>IF(B95&gt;LOOKUP(F95,WeatherStations!A:A,WeatherStations!F:F),LOOKUP(F95,WeatherStations!A:A,WeatherStations!B:B),LOOKUP(F95,WeatherStations!A:A,WeatherStations!L:L))</f>
        <v>CMNC1</v>
      </c>
      <c r="J95" s="17">
        <v>58</v>
      </c>
      <c r="K95" s="17"/>
      <c r="L95" s="17"/>
    </row>
    <row r="96" spans="1:12" x14ac:dyDescent="0.25">
      <c r="A96" s="3" t="s">
        <v>111</v>
      </c>
      <c r="B96" s="2">
        <v>40576.334722222222</v>
      </c>
      <c r="C96" s="3" t="s">
        <v>33</v>
      </c>
      <c r="D96" s="3" t="s">
        <v>142</v>
      </c>
      <c r="E96" s="3">
        <v>0</v>
      </c>
      <c r="F96" s="3" t="s">
        <v>112</v>
      </c>
      <c r="G96">
        <f>IF(COUNTIFS((WeatherIncidents!$B$3:'WeatherIncidents'!$B$26),"&lt;="&amp;B96,WeatherIncidents!$C$3:'WeatherIncidents'!$C$26,"&gt;="&amp;B96)&gt;0,1,0)</f>
        <v>1</v>
      </c>
      <c r="H96">
        <f t="shared" si="7"/>
        <v>0</v>
      </c>
      <c r="I96" s="17" t="str">
        <f>IF(B96&gt;LOOKUP(F96,WeatherStations!A:A,WeatherStations!F:F),LOOKUP(F96,WeatherStations!A:A,WeatherStations!B:B),LOOKUP(F96,WeatherStations!A:A,WeatherStations!L:L))</f>
        <v>CMNC1</v>
      </c>
      <c r="J96" s="17">
        <v>48</v>
      </c>
      <c r="K96" s="17"/>
      <c r="L96" s="17"/>
    </row>
    <row r="97" spans="1:12" x14ac:dyDescent="0.25">
      <c r="A97" s="3" t="s">
        <v>113</v>
      </c>
      <c r="B97" s="2">
        <v>39377.007638888892</v>
      </c>
      <c r="C97" s="3" t="s">
        <v>33</v>
      </c>
      <c r="D97" s="3" t="s">
        <v>37</v>
      </c>
      <c r="E97" s="3">
        <v>0</v>
      </c>
      <c r="F97" s="3" t="s">
        <v>114</v>
      </c>
      <c r="G97">
        <f>IF(COUNTIFS((WeatherIncidents!$B$3:'WeatherIncidents'!$B$26),"&lt;="&amp;B97,WeatherIncidents!$C$3:'WeatherIncidents'!$C$26,"&gt;="&amp;B97)&gt;0,1,0)</f>
        <v>1</v>
      </c>
      <c r="H97">
        <f t="shared" si="7"/>
        <v>0</v>
      </c>
      <c r="I97" s="17" t="str">
        <f>IF(B97&gt;LOOKUP(F97,WeatherStations!A:A,WeatherStations!F:F),LOOKUP(F97,WeatherStations!A:A,WeatherStations!B:B),LOOKUP(F97,WeatherStations!A:A,WeatherStations!L:L))</f>
        <v>CMNC1</v>
      </c>
      <c r="J97" s="17">
        <v>58</v>
      </c>
      <c r="K97" s="17"/>
      <c r="L97" s="17"/>
    </row>
    <row r="98" spans="1:12" x14ac:dyDescent="0.25">
      <c r="A98" s="3" t="s">
        <v>113</v>
      </c>
      <c r="B98" s="2">
        <v>39377.076388888891</v>
      </c>
      <c r="C98" s="3" t="s">
        <v>33</v>
      </c>
      <c r="D98" s="3" t="s">
        <v>135</v>
      </c>
      <c r="E98" s="3">
        <v>0</v>
      </c>
      <c r="F98" s="3" t="s">
        <v>114</v>
      </c>
      <c r="G98">
        <f>IF(COUNTIFS((WeatherIncidents!$B$3:'WeatherIncidents'!$B$26),"&lt;="&amp;B98,WeatherIncidents!$C$3:'WeatherIncidents'!$C$26,"&gt;="&amp;B98)&gt;0,1,0)</f>
        <v>1</v>
      </c>
      <c r="H98">
        <f t="shared" si="7"/>
        <v>0</v>
      </c>
      <c r="I98" s="17" t="str">
        <f>IF(B98&gt;LOOKUP(F98,WeatherStations!A:A,WeatherStations!F:F),LOOKUP(F98,WeatherStations!A:A,WeatherStations!B:B),LOOKUP(F98,WeatherStations!A:A,WeatherStations!L:L))</f>
        <v>CMNC1</v>
      </c>
      <c r="J98" s="17">
        <v>58</v>
      </c>
      <c r="K98" s="17"/>
      <c r="L98" s="17"/>
    </row>
    <row r="99" spans="1:12" x14ac:dyDescent="0.25">
      <c r="A99" s="3" t="s">
        <v>113</v>
      </c>
      <c r="B99" s="2">
        <v>39377.713194444441</v>
      </c>
      <c r="C99" s="3" t="s">
        <v>33</v>
      </c>
      <c r="D99" s="3" t="s">
        <v>37</v>
      </c>
      <c r="E99" s="3">
        <v>0</v>
      </c>
      <c r="F99" s="3" t="s">
        <v>114</v>
      </c>
      <c r="G99">
        <f>IF(COUNTIFS((WeatherIncidents!$B$3:'WeatherIncidents'!$B$26),"&lt;="&amp;B99,WeatherIncidents!$C$3:'WeatherIncidents'!$C$26,"&gt;="&amp;B99)&gt;0,1,0)</f>
        <v>1</v>
      </c>
      <c r="H99">
        <f t="shared" ref="H99:H130" si="8">IF(ABS(B99-B98)&lt;0.015,1,0)</f>
        <v>0</v>
      </c>
      <c r="I99" s="17" t="str">
        <f>IF(B99&gt;LOOKUP(F99,WeatherStations!A:A,WeatherStations!F:F),LOOKUP(F99,WeatherStations!A:A,WeatherStations!B:B),LOOKUP(F99,WeatherStations!A:A,WeatherStations!L:L))</f>
        <v>CMNC1</v>
      </c>
      <c r="J99" s="17">
        <v>58</v>
      </c>
      <c r="K99" s="17"/>
      <c r="L99" s="17"/>
    </row>
    <row r="100" spans="1:12" x14ac:dyDescent="0.25">
      <c r="A100" s="3" t="s">
        <v>113</v>
      </c>
      <c r="B100" s="2">
        <v>39823.876388888886</v>
      </c>
      <c r="C100" s="3" t="s">
        <v>33</v>
      </c>
      <c r="D100" s="3" t="s">
        <v>37</v>
      </c>
      <c r="E100" s="3">
        <v>0</v>
      </c>
      <c r="F100" s="3" t="s">
        <v>114</v>
      </c>
      <c r="G100">
        <f>IF(COUNTIFS((WeatherIncidents!$B$3:'WeatherIncidents'!$B$26),"&lt;="&amp;B100,WeatherIncidents!$C$3:'WeatherIncidents'!$C$26,"&gt;="&amp;B100)&gt;0,1,0)</f>
        <v>1</v>
      </c>
      <c r="H100">
        <f t="shared" si="8"/>
        <v>0</v>
      </c>
      <c r="I100" s="17" t="str">
        <f>IF(B100&gt;LOOKUP(F100,WeatherStations!A:A,WeatherStations!F:F),LOOKUP(F100,WeatherStations!A:A,WeatherStations!B:B),LOOKUP(F100,WeatherStations!A:A,WeatherStations!L:L))</f>
        <v>CMNC1</v>
      </c>
      <c r="J100" s="17">
        <v>50</v>
      </c>
      <c r="K100" s="17"/>
      <c r="L100" s="17"/>
    </row>
    <row r="101" spans="1:12" x14ac:dyDescent="0.25">
      <c r="A101" s="3" t="s">
        <v>113</v>
      </c>
      <c r="B101" s="2">
        <v>41760.186805555553</v>
      </c>
      <c r="C101" s="3" t="s">
        <v>33</v>
      </c>
      <c r="D101" s="3" t="s">
        <v>135</v>
      </c>
      <c r="E101" s="3">
        <v>0</v>
      </c>
      <c r="F101" s="3" t="s">
        <v>114</v>
      </c>
      <c r="G101">
        <f>IF(COUNTIFS((WeatherIncidents!$B$3:'WeatherIncidents'!$B$26),"&lt;="&amp;B101,WeatherIncidents!$C$3:'WeatherIncidents'!$C$26,"&gt;="&amp;B101)&gt;0,1,0)</f>
        <v>1</v>
      </c>
      <c r="H101">
        <f t="shared" si="8"/>
        <v>0</v>
      </c>
      <c r="I101" s="17" t="str">
        <f>IF(B101&gt;LOOKUP(F101,WeatherStations!A:A,WeatherStations!F:F),LOOKUP(F101,WeatherStations!A:A,WeatherStations!B:B),LOOKUP(F101,WeatherStations!A:A,WeatherStations!L:L))</f>
        <v>SRHSD</v>
      </c>
      <c r="J101" s="17">
        <v>69</v>
      </c>
      <c r="K101" s="17"/>
      <c r="L101" s="17"/>
    </row>
    <row r="102" spans="1:12" x14ac:dyDescent="0.25">
      <c r="A102" s="3" t="s">
        <v>115</v>
      </c>
      <c r="B102" s="2">
        <v>39143.831250000003</v>
      </c>
      <c r="C102" s="3" t="s">
        <v>15</v>
      </c>
      <c r="D102" s="3" t="s">
        <v>15</v>
      </c>
      <c r="E102" s="3">
        <v>0</v>
      </c>
      <c r="F102" s="3" t="s">
        <v>116</v>
      </c>
      <c r="G102">
        <f>IF(COUNTIFS((WeatherIncidents!$B$3:'WeatherIncidents'!$B$26),"&lt;="&amp;B102,WeatherIncidents!$C$3:'WeatherIncidents'!$C$26,"&gt;="&amp;B102)&gt;0,1,0)</f>
        <v>1</v>
      </c>
      <c r="H102">
        <f t="shared" si="8"/>
        <v>0</v>
      </c>
      <c r="I102" s="17" t="str">
        <f>IF(B102&gt;LOOKUP(F102,WeatherStations!A:A,WeatherStations!F:F),LOOKUP(F102,WeatherStations!A:A,WeatherStations!B:B),LOOKUP(F102,WeatherStations!A:A,WeatherStations!L:L))</f>
        <v>CMNC1</v>
      </c>
      <c r="J102" s="17">
        <v>51</v>
      </c>
      <c r="K102" s="17"/>
      <c r="L102" s="17"/>
    </row>
    <row r="103" spans="1:12" x14ac:dyDescent="0.25">
      <c r="A103" s="3" t="s">
        <v>117</v>
      </c>
      <c r="B103" s="2">
        <v>38740.390972222223</v>
      </c>
      <c r="C103" s="3" t="s">
        <v>7</v>
      </c>
      <c r="D103" s="3" t="s">
        <v>16</v>
      </c>
      <c r="E103" s="3">
        <v>0</v>
      </c>
      <c r="F103" s="3" t="s">
        <v>116</v>
      </c>
      <c r="G103">
        <f>IF(COUNTIFS((WeatherIncidents!$B$3:'WeatherIncidents'!$B$26),"&lt;="&amp;B103,WeatherIncidents!$C$3:'WeatherIncidents'!$C$26,"&gt;="&amp;B103)&gt;0,1,0)</f>
        <v>1</v>
      </c>
      <c r="H103">
        <f t="shared" si="8"/>
        <v>0</v>
      </c>
      <c r="I103" s="17" t="str">
        <f>IF(B103&gt;LOOKUP(F103,WeatherStations!A:A,WeatherStations!F:F),LOOKUP(F103,WeatherStations!A:A,WeatherStations!B:B),LOOKUP(F103,WeatherStations!A:A,WeatherStations!L:L))</f>
        <v>CMNC1</v>
      </c>
      <c r="J103" s="17">
        <v>41</v>
      </c>
      <c r="K103" s="17"/>
      <c r="L103" s="17"/>
    </row>
    <row r="104" spans="1:12" x14ac:dyDescent="0.25">
      <c r="A104" s="3" t="s">
        <v>117</v>
      </c>
      <c r="B104" s="2">
        <v>39376.844444444447</v>
      </c>
      <c r="C104" s="3" t="s">
        <v>33</v>
      </c>
      <c r="D104" s="3" t="s">
        <v>37</v>
      </c>
      <c r="E104" s="3">
        <v>0</v>
      </c>
      <c r="F104" s="3" t="s">
        <v>116</v>
      </c>
      <c r="G104">
        <f>IF(COUNTIFS((WeatherIncidents!$B$3:'WeatherIncidents'!$B$26),"&lt;="&amp;B104,WeatherIncidents!$C$3:'WeatherIncidents'!$C$26,"&gt;="&amp;B104)&gt;0,1,0)</f>
        <v>1</v>
      </c>
      <c r="H104">
        <f t="shared" si="8"/>
        <v>0</v>
      </c>
      <c r="I104" s="17" t="str">
        <f>IF(B104&gt;LOOKUP(F104,WeatherStations!A:A,WeatherStations!F:F),LOOKUP(F104,WeatherStations!A:A,WeatherStations!B:B),LOOKUP(F104,WeatherStations!A:A,WeatherStations!L:L))</f>
        <v>CMNC1</v>
      </c>
      <c r="J104" s="17">
        <v>58</v>
      </c>
      <c r="K104" s="17"/>
      <c r="L104" s="17"/>
    </row>
    <row r="105" spans="1:12" x14ac:dyDescent="0.25">
      <c r="A105" s="3" t="s">
        <v>117</v>
      </c>
      <c r="B105" s="2">
        <v>39377.34097222222</v>
      </c>
      <c r="C105" s="3" t="s">
        <v>33</v>
      </c>
      <c r="D105" s="3" t="s">
        <v>37</v>
      </c>
      <c r="E105" s="3">
        <v>0</v>
      </c>
      <c r="F105" s="3" t="s">
        <v>116</v>
      </c>
      <c r="G105">
        <f>IF(COUNTIFS((WeatherIncidents!$B$3:'WeatherIncidents'!$B$26),"&lt;="&amp;B105,WeatherIncidents!$C$3:'WeatherIncidents'!$C$26,"&gt;="&amp;B105)&gt;0,1,0)</f>
        <v>1</v>
      </c>
      <c r="H105">
        <f t="shared" si="8"/>
        <v>0</v>
      </c>
      <c r="I105" s="17" t="str">
        <f>IF(B105&gt;LOOKUP(F105,WeatherStations!A:A,WeatherStations!F:F),LOOKUP(F105,WeatherStations!A:A,WeatherStations!B:B),LOOKUP(F105,WeatherStations!A:A,WeatherStations!L:L))</f>
        <v>CMNC1</v>
      </c>
      <c r="J105" s="17">
        <v>58</v>
      </c>
      <c r="K105" s="17"/>
      <c r="L105" s="17"/>
    </row>
    <row r="106" spans="1:12" x14ac:dyDescent="0.25">
      <c r="A106" s="3" t="s">
        <v>119</v>
      </c>
      <c r="B106" s="2">
        <v>39377.414583333331</v>
      </c>
      <c r="C106" s="3" t="s">
        <v>33</v>
      </c>
      <c r="D106" s="3" t="s">
        <v>37</v>
      </c>
      <c r="E106" s="3">
        <v>0</v>
      </c>
      <c r="F106" s="3" t="s">
        <v>120</v>
      </c>
      <c r="G106">
        <f>IF(COUNTIFS((WeatherIncidents!$B$3:'WeatherIncidents'!$B$26),"&lt;="&amp;B106,WeatherIncidents!$C$3:'WeatherIncidents'!$C$26,"&gt;="&amp;B106)&gt;0,1,0)</f>
        <v>1</v>
      </c>
      <c r="H106">
        <f t="shared" si="8"/>
        <v>0</v>
      </c>
      <c r="I106" s="17" t="str">
        <f>IF(B106&gt;LOOKUP(F106,WeatherStations!A:A,WeatherStations!F:F),LOOKUP(F106,WeatherStations!A:A,WeatherStations!B:B),LOOKUP(F106,WeatherStations!A:A,WeatherStations!L:L))</f>
        <v>POTC1</v>
      </c>
      <c r="J106" s="17">
        <v>69</v>
      </c>
      <c r="K106" s="17"/>
      <c r="L106" s="17"/>
    </row>
    <row r="107" spans="1:12" x14ac:dyDescent="0.25">
      <c r="A107" s="3" t="s">
        <v>119</v>
      </c>
      <c r="B107" s="2">
        <v>39378.520833333336</v>
      </c>
      <c r="C107" s="3" t="s">
        <v>33</v>
      </c>
      <c r="D107" s="3" t="s">
        <v>135</v>
      </c>
      <c r="E107" s="3">
        <v>0</v>
      </c>
      <c r="F107" s="3" t="s">
        <v>120</v>
      </c>
      <c r="G107">
        <f>IF(COUNTIFS((WeatherIncidents!$B$3:'WeatherIncidents'!$B$26),"&lt;="&amp;B107,WeatherIncidents!$C$3:'WeatherIncidents'!$C$26,"&gt;="&amp;B107)&gt;0,1,0)</f>
        <v>1</v>
      </c>
      <c r="H107">
        <f t="shared" si="8"/>
        <v>0</v>
      </c>
      <c r="I107" s="17" t="str">
        <f>IF(B107&gt;LOOKUP(F107,WeatherStations!A:A,WeatherStations!F:F),LOOKUP(F107,WeatherStations!A:A,WeatherStations!B:B),LOOKUP(F107,WeatherStations!A:A,WeatherStations!L:L))</f>
        <v>POTC1</v>
      </c>
      <c r="J107" s="17">
        <v>58</v>
      </c>
      <c r="K107" s="17"/>
      <c r="L107" s="17"/>
    </row>
    <row r="108" spans="1:12" x14ac:dyDescent="0.25">
      <c r="A108" s="3" t="s">
        <v>121</v>
      </c>
      <c r="B108" s="2">
        <v>39735.202777777777</v>
      </c>
      <c r="C108" s="3" t="s">
        <v>15</v>
      </c>
      <c r="D108" s="3" t="s">
        <v>15</v>
      </c>
      <c r="E108" s="3">
        <v>0</v>
      </c>
      <c r="F108" s="3" t="s">
        <v>122</v>
      </c>
      <c r="G108">
        <f>IF(COUNTIFS((WeatherIncidents!$B$3:'WeatherIncidents'!$B$26),"&lt;="&amp;B108,WeatherIncidents!$C$3:'WeatherIncidents'!$C$26,"&gt;="&amp;B108)&gt;0,1,0)</f>
        <v>1</v>
      </c>
      <c r="H108">
        <f t="shared" si="8"/>
        <v>0</v>
      </c>
      <c r="I108" s="17" t="str">
        <f>IF(B108&gt;LOOKUP(F108,WeatherStations!A:A,WeatherStations!F:F),LOOKUP(F108,WeatherStations!A:A,WeatherStations!B:B),LOOKUP(F108,WeatherStations!A:A,WeatherStations!L:L))</f>
        <v>CMNC1</v>
      </c>
      <c r="J108" s="17">
        <v>58</v>
      </c>
      <c r="K108" s="17"/>
      <c r="L108" s="17"/>
    </row>
    <row r="109" spans="1:12" x14ac:dyDescent="0.25">
      <c r="A109" s="3" t="s">
        <v>121</v>
      </c>
      <c r="B109" s="2">
        <v>41759.42083333333</v>
      </c>
      <c r="C109" s="3" t="s">
        <v>33</v>
      </c>
      <c r="D109" s="3" t="s">
        <v>135</v>
      </c>
      <c r="E109" s="3">
        <v>0</v>
      </c>
      <c r="F109" s="3" t="s">
        <v>122</v>
      </c>
      <c r="G109">
        <f>IF(COUNTIFS((WeatherIncidents!$B$3:'WeatherIncidents'!$B$26),"&lt;="&amp;B109,WeatherIncidents!$C$3:'WeatherIncidents'!$C$26,"&gt;="&amp;B109)&gt;0,1,0)</f>
        <v>1</v>
      </c>
      <c r="H109">
        <f t="shared" si="8"/>
        <v>0</v>
      </c>
      <c r="I109" s="17" t="str">
        <f>IF(B109&gt;LOOKUP(F109,WeatherStations!A:A,WeatherStations!F:F),LOOKUP(F109,WeatherStations!A:A,WeatherStations!B:B),LOOKUP(F109,WeatherStations!A:A,WeatherStations!L:L))</f>
        <v>MORSD</v>
      </c>
      <c r="J109" s="17">
        <v>53</v>
      </c>
      <c r="K109" s="17"/>
      <c r="L109" s="17"/>
    </row>
    <row r="110" spans="1:12" x14ac:dyDescent="0.25">
      <c r="A110" s="3" t="s">
        <v>124</v>
      </c>
      <c r="B110" s="2">
        <v>39016.458333333336</v>
      </c>
      <c r="C110" s="3" t="s">
        <v>15</v>
      </c>
      <c r="D110" s="3" t="s">
        <v>15</v>
      </c>
      <c r="E110" s="3">
        <v>0</v>
      </c>
      <c r="F110" s="3" t="s">
        <v>40</v>
      </c>
      <c r="G110">
        <f>IF(COUNTIFS((WeatherIncidents!$B$3:'WeatherIncidents'!$B$26),"&lt;="&amp;B110,WeatherIncidents!$C$3:'WeatherIncidents'!$C$26,"&gt;="&amp;B110)&gt;0,1,0)</f>
        <v>1</v>
      </c>
      <c r="H110">
        <f t="shared" si="8"/>
        <v>0</v>
      </c>
      <c r="I110" s="17" t="str">
        <f>IF(B110&gt;LOOKUP(F110,WeatherStations!A:A,WeatherStations!F:F),LOOKUP(F110,WeatherStations!A:A,WeatherStations!B:B),LOOKUP(F110,WeatherStations!A:A,WeatherStations!L:L))</f>
        <v>KRNM</v>
      </c>
      <c r="J110" s="17">
        <v>35.04</v>
      </c>
      <c r="K110" s="17"/>
      <c r="L110" s="17"/>
    </row>
    <row r="111" spans="1:12" x14ac:dyDescent="0.25">
      <c r="A111" s="3" t="s">
        <v>124</v>
      </c>
      <c r="B111" s="2">
        <v>39016.576388888891</v>
      </c>
      <c r="C111" s="3" t="s">
        <v>15</v>
      </c>
      <c r="D111" s="3" t="s">
        <v>15</v>
      </c>
      <c r="E111" s="3">
        <v>0</v>
      </c>
      <c r="F111" s="3" t="s">
        <v>40</v>
      </c>
      <c r="G111">
        <f>IF(COUNTIFS((WeatherIncidents!$B$3:'WeatherIncidents'!$B$26),"&lt;="&amp;B111,WeatherIncidents!$C$3:'WeatherIncidents'!$C$26,"&gt;="&amp;B111)&gt;0,1,0)</f>
        <v>1</v>
      </c>
      <c r="H111">
        <f t="shared" si="8"/>
        <v>0</v>
      </c>
      <c r="I111" s="17" t="str">
        <f>IF(B111&gt;LOOKUP(F111,WeatherStations!A:A,WeatherStations!F:F),LOOKUP(F111,WeatherStations!A:A,WeatherStations!B:B),LOOKUP(F111,WeatherStations!A:A,WeatherStations!L:L))</f>
        <v>KRNM</v>
      </c>
      <c r="J111" s="17">
        <v>35.04</v>
      </c>
      <c r="K111" s="17"/>
      <c r="L111" s="17"/>
    </row>
    <row r="112" spans="1:12" x14ac:dyDescent="0.25">
      <c r="A112" s="3" t="s">
        <v>124</v>
      </c>
      <c r="B112" s="2">
        <v>39144.416666666664</v>
      </c>
      <c r="C112" s="3" t="s">
        <v>33</v>
      </c>
      <c r="D112" s="3" t="s">
        <v>135</v>
      </c>
      <c r="E112" s="3">
        <v>0</v>
      </c>
      <c r="F112" s="3" t="s">
        <v>40</v>
      </c>
      <c r="G112">
        <f>IF(COUNTIFS((WeatherIncidents!$B$3:'WeatherIncidents'!$B$26),"&lt;="&amp;B112,WeatherIncidents!$C$3:'WeatherIncidents'!$C$26,"&gt;="&amp;B112)&gt;0,1,0)</f>
        <v>1</v>
      </c>
      <c r="H112">
        <f t="shared" si="8"/>
        <v>0</v>
      </c>
      <c r="I112" s="17" t="str">
        <f>IF(B112&gt;LOOKUP(F112,WeatherStations!A:A,WeatherStations!F:F),LOOKUP(F112,WeatherStations!A:A,WeatherStations!B:B),LOOKUP(F112,WeatherStations!A:A,WeatherStations!L:L))</f>
        <v>KRNM</v>
      </c>
      <c r="J112" s="17">
        <v>51.52</v>
      </c>
      <c r="K112" s="17"/>
      <c r="L112" s="17"/>
    </row>
    <row r="113" spans="1:12" x14ac:dyDescent="0.25">
      <c r="A113" s="3" t="s">
        <v>124</v>
      </c>
      <c r="B113" s="2">
        <v>39144.69027777778</v>
      </c>
      <c r="C113" s="3" t="s">
        <v>33</v>
      </c>
      <c r="D113" s="3" t="s">
        <v>37</v>
      </c>
      <c r="E113" s="3">
        <v>0</v>
      </c>
      <c r="F113" s="3" t="s">
        <v>40</v>
      </c>
      <c r="G113">
        <f>IF(COUNTIFS((WeatherIncidents!$B$3:'WeatherIncidents'!$B$26),"&lt;="&amp;B113,WeatherIncidents!$C$3:'WeatherIncidents'!$C$26,"&gt;="&amp;B113)&gt;0,1,0)</f>
        <v>1</v>
      </c>
      <c r="H113">
        <f t="shared" si="8"/>
        <v>0</v>
      </c>
      <c r="I113" s="17" t="str">
        <f>IF(B113&gt;LOOKUP(F113,WeatherStations!A:A,WeatherStations!F:F),LOOKUP(F113,WeatherStations!A:A,WeatherStations!B:B),LOOKUP(F113,WeatherStations!A:A,WeatherStations!L:L))</f>
        <v>KRNM</v>
      </c>
      <c r="J113" s="17">
        <v>51.52</v>
      </c>
      <c r="K113" s="17"/>
      <c r="L113" s="17"/>
    </row>
    <row r="114" spans="1:12" x14ac:dyDescent="0.25">
      <c r="A114" s="3" t="s">
        <v>124</v>
      </c>
      <c r="B114" s="2">
        <v>42029.427083333336</v>
      </c>
      <c r="C114" s="3" t="s">
        <v>15</v>
      </c>
      <c r="D114" s="3" t="s">
        <v>15</v>
      </c>
      <c r="E114" s="3">
        <v>0</v>
      </c>
      <c r="F114" s="3" t="s">
        <v>40</v>
      </c>
      <c r="G114">
        <f>IF(COUNTIFS((WeatherIncidents!$B$3:'WeatherIncidents'!$B$26),"&lt;="&amp;B114,WeatherIncidents!$C$3:'WeatherIncidents'!$C$26,"&gt;="&amp;B114)&gt;0,1,0)</f>
        <v>1</v>
      </c>
      <c r="H114">
        <f t="shared" si="8"/>
        <v>0</v>
      </c>
      <c r="I114" s="17" t="str">
        <f>IF(B114&gt;LOOKUP(F114,WeatherStations!A:A,WeatherStations!F:F),LOOKUP(F114,WeatherStations!A:A,WeatherStations!B:B),LOOKUP(F114,WeatherStations!A:A,WeatherStations!L:L))</f>
        <v>HVWSD</v>
      </c>
      <c r="J114" s="17">
        <v>33</v>
      </c>
      <c r="K114" s="17"/>
      <c r="L114" s="17"/>
    </row>
    <row r="115" spans="1:12" x14ac:dyDescent="0.25">
      <c r="A115" s="3" t="s">
        <v>127</v>
      </c>
      <c r="B115" s="2">
        <v>39087.487500000003</v>
      </c>
      <c r="C115" s="3" t="s">
        <v>15</v>
      </c>
      <c r="D115" s="3" t="s">
        <v>15</v>
      </c>
      <c r="E115" s="3">
        <v>0</v>
      </c>
      <c r="F115" s="3" t="s">
        <v>128</v>
      </c>
      <c r="G115">
        <f>IF(COUNTIFS((WeatherIncidents!$B$3:'WeatherIncidents'!$B$26),"&lt;="&amp;B115,WeatherIncidents!$C$3:'WeatherIncidents'!$C$26,"&gt;="&amp;B115)&gt;0,1,0)</f>
        <v>1</v>
      </c>
      <c r="H115">
        <f t="shared" si="8"/>
        <v>0</v>
      </c>
      <c r="I115" s="17" t="str">
        <f>IF(B115&gt;LOOKUP(F115,WeatherStations!A:A,WeatherStations!F:F),LOOKUP(F115,WeatherStations!A:A,WeatherStations!B:B),LOOKUP(F115,WeatherStations!A:A,WeatherStations!L:L))</f>
        <v>SRUC1</v>
      </c>
      <c r="J115" s="17">
        <v>48</v>
      </c>
      <c r="K115" s="17"/>
      <c r="L115" s="17"/>
    </row>
    <row r="116" spans="1:12" x14ac:dyDescent="0.25">
      <c r="A116" s="3" t="s">
        <v>127</v>
      </c>
      <c r="B116" s="2">
        <v>39376.469444444447</v>
      </c>
      <c r="C116" s="3" t="s">
        <v>33</v>
      </c>
      <c r="D116" s="3" t="s">
        <v>37</v>
      </c>
      <c r="E116" s="3">
        <v>0</v>
      </c>
      <c r="F116" s="3" t="s">
        <v>128</v>
      </c>
      <c r="G116">
        <f>IF(COUNTIFS((WeatherIncidents!$B$3:'WeatherIncidents'!$B$26),"&lt;="&amp;B116,WeatherIncidents!$C$3:'WeatherIncidents'!$C$26,"&gt;="&amp;B116)&gt;0,1,0)</f>
        <v>1</v>
      </c>
      <c r="H116">
        <f t="shared" si="8"/>
        <v>0</v>
      </c>
      <c r="I116" s="17" t="str">
        <f>IF(B116&gt;LOOKUP(F116,WeatherStations!A:A,WeatherStations!F:F),LOOKUP(F116,WeatherStations!A:A,WeatherStations!B:B),LOOKUP(F116,WeatherStations!A:A,WeatherStations!L:L))</f>
        <v>SRUC1</v>
      </c>
      <c r="J116" s="17">
        <v>36</v>
      </c>
      <c r="K116" s="17"/>
      <c r="L116" s="17"/>
    </row>
    <row r="117" spans="1:12" x14ac:dyDescent="0.25">
      <c r="A117" s="3" t="s">
        <v>167</v>
      </c>
      <c r="B117" s="2">
        <v>39376.819444444445</v>
      </c>
      <c r="C117" s="3" t="s">
        <v>33</v>
      </c>
      <c r="D117" s="3" t="s">
        <v>37</v>
      </c>
      <c r="E117" s="3">
        <v>0</v>
      </c>
      <c r="F117" s="3" t="s">
        <v>168</v>
      </c>
      <c r="G117">
        <f>IF(COUNTIFS((WeatherIncidents!$B$3:'WeatherIncidents'!$B$26),"&lt;="&amp;B117,WeatherIncidents!$C$3:'WeatherIncidents'!$C$26,"&gt;="&amp;B117)&gt;0,1,0)</f>
        <v>1</v>
      </c>
      <c r="H117">
        <f t="shared" si="8"/>
        <v>0</v>
      </c>
      <c r="I117" s="17" t="str">
        <f>IF(B117&gt;LOOKUP(F117,WeatherStations!A:A,WeatherStations!F:F),LOOKUP(F117,WeatherStations!A:A,WeatherStations!B:B),LOOKUP(F117,WeatherStations!A:A,WeatherStations!L:L))</f>
        <v>ANEC1</v>
      </c>
      <c r="J117" s="17">
        <v>59</v>
      </c>
      <c r="K117" s="17"/>
      <c r="L117" s="17"/>
    </row>
    <row r="118" spans="1:12" x14ac:dyDescent="0.25">
      <c r="A118" s="3" t="s">
        <v>167</v>
      </c>
      <c r="B118" s="2">
        <v>39377.260416666664</v>
      </c>
      <c r="C118" s="3" t="s">
        <v>33</v>
      </c>
      <c r="D118" s="3" t="s">
        <v>135</v>
      </c>
      <c r="E118" s="3">
        <v>0</v>
      </c>
      <c r="F118" s="3" t="s">
        <v>168</v>
      </c>
      <c r="G118">
        <f>IF(COUNTIFS((WeatherIncidents!$B$3:'WeatherIncidents'!$B$26),"&lt;="&amp;B118,WeatherIncidents!$C$3:'WeatherIncidents'!$C$26,"&gt;="&amp;B118)&gt;0,1,0)</f>
        <v>1</v>
      </c>
      <c r="H118">
        <f t="shared" si="8"/>
        <v>0</v>
      </c>
      <c r="I118" s="17" t="str">
        <f>IF(B118&gt;LOOKUP(F118,WeatherStations!A:A,WeatherStations!F:F),LOOKUP(F118,WeatherStations!A:A,WeatherStations!B:B),LOOKUP(F118,WeatherStations!A:A,WeatherStations!L:L))</f>
        <v>ANEC1</v>
      </c>
      <c r="J118" s="17">
        <v>59</v>
      </c>
      <c r="K118" s="17"/>
      <c r="L118" s="17"/>
    </row>
    <row r="119" spans="1:12" x14ac:dyDescent="0.25">
      <c r="A119" s="3" t="s">
        <v>167</v>
      </c>
      <c r="B119" s="2">
        <v>39377.529861111114</v>
      </c>
      <c r="C119" s="3" t="s">
        <v>33</v>
      </c>
      <c r="D119" s="3" t="s">
        <v>135</v>
      </c>
      <c r="E119" s="3">
        <v>0</v>
      </c>
      <c r="F119" s="3" t="s">
        <v>168</v>
      </c>
      <c r="G119">
        <f>IF(COUNTIFS((WeatherIncidents!$B$3:'WeatherIncidents'!$B$26),"&lt;="&amp;B119,WeatherIncidents!$C$3:'WeatherIncidents'!$C$26,"&gt;="&amp;B119)&gt;0,1,0)</f>
        <v>1</v>
      </c>
      <c r="H119">
        <f t="shared" si="8"/>
        <v>0</v>
      </c>
      <c r="I119" s="17" t="str">
        <f>IF(B119&gt;LOOKUP(F119,WeatherStations!A:A,WeatherStations!F:F),LOOKUP(F119,WeatherStations!A:A,WeatherStations!B:B),LOOKUP(F119,WeatherStations!A:A,WeatherStations!L:L))</f>
        <v>ANEC1</v>
      </c>
      <c r="J119" s="17">
        <v>59</v>
      </c>
      <c r="K119" s="17"/>
      <c r="L119" s="17"/>
    </row>
    <row r="120" spans="1:12" x14ac:dyDescent="0.25">
      <c r="A120" s="3" t="s">
        <v>17</v>
      </c>
      <c r="B120" s="2">
        <v>39377.20416666667</v>
      </c>
      <c r="C120" s="3" t="s">
        <v>33</v>
      </c>
      <c r="D120" s="3" t="s">
        <v>135</v>
      </c>
      <c r="E120" s="3">
        <v>0</v>
      </c>
      <c r="F120" s="3" t="s">
        <v>18</v>
      </c>
      <c r="G120">
        <f>IF(COUNTIFS((WeatherIncidents!$B$3:'WeatherIncidents'!$B$26),"&lt;="&amp;B120,WeatherIncidents!$C$3:'WeatherIncidents'!$C$26,"&gt;="&amp;B120)&gt;0,1,0)</f>
        <v>1</v>
      </c>
      <c r="H120">
        <f t="shared" si="8"/>
        <v>0</v>
      </c>
      <c r="I120" s="17" t="str">
        <f>IF(B120&gt;LOOKUP(F120,WeatherStations!A:A,WeatherStations!F:F),LOOKUP(F120,WeatherStations!A:A,WeatherStations!B:B),LOOKUP(F120,WeatherStations!A:A,WeatherStations!L:L))</f>
        <v>DENC1</v>
      </c>
      <c r="J120" s="17">
        <v>60</v>
      </c>
      <c r="K120" s="17"/>
      <c r="L120" s="17"/>
    </row>
    <row r="121" spans="1:12" x14ac:dyDescent="0.25">
      <c r="A121" s="3" t="s">
        <v>17</v>
      </c>
      <c r="B121" s="2">
        <v>41759.262499999997</v>
      </c>
      <c r="C121" s="3" t="s">
        <v>33</v>
      </c>
      <c r="D121" s="3" t="s">
        <v>135</v>
      </c>
      <c r="E121" s="3">
        <v>0</v>
      </c>
      <c r="F121" s="3" t="s">
        <v>18</v>
      </c>
      <c r="G121">
        <f>IF(COUNTIFS((WeatherIncidents!$B$3:'WeatherIncidents'!$B$26),"&lt;="&amp;B121,WeatherIncidents!$C$3:'WeatherIncidents'!$C$26,"&gt;="&amp;B121)&gt;0,1,0)</f>
        <v>1</v>
      </c>
      <c r="H121">
        <f t="shared" si="8"/>
        <v>0</v>
      </c>
      <c r="I121" s="17" t="str">
        <f>IF(B121&gt;LOOKUP(F121,WeatherStations!A:A,WeatherStations!F:F),LOOKUP(F121,WeatherStations!A:A,WeatherStations!B:B),LOOKUP(F121,WeatherStations!A:A,WeatherStations!L:L))</f>
        <v>DENSD</v>
      </c>
      <c r="J121" s="17">
        <v>53</v>
      </c>
      <c r="K121" s="17"/>
      <c r="L121" s="17"/>
    </row>
    <row r="122" spans="1:12" x14ac:dyDescent="0.25">
      <c r="A122" s="3" t="s">
        <v>6</v>
      </c>
      <c r="B122" s="2">
        <v>39051.03125</v>
      </c>
      <c r="C122" s="3" t="s">
        <v>33</v>
      </c>
      <c r="D122" s="3" t="s">
        <v>37</v>
      </c>
      <c r="E122" s="3">
        <v>0</v>
      </c>
      <c r="F122" s="3" t="s">
        <v>9</v>
      </c>
      <c r="G122">
        <f>IF(COUNTIFS((WeatherIncidents!$B$3:'WeatherIncidents'!$B$26),"&lt;="&amp;B122,WeatherIncidents!$C$3:'WeatherIncidents'!$C$26,"&gt;="&amp;B122)&gt;0,1,0)</f>
        <v>1</v>
      </c>
      <c r="H122">
        <f t="shared" si="8"/>
        <v>0</v>
      </c>
      <c r="I122" s="17" t="str">
        <f>IF(B122&gt;LOOKUP(F122,WeatherStations!A:A,WeatherStations!F:F),LOOKUP(F122,WeatherStations!A:A,WeatherStations!B:B),LOOKUP(F122,WeatherStations!A:A,WeatherStations!L:L))</f>
        <v>MIGC1</v>
      </c>
      <c r="J122" s="17">
        <v>24</v>
      </c>
      <c r="K122" s="17"/>
      <c r="L122" s="17"/>
    </row>
    <row r="123" spans="1:12" x14ac:dyDescent="0.25">
      <c r="A123" s="3" t="s">
        <v>6</v>
      </c>
      <c r="B123" s="2">
        <v>39144.440972222219</v>
      </c>
      <c r="C123" s="3" t="s">
        <v>33</v>
      </c>
      <c r="D123" s="3" t="s">
        <v>135</v>
      </c>
      <c r="E123" s="3">
        <v>0</v>
      </c>
      <c r="F123" s="3" t="s">
        <v>9</v>
      </c>
      <c r="G123">
        <f>IF(COUNTIFS((WeatherIncidents!$B$3:'WeatherIncidents'!$B$26),"&lt;="&amp;B123,WeatherIncidents!$C$3:'WeatherIncidents'!$C$26,"&gt;="&amp;B123)&gt;0,1,0)</f>
        <v>1</v>
      </c>
      <c r="H123">
        <f t="shared" si="8"/>
        <v>0</v>
      </c>
      <c r="I123" s="17" t="str">
        <f>IF(B123&gt;LOOKUP(F123,WeatherStations!A:A,WeatherStations!F:F),LOOKUP(F123,WeatherStations!A:A,WeatherStations!B:B),LOOKUP(F123,WeatherStations!A:A,WeatherStations!L:L))</f>
        <v>MIGC1</v>
      </c>
      <c r="J123" s="17">
        <v>35</v>
      </c>
      <c r="K123" s="17"/>
      <c r="L123" s="17"/>
    </row>
    <row r="124" spans="1:12" x14ac:dyDescent="0.25">
      <c r="A124" s="3" t="s">
        <v>6</v>
      </c>
      <c r="B124" s="2">
        <v>39377.299305555556</v>
      </c>
      <c r="C124" s="3" t="s">
        <v>33</v>
      </c>
      <c r="D124" s="3" t="s">
        <v>37</v>
      </c>
      <c r="E124" s="3">
        <v>0</v>
      </c>
      <c r="F124" s="3" t="s">
        <v>9</v>
      </c>
      <c r="G124">
        <f>IF(COUNTIFS((WeatherIncidents!$B$3:'WeatherIncidents'!$B$26),"&lt;="&amp;B124,WeatherIncidents!$C$3:'WeatherIncidents'!$C$26,"&gt;="&amp;B124)&gt;0,1,0)</f>
        <v>1</v>
      </c>
      <c r="H124">
        <f t="shared" si="8"/>
        <v>0</v>
      </c>
      <c r="I124" s="17" t="str">
        <f>IF(B124&gt;LOOKUP(F124,WeatherStations!A:A,WeatherStations!F:F),LOOKUP(F124,WeatherStations!A:A,WeatherStations!B:B),LOOKUP(F124,WeatherStations!A:A,WeatherStations!L:L))</f>
        <v>MIGC1</v>
      </c>
      <c r="J124" s="17">
        <v>40</v>
      </c>
      <c r="K124" s="17"/>
      <c r="L124" s="17"/>
    </row>
    <row r="125" spans="1:12" x14ac:dyDescent="0.25">
      <c r="A125" s="3" t="s">
        <v>6</v>
      </c>
      <c r="B125" s="2">
        <v>39791.510416666664</v>
      </c>
      <c r="C125" s="3" t="s">
        <v>33</v>
      </c>
      <c r="D125" s="3" t="s">
        <v>135</v>
      </c>
      <c r="E125" s="3">
        <v>0</v>
      </c>
      <c r="F125" s="3" t="s">
        <v>9</v>
      </c>
      <c r="G125">
        <f>IF(COUNTIFS((WeatherIncidents!$B$3:'WeatherIncidents'!$B$26),"&lt;="&amp;B125,WeatherIncidents!$C$3:'WeatherIncidents'!$C$26,"&gt;="&amp;B125)&gt;0,1,0)</f>
        <v>1</v>
      </c>
      <c r="H125">
        <f t="shared" si="8"/>
        <v>0</v>
      </c>
      <c r="I125" s="17" t="str">
        <f>IF(B125&gt;LOOKUP(F125,WeatherStations!A:A,WeatherStations!F:F),LOOKUP(F125,WeatherStations!A:A,WeatherStations!B:B),LOOKUP(F125,WeatherStations!A:A,WeatherStations!L:L))</f>
        <v>MIGC1</v>
      </c>
      <c r="J125" s="17">
        <v>26</v>
      </c>
      <c r="K125" s="17"/>
      <c r="L125" s="17"/>
    </row>
    <row r="126" spans="1:12" x14ac:dyDescent="0.25">
      <c r="A126" s="3" t="s">
        <v>6</v>
      </c>
      <c r="B126" s="2">
        <v>39791.540277777778</v>
      </c>
      <c r="C126" s="3" t="s">
        <v>33</v>
      </c>
      <c r="D126" s="3" t="s">
        <v>135</v>
      </c>
      <c r="E126" s="3">
        <v>0</v>
      </c>
      <c r="F126" s="3" t="s">
        <v>9</v>
      </c>
      <c r="G126">
        <f>IF(COUNTIFS((WeatherIncidents!$B$3:'WeatherIncidents'!$B$26),"&lt;="&amp;B126,WeatherIncidents!$C$3:'WeatherIncidents'!$C$26,"&gt;="&amp;B126)&gt;0,1,0)</f>
        <v>1</v>
      </c>
      <c r="H126">
        <f t="shared" si="8"/>
        <v>0</v>
      </c>
      <c r="I126" s="17" t="str">
        <f>IF(B126&gt;LOOKUP(F126,WeatherStations!A:A,WeatherStations!F:F),LOOKUP(F126,WeatherStations!A:A,WeatherStations!B:B),LOOKUP(F126,WeatherStations!A:A,WeatherStations!L:L))</f>
        <v>MIGC1</v>
      </c>
      <c r="J126" s="17">
        <v>26</v>
      </c>
      <c r="K126" s="17"/>
      <c r="L126" s="17"/>
    </row>
    <row r="127" spans="1:12" x14ac:dyDescent="0.25">
      <c r="A127" s="3" t="s">
        <v>6</v>
      </c>
      <c r="B127" s="2">
        <v>39791.59375</v>
      </c>
      <c r="C127" s="3" t="s">
        <v>33</v>
      </c>
      <c r="D127" s="3" t="s">
        <v>135</v>
      </c>
      <c r="E127" s="3">
        <v>0</v>
      </c>
      <c r="F127" s="3" t="s">
        <v>9</v>
      </c>
      <c r="G127">
        <f>IF(COUNTIFS((WeatherIncidents!$B$3:'WeatherIncidents'!$B$26),"&lt;="&amp;B127,WeatherIncidents!$C$3:'WeatherIncidents'!$C$26,"&gt;="&amp;B127)&gt;0,1,0)</f>
        <v>1</v>
      </c>
      <c r="H127">
        <f t="shared" si="8"/>
        <v>0</v>
      </c>
      <c r="I127" s="17" t="str">
        <f>IF(B127&gt;LOOKUP(F127,WeatherStations!A:A,WeatherStations!F:F),LOOKUP(F127,WeatherStations!A:A,WeatherStations!B:B),LOOKUP(F127,WeatherStations!A:A,WeatherStations!L:L))</f>
        <v>MIGC1</v>
      </c>
      <c r="J127" s="17">
        <v>26</v>
      </c>
      <c r="K127" s="17"/>
      <c r="L127" s="17"/>
    </row>
    <row r="128" spans="1:12" x14ac:dyDescent="0.25">
      <c r="A128" s="3" t="s">
        <v>6</v>
      </c>
      <c r="B128" s="2">
        <v>40576.59375</v>
      </c>
      <c r="C128" s="3" t="s">
        <v>33</v>
      </c>
      <c r="D128" s="3" t="s">
        <v>135</v>
      </c>
      <c r="E128" s="3">
        <v>0</v>
      </c>
      <c r="F128" s="3" t="s">
        <v>9</v>
      </c>
      <c r="G128">
        <f>IF(COUNTIFS((WeatherIncidents!$B$3:'WeatherIncidents'!$B$26),"&lt;="&amp;B128,WeatherIncidents!$C$3:'WeatherIncidents'!$C$26,"&gt;="&amp;B128)&gt;0,1,0)</f>
        <v>1</v>
      </c>
      <c r="H128">
        <f t="shared" si="8"/>
        <v>0</v>
      </c>
      <c r="I128" s="17" t="str">
        <f>IF(B128&gt;LOOKUP(F128,WeatherStations!A:A,WeatherStations!F:F),LOOKUP(F128,WeatherStations!A:A,WeatherStations!B:B),LOOKUP(F128,WeatherStations!A:A,WeatherStations!L:L))</f>
        <v>OTYSD</v>
      </c>
      <c r="J128" s="17">
        <v>29</v>
      </c>
      <c r="K128" s="17"/>
      <c r="L128" s="17"/>
    </row>
    <row r="129" spans="1:12" x14ac:dyDescent="0.25">
      <c r="A129" s="3" t="s">
        <v>6</v>
      </c>
      <c r="B129" s="2">
        <v>41760.494444444441</v>
      </c>
      <c r="C129" s="3" t="s">
        <v>33</v>
      </c>
      <c r="D129" s="3" t="s">
        <v>135</v>
      </c>
      <c r="E129" s="3">
        <v>0</v>
      </c>
      <c r="F129" s="3" t="s">
        <v>9</v>
      </c>
      <c r="G129">
        <f>IF(COUNTIFS((WeatherIncidents!$B$3:'WeatherIncidents'!$B$26),"&lt;="&amp;B129,WeatherIncidents!$C$3:'WeatherIncidents'!$C$26,"&gt;="&amp;B129)&gt;0,1,0)</f>
        <v>1</v>
      </c>
      <c r="H129">
        <f t="shared" si="8"/>
        <v>0</v>
      </c>
      <c r="I129" s="17" t="str">
        <f>IF(B129&gt;LOOKUP(F129,WeatherStations!A:A,WeatherStations!F:F),LOOKUP(F129,WeatherStations!A:A,WeatherStations!B:B),LOOKUP(F129,WeatherStations!A:A,WeatherStations!L:L))</f>
        <v>OTYSD</v>
      </c>
      <c r="J129" s="17">
        <v>29</v>
      </c>
      <c r="K129" s="17"/>
      <c r="L129" s="17"/>
    </row>
    <row r="130" spans="1:12" x14ac:dyDescent="0.25">
      <c r="A130" s="3" t="s">
        <v>20</v>
      </c>
      <c r="B130" s="2">
        <v>39051.30972222222</v>
      </c>
      <c r="C130" s="3" t="s">
        <v>7</v>
      </c>
      <c r="D130" s="3" t="s">
        <v>8</v>
      </c>
      <c r="E130" s="3">
        <v>0</v>
      </c>
      <c r="F130" s="3" t="s">
        <v>21</v>
      </c>
      <c r="G130">
        <f>IF(COUNTIFS((WeatherIncidents!$B$3:'WeatherIncidents'!$B$26),"&lt;="&amp;B130,WeatherIncidents!$C$3:'WeatherIncidents'!$C$26,"&gt;="&amp;B130)&gt;0,1,0)</f>
        <v>1</v>
      </c>
      <c r="H130">
        <f t="shared" si="8"/>
        <v>0</v>
      </c>
      <c r="I130" s="17" t="str">
        <f>IF(B130&gt;LOOKUP(F130,WeatherStations!A:A,WeatherStations!F:F),LOOKUP(F130,WeatherStations!A:A,WeatherStations!B:B),LOOKUP(F130,WeatherStations!A:A,WeatherStations!L:L))</f>
        <v>ANEC1</v>
      </c>
      <c r="J130" s="17">
        <v>33</v>
      </c>
      <c r="K130" s="17"/>
      <c r="L130" s="17"/>
    </row>
    <row r="131" spans="1:12" x14ac:dyDescent="0.25">
      <c r="A131" s="3" t="s">
        <v>20</v>
      </c>
      <c r="B131" s="2">
        <v>41759.26458333333</v>
      </c>
      <c r="C131" s="3" t="s">
        <v>33</v>
      </c>
      <c r="D131" s="3" t="s">
        <v>135</v>
      </c>
      <c r="E131" s="3">
        <v>0</v>
      </c>
      <c r="F131" s="3" t="s">
        <v>21</v>
      </c>
      <c r="G131">
        <f>IF(COUNTIFS((WeatherIncidents!$B$3:'WeatherIncidents'!$B$26),"&lt;="&amp;B131,WeatherIncidents!$C$3:'WeatherIncidents'!$C$26,"&gt;="&amp;B131)&gt;0,1,0)</f>
        <v>1</v>
      </c>
      <c r="H131">
        <f t="shared" ref="H131:H166" si="9">IF(ABS(B131-B130)&lt;0.015,1,0)</f>
        <v>0</v>
      </c>
      <c r="I131" s="17" t="str">
        <f>IF(B131&gt;LOOKUP(F131,WeatherStations!A:A,WeatherStations!F:F),LOOKUP(F131,WeatherStations!A:A,WeatherStations!B:B),LOOKUP(F131,WeatherStations!A:A,WeatherStations!L:L))</f>
        <v>VJSSD</v>
      </c>
      <c r="J131" s="17">
        <v>58</v>
      </c>
      <c r="K131" s="17"/>
      <c r="L131" s="17"/>
    </row>
    <row r="132" spans="1:12" x14ac:dyDescent="0.25">
      <c r="A132" s="3" t="s">
        <v>22</v>
      </c>
      <c r="B132" s="2">
        <v>38442.454861111109</v>
      </c>
      <c r="C132" s="3" t="s">
        <v>33</v>
      </c>
      <c r="D132" s="3" t="s">
        <v>135</v>
      </c>
      <c r="E132" s="3">
        <v>0</v>
      </c>
      <c r="F132" s="3" t="s">
        <v>18</v>
      </c>
      <c r="G132">
        <f>IF(COUNTIFS((WeatherIncidents!$B$3:'WeatherIncidents'!$B$26),"&lt;="&amp;B132,WeatherIncidents!$C$3:'WeatherIncidents'!$C$26,"&gt;="&amp;B132)&gt;0,1,0)</f>
        <v>1</v>
      </c>
      <c r="H132">
        <f t="shared" si="9"/>
        <v>0</v>
      </c>
      <c r="I132" s="17" t="str">
        <f>IF(B132&gt;LOOKUP(F132,WeatherStations!A:A,WeatherStations!F:F),LOOKUP(F132,WeatherStations!A:A,WeatherStations!B:B),LOOKUP(F132,WeatherStations!A:A,WeatherStations!L:L))</f>
        <v>DENC1</v>
      </c>
      <c r="J132" s="17">
        <v>48</v>
      </c>
      <c r="K132" s="17"/>
      <c r="L132" s="17"/>
    </row>
    <row r="133" spans="1:12" x14ac:dyDescent="0.25">
      <c r="A133" s="3" t="s">
        <v>22</v>
      </c>
      <c r="B133" s="2">
        <v>38442.665972222225</v>
      </c>
      <c r="C133" s="3" t="s">
        <v>33</v>
      </c>
      <c r="D133" s="3" t="s">
        <v>135</v>
      </c>
      <c r="E133" s="3">
        <v>0</v>
      </c>
      <c r="F133" s="3" t="s">
        <v>18</v>
      </c>
      <c r="G133">
        <f>IF(COUNTIFS((WeatherIncidents!$B$3:'WeatherIncidents'!$B$26),"&lt;="&amp;B133,WeatherIncidents!$C$3:'WeatherIncidents'!$C$26,"&gt;="&amp;B133)&gt;0,1,0)</f>
        <v>1</v>
      </c>
      <c r="H133">
        <f t="shared" si="9"/>
        <v>0</v>
      </c>
      <c r="I133" s="17" t="str">
        <f>IF(B133&gt;LOOKUP(F133,WeatherStations!A:A,WeatherStations!F:F),LOOKUP(F133,WeatherStations!A:A,WeatherStations!B:B),LOOKUP(F133,WeatherStations!A:A,WeatherStations!L:L))</f>
        <v>DENC1</v>
      </c>
      <c r="J133" s="17">
        <v>48</v>
      </c>
      <c r="K133" s="17"/>
      <c r="L133" s="17"/>
    </row>
    <row r="134" spans="1:12" x14ac:dyDescent="0.25">
      <c r="A134" s="3" t="s">
        <v>22</v>
      </c>
      <c r="B134" s="2">
        <v>39376.9375</v>
      </c>
      <c r="C134" s="3" t="s">
        <v>33</v>
      </c>
      <c r="D134" s="3" t="s">
        <v>135</v>
      </c>
      <c r="E134" s="3">
        <v>0</v>
      </c>
      <c r="F134" s="3" t="s">
        <v>18</v>
      </c>
      <c r="G134">
        <f>IF(COUNTIFS((WeatherIncidents!$B$3:'WeatherIncidents'!$B$26),"&lt;="&amp;B134,WeatherIncidents!$C$3:'WeatherIncidents'!$C$26,"&gt;="&amp;B134)&gt;0,1,0)</f>
        <v>1</v>
      </c>
      <c r="H134">
        <f t="shared" si="9"/>
        <v>0</v>
      </c>
      <c r="I134" s="17" t="str">
        <f>IF(B134&gt;LOOKUP(F134,WeatherStations!A:A,WeatherStations!F:F),LOOKUP(F134,WeatherStations!A:A,WeatherStations!B:B),LOOKUP(F134,WeatherStations!A:A,WeatherStations!L:L))</f>
        <v>DENC1</v>
      </c>
      <c r="J134" s="17">
        <v>60</v>
      </c>
      <c r="K134" s="17"/>
      <c r="L134" s="17"/>
    </row>
    <row r="135" spans="1:12" x14ac:dyDescent="0.25">
      <c r="A135" s="3" t="s">
        <v>22</v>
      </c>
      <c r="B135" s="2">
        <v>39378.541666666664</v>
      </c>
      <c r="C135" s="3" t="s">
        <v>33</v>
      </c>
      <c r="D135" s="3" t="s">
        <v>135</v>
      </c>
      <c r="E135" s="3">
        <v>0</v>
      </c>
      <c r="F135" s="3" t="s">
        <v>18</v>
      </c>
      <c r="G135">
        <f>IF(COUNTIFS((WeatherIncidents!$B$3:'WeatherIncidents'!$B$26),"&lt;="&amp;B135,WeatherIncidents!$C$3:'WeatherIncidents'!$C$26,"&gt;="&amp;B135)&gt;0,1,0)</f>
        <v>1</v>
      </c>
      <c r="H135">
        <f t="shared" si="9"/>
        <v>0</v>
      </c>
      <c r="I135" s="17" t="str">
        <f>IF(B135&gt;LOOKUP(F135,WeatherStations!A:A,WeatherStations!F:F),LOOKUP(F135,WeatherStations!A:A,WeatherStations!B:B),LOOKUP(F135,WeatherStations!A:A,WeatherStations!L:L))</f>
        <v>DENC1</v>
      </c>
      <c r="J135" s="17">
        <v>60</v>
      </c>
      <c r="K135" s="17"/>
      <c r="L135" s="17"/>
    </row>
    <row r="136" spans="1:12" x14ac:dyDescent="0.25">
      <c r="A136" s="3" t="s">
        <v>22</v>
      </c>
      <c r="B136" s="2">
        <v>39378.822916666664</v>
      </c>
      <c r="C136" s="3" t="s">
        <v>33</v>
      </c>
      <c r="D136" s="3" t="s">
        <v>135</v>
      </c>
      <c r="E136" s="3">
        <v>0</v>
      </c>
      <c r="F136" s="3" t="s">
        <v>18</v>
      </c>
      <c r="G136">
        <f>IF(COUNTIFS((WeatherIncidents!$B$3:'WeatherIncidents'!$B$26),"&lt;="&amp;B136,WeatherIncidents!$C$3:'WeatherIncidents'!$C$26,"&gt;="&amp;B136)&gt;0,1,0)</f>
        <v>1</v>
      </c>
      <c r="H136">
        <f t="shared" si="9"/>
        <v>0</v>
      </c>
      <c r="I136" s="17" t="str">
        <f>IF(B136&gt;LOOKUP(F136,WeatherStations!A:A,WeatherStations!F:F),LOOKUP(F136,WeatherStations!A:A,WeatherStations!B:B),LOOKUP(F136,WeatherStations!A:A,WeatherStations!L:L))</f>
        <v>DENC1</v>
      </c>
      <c r="J136" s="17">
        <v>50</v>
      </c>
      <c r="K136" s="17"/>
      <c r="L136" s="17"/>
    </row>
    <row r="137" spans="1:12" x14ac:dyDescent="0.25">
      <c r="A137" s="3" t="s">
        <v>22</v>
      </c>
      <c r="B137" s="2">
        <v>39823.22152777778</v>
      </c>
      <c r="C137" s="3" t="s">
        <v>33</v>
      </c>
      <c r="D137" s="3" t="s">
        <v>37</v>
      </c>
      <c r="E137" s="3">
        <v>0</v>
      </c>
      <c r="F137" s="3" t="s">
        <v>18</v>
      </c>
      <c r="G137">
        <f>IF(COUNTIFS((WeatherIncidents!$B$3:'WeatherIncidents'!$B$26),"&lt;="&amp;B137,WeatherIncidents!$C$3:'WeatherIncidents'!$C$26,"&gt;="&amp;B137)&gt;0,1,0)</f>
        <v>1</v>
      </c>
      <c r="H137">
        <f t="shared" si="9"/>
        <v>0</v>
      </c>
      <c r="I137" s="17" t="str">
        <f>IF(B137&gt;LOOKUP(F137,WeatherStations!A:A,WeatherStations!F:F),LOOKUP(F137,WeatherStations!A:A,WeatherStations!B:B),LOOKUP(F137,WeatherStations!A:A,WeatherStations!L:L))</f>
        <v>DENC1</v>
      </c>
      <c r="J137" s="17">
        <v>52</v>
      </c>
      <c r="K137" s="17"/>
      <c r="L137" s="17"/>
    </row>
    <row r="138" spans="1:12" x14ac:dyDescent="0.25">
      <c r="A138" s="3" t="s">
        <v>22</v>
      </c>
      <c r="B138" s="2">
        <v>39823.913888888892</v>
      </c>
      <c r="C138" s="3" t="s">
        <v>7</v>
      </c>
      <c r="D138" s="3" t="s">
        <v>19</v>
      </c>
      <c r="E138" s="3">
        <v>0</v>
      </c>
      <c r="F138" s="3" t="s">
        <v>18</v>
      </c>
      <c r="G138">
        <f>IF(COUNTIFS((WeatherIncidents!$B$3:'WeatherIncidents'!$B$26),"&lt;="&amp;B138,WeatherIncidents!$C$3:'WeatherIncidents'!$C$26,"&gt;="&amp;B138)&gt;0,1,0)</f>
        <v>1</v>
      </c>
      <c r="H138">
        <f t="shared" si="9"/>
        <v>0</v>
      </c>
      <c r="I138" s="17" t="str">
        <f>IF(B138&gt;LOOKUP(F138,WeatherStations!A:A,WeatherStations!F:F),LOOKUP(F138,WeatherStations!A:A,WeatherStations!B:B),LOOKUP(F138,WeatherStations!A:A,WeatherStations!L:L))</f>
        <v>DENC1</v>
      </c>
      <c r="J138" s="17">
        <v>52</v>
      </c>
      <c r="K138" s="17"/>
      <c r="L138" s="17"/>
    </row>
    <row r="139" spans="1:12" x14ac:dyDescent="0.25">
      <c r="A139" s="3" t="s">
        <v>22</v>
      </c>
      <c r="B139" s="2">
        <v>39824.008333333331</v>
      </c>
      <c r="C139" s="3" t="s">
        <v>33</v>
      </c>
      <c r="D139" s="3" t="s">
        <v>135</v>
      </c>
      <c r="E139" s="3">
        <v>0</v>
      </c>
      <c r="F139" s="3" t="s">
        <v>18</v>
      </c>
      <c r="G139">
        <f>IF(COUNTIFS((WeatherIncidents!$B$3:'WeatherIncidents'!$B$26),"&lt;="&amp;B139,WeatherIncidents!$C$3:'WeatherIncidents'!$C$26,"&gt;="&amp;B139)&gt;0,1,0)</f>
        <v>1</v>
      </c>
      <c r="H139">
        <f t="shared" si="9"/>
        <v>0</v>
      </c>
      <c r="I139" s="17" t="str">
        <f>IF(B139&gt;LOOKUP(F139,WeatherStations!A:A,WeatherStations!F:F),LOOKUP(F139,WeatherStations!A:A,WeatherStations!B:B),LOOKUP(F139,WeatherStations!A:A,WeatherStations!L:L))</f>
        <v>DENC1</v>
      </c>
      <c r="J139" s="17">
        <v>50</v>
      </c>
      <c r="K139" s="17"/>
      <c r="L139" s="17"/>
    </row>
    <row r="140" spans="1:12" x14ac:dyDescent="0.25">
      <c r="A140" s="3" t="s">
        <v>22</v>
      </c>
      <c r="B140" s="2">
        <v>39824.072222222225</v>
      </c>
      <c r="C140" s="3" t="s">
        <v>33</v>
      </c>
      <c r="D140" s="3" t="s">
        <v>135</v>
      </c>
      <c r="E140" s="3">
        <v>0</v>
      </c>
      <c r="F140" s="3" t="s">
        <v>18</v>
      </c>
      <c r="G140">
        <f>IF(COUNTIFS((WeatherIncidents!$B$3:'WeatherIncidents'!$B$26),"&lt;="&amp;B140,WeatherIncidents!$C$3:'WeatherIncidents'!$C$26,"&gt;="&amp;B140)&gt;0,1,0)</f>
        <v>1</v>
      </c>
      <c r="H140">
        <f t="shared" si="9"/>
        <v>0</v>
      </c>
      <c r="I140" s="17" t="str">
        <f>IF(B140&gt;LOOKUP(F140,WeatherStations!A:A,WeatherStations!F:F),LOOKUP(F140,WeatherStations!A:A,WeatherStations!B:B),LOOKUP(F140,WeatherStations!A:A,WeatherStations!L:L))</f>
        <v>DENC1</v>
      </c>
      <c r="J140" s="17">
        <v>50</v>
      </c>
      <c r="K140" s="17"/>
      <c r="L140" s="17"/>
    </row>
    <row r="141" spans="1:12" x14ac:dyDescent="0.25">
      <c r="A141" s="3" t="s">
        <v>22</v>
      </c>
      <c r="B141" s="2">
        <v>39824.470833333333</v>
      </c>
      <c r="C141" s="3" t="s">
        <v>33</v>
      </c>
      <c r="D141" s="3" t="s">
        <v>37</v>
      </c>
      <c r="E141" s="3">
        <v>0</v>
      </c>
      <c r="F141" s="3" t="s">
        <v>18</v>
      </c>
      <c r="G141">
        <f>IF(COUNTIFS((WeatherIncidents!$B$3:'WeatherIncidents'!$B$26),"&lt;="&amp;B141,WeatherIncidents!$C$3:'WeatherIncidents'!$C$26,"&gt;="&amp;B141)&gt;0,1,0)</f>
        <v>1</v>
      </c>
      <c r="H141">
        <f t="shared" si="9"/>
        <v>0</v>
      </c>
      <c r="I141" s="17" t="str">
        <f>IF(B141&gt;LOOKUP(F141,WeatherStations!A:A,WeatherStations!F:F),LOOKUP(F141,WeatherStations!A:A,WeatherStations!B:B),LOOKUP(F141,WeatherStations!A:A,WeatherStations!L:L))</f>
        <v>DENC1</v>
      </c>
      <c r="J141" s="17">
        <v>50</v>
      </c>
      <c r="K141" s="17"/>
      <c r="L141" s="17"/>
    </row>
    <row r="142" spans="1:12" x14ac:dyDescent="0.25">
      <c r="A142" s="3" t="s">
        <v>22</v>
      </c>
      <c r="B142" s="2">
        <v>40566.336805555555</v>
      </c>
      <c r="C142" s="3" t="s">
        <v>33</v>
      </c>
      <c r="D142" s="3" t="s">
        <v>135</v>
      </c>
      <c r="E142" s="3">
        <v>0</v>
      </c>
      <c r="F142" s="3" t="s">
        <v>18</v>
      </c>
      <c r="G142">
        <f>IF(COUNTIFS((WeatherIncidents!$B$3:'WeatherIncidents'!$B$26),"&lt;="&amp;B142,WeatherIncidents!$C$3:'WeatherIncidents'!$C$26,"&gt;="&amp;B142)&gt;0,1,0)</f>
        <v>1</v>
      </c>
      <c r="H142">
        <f t="shared" si="9"/>
        <v>0</v>
      </c>
      <c r="I142" s="17" t="str">
        <f>IF(B142&gt;LOOKUP(F142,WeatherStations!A:A,WeatherStations!F:F),LOOKUP(F142,WeatherStations!A:A,WeatherStations!B:B),LOOKUP(F142,WeatherStations!A:A,WeatherStations!L:L))</f>
        <v>DENSD</v>
      </c>
      <c r="J142" s="17">
        <v>43</v>
      </c>
      <c r="K142" s="17"/>
      <c r="L142" s="17"/>
    </row>
    <row r="143" spans="1:12" x14ac:dyDescent="0.25">
      <c r="A143" s="3" t="s">
        <v>22</v>
      </c>
      <c r="B143" s="2">
        <v>40577.563194444447</v>
      </c>
      <c r="C143" s="3" t="s">
        <v>15</v>
      </c>
      <c r="D143" s="3" t="s">
        <v>15</v>
      </c>
      <c r="E143" s="3">
        <v>0</v>
      </c>
      <c r="F143" s="3" t="s">
        <v>18</v>
      </c>
      <c r="G143">
        <f>IF(COUNTIFS((WeatherIncidents!$B$3:'WeatherIncidents'!$B$26),"&lt;="&amp;B143,WeatherIncidents!$C$3:'WeatherIncidents'!$C$26,"&gt;="&amp;B143)&gt;0,1,0)</f>
        <v>1</v>
      </c>
      <c r="H143">
        <f t="shared" si="9"/>
        <v>0</v>
      </c>
      <c r="I143" s="17" t="str">
        <f>IF(B143&gt;LOOKUP(F143,WeatherStations!A:A,WeatherStations!F:F),LOOKUP(F143,WeatherStations!A:A,WeatherStations!B:B),LOOKUP(F143,WeatherStations!A:A,WeatherStations!L:L))</f>
        <v>DENSD</v>
      </c>
      <c r="J143" s="17">
        <v>35</v>
      </c>
      <c r="K143" s="17"/>
      <c r="L143" s="17"/>
    </row>
    <row r="144" spans="1:12" x14ac:dyDescent="0.25">
      <c r="A144" s="3" t="s">
        <v>22</v>
      </c>
      <c r="B144" s="2">
        <v>41759.26458333333</v>
      </c>
      <c r="C144" s="3" t="s">
        <v>33</v>
      </c>
      <c r="D144" s="3" t="s">
        <v>135</v>
      </c>
      <c r="E144" s="3">
        <v>0</v>
      </c>
      <c r="F144" s="3" t="s">
        <v>18</v>
      </c>
      <c r="G144">
        <f>IF(COUNTIFS((WeatherIncidents!$B$3:'WeatherIncidents'!$B$26),"&lt;="&amp;B144,WeatherIncidents!$C$3:'WeatherIncidents'!$C$26,"&gt;="&amp;B144)&gt;0,1,0)</f>
        <v>1</v>
      </c>
      <c r="H144">
        <f t="shared" si="9"/>
        <v>0</v>
      </c>
      <c r="I144" s="17" t="str">
        <f>IF(B144&gt;LOOKUP(F144,WeatherStations!A:A,WeatherStations!F:F),LOOKUP(F144,WeatherStations!A:A,WeatherStations!B:B),LOOKUP(F144,WeatherStations!A:A,WeatherStations!L:L))</f>
        <v>DENSD</v>
      </c>
      <c r="J144" s="17">
        <v>53</v>
      </c>
      <c r="K144" s="17"/>
      <c r="L144" s="17"/>
    </row>
    <row r="145" spans="1:12" x14ac:dyDescent="0.25">
      <c r="A145" s="3" t="s">
        <v>22</v>
      </c>
      <c r="B145" s="2">
        <v>41760.135416666664</v>
      </c>
      <c r="C145" s="3" t="s">
        <v>33</v>
      </c>
      <c r="D145" s="3" t="s">
        <v>37</v>
      </c>
      <c r="E145" s="3">
        <v>0</v>
      </c>
      <c r="F145" s="3" t="s">
        <v>18</v>
      </c>
      <c r="G145">
        <f>IF(COUNTIFS((WeatherIncidents!$B$3:'WeatherIncidents'!$B$26),"&lt;="&amp;B145,WeatherIncidents!$C$3:'WeatherIncidents'!$C$26,"&gt;="&amp;B145)&gt;0,1,0)</f>
        <v>1</v>
      </c>
      <c r="H145">
        <f t="shared" si="9"/>
        <v>0</v>
      </c>
      <c r="I145" s="17" t="str">
        <f>IF(B145&gt;LOOKUP(F145,WeatherStations!A:A,WeatherStations!F:F),LOOKUP(F145,WeatherStations!A:A,WeatherStations!B:B),LOOKUP(F145,WeatherStations!A:A,WeatherStations!L:L))</f>
        <v>DENSD</v>
      </c>
      <c r="J145" s="17">
        <v>53</v>
      </c>
      <c r="K145" s="17"/>
      <c r="L145" s="17"/>
    </row>
    <row r="146" spans="1:12" x14ac:dyDescent="0.25">
      <c r="A146" s="3" t="s">
        <v>22</v>
      </c>
      <c r="B146" s="2">
        <v>42028.322222222225</v>
      </c>
      <c r="C146" s="3" t="s">
        <v>7</v>
      </c>
      <c r="D146" s="3" t="s">
        <v>82</v>
      </c>
      <c r="E146" s="3">
        <v>0</v>
      </c>
      <c r="F146" s="3" t="s">
        <v>18</v>
      </c>
      <c r="G146">
        <f>IF(COUNTIFS((WeatherIncidents!$B$3:'WeatherIncidents'!$B$26),"&lt;="&amp;B146,WeatherIncidents!$C$3:'WeatherIncidents'!$C$26,"&gt;="&amp;B146)&gt;0,1,0)</f>
        <v>1</v>
      </c>
      <c r="H146">
        <f t="shared" si="9"/>
        <v>0</v>
      </c>
      <c r="I146" s="17" t="str">
        <f>IF(B146&gt;LOOKUP(F146,WeatherStations!A:A,WeatherStations!F:F),LOOKUP(F146,WeatherStations!A:A,WeatherStations!B:B),LOOKUP(F146,WeatherStations!A:A,WeatherStations!L:L))</f>
        <v>DENSD</v>
      </c>
      <c r="J146" s="17">
        <v>44</v>
      </c>
      <c r="K146" s="17"/>
      <c r="L146" s="17"/>
    </row>
    <row r="147" spans="1:12" x14ac:dyDescent="0.25">
      <c r="A147" s="3" t="s">
        <v>188</v>
      </c>
      <c r="B147" s="2">
        <v>38443.175000000003</v>
      </c>
      <c r="C147" s="3" t="s">
        <v>33</v>
      </c>
      <c r="D147" s="3" t="s">
        <v>135</v>
      </c>
      <c r="E147" s="3">
        <v>0</v>
      </c>
      <c r="F147" s="3" t="s">
        <v>189</v>
      </c>
      <c r="G147">
        <f>IF(COUNTIFS((WeatherIncidents!$B$3:'WeatherIncidents'!$B$26),"&lt;="&amp;B147,WeatherIncidents!$C$3:'WeatherIncidents'!$C$26,"&gt;="&amp;B147)&gt;0,1,0)</f>
        <v>1</v>
      </c>
      <c r="H147">
        <f t="shared" si="9"/>
        <v>0</v>
      </c>
      <c r="I147" s="17" t="str">
        <f>IF(B147&gt;LOOKUP(F147,WeatherStations!A:A,WeatherStations!F:F),LOOKUP(F147,WeatherStations!A:A,WeatherStations!B:B),LOOKUP(F147,WeatherStations!A:A,WeatherStations!L:L))</f>
        <v>VLCC1</v>
      </c>
      <c r="J147" s="17">
        <v>41</v>
      </c>
      <c r="K147" s="17"/>
      <c r="L147" s="17"/>
    </row>
    <row r="148" spans="1:12" x14ac:dyDescent="0.25">
      <c r="A148" s="3" t="s">
        <v>188</v>
      </c>
      <c r="B148" s="2">
        <v>39054.34375</v>
      </c>
      <c r="C148" s="3" t="s">
        <v>33</v>
      </c>
      <c r="D148" s="3" t="s">
        <v>135</v>
      </c>
      <c r="E148" s="3">
        <v>0</v>
      </c>
      <c r="F148" s="3" t="s">
        <v>189</v>
      </c>
      <c r="G148">
        <f>IF(COUNTIFS((WeatherIncidents!$B$3:'WeatherIncidents'!$B$26),"&lt;="&amp;B148,WeatherIncidents!$C$3:'WeatherIncidents'!$C$26,"&gt;="&amp;B148)&gt;0,1,0)</f>
        <v>1</v>
      </c>
      <c r="H148">
        <f t="shared" si="9"/>
        <v>0</v>
      </c>
      <c r="I148" s="17" t="s">
        <v>314</v>
      </c>
      <c r="J148" s="17">
        <v>37</v>
      </c>
      <c r="K148" s="17"/>
      <c r="L148" s="17"/>
    </row>
    <row r="149" spans="1:12" x14ac:dyDescent="0.25">
      <c r="A149" s="3" t="s">
        <v>188</v>
      </c>
      <c r="B149" s="2">
        <v>39377.179166666669</v>
      </c>
      <c r="C149" s="3" t="s">
        <v>15</v>
      </c>
      <c r="D149" s="3" t="s">
        <v>15</v>
      </c>
      <c r="E149" s="3">
        <v>0</v>
      </c>
      <c r="F149" s="3" t="s">
        <v>189</v>
      </c>
      <c r="G149">
        <f>IF(COUNTIFS((WeatherIncidents!$B$3:'WeatherIncidents'!$B$26),"&lt;="&amp;B149,WeatherIncidents!$C$3:'WeatherIncidents'!$C$26,"&gt;="&amp;B149)&gt;0,1,0)</f>
        <v>1</v>
      </c>
      <c r="H149">
        <f t="shared" si="9"/>
        <v>0</v>
      </c>
      <c r="I149" s="17" t="str">
        <f>IF(B149&gt;LOOKUP(F149,WeatherStations!A:A,WeatherStations!F:F),LOOKUP(F149,WeatherStations!A:A,WeatherStations!B:B),LOOKUP(F149,WeatherStations!A:A,WeatherStations!L:L))</f>
        <v>VLCC1</v>
      </c>
      <c r="J149" s="17">
        <v>52</v>
      </c>
      <c r="K149" s="17"/>
      <c r="L149" s="17"/>
    </row>
    <row r="150" spans="1:12" x14ac:dyDescent="0.25">
      <c r="A150" s="3" t="s">
        <v>197</v>
      </c>
      <c r="B150" s="2">
        <v>39144.56527777778</v>
      </c>
      <c r="C150" s="3" t="s">
        <v>33</v>
      </c>
      <c r="D150" s="3" t="s">
        <v>135</v>
      </c>
      <c r="E150" s="3">
        <v>0</v>
      </c>
      <c r="F150" s="3" t="s">
        <v>194</v>
      </c>
      <c r="G150">
        <f>IF(COUNTIFS((WeatherIncidents!$B$3:'WeatherIncidents'!$B$26),"&lt;="&amp;B150,WeatherIncidents!$C$3:'WeatherIncidents'!$C$26,"&gt;="&amp;B150)&gt;0,1,0)</f>
        <v>1</v>
      </c>
      <c r="H150">
        <f t="shared" si="9"/>
        <v>0</v>
      </c>
      <c r="I150" s="17" t="s">
        <v>314</v>
      </c>
      <c r="J150" s="17">
        <v>37</v>
      </c>
      <c r="K150" s="17"/>
      <c r="L150" s="17"/>
    </row>
    <row r="151" spans="1:12" x14ac:dyDescent="0.25">
      <c r="A151" s="3" t="s">
        <v>197</v>
      </c>
      <c r="B151" s="2">
        <v>39377.539583333331</v>
      </c>
      <c r="C151" s="3" t="s">
        <v>33</v>
      </c>
      <c r="D151" s="3" t="s">
        <v>135</v>
      </c>
      <c r="E151" s="3">
        <v>0</v>
      </c>
      <c r="F151" s="3" t="s">
        <v>194</v>
      </c>
      <c r="G151">
        <f>IF(COUNTIFS((WeatherIncidents!$B$3:'WeatherIncidents'!$B$26),"&lt;="&amp;B151,WeatherIncidents!$C$3:'WeatherIncidents'!$C$26,"&gt;="&amp;B151)&gt;0,1,0)</f>
        <v>1</v>
      </c>
      <c r="H151">
        <f t="shared" si="9"/>
        <v>0</v>
      </c>
      <c r="I151" s="17" t="str">
        <f>IF(B151&gt;LOOKUP(F151,WeatherStations!A:A,WeatherStations!F:F),LOOKUP(F151,WeatherStations!A:A,WeatherStations!B:B),LOOKUP(F151,WeatherStations!A:A,WeatherStations!L:L))</f>
        <v>VLCC1</v>
      </c>
      <c r="J151" s="17">
        <v>52</v>
      </c>
      <c r="K151" s="17"/>
      <c r="L151" s="17"/>
    </row>
    <row r="152" spans="1:12" x14ac:dyDescent="0.25">
      <c r="A152" s="3" t="s">
        <v>197</v>
      </c>
      <c r="B152" s="2">
        <v>39378.603472222225</v>
      </c>
      <c r="C152" s="3" t="s">
        <v>33</v>
      </c>
      <c r="D152" s="3" t="s">
        <v>135</v>
      </c>
      <c r="E152" s="3">
        <v>0</v>
      </c>
      <c r="F152" s="3" t="s">
        <v>194</v>
      </c>
      <c r="G152">
        <f>IF(COUNTIFS((WeatherIncidents!$B$3:'WeatherIncidents'!$B$26),"&lt;="&amp;B152,WeatherIncidents!$C$3:'WeatherIncidents'!$C$26,"&gt;="&amp;B152)&gt;0,1,0)</f>
        <v>1</v>
      </c>
      <c r="H152">
        <f t="shared" si="9"/>
        <v>0</v>
      </c>
      <c r="I152" s="17" t="str">
        <f>IF(B152&gt;LOOKUP(F152,WeatherStations!A:A,WeatherStations!F:F),LOOKUP(F152,WeatherStations!A:A,WeatherStations!B:B),LOOKUP(F152,WeatherStations!A:A,WeatherStations!L:L))</f>
        <v>VLCC1</v>
      </c>
      <c r="J152" s="17">
        <v>50</v>
      </c>
      <c r="K152" s="17"/>
      <c r="L152" s="17"/>
    </row>
    <row r="153" spans="1:12" x14ac:dyDescent="0.25">
      <c r="A153" s="3" t="s">
        <v>197</v>
      </c>
      <c r="B153" s="2">
        <v>39378.683333333334</v>
      </c>
      <c r="C153" s="3" t="s">
        <v>33</v>
      </c>
      <c r="D153" s="3" t="s">
        <v>135</v>
      </c>
      <c r="E153" s="3">
        <v>0</v>
      </c>
      <c r="F153" s="3" t="s">
        <v>194</v>
      </c>
      <c r="G153">
        <f>IF(COUNTIFS((WeatherIncidents!$B$3:'WeatherIncidents'!$B$26),"&lt;="&amp;B153,WeatherIncidents!$C$3:'WeatherIncidents'!$C$26,"&gt;="&amp;B153)&gt;0,1,0)</f>
        <v>1</v>
      </c>
      <c r="H153">
        <f t="shared" si="9"/>
        <v>0</v>
      </c>
      <c r="I153" s="17" t="str">
        <f>IF(B153&gt;LOOKUP(F153,WeatherStations!A:A,WeatherStations!F:F),LOOKUP(F153,WeatherStations!A:A,WeatherStations!B:B),LOOKUP(F153,WeatherStations!A:A,WeatherStations!L:L))</f>
        <v>VLCC1</v>
      </c>
      <c r="J153" s="17">
        <v>50</v>
      </c>
      <c r="K153" s="17"/>
      <c r="L153" s="17"/>
    </row>
    <row r="154" spans="1:12" x14ac:dyDescent="0.25">
      <c r="A154" s="3" t="s">
        <v>197</v>
      </c>
      <c r="B154" s="2">
        <v>39448.365277777775</v>
      </c>
      <c r="C154" s="3" t="s">
        <v>33</v>
      </c>
      <c r="D154" s="3" t="s">
        <v>37</v>
      </c>
      <c r="E154" s="3">
        <v>0</v>
      </c>
      <c r="F154" s="3" t="s">
        <v>194</v>
      </c>
      <c r="G154">
        <f>IF(COUNTIFS((WeatherIncidents!$B$3:'WeatherIncidents'!$B$26),"&lt;="&amp;B154,WeatherIncidents!$C$3:'WeatherIncidents'!$C$26,"&gt;="&amp;B154)&gt;0,1,0)</f>
        <v>1</v>
      </c>
      <c r="H154">
        <f t="shared" si="9"/>
        <v>0</v>
      </c>
      <c r="I154" s="17" t="str">
        <f>IF(B154&gt;LOOKUP(F154,WeatherStations!A:A,WeatherStations!F:F),LOOKUP(F154,WeatherStations!A:A,WeatherStations!B:B),LOOKUP(F154,WeatherStations!A:A,WeatherStations!L:L))</f>
        <v>VLCC1</v>
      </c>
      <c r="J154" s="17">
        <v>45</v>
      </c>
      <c r="K154" s="17"/>
      <c r="L154" s="17"/>
    </row>
    <row r="155" spans="1:12" x14ac:dyDescent="0.25">
      <c r="A155" s="3" t="s">
        <v>197</v>
      </c>
      <c r="B155" s="2">
        <v>40566.34097222222</v>
      </c>
      <c r="C155" s="3" t="s">
        <v>33</v>
      </c>
      <c r="D155" s="3" t="s">
        <v>37</v>
      </c>
      <c r="E155" s="3">
        <v>0</v>
      </c>
      <c r="F155" s="3" t="s">
        <v>194</v>
      </c>
      <c r="G155">
        <f>IF(COUNTIFS((WeatherIncidents!$B$3:'WeatherIncidents'!$B$26),"&lt;="&amp;B155,WeatherIncidents!$C$3:'WeatherIncidents'!$C$26,"&gt;="&amp;B155)&gt;0,1,0)</f>
        <v>1</v>
      </c>
      <c r="H155">
        <f t="shared" si="9"/>
        <v>0</v>
      </c>
      <c r="I155" s="17" t="str">
        <f>IF(B155&gt;LOOKUP(F155,WeatherStations!A:A,WeatherStations!F:F),LOOKUP(F155,WeatherStations!A:A,WeatherStations!B:B),LOOKUP(F155,WeatherStations!A:A,WeatherStations!L:L))</f>
        <v>VLCSD</v>
      </c>
      <c r="J155" s="17">
        <v>26</v>
      </c>
      <c r="K155" s="17"/>
      <c r="L155" s="17"/>
    </row>
    <row r="156" spans="1:12" x14ac:dyDescent="0.25">
      <c r="A156" s="3" t="s">
        <v>197</v>
      </c>
      <c r="B156" s="2">
        <v>41707.529861111114</v>
      </c>
      <c r="C156" s="3" t="s">
        <v>7</v>
      </c>
      <c r="D156" s="3" t="s">
        <v>19</v>
      </c>
      <c r="E156" s="3">
        <v>0</v>
      </c>
      <c r="F156" s="3" t="s">
        <v>194</v>
      </c>
      <c r="G156">
        <f>IF(COUNTIFS((WeatherIncidents!$B$3:'WeatherIncidents'!$B$26),"&lt;="&amp;B156,WeatherIncidents!$C$3:'WeatherIncidents'!$C$26,"&gt;="&amp;B156)&gt;0,1,0)</f>
        <v>1</v>
      </c>
      <c r="H156">
        <f t="shared" si="9"/>
        <v>0</v>
      </c>
      <c r="I156" s="17" t="str">
        <f>IF(B156&gt;LOOKUP(F156,WeatherStations!A:A,WeatherStations!F:F),LOOKUP(F156,WeatherStations!A:A,WeatherStations!B:B),LOOKUP(F156,WeatherStations!A:A,WeatherStations!L:L))</f>
        <v>VLCSD</v>
      </c>
      <c r="J156" s="17">
        <v>28</v>
      </c>
      <c r="K156" s="17"/>
      <c r="L156" s="17"/>
    </row>
    <row r="157" spans="1:12" x14ac:dyDescent="0.25">
      <c r="A157" s="3" t="s">
        <v>171</v>
      </c>
      <c r="B157" s="2">
        <v>38740.347916666666</v>
      </c>
      <c r="C157" s="3" t="s">
        <v>7</v>
      </c>
      <c r="D157" s="3" t="s">
        <v>8</v>
      </c>
      <c r="E157" s="3">
        <v>0</v>
      </c>
      <c r="F157" s="3" t="s">
        <v>43</v>
      </c>
      <c r="G157">
        <f>IF(COUNTIFS((WeatherIncidents!$B$3:'WeatherIncidents'!$B$26),"&lt;="&amp;B157,WeatherIncidents!$C$3:'WeatherIncidents'!$C$26,"&gt;="&amp;B157)&gt;0,1,0)</f>
        <v>1</v>
      </c>
      <c r="H157">
        <f t="shared" si="9"/>
        <v>0</v>
      </c>
      <c r="I157" s="17" t="str">
        <f>IF(B157&gt;LOOKUP(F157,WeatherStations!A:A,WeatherStations!F:F),LOOKUP(F157,WeatherStations!A:A,WeatherStations!B:B),LOOKUP(F157,WeatherStations!A:A,WeatherStations!L:L))</f>
        <v>KRNM</v>
      </c>
      <c r="J157" s="17">
        <v>35.04</v>
      </c>
      <c r="K157" s="17"/>
      <c r="L157" s="17"/>
    </row>
    <row r="158" spans="1:12" x14ac:dyDescent="0.25">
      <c r="A158" s="3" t="s">
        <v>171</v>
      </c>
      <c r="B158" s="2">
        <v>39145.315972222219</v>
      </c>
      <c r="C158" s="3" t="s">
        <v>15</v>
      </c>
      <c r="D158" s="3" t="s">
        <v>15</v>
      </c>
      <c r="E158" s="3">
        <v>0</v>
      </c>
      <c r="F158" s="3" t="s">
        <v>43</v>
      </c>
      <c r="G158">
        <f>IF(COUNTIFS((WeatherIncidents!$B$3:'WeatherIncidents'!$B$26),"&lt;="&amp;B158,WeatherIncidents!$C$3:'WeatherIncidents'!$C$26,"&gt;="&amp;B158)&gt;0,1,0)</f>
        <v>1</v>
      </c>
      <c r="H158">
        <f t="shared" si="9"/>
        <v>0</v>
      </c>
      <c r="I158" s="17" t="str">
        <f>IF(B158&gt;LOOKUP(F158,WeatherStations!A:A,WeatherStations!F:F),LOOKUP(F158,WeatherStations!A:A,WeatherStations!B:B),LOOKUP(F158,WeatherStations!A:A,WeatherStations!L:L))</f>
        <v>KRNM</v>
      </c>
      <c r="J158" s="17">
        <v>51.52</v>
      </c>
      <c r="K158" s="17"/>
      <c r="L158" s="17"/>
    </row>
    <row r="159" spans="1:12" x14ac:dyDescent="0.25">
      <c r="A159" s="3" t="s">
        <v>171</v>
      </c>
      <c r="B159" s="2">
        <v>39376.852083333331</v>
      </c>
      <c r="C159" s="3" t="s">
        <v>33</v>
      </c>
      <c r="D159" s="3" t="s">
        <v>37</v>
      </c>
      <c r="E159" s="3">
        <v>0</v>
      </c>
      <c r="F159" s="3" t="s">
        <v>43</v>
      </c>
      <c r="G159">
        <f>IF(COUNTIFS((WeatherIncidents!$B$3:'WeatherIncidents'!$B$26),"&lt;="&amp;B159,WeatherIncidents!$C$3:'WeatherIncidents'!$C$26,"&gt;="&amp;B159)&gt;0,1,0)</f>
        <v>1</v>
      </c>
      <c r="H159">
        <f t="shared" si="9"/>
        <v>0</v>
      </c>
      <c r="I159" s="17" t="str">
        <f>IF(B159&gt;LOOKUP(F159,WeatherStations!A:A,WeatherStations!F:F),LOOKUP(F159,WeatherStations!A:A,WeatherStations!B:B),LOOKUP(F159,WeatherStations!A:A,WeatherStations!L:L))</f>
        <v>KRNM</v>
      </c>
      <c r="J159" s="17">
        <v>46.08</v>
      </c>
      <c r="K159" s="17"/>
      <c r="L159" s="17"/>
    </row>
    <row r="160" spans="1:12" x14ac:dyDescent="0.25">
      <c r="A160" s="3" t="s">
        <v>171</v>
      </c>
      <c r="B160" s="2">
        <v>39377.271527777775</v>
      </c>
      <c r="C160" s="3" t="s">
        <v>33</v>
      </c>
      <c r="D160" s="3" t="s">
        <v>37</v>
      </c>
      <c r="E160" s="3">
        <v>0</v>
      </c>
      <c r="F160" s="3" t="s">
        <v>43</v>
      </c>
      <c r="G160">
        <f>IF(COUNTIFS((WeatherIncidents!$B$3:'WeatherIncidents'!$B$26),"&lt;="&amp;B160,WeatherIncidents!$C$3:'WeatherIncidents'!$C$26,"&gt;="&amp;B160)&gt;0,1,0)</f>
        <v>1</v>
      </c>
      <c r="H160">
        <f t="shared" si="9"/>
        <v>0</v>
      </c>
      <c r="I160" s="17" t="str">
        <f>IF(B160&gt;LOOKUP(F160,WeatherStations!A:A,WeatherStations!F:F),LOOKUP(F160,WeatherStations!A:A,WeatherStations!B:B),LOOKUP(F160,WeatherStations!A:A,WeatherStations!L:L))</f>
        <v>KRNM</v>
      </c>
      <c r="J160" s="17">
        <v>57.12</v>
      </c>
      <c r="K160" s="17"/>
      <c r="L160" s="17"/>
    </row>
    <row r="161" spans="1:12" x14ac:dyDescent="0.25">
      <c r="A161" s="3" t="s">
        <v>171</v>
      </c>
      <c r="B161" s="2">
        <v>39377.776388888888</v>
      </c>
      <c r="C161" s="3" t="s">
        <v>33</v>
      </c>
      <c r="D161" s="3" t="s">
        <v>135</v>
      </c>
      <c r="E161" s="3">
        <v>0</v>
      </c>
      <c r="F161" s="3" t="s">
        <v>43</v>
      </c>
      <c r="G161">
        <f>IF(COUNTIFS((WeatherIncidents!$B$3:'WeatherIncidents'!$B$26),"&lt;="&amp;B161,WeatherIncidents!$C$3:'WeatherIncidents'!$C$26,"&gt;="&amp;B161)&gt;0,1,0)</f>
        <v>1</v>
      </c>
      <c r="H161">
        <f t="shared" si="9"/>
        <v>0</v>
      </c>
      <c r="I161" s="17" t="str">
        <f>IF(B161&gt;LOOKUP(F161,WeatherStations!A:A,WeatherStations!F:F),LOOKUP(F161,WeatherStations!A:A,WeatherStations!B:B),LOOKUP(F161,WeatherStations!A:A,WeatherStations!L:L))</f>
        <v>KRNM</v>
      </c>
      <c r="J161" s="17">
        <v>42.4</v>
      </c>
      <c r="K161" s="17"/>
      <c r="L161" s="17"/>
    </row>
    <row r="162" spans="1:12" x14ac:dyDescent="0.25">
      <c r="A162" s="3" t="s">
        <v>171</v>
      </c>
      <c r="B162" s="2">
        <v>41759.467361111114</v>
      </c>
      <c r="C162" s="3" t="s">
        <v>15</v>
      </c>
      <c r="D162" s="3" t="s">
        <v>15</v>
      </c>
      <c r="E162" s="3">
        <v>0</v>
      </c>
      <c r="F162" s="3" t="s">
        <v>43</v>
      </c>
      <c r="G162">
        <f>IF(COUNTIFS((WeatherIncidents!$B$3:'WeatherIncidents'!$B$26),"&lt;="&amp;B162,WeatherIncidents!$C$3:'WeatherIncidents'!$C$26,"&gt;="&amp;B162)&gt;0,1,0)</f>
        <v>1</v>
      </c>
      <c r="H162">
        <f t="shared" si="9"/>
        <v>0</v>
      </c>
      <c r="I162" s="17" t="str">
        <f>IF(B162&gt;LOOKUP(F162,WeatherStations!A:A,WeatherStations!F:F),LOOKUP(F162,WeatherStations!A:A,WeatherStations!B:B),LOOKUP(F162,WeatherStations!A:A,WeatherStations!L:L))</f>
        <v>HVYSD</v>
      </c>
      <c r="J162" s="17">
        <v>41</v>
      </c>
      <c r="K162" s="17"/>
      <c r="L162" s="17"/>
    </row>
    <row r="163" spans="1:12" x14ac:dyDescent="0.25">
      <c r="A163" s="3" t="s">
        <v>171</v>
      </c>
      <c r="B163" s="2">
        <v>42028.5</v>
      </c>
      <c r="C163" s="3" t="s">
        <v>15</v>
      </c>
      <c r="D163" s="3" t="s">
        <v>15</v>
      </c>
      <c r="E163" s="3">
        <v>0</v>
      </c>
      <c r="F163" s="3" t="s">
        <v>43</v>
      </c>
      <c r="G163">
        <f>IF(COUNTIFS((WeatherIncidents!$B$3:'WeatherIncidents'!$B$26),"&lt;="&amp;B163,WeatherIncidents!$C$3:'WeatherIncidents'!$C$26,"&gt;="&amp;B163)&gt;0,1,0)</f>
        <v>1</v>
      </c>
      <c r="H163">
        <f t="shared" si="9"/>
        <v>0</v>
      </c>
      <c r="I163" s="17" t="str">
        <f>IF(B163&gt;LOOKUP(F163,WeatherStations!A:A,WeatherStations!F:F),LOOKUP(F163,WeatherStations!A:A,WeatherStations!B:B),LOOKUP(F163,WeatherStations!A:A,WeatherStations!L:L))</f>
        <v>HVYSD</v>
      </c>
      <c r="J163" s="17">
        <v>40</v>
      </c>
      <c r="K163" s="17"/>
      <c r="L163" s="17"/>
    </row>
    <row r="164" spans="1:12" x14ac:dyDescent="0.25">
      <c r="A164" s="3" t="s">
        <v>171</v>
      </c>
      <c r="B164" s="2">
        <v>42029.376388888886</v>
      </c>
      <c r="C164" s="3" t="s">
        <v>7</v>
      </c>
      <c r="D164" s="3" t="s">
        <v>82</v>
      </c>
      <c r="E164" s="3">
        <v>0</v>
      </c>
      <c r="F164" s="3" t="s">
        <v>43</v>
      </c>
      <c r="G164">
        <f>IF(COUNTIFS((WeatherIncidents!$B$3:'WeatherIncidents'!$B$26),"&lt;="&amp;B164,WeatherIncidents!$C$3:'WeatherIncidents'!$C$26,"&gt;="&amp;B164)&gt;0,1,0)</f>
        <v>1</v>
      </c>
      <c r="H164">
        <f t="shared" si="9"/>
        <v>0</v>
      </c>
      <c r="I164" s="17" t="str">
        <f>IF(B164&gt;LOOKUP(F164,WeatherStations!A:A,WeatherStations!F:F),LOOKUP(F164,WeatherStations!A:A,WeatherStations!B:B),LOOKUP(F164,WeatherStations!A:A,WeatherStations!L:L))</f>
        <v>HVYSD</v>
      </c>
      <c r="J164" s="17">
        <v>40</v>
      </c>
      <c r="K164" s="17"/>
      <c r="L164" s="17"/>
    </row>
    <row r="165" spans="1:12" x14ac:dyDescent="0.25">
      <c r="A165" s="3" t="s">
        <v>195</v>
      </c>
      <c r="B165" s="2">
        <v>38671.518055555556</v>
      </c>
      <c r="C165" s="3" t="s">
        <v>15</v>
      </c>
      <c r="D165" s="3" t="s">
        <v>15</v>
      </c>
      <c r="E165" s="3">
        <v>0</v>
      </c>
      <c r="F165" s="3" t="s">
        <v>196</v>
      </c>
      <c r="G165">
        <f>IF(COUNTIFS((WeatherIncidents!$B$3:'WeatherIncidents'!$B$26),"&lt;="&amp;B165,WeatherIncidents!$C$3:'WeatherIncidents'!$C$26,"&gt;="&amp;B165)&gt;0,1,0)</f>
        <v>1</v>
      </c>
      <c r="H165">
        <f t="shared" si="9"/>
        <v>0</v>
      </c>
      <c r="I165" s="17" t="str">
        <f>IF(B165&gt;LOOKUP(F165,WeatherStations!A:A,WeatherStations!F:F),LOOKUP(F165,WeatherStations!A:A,WeatherStations!B:B),LOOKUP(F165,WeatherStations!A:A,WeatherStations!L:L))</f>
        <v>GOSC1</v>
      </c>
      <c r="J165" s="17">
        <v>26</v>
      </c>
      <c r="K165" s="17"/>
      <c r="L165" s="17"/>
    </row>
    <row r="166" spans="1:12" x14ac:dyDescent="0.25">
      <c r="A166" s="3" t="s">
        <v>195</v>
      </c>
      <c r="B166" s="2">
        <v>42029.434027777781</v>
      </c>
      <c r="C166" s="3" t="s">
        <v>15</v>
      </c>
      <c r="D166" s="3" t="s">
        <v>15</v>
      </c>
      <c r="E166" s="3">
        <v>0</v>
      </c>
      <c r="F166" s="3" t="s">
        <v>196</v>
      </c>
      <c r="G166">
        <f>IF(COUNTIFS((WeatherIncidents!$B$3:'WeatherIncidents'!$B$26),"&lt;="&amp;B166,WeatherIncidents!$C$3:'WeatherIncidents'!$C$26,"&gt;="&amp;B166)&gt;0,1,0)</f>
        <v>1</v>
      </c>
      <c r="H166">
        <f t="shared" si="9"/>
        <v>0</v>
      </c>
      <c r="I166" s="17" t="str">
        <f>IF(B166&gt;LOOKUP(F166,WeatherStations!A:A,WeatherStations!F:F),LOOKUP(F166,WeatherStations!A:A,WeatherStations!B:B),LOOKUP(F166,WeatherStations!A:A,WeatherStations!L:L))</f>
        <v>BNASD</v>
      </c>
      <c r="J166" s="17">
        <v>34</v>
      </c>
      <c r="K166" s="17"/>
      <c r="L166" s="17"/>
    </row>
  </sheetData>
  <sortState ref="A2:H166">
    <sortCondition ref="A2:A166"/>
  </sortState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7"/>
  <sheetViews>
    <sheetView workbookViewId="0">
      <selection activeCell="G17" sqref="G17"/>
    </sheetView>
  </sheetViews>
  <sheetFormatPr defaultRowHeight="15" x14ac:dyDescent="0.25"/>
  <cols>
    <col min="1" max="1" width="6.7109375" bestFit="1" customWidth="1"/>
    <col min="2" max="2" width="17.42578125" bestFit="1" customWidth="1"/>
    <col min="3" max="3" width="16.85546875" bestFit="1" customWidth="1"/>
    <col min="4" max="4" width="38" bestFit="1" customWidth="1"/>
    <col min="5" max="5" width="12.140625" bestFit="1" customWidth="1"/>
    <col min="6" max="6" width="12.28515625" bestFit="1" customWidth="1"/>
    <col min="7" max="7" width="13.28515625" customWidth="1"/>
  </cols>
  <sheetData>
    <row r="1" spans="1:12" ht="15.75" thickBot="1" x14ac:dyDescent="0.3">
      <c r="B1" s="1" t="s">
        <v>216</v>
      </c>
      <c r="J1" s="5">
        <v>37987</v>
      </c>
    </row>
    <row r="2" spans="1:12" s="1" customFormat="1" x14ac:dyDescent="0.25">
      <c r="A2" s="4" t="s">
        <v>1</v>
      </c>
      <c r="B2" s="4" t="s">
        <v>0</v>
      </c>
      <c r="C2" s="4" t="s">
        <v>2</v>
      </c>
      <c r="D2" s="4" t="s">
        <v>3</v>
      </c>
      <c r="E2" s="4" t="s">
        <v>217</v>
      </c>
      <c r="F2" s="4" t="s">
        <v>218</v>
      </c>
      <c r="G2" s="4" t="s">
        <v>366</v>
      </c>
      <c r="J2" s="5">
        <v>38353</v>
      </c>
      <c r="K2" s="16" t="s">
        <v>374</v>
      </c>
      <c r="L2" s="16" t="s">
        <v>365</v>
      </c>
    </row>
    <row r="3" spans="1:12" x14ac:dyDescent="0.25">
      <c r="A3" s="3" t="s">
        <v>186</v>
      </c>
      <c r="B3" s="2">
        <v>40154.686111111114</v>
      </c>
      <c r="C3" s="3" t="s">
        <v>33</v>
      </c>
      <c r="D3" s="3" t="s">
        <v>178</v>
      </c>
      <c r="E3" s="3">
        <v>0</v>
      </c>
      <c r="F3" s="3" t="s">
        <v>93</v>
      </c>
      <c r="G3">
        <f>IF(COUNTIFS((WeatherIncidents!$B$3:'WeatherIncidents'!$B$26),"&lt;="&amp;B3,WeatherIncidents!$C$3:'WeatherIncidents'!$C$26,"&gt;="&amp;B3)&gt;0,1,0)</f>
        <v>0</v>
      </c>
      <c r="J3" s="5">
        <f t="shared" ref="J3:J13" si="0">DATE(YEAR(J2)+1,1,1)</f>
        <v>38718</v>
      </c>
      <c r="K3" s="13">
        <v>38353</v>
      </c>
      <c r="L3" s="14">
        <v>0</v>
      </c>
    </row>
    <row r="4" spans="1:12" x14ac:dyDescent="0.25">
      <c r="A4" s="3" t="s">
        <v>186</v>
      </c>
      <c r="B4" s="2">
        <v>40535.074999999997</v>
      </c>
      <c r="C4" s="3" t="s">
        <v>33</v>
      </c>
      <c r="D4" s="3" t="s">
        <v>178</v>
      </c>
      <c r="E4" s="3">
        <v>0</v>
      </c>
      <c r="F4" s="3" t="s">
        <v>93</v>
      </c>
      <c r="G4">
        <f>IF(COUNTIFS((WeatherIncidents!$B$3:'WeatherIncidents'!$B$26),"&lt;="&amp;B4,WeatherIncidents!$C$3:'WeatherIncidents'!$C$26,"&gt;="&amp;B4)&gt;0,1,0)</f>
        <v>0</v>
      </c>
      <c r="J4" s="5">
        <f t="shared" si="0"/>
        <v>39083</v>
      </c>
      <c r="K4" s="13">
        <v>38718</v>
      </c>
      <c r="L4" s="14">
        <v>18</v>
      </c>
    </row>
    <row r="5" spans="1:12" x14ac:dyDescent="0.25">
      <c r="A5" s="3" t="s">
        <v>214</v>
      </c>
      <c r="B5" s="2">
        <v>41256.158333333333</v>
      </c>
      <c r="C5" s="3" t="s">
        <v>10</v>
      </c>
      <c r="D5" s="3" t="s">
        <v>118</v>
      </c>
      <c r="E5" s="3">
        <v>0</v>
      </c>
      <c r="F5" s="3" t="s">
        <v>189</v>
      </c>
      <c r="G5">
        <f>IF(COUNTIFS((WeatherIncidents!$B$3:'WeatherIncidents'!$B$26),"&lt;="&amp;B5,WeatherIncidents!$C$3:'WeatherIncidents'!$C$26,"&gt;="&amp;B5)&gt;0,1,0)</f>
        <v>0</v>
      </c>
      <c r="J5" s="5">
        <f t="shared" si="0"/>
        <v>39448</v>
      </c>
      <c r="K5" s="13">
        <v>39083</v>
      </c>
      <c r="L5" s="14">
        <v>18</v>
      </c>
    </row>
    <row r="6" spans="1:12" x14ac:dyDescent="0.25">
      <c r="A6" s="3" t="s">
        <v>199</v>
      </c>
      <c r="B6" s="2">
        <v>40154.225694444445</v>
      </c>
      <c r="C6" s="3" t="s">
        <v>33</v>
      </c>
      <c r="D6" s="3" t="s">
        <v>179</v>
      </c>
      <c r="E6" s="3">
        <v>0</v>
      </c>
      <c r="F6" s="3" t="s">
        <v>200</v>
      </c>
      <c r="G6">
        <f>IF(COUNTIFS((WeatherIncidents!$B$3:'WeatherIncidents'!$B$26),"&lt;="&amp;B6,WeatherIncidents!$C$3:'WeatherIncidents'!$C$26,"&gt;="&amp;B6)&gt;0,1,0)</f>
        <v>0</v>
      </c>
      <c r="J6" s="5">
        <f t="shared" si="0"/>
        <v>39814</v>
      </c>
      <c r="K6" s="13">
        <v>39448</v>
      </c>
      <c r="L6" s="14">
        <v>20</v>
      </c>
    </row>
    <row r="7" spans="1:12" x14ac:dyDescent="0.25">
      <c r="A7" s="3" t="s">
        <v>199</v>
      </c>
      <c r="B7" s="2">
        <v>40534.299305555556</v>
      </c>
      <c r="C7" s="3" t="s">
        <v>33</v>
      </c>
      <c r="D7" s="3" t="s">
        <v>178</v>
      </c>
      <c r="E7" s="3">
        <v>0</v>
      </c>
      <c r="F7" s="3" t="s">
        <v>200</v>
      </c>
      <c r="G7">
        <f>IF(COUNTIFS((WeatherIncidents!$B$3:'WeatherIncidents'!$B$26),"&lt;="&amp;B7,WeatherIncidents!$C$3:'WeatherIncidents'!$C$26,"&gt;="&amp;B7)&gt;0,1,0)</f>
        <v>0</v>
      </c>
      <c r="J7" s="5">
        <f t="shared" si="0"/>
        <v>40179</v>
      </c>
      <c r="K7" s="13">
        <v>39814</v>
      </c>
      <c r="L7" s="14">
        <v>22</v>
      </c>
    </row>
    <row r="8" spans="1:12" x14ac:dyDescent="0.25">
      <c r="A8" s="3" t="s">
        <v>199</v>
      </c>
      <c r="B8" s="2">
        <v>40541.609027777777</v>
      </c>
      <c r="C8" s="3" t="s">
        <v>33</v>
      </c>
      <c r="D8" s="3" t="s">
        <v>178</v>
      </c>
      <c r="E8" s="3">
        <v>0</v>
      </c>
      <c r="F8" s="3" t="s">
        <v>200</v>
      </c>
      <c r="G8">
        <f>IF(COUNTIFS((WeatherIncidents!$B$3:'WeatherIncidents'!$B$26),"&lt;="&amp;B8,WeatherIncidents!$C$3:'WeatherIncidents'!$C$26,"&gt;="&amp;B8)&gt;0,1,0)</f>
        <v>0</v>
      </c>
      <c r="J8" s="5">
        <f t="shared" si="0"/>
        <v>40544</v>
      </c>
      <c r="K8" s="13">
        <v>40179</v>
      </c>
      <c r="L8" s="14">
        <v>12</v>
      </c>
    </row>
    <row r="9" spans="1:12" x14ac:dyDescent="0.25">
      <c r="A9" s="3" t="s">
        <v>212</v>
      </c>
      <c r="B9" s="2">
        <v>40251.791666666664</v>
      </c>
      <c r="C9" s="3" t="s">
        <v>28</v>
      </c>
      <c r="D9" s="3" t="s">
        <v>160</v>
      </c>
      <c r="E9" s="3">
        <v>0</v>
      </c>
      <c r="F9" s="3" t="s">
        <v>213</v>
      </c>
      <c r="G9">
        <f>IF(COUNTIFS((WeatherIncidents!$B$3:'WeatherIncidents'!$B$26),"&lt;="&amp;B9,WeatherIncidents!$C$3:'WeatherIncidents'!$C$26,"&gt;="&amp;B9)&gt;0,1,0)</f>
        <v>0</v>
      </c>
      <c r="J9" s="5">
        <f t="shared" si="0"/>
        <v>40909</v>
      </c>
      <c r="K9" s="13">
        <v>40544</v>
      </c>
      <c r="L9" s="14">
        <v>25</v>
      </c>
    </row>
    <row r="10" spans="1:12" x14ac:dyDescent="0.25">
      <c r="A10" s="3" t="s">
        <v>201</v>
      </c>
      <c r="B10" s="2">
        <v>40954.747916666667</v>
      </c>
      <c r="C10" s="3" t="s">
        <v>10</v>
      </c>
      <c r="D10" s="3" t="s">
        <v>118</v>
      </c>
      <c r="E10" s="3">
        <v>0</v>
      </c>
      <c r="F10" s="3" t="s">
        <v>91</v>
      </c>
      <c r="G10">
        <f>IF(COUNTIFS((WeatherIncidents!$B$3:'WeatherIncidents'!$B$26),"&lt;="&amp;B10,WeatherIncidents!$C$3:'WeatherIncidents'!$C$26,"&gt;="&amp;B10)&gt;0,1,0)</f>
        <v>0</v>
      </c>
      <c r="J10" s="5">
        <f t="shared" si="0"/>
        <v>41275</v>
      </c>
      <c r="K10" s="13">
        <v>40909</v>
      </c>
      <c r="L10" s="14">
        <v>9</v>
      </c>
    </row>
    <row r="11" spans="1:12" x14ac:dyDescent="0.25">
      <c r="A11" s="3" t="s">
        <v>209</v>
      </c>
      <c r="B11" s="2">
        <v>39337.462500000001</v>
      </c>
      <c r="C11" s="3" t="s">
        <v>28</v>
      </c>
      <c r="D11" s="3" t="s">
        <v>211</v>
      </c>
      <c r="E11" s="3">
        <v>0</v>
      </c>
      <c r="F11" s="3" t="s">
        <v>105</v>
      </c>
      <c r="G11">
        <f>IF(COUNTIFS((WeatherIncidents!$B$3:'WeatherIncidents'!$B$26),"&lt;="&amp;B11,WeatherIncidents!$C$3:'WeatherIncidents'!$C$26,"&gt;="&amp;B11)&gt;0,1,0)</f>
        <v>0</v>
      </c>
      <c r="J11" s="5">
        <f t="shared" si="0"/>
        <v>41640</v>
      </c>
      <c r="K11" s="13">
        <v>41275</v>
      </c>
      <c r="L11" s="14">
        <v>12</v>
      </c>
    </row>
    <row r="12" spans="1:12" x14ac:dyDescent="0.25">
      <c r="A12" s="3" t="s">
        <v>25</v>
      </c>
      <c r="B12" s="2">
        <v>39078.635416666664</v>
      </c>
      <c r="C12" s="3" t="s">
        <v>33</v>
      </c>
      <c r="D12" s="3" t="s">
        <v>178</v>
      </c>
      <c r="E12" s="3">
        <v>0</v>
      </c>
      <c r="F12" s="3" t="s">
        <v>27</v>
      </c>
      <c r="G12">
        <f>IF(COUNTIFS((WeatherIncidents!$B$3:'WeatherIncidents'!$B$26),"&lt;="&amp;B12,WeatherIncidents!$C$3:'WeatherIncidents'!$C$26,"&gt;="&amp;B12)&gt;0,1,0)</f>
        <v>0</v>
      </c>
      <c r="J12" s="5">
        <f t="shared" si="0"/>
        <v>42005</v>
      </c>
      <c r="K12" s="13">
        <v>41640</v>
      </c>
      <c r="L12" s="14">
        <v>9</v>
      </c>
    </row>
    <row r="13" spans="1:12" x14ac:dyDescent="0.25">
      <c r="A13" s="3" t="s">
        <v>25</v>
      </c>
      <c r="B13" s="2">
        <v>40392.512499999997</v>
      </c>
      <c r="C13" s="3" t="s">
        <v>28</v>
      </c>
      <c r="D13" s="3" t="s">
        <v>160</v>
      </c>
      <c r="E13" s="3">
        <v>0</v>
      </c>
      <c r="F13" s="3" t="s">
        <v>27</v>
      </c>
      <c r="G13">
        <f>IF(COUNTIFS((WeatherIncidents!$B$3:'WeatherIncidents'!$B$26),"&lt;="&amp;B13,WeatherIncidents!$C$3:'WeatherIncidents'!$C$26,"&gt;="&amp;B13)&gt;0,1,0)</f>
        <v>0</v>
      </c>
      <c r="J13" s="5">
        <f t="shared" si="0"/>
        <v>42370</v>
      </c>
      <c r="K13" s="13">
        <v>42005</v>
      </c>
      <c r="L13" s="14">
        <v>17</v>
      </c>
    </row>
    <row r="14" spans="1:12" x14ac:dyDescent="0.25">
      <c r="A14" s="3" t="s">
        <v>25</v>
      </c>
      <c r="B14" s="2">
        <v>40392.904166666667</v>
      </c>
      <c r="C14" s="3" t="s">
        <v>28</v>
      </c>
      <c r="D14" s="3" t="s">
        <v>160</v>
      </c>
      <c r="E14" s="3">
        <v>0</v>
      </c>
      <c r="F14" s="3" t="s">
        <v>27</v>
      </c>
      <c r="G14">
        <f>IF(COUNTIFS((WeatherIncidents!$B$3:'WeatherIncidents'!$B$26),"&lt;="&amp;B14,WeatherIncidents!$C$3:'WeatherIncidents'!$C$26,"&gt;="&amp;B14)&gt;0,1,0)</f>
        <v>0</v>
      </c>
      <c r="K14" s="13">
        <v>42370</v>
      </c>
      <c r="L14" s="14">
        <v>3</v>
      </c>
    </row>
    <row r="15" spans="1:12" ht="15.75" thickBot="1" x14ac:dyDescent="0.3">
      <c r="A15" s="3" t="s">
        <v>25</v>
      </c>
      <c r="B15" s="2">
        <v>40485.447222222225</v>
      </c>
      <c r="C15" s="3" t="s">
        <v>33</v>
      </c>
      <c r="D15" s="3" t="s">
        <v>178</v>
      </c>
      <c r="E15" s="3">
        <v>0</v>
      </c>
      <c r="F15" s="3" t="s">
        <v>27</v>
      </c>
      <c r="G15">
        <f>IF(COUNTIFS((WeatherIncidents!$B$3:'WeatherIncidents'!$B$26),"&lt;="&amp;B15,WeatherIncidents!$C$3:'WeatherIncidents'!$C$26,"&gt;="&amp;B15)&gt;0,1,0)</f>
        <v>0</v>
      </c>
      <c r="K15" s="15" t="s">
        <v>364</v>
      </c>
      <c r="L15" s="15">
        <v>0</v>
      </c>
    </row>
    <row r="16" spans="1:12" x14ac:dyDescent="0.25">
      <c r="A16" s="3" t="s">
        <v>30</v>
      </c>
      <c r="B16" s="2">
        <v>39481.570138888892</v>
      </c>
      <c r="C16" s="3" t="s">
        <v>33</v>
      </c>
      <c r="D16" s="3" t="s">
        <v>178</v>
      </c>
      <c r="E16" s="3">
        <v>0</v>
      </c>
      <c r="F16" s="3" t="s">
        <v>31</v>
      </c>
      <c r="G16">
        <f>IF(COUNTIFS((WeatherIncidents!$B$3:'WeatherIncidents'!$B$26),"&lt;="&amp;B16,WeatherIncidents!$C$3:'WeatherIncidents'!$C$26,"&gt;="&amp;B16)&gt;0,1,0)</f>
        <v>0</v>
      </c>
      <c r="K16" s="1" t="s">
        <v>371</v>
      </c>
      <c r="L16" s="1">
        <f>SUM(L3:L14)</f>
        <v>165</v>
      </c>
    </row>
    <row r="17" spans="1:7" x14ac:dyDescent="0.25">
      <c r="A17" s="3" t="s">
        <v>30</v>
      </c>
      <c r="B17" s="2">
        <v>40931.328472222223</v>
      </c>
      <c r="C17" s="3" t="s">
        <v>28</v>
      </c>
      <c r="D17" s="3" t="s">
        <v>160</v>
      </c>
      <c r="E17" s="3">
        <v>0</v>
      </c>
      <c r="F17" s="3" t="s">
        <v>31</v>
      </c>
      <c r="G17">
        <f>IF(COUNTIFS((WeatherIncidents!$B$3:'WeatherIncidents'!$B$26),"&lt;="&amp;B17,WeatherIncidents!$C$3:'WeatherIncidents'!$C$26,"&gt;="&amp;B17)&gt;0,1,0)</f>
        <v>0</v>
      </c>
    </row>
    <row r="18" spans="1:7" x14ac:dyDescent="0.25">
      <c r="A18" s="3" t="s">
        <v>35</v>
      </c>
      <c r="B18" s="2">
        <v>39603.594444444447</v>
      </c>
      <c r="C18" s="3" t="s">
        <v>33</v>
      </c>
      <c r="D18" s="3" t="s">
        <v>178</v>
      </c>
      <c r="E18" s="3">
        <v>0</v>
      </c>
      <c r="F18" s="3" t="s">
        <v>31</v>
      </c>
      <c r="G18">
        <f>IF(COUNTIFS((WeatherIncidents!$B$3:'WeatherIncidents'!$B$26),"&lt;="&amp;B18,WeatherIncidents!$C$3:'WeatherIncidents'!$C$26,"&gt;="&amp;B18)&gt;0,1,0)</f>
        <v>0</v>
      </c>
    </row>
    <row r="19" spans="1:7" x14ac:dyDescent="0.25">
      <c r="A19" s="3" t="s">
        <v>38</v>
      </c>
      <c r="B19" s="2">
        <v>39144.481944444444</v>
      </c>
      <c r="C19" s="3" t="s">
        <v>33</v>
      </c>
      <c r="D19" s="3" t="s">
        <v>151</v>
      </c>
      <c r="E19" s="3">
        <v>0</v>
      </c>
      <c r="F19" s="3" t="s">
        <v>39</v>
      </c>
      <c r="G19">
        <f>IF(COUNTIFS((WeatherIncidents!$B$3:'WeatherIncidents'!$B$26),"&lt;="&amp;B19,WeatherIncidents!$C$3:'WeatherIncidents'!$C$26,"&gt;="&amp;B19)&gt;0,1,0)</f>
        <v>1</v>
      </c>
    </row>
    <row r="20" spans="1:7" x14ac:dyDescent="0.25">
      <c r="A20" s="3" t="s">
        <v>38</v>
      </c>
      <c r="B20" s="2">
        <v>40239.552777777775</v>
      </c>
      <c r="C20" s="3" t="s">
        <v>28</v>
      </c>
      <c r="D20" s="3" t="s">
        <v>160</v>
      </c>
      <c r="E20" s="3">
        <v>0</v>
      </c>
      <c r="F20" s="3" t="s">
        <v>39</v>
      </c>
      <c r="G20">
        <f>IF(COUNTIFS((WeatherIncidents!$B$3:'WeatherIncidents'!$B$26),"&lt;="&amp;B20,WeatherIncidents!$C$3:'WeatherIncidents'!$C$26,"&gt;="&amp;B20)&gt;0,1,0)</f>
        <v>0</v>
      </c>
    </row>
    <row r="21" spans="1:7" x14ac:dyDescent="0.25">
      <c r="A21" s="3" t="s">
        <v>38</v>
      </c>
      <c r="B21" s="2">
        <v>42003.731944444444</v>
      </c>
      <c r="C21" s="3" t="s">
        <v>28</v>
      </c>
      <c r="D21" s="3" t="s">
        <v>160</v>
      </c>
      <c r="E21" s="3">
        <v>0</v>
      </c>
      <c r="F21" s="3" t="s">
        <v>39</v>
      </c>
      <c r="G21">
        <f>IF(COUNTIFS((WeatherIncidents!$B$3:'WeatherIncidents'!$B$26),"&lt;="&amp;B21,WeatherIncidents!$C$3:'WeatherIncidents'!$C$26,"&gt;="&amp;B21)&gt;0,1,0)</f>
        <v>0</v>
      </c>
    </row>
    <row r="22" spans="1:7" x14ac:dyDescent="0.25">
      <c r="A22" s="3" t="s">
        <v>42</v>
      </c>
      <c r="B22" s="2">
        <v>39307.661805555559</v>
      </c>
      <c r="C22" s="3" t="s">
        <v>28</v>
      </c>
      <c r="D22" s="3" t="s">
        <v>160</v>
      </c>
      <c r="E22" s="3">
        <v>0</v>
      </c>
      <c r="F22" s="3" t="s">
        <v>39</v>
      </c>
      <c r="G22">
        <f>IF(COUNTIFS((WeatherIncidents!$B$3:'WeatherIncidents'!$B$26),"&lt;="&amp;B22,WeatherIncidents!$C$3:'WeatherIncidents'!$C$26,"&gt;="&amp;B22)&gt;0,1,0)</f>
        <v>0</v>
      </c>
    </row>
    <row r="23" spans="1:7" x14ac:dyDescent="0.25">
      <c r="A23" s="3" t="s">
        <v>46</v>
      </c>
      <c r="B23" s="2">
        <v>38689.275694444441</v>
      </c>
      <c r="C23" s="3" t="s">
        <v>28</v>
      </c>
      <c r="D23" s="3" t="s">
        <v>160</v>
      </c>
      <c r="E23" s="3">
        <v>0</v>
      </c>
      <c r="F23" s="3" t="s">
        <v>47</v>
      </c>
      <c r="G23">
        <f>IF(COUNTIFS((WeatherIncidents!$B$3:'WeatherIncidents'!$B$26),"&lt;="&amp;B23,WeatherIncidents!$C$3:'WeatherIncidents'!$C$26,"&gt;="&amp;B23)&gt;0,1,0)</f>
        <v>0</v>
      </c>
    </row>
    <row r="24" spans="1:7" x14ac:dyDescent="0.25">
      <c r="A24" s="3" t="s">
        <v>48</v>
      </c>
      <c r="B24" s="2">
        <v>38359.500694444447</v>
      </c>
      <c r="C24" s="3" t="s">
        <v>33</v>
      </c>
      <c r="D24" s="3" t="s">
        <v>178</v>
      </c>
      <c r="E24" s="3">
        <v>0</v>
      </c>
      <c r="F24" s="3" t="s">
        <v>49</v>
      </c>
      <c r="G24">
        <f>IF(COUNTIFS((WeatherIncidents!$B$3:'WeatherIncidents'!$B$26),"&lt;="&amp;B24,WeatherIncidents!$C$3:'WeatherIncidents'!$C$26,"&gt;="&amp;B24)&gt;0,1,0)</f>
        <v>0</v>
      </c>
    </row>
    <row r="25" spans="1:7" x14ac:dyDescent="0.25">
      <c r="A25" s="3" t="s">
        <v>48</v>
      </c>
      <c r="B25" s="2">
        <v>38363.154861111114</v>
      </c>
      <c r="C25" s="3" t="s">
        <v>33</v>
      </c>
      <c r="D25" s="3" t="s">
        <v>178</v>
      </c>
      <c r="E25" s="3">
        <v>0</v>
      </c>
      <c r="F25" s="3" t="s">
        <v>49</v>
      </c>
      <c r="G25">
        <f>IF(COUNTIFS((WeatherIncidents!$B$3:'WeatherIncidents'!$B$26),"&lt;="&amp;B25,WeatherIncidents!$C$3:'WeatherIncidents'!$C$26,"&gt;="&amp;B25)&gt;0,1,0)</f>
        <v>0</v>
      </c>
    </row>
    <row r="26" spans="1:7" x14ac:dyDescent="0.25">
      <c r="A26" s="3" t="s">
        <v>48</v>
      </c>
      <c r="B26" s="2">
        <v>38719.527777777781</v>
      </c>
      <c r="C26" s="3" t="s">
        <v>33</v>
      </c>
      <c r="D26" s="3" t="s">
        <v>179</v>
      </c>
      <c r="E26" s="3">
        <v>0</v>
      </c>
      <c r="F26" s="3" t="s">
        <v>49</v>
      </c>
      <c r="G26">
        <f>IF(COUNTIFS((WeatherIncidents!$B$3:'WeatherIncidents'!$B$26),"&lt;="&amp;B26,WeatherIncidents!$C$3:'WeatherIncidents'!$C$26,"&gt;="&amp;B26)&gt;0,1,0)</f>
        <v>0</v>
      </c>
    </row>
    <row r="27" spans="1:7" x14ac:dyDescent="0.25">
      <c r="A27" s="3" t="s">
        <v>48</v>
      </c>
      <c r="B27" s="2">
        <v>39492.751388888886</v>
      </c>
      <c r="C27" s="3" t="s">
        <v>28</v>
      </c>
      <c r="D27" s="3" t="s">
        <v>160</v>
      </c>
      <c r="E27" s="3">
        <v>0</v>
      </c>
      <c r="F27" s="3" t="s">
        <v>49</v>
      </c>
      <c r="G27">
        <f>IF(COUNTIFS((WeatherIncidents!$B$3:'WeatherIncidents'!$B$26),"&lt;="&amp;B27,WeatherIncidents!$C$3:'WeatherIncidents'!$C$26,"&gt;="&amp;B27)&gt;0,1,0)</f>
        <v>0</v>
      </c>
    </row>
    <row r="28" spans="1:7" x14ac:dyDescent="0.25">
      <c r="A28" s="3" t="s">
        <v>48</v>
      </c>
      <c r="B28" s="2">
        <v>40198.747916666667</v>
      </c>
      <c r="C28" s="3" t="s">
        <v>28</v>
      </c>
      <c r="D28" s="3" t="s">
        <v>160</v>
      </c>
      <c r="E28" s="3">
        <v>0</v>
      </c>
      <c r="F28" s="3" t="s">
        <v>49</v>
      </c>
      <c r="G28">
        <f>IF(COUNTIFS((WeatherIncidents!$B$3:'WeatherIncidents'!$B$26),"&lt;="&amp;B28,WeatherIncidents!$C$3:'WeatherIncidents'!$C$26,"&gt;="&amp;B28)&gt;0,1,0)</f>
        <v>0</v>
      </c>
    </row>
    <row r="29" spans="1:7" x14ac:dyDescent="0.25">
      <c r="A29" s="3" t="s">
        <v>48</v>
      </c>
      <c r="B29" s="2">
        <v>40200.820833333331</v>
      </c>
      <c r="C29" s="3" t="s">
        <v>33</v>
      </c>
      <c r="D29" s="3" t="s">
        <v>178</v>
      </c>
      <c r="E29" s="3">
        <v>0</v>
      </c>
      <c r="F29" s="3" t="s">
        <v>49</v>
      </c>
      <c r="G29">
        <f>IF(COUNTIFS((WeatherIncidents!$B$3:'WeatherIncidents'!$B$26),"&lt;="&amp;B29,WeatherIncidents!$C$3:'WeatherIncidents'!$C$26,"&gt;="&amp;B29)&gt;0,1,0)</f>
        <v>0</v>
      </c>
    </row>
    <row r="30" spans="1:7" x14ac:dyDescent="0.25">
      <c r="A30" s="3" t="s">
        <v>48</v>
      </c>
      <c r="B30" s="2">
        <v>40532.769444444442</v>
      </c>
      <c r="C30" s="3" t="s">
        <v>33</v>
      </c>
      <c r="D30" s="3" t="s">
        <v>178</v>
      </c>
      <c r="E30" s="3">
        <v>0</v>
      </c>
      <c r="F30" s="3" t="s">
        <v>49</v>
      </c>
      <c r="G30">
        <f>IF(COUNTIFS((WeatherIncidents!$B$3:'WeatherIncidents'!$B$26),"&lt;="&amp;B30,WeatherIncidents!$C$3:'WeatherIncidents'!$C$26,"&gt;="&amp;B30)&gt;0,1,0)</f>
        <v>0</v>
      </c>
    </row>
    <row r="31" spans="1:7" x14ac:dyDescent="0.25">
      <c r="A31" s="3" t="s">
        <v>48</v>
      </c>
      <c r="B31" s="2">
        <v>40542.111805555556</v>
      </c>
      <c r="C31" s="3" t="s">
        <v>33</v>
      </c>
      <c r="D31" s="3" t="s">
        <v>178</v>
      </c>
      <c r="E31" s="3">
        <v>0</v>
      </c>
      <c r="F31" s="3" t="s">
        <v>49</v>
      </c>
      <c r="G31">
        <f>IF(COUNTIFS((WeatherIncidents!$B$3:'WeatherIncidents'!$B$26),"&lt;="&amp;B31,WeatherIncidents!$C$3:'WeatherIncidents'!$C$26,"&gt;="&amp;B31)&gt;0,1,0)</f>
        <v>0</v>
      </c>
    </row>
    <row r="32" spans="1:7" x14ac:dyDescent="0.25">
      <c r="A32" s="3" t="s">
        <v>50</v>
      </c>
      <c r="B32" s="2">
        <v>38920.88958333333</v>
      </c>
      <c r="C32" s="3" t="s">
        <v>33</v>
      </c>
      <c r="D32" s="3" t="s">
        <v>151</v>
      </c>
      <c r="E32" s="3">
        <v>0</v>
      </c>
      <c r="F32" s="3" t="s">
        <v>51</v>
      </c>
      <c r="G32">
        <f>IF(COUNTIFS((WeatherIncidents!$B$3:'WeatherIncidents'!$B$26),"&lt;="&amp;B32,WeatherIncidents!$C$3:'WeatherIncidents'!$C$26,"&gt;="&amp;B32)&gt;0,1,0)</f>
        <v>0</v>
      </c>
    </row>
    <row r="33" spans="1:7" x14ac:dyDescent="0.25">
      <c r="A33" s="3" t="s">
        <v>50</v>
      </c>
      <c r="B33" s="2">
        <v>40754.644444444442</v>
      </c>
      <c r="C33" s="3" t="s">
        <v>33</v>
      </c>
      <c r="D33" s="3" t="s">
        <v>178</v>
      </c>
      <c r="E33" s="3">
        <v>0</v>
      </c>
      <c r="F33" s="3" t="s">
        <v>51</v>
      </c>
      <c r="G33">
        <f>IF(COUNTIFS((WeatherIncidents!$B$3:'WeatherIncidents'!$B$26),"&lt;="&amp;B33,WeatherIncidents!$C$3:'WeatherIncidents'!$C$26,"&gt;="&amp;B33)&gt;0,1,0)</f>
        <v>0</v>
      </c>
    </row>
    <row r="34" spans="1:7" x14ac:dyDescent="0.25">
      <c r="A34" s="3" t="s">
        <v>52</v>
      </c>
      <c r="B34" s="2">
        <v>39689.162499999999</v>
      </c>
      <c r="C34" s="3" t="s">
        <v>28</v>
      </c>
      <c r="D34" s="3" t="s">
        <v>160</v>
      </c>
      <c r="E34" s="3">
        <v>0</v>
      </c>
      <c r="F34" s="3" t="s">
        <v>53</v>
      </c>
      <c r="G34">
        <f>IF(COUNTIFS((WeatherIncidents!$B$3:'WeatherIncidents'!$B$26),"&lt;="&amp;B34,WeatherIncidents!$C$3:'WeatherIncidents'!$C$26,"&gt;="&amp;B34)&gt;0,1,0)</f>
        <v>0</v>
      </c>
    </row>
    <row r="35" spans="1:7" x14ac:dyDescent="0.25">
      <c r="A35" s="3" t="s">
        <v>52</v>
      </c>
      <c r="B35" s="2">
        <v>39799.368055555555</v>
      </c>
      <c r="C35" s="3" t="s">
        <v>33</v>
      </c>
      <c r="D35" s="3" t="s">
        <v>178</v>
      </c>
      <c r="E35" s="3">
        <v>0</v>
      </c>
      <c r="F35" s="3" t="s">
        <v>53</v>
      </c>
      <c r="G35">
        <f>IF(COUNTIFS((WeatherIncidents!$B$3:'WeatherIncidents'!$B$26),"&lt;="&amp;B35,WeatherIncidents!$C$3:'WeatherIncidents'!$C$26,"&gt;="&amp;B35)&gt;0,1,0)</f>
        <v>0</v>
      </c>
    </row>
    <row r="36" spans="1:7" x14ac:dyDescent="0.25">
      <c r="A36" s="3" t="s">
        <v>52</v>
      </c>
      <c r="B36" s="2">
        <v>39811.538194444445</v>
      </c>
      <c r="C36" s="3" t="s">
        <v>33</v>
      </c>
      <c r="D36" s="3" t="s">
        <v>178</v>
      </c>
      <c r="E36" s="3">
        <v>0</v>
      </c>
      <c r="F36" s="3" t="s">
        <v>53</v>
      </c>
      <c r="G36">
        <f>IF(COUNTIFS((WeatherIncidents!$B$3:'WeatherIncidents'!$B$26),"&lt;="&amp;B36,WeatherIncidents!$C$3:'WeatherIncidents'!$C$26,"&gt;="&amp;B36)&gt;0,1,0)</f>
        <v>0</v>
      </c>
    </row>
    <row r="37" spans="1:7" x14ac:dyDescent="0.25">
      <c r="A37" s="3" t="s">
        <v>56</v>
      </c>
      <c r="B37" s="2">
        <v>38385.209027777775</v>
      </c>
      <c r="C37" s="3" t="s">
        <v>33</v>
      </c>
      <c r="D37" s="3" t="s">
        <v>178</v>
      </c>
      <c r="E37" s="3">
        <v>0</v>
      </c>
      <c r="F37" s="3" t="s">
        <v>59</v>
      </c>
      <c r="G37">
        <f>IF(COUNTIFS((WeatherIncidents!$B$3:'WeatherIncidents'!$B$26),"&lt;="&amp;B37,WeatherIncidents!$C$3:'WeatherIncidents'!$C$26,"&gt;="&amp;B37)&gt;0,1,0)</f>
        <v>0</v>
      </c>
    </row>
    <row r="38" spans="1:7" x14ac:dyDescent="0.25">
      <c r="A38" s="3" t="s">
        <v>56</v>
      </c>
      <c r="B38" s="2">
        <v>39377.829861111109</v>
      </c>
      <c r="C38" s="3" t="s">
        <v>33</v>
      </c>
      <c r="D38" s="3" t="s">
        <v>151</v>
      </c>
      <c r="E38" s="3">
        <v>0</v>
      </c>
      <c r="F38" s="3" t="s">
        <v>59</v>
      </c>
      <c r="G38">
        <f>IF(COUNTIFS((WeatherIncidents!$B$3:'WeatherIncidents'!$B$26),"&lt;="&amp;B38,WeatherIncidents!$C$3:'WeatherIncidents'!$C$26,"&gt;="&amp;B38)&gt;0,1,0)</f>
        <v>1</v>
      </c>
    </row>
    <row r="39" spans="1:7" x14ac:dyDescent="0.25">
      <c r="A39" s="3" t="s">
        <v>56</v>
      </c>
      <c r="B39" s="2">
        <v>39800.086111111108</v>
      </c>
      <c r="C39" s="3" t="s">
        <v>33</v>
      </c>
      <c r="D39" s="3" t="s">
        <v>178</v>
      </c>
      <c r="E39" s="3">
        <v>0</v>
      </c>
      <c r="F39" s="3" t="s">
        <v>59</v>
      </c>
      <c r="G39">
        <f>IF(COUNTIFS((WeatherIncidents!$B$3:'WeatherIncidents'!$B$26),"&lt;="&amp;B39,WeatherIncidents!$C$3:'WeatherIncidents'!$C$26,"&gt;="&amp;B39)&gt;0,1,0)</f>
        <v>0</v>
      </c>
    </row>
    <row r="40" spans="1:7" x14ac:dyDescent="0.25">
      <c r="A40" s="3" t="s">
        <v>56</v>
      </c>
      <c r="B40" s="2">
        <v>39822.962500000001</v>
      </c>
      <c r="C40" s="3" t="s">
        <v>33</v>
      </c>
      <c r="D40" s="3" t="s">
        <v>178</v>
      </c>
      <c r="E40" s="3">
        <v>0</v>
      </c>
      <c r="F40" s="3" t="s">
        <v>59</v>
      </c>
      <c r="G40">
        <f>IF(COUNTIFS((WeatherIncidents!$B$3:'WeatherIncidents'!$B$26),"&lt;="&amp;B40,WeatherIncidents!$C$3:'WeatherIncidents'!$C$26,"&gt;="&amp;B40)&gt;0,1,0)</f>
        <v>0</v>
      </c>
    </row>
    <row r="41" spans="1:7" x14ac:dyDescent="0.25">
      <c r="A41" s="3" t="s">
        <v>58</v>
      </c>
      <c r="B41" s="2">
        <v>40154.600694444445</v>
      </c>
      <c r="C41" s="3" t="s">
        <v>33</v>
      </c>
      <c r="D41" s="3" t="s">
        <v>178</v>
      </c>
      <c r="E41" s="3">
        <v>0</v>
      </c>
      <c r="F41" s="3" t="s">
        <v>59</v>
      </c>
      <c r="G41">
        <f>IF(COUNTIFS((WeatherIncidents!$B$3:'WeatherIncidents'!$B$26),"&lt;="&amp;B41,WeatherIncidents!$C$3:'WeatherIncidents'!$C$26,"&gt;="&amp;B41)&gt;0,1,0)</f>
        <v>0</v>
      </c>
    </row>
    <row r="42" spans="1:7" x14ac:dyDescent="0.25">
      <c r="A42" s="3" t="s">
        <v>63</v>
      </c>
      <c r="B42" s="2">
        <v>41329.49722222222</v>
      </c>
      <c r="C42" s="3" t="s">
        <v>10</v>
      </c>
      <c r="D42" s="3" t="s">
        <v>118</v>
      </c>
      <c r="E42" s="3">
        <v>0</v>
      </c>
      <c r="F42" s="3" t="s">
        <v>64</v>
      </c>
      <c r="G42">
        <f>IF(COUNTIFS((WeatherIncidents!$B$3:'WeatherIncidents'!$B$26),"&lt;="&amp;B42,WeatherIncidents!$C$3:'WeatherIncidents'!$C$26,"&gt;="&amp;B42)&gt;0,1,0)</f>
        <v>0</v>
      </c>
    </row>
    <row r="43" spans="1:7" x14ac:dyDescent="0.25">
      <c r="A43" s="3" t="s">
        <v>63</v>
      </c>
      <c r="B43" s="2">
        <v>41329.49722222222</v>
      </c>
      <c r="C43" s="3" t="s">
        <v>10</v>
      </c>
      <c r="D43" s="3" t="s">
        <v>118</v>
      </c>
      <c r="E43" s="3">
        <v>0</v>
      </c>
      <c r="F43" s="3" t="s">
        <v>59</v>
      </c>
      <c r="G43">
        <f>IF(COUNTIFS((WeatherIncidents!$B$3:'WeatherIncidents'!$B$26),"&lt;="&amp;B43,WeatherIncidents!$C$3:'WeatherIncidents'!$C$26,"&gt;="&amp;B43)&gt;0,1,0)</f>
        <v>0</v>
      </c>
    </row>
    <row r="44" spans="1:7" x14ac:dyDescent="0.25">
      <c r="A44" s="3" t="s">
        <v>65</v>
      </c>
      <c r="B44" s="2">
        <v>38804.974999999999</v>
      </c>
      <c r="C44" s="3" t="s">
        <v>33</v>
      </c>
      <c r="D44" s="3" t="s">
        <v>178</v>
      </c>
      <c r="E44" s="3">
        <v>0</v>
      </c>
      <c r="F44" s="3" t="s">
        <v>66</v>
      </c>
      <c r="G44">
        <f>IF(COUNTIFS((WeatherIncidents!$B$3:'WeatherIncidents'!$B$26),"&lt;="&amp;B44,WeatherIncidents!$C$3:'WeatherIncidents'!$C$26,"&gt;="&amp;B44)&gt;0,1,0)</f>
        <v>0</v>
      </c>
    </row>
    <row r="45" spans="1:7" x14ac:dyDescent="0.25">
      <c r="A45" s="3" t="s">
        <v>67</v>
      </c>
      <c r="B45" s="2">
        <v>39381.36041666667</v>
      </c>
      <c r="C45" s="3" t="s">
        <v>28</v>
      </c>
      <c r="D45" s="3" t="s">
        <v>160</v>
      </c>
      <c r="E45" s="3">
        <v>0</v>
      </c>
      <c r="F45" s="3" t="s">
        <v>66</v>
      </c>
      <c r="G45">
        <f>IF(COUNTIFS((WeatherIncidents!$B$3:'WeatherIncidents'!$B$26),"&lt;="&amp;B45,WeatherIncidents!$C$3:'WeatherIncidents'!$C$26,"&gt;="&amp;B45)&gt;0,1,0)</f>
        <v>0</v>
      </c>
    </row>
    <row r="46" spans="1:7" x14ac:dyDescent="0.25">
      <c r="A46" s="3" t="s">
        <v>68</v>
      </c>
      <c r="B46" s="2">
        <v>38616.305555555555</v>
      </c>
      <c r="C46" s="3" t="s">
        <v>28</v>
      </c>
      <c r="D46" s="3" t="s">
        <v>160</v>
      </c>
      <c r="E46" s="3">
        <v>0</v>
      </c>
      <c r="F46" s="3" t="s">
        <v>66</v>
      </c>
      <c r="G46">
        <f>IF(COUNTIFS((WeatherIncidents!$B$3:'WeatherIncidents'!$B$26),"&lt;="&amp;B46,WeatherIncidents!$C$3:'WeatherIncidents'!$C$26,"&gt;="&amp;B46)&gt;0,1,0)</f>
        <v>0</v>
      </c>
    </row>
    <row r="47" spans="1:7" x14ac:dyDescent="0.25">
      <c r="A47" s="3" t="s">
        <v>68</v>
      </c>
      <c r="B47" s="2">
        <v>39327.601388888892</v>
      </c>
      <c r="C47" s="3" t="s">
        <v>28</v>
      </c>
      <c r="D47" s="3" t="s">
        <v>160</v>
      </c>
      <c r="E47" s="3">
        <v>0</v>
      </c>
      <c r="F47" s="3" t="s">
        <v>66</v>
      </c>
      <c r="G47">
        <f>IF(COUNTIFS((WeatherIncidents!$B$3:'WeatherIncidents'!$B$26),"&lt;="&amp;B47,WeatherIncidents!$C$3:'WeatherIncidents'!$C$26,"&gt;="&amp;B47)&gt;0,1,0)</f>
        <v>0</v>
      </c>
    </row>
    <row r="48" spans="1:7" x14ac:dyDescent="0.25">
      <c r="A48" s="3" t="s">
        <v>68</v>
      </c>
      <c r="B48" s="2">
        <v>39454.152777777781</v>
      </c>
      <c r="C48" s="3" t="s">
        <v>33</v>
      </c>
      <c r="D48" s="3" t="s">
        <v>178</v>
      </c>
      <c r="E48" s="3">
        <v>0</v>
      </c>
      <c r="F48" s="3" t="s">
        <v>66</v>
      </c>
      <c r="G48">
        <f>IF(COUNTIFS((WeatherIncidents!$B$3:'WeatherIncidents'!$B$26),"&lt;="&amp;B48,WeatherIncidents!$C$3:'WeatherIncidents'!$C$26,"&gt;="&amp;B48)&gt;0,1,0)</f>
        <v>0</v>
      </c>
    </row>
    <row r="49" spans="1:7" x14ac:dyDescent="0.25">
      <c r="A49" s="3" t="s">
        <v>68</v>
      </c>
      <c r="B49" s="2">
        <v>39744.656944444447</v>
      </c>
      <c r="C49" s="3" t="s">
        <v>33</v>
      </c>
      <c r="D49" s="3" t="s">
        <v>178</v>
      </c>
      <c r="E49" s="3">
        <v>0</v>
      </c>
      <c r="F49" s="3" t="s">
        <v>66</v>
      </c>
      <c r="G49">
        <f>IF(COUNTIFS((WeatherIncidents!$B$3:'WeatherIncidents'!$B$26),"&lt;="&amp;B49,WeatherIncidents!$C$3:'WeatherIncidents'!$C$26,"&gt;="&amp;B49)&gt;0,1,0)</f>
        <v>0</v>
      </c>
    </row>
    <row r="50" spans="1:7" x14ac:dyDescent="0.25">
      <c r="A50" s="3" t="s">
        <v>68</v>
      </c>
      <c r="B50" s="2">
        <v>39799.38958333333</v>
      </c>
      <c r="C50" s="3" t="s">
        <v>33</v>
      </c>
      <c r="D50" s="3" t="s">
        <v>178</v>
      </c>
      <c r="E50" s="3">
        <v>0</v>
      </c>
      <c r="F50" s="3" t="s">
        <v>66</v>
      </c>
      <c r="G50">
        <f>IF(COUNTIFS((WeatherIncidents!$B$3:'WeatherIncidents'!$B$26),"&lt;="&amp;B50,WeatherIncidents!$C$3:'WeatherIncidents'!$C$26,"&gt;="&amp;B50)&gt;0,1,0)</f>
        <v>0</v>
      </c>
    </row>
    <row r="51" spans="1:7" x14ac:dyDescent="0.25">
      <c r="A51" s="3" t="s">
        <v>68</v>
      </c>
      <c r="B51" s="2">
        <v>39894.660416666666</v>
      </c>
      <c r="C51" s="3" t="s">
        <v>33</v>
      </c>
      <c r="D51" s="3" t="s">
        <v>178</v>
      </c>
      <c r="E51" s="3">
        <v>0</v>
      </c>
      <c r="F51" s="3" t="s">
        <v>66</v>
      </c>
      <c r="G51">
        <f>IF(COUNTIFS((WeatherIncidents!$B$3:'WeatherIncidents'!$B$26),"&lt;="&amp;B51,WeatherIncidents!$C$3:'WeatherIncidents'!$C$26,"&gt;="&amp;B51)&gt;0,1,0)</f>
        <v>0</v>
      </c>
    </row>
    <row r="52" spans="1:7" x14ac:dyDescent="0.25">
      <c r="A52" s="3" t="s">
        <v>68</v>
      </c>
      <c r="B52" s="2">
        <v>40601.352083333331</v>
      </c>
      <c r="C52" s="3" t="s">
        <v>33</v>
      </c>
      <c r="D52" s="3" t="s">
        <v>178</v>
      </c>
      <c r="E52" s="3">
        <v>0</v>
      </c>
      <c r="F52" s="3" t="s">
        <v>66</v>
      </c>
      <c r="G52">
        <f>IF(COUNTIFS((WeatherIncidents!$B$3:'WeatherIncidents'!$B$26),"&lt;="&amp;B52,WeatherIncidents!$C$3:'WeatherIncidents'!$C$26,"&gt;="&amp;B52)&gt;0,1,0)</f>
        <v>0</v>
      </c>
    </row>
    <row r="53" spans="1:7" x14ac:dyDescent="0.25">
      <c r="A53" s="3" t="s">
        <v>69</v>
      </c>
      <c r="B53" s="2">
        <v>38926.179861111108</v>
      </c>
      <c r="C53" s="3" t="s">
        <v>28</v>
      </c>
      <c r="D53" s="3" t="s">
        <v>160</v>
      </c>
      <c r="E53" s="3">
        <v>0</v>
      </c>
      <c r="F53" s="3" t="s">
        <v>70</v>
      </c>
      <c r="G53">
        <f>IF(COUNTIFS((WeatherIncidents!$B$3:'WeatherIncidents'!$B$26),"&lt;="&amp;B53,WeatherIncidents!$C$3:'WeatherIncidents'!$C$26,"&gt;="&amp;B53)&gt;0,1,0)</f>
        <v>0</v>
      </c>
    </row>
    <row r="54" spans="1:7" x14ac:dyDescent="0.25">
      <c r="A54" s="3" t="s">
        <v>69</v>
      </c>
      <c r="B54" s="2">
        <v>39190.396527777775</v>
      </c>
      <c r="C54" s="3" t="s">
        <v>28</v>
      </c>
      <c r="D54" s="3" t="s">
        <v>160</v>
      </c>
      <c r="E54" s="3">
        <v>0</v>
      </c>
      <c r="F54" s="3" t="s">
        <v>70</v>
      </c>
      <c r="G54">
        <f>IF(COUNTIFS((WeatherIncidents!$B$3:'WeatherIncidents'!$B$26),"&lt;="&amp;B54,WeatherIncidents!$C$3:'WeatherIncidents'!$C$26,"&gt;="&amp;B54)&gt;0,1,0)</f>
        <v>0</v>
      </c>
    </row>
    <row r="55" spans="1:7" x14ac:dyDescent="0.25">
      <c r="A55" s="3" t="s">
        <v>69</v>
      </c>
      <c r="B55" s="2">
        <v>39376.585416666669</v>
      </c>
      <c r="C55" s="3" t="s">
        <v>33</v>
      </c>
      <c r="D55" s="3" t="s">
        <v>151</v>
      </c>
      <c r="E55" s="3">
        <v>0</v>
      </c>
      <c r="F55" s="3" t="s">
        <v>70</v>
      </c>
      <c r="G55">
        <f>IF(COUNTIFS((WeatherIncidents!$B$3:'WeatherIncidents'!$B$26),"&lt;="&amp;B55,WeatherIncidents!$C$3:'WeatherIncidents'!$C$26,"&gt;="&amp;B55)&gt;0,1,0)</f>
        <v>1</v>
      </c>
    </row>
    <row r="56" spans="1:7" x14ac:dyDescent="0.25">
      <c r="A56" s="3" t="s">
        <v>69</v>
      </c>
      <c r="B56" s="2">
        <v>39861.177777777775</v>
      </c>
      <c r="C56" s="3" t="s">
        <v>33</v>
      </c>
      <c r="D56" s="3" t="s">
        <v>178</v>
      </c>
      <c r="E56" s="3">
        <v>0</v>
      </c>
      <c r="F56" s="3" t="s">
        <v>70</v>
      </c>
      <c r="G56">
        <f>IF(COUNTIFS((WeatherIncidents!$B$3:'WeatherIncidents'!$B$26),"&lt;="&amp;B56,WeatherIncidents!$C$3:'WeatherIncidents'!$C$26,"&gt;="&amp;B56)&gt;0,1,0)</f>
        <v>0</v>
      </c>
    </row>
    <row r="57" spans="1:7" x14ac:dyDescent="0.25">
      <c r="A57" s="3" t="s">
        <v>69</v>
      </c>
      <c r="B57" s="2">
        <v>40253.475694444445</v>
      </c>
      <c r="C57" s="3" t="s">
        <v>28</v>
      </c>
      <c r="D57" s="3" t="s">
        <v>160</v>
      </c>
      <c r="E57" s="3">
        <v>0</v>
      </c>
      <c r="F57" s="3" t="s">
        <v>70</v>
      </c>
      <c r="G57">
        <f>IF(COUNTIFS((WeatherIncidents!$B$3:'WeatherIncidents'!$B$26),"&lt;="&amp;B57,WeatherIncidents!$C$3:'WeatherIncidents'!$C$26,"&gt;="&amp;B57)&gt;0,1,0)</f>
        <v>0</v>
      </c>
    </row>
    <row r="58" spans="1:7" x14ac:dyDescent="0.25">
      <c r="A58" s="3" t="s">
        <v>69</v>
      </c>
      <c r="B58" s="2">
        <v>41755.063888888886</v>
      </c>
      <c r="C58" s="3" t="s">
        <v>28</v>
      </c>
      <c r="D58" s="3" t="s">
        <v>160</v>
      </c>
      <c r="E58" s="3">
        <v>0</v>
      </c>
      <c r="F58" s="3" t="s">
        <v>70</v>
      </c>
      <c r="G58">
        <f>IF(COUNTIFS((WeatherIncidents!$B$3:'WeatherIncidents'!$B$26),"&lt;="&amp;B58,WeatherIncidents!$C$3:'WeatherIncidents'!$C$26,"&gt;="&amp;B58)&gt;0,1,0)</f>
        <v>0</v>
      </c>
    </row>
    <row r="59" spans="1:7" x14ac:dyDescent="0.25">
      <c r="A59" s="3" t="s">
        <v>76</v>
      </c>
      <c r="B59" s="2">
        <v>40197.587500000001</v>
      </c>
      <c r="C59" s="3" t="s">
        <v>33</v>
      </c>
      <c r="D59" s="3" t="s">
        <v>178</v>
      </c>
      <c r="E59" s="3">
        <v>0</v>
      </c>
      <c r="F59" s="3" t="s">
        <v>75</v>
      </c>
      <c r="G59">
        <f>IF(COUNTIFS((WeatherIncidents!$B$3:'WeatherIncidents'!$B$26),"&lt;="&amp;B59,WeatherIncidents!$C$3:'WeatherIncidents'!$C$26,"&gt;="&amp;B59)&gt;0,1,0)</f>
        <v>0</v>
      </c>
    </row>
    <row r="60" spans="1:7" x14ac:dyDescent="0.25">
      <c r="A60" s="3" t="s">
        <v>76</v>
      </c>
      <c r="B60" s="2">
        <v>41775.89166666667</v>
      </c>
      <c r="C60" s="3" t="s">
        <v>33</v>
      </c>
      <c r="D60" s="3" t="s">
        <v>178</v>
      </c>
      <c r="E60" s="3">
        <v>0</v>
      </c>
      <c r="F60" s="3" t="s">
        <v>75</v>
      </c>
      <c r="G60">
        <f>IF(COUNTIFS((WeatherIncidents!$B$3:'WeatherIncidents'!$B$26),"&lt;="&amp;B60,WeatherIncidents!$C$3:'WeatherIncidents'!$C$26,"&gt;="&amp;B60)&gt;0,1,0)</f>
        <v>0</v>
      </c>
    </row>
    <row r="61" spans="1:7" x14ac:dyDescent="0.25">
      <c r="A61" s="3" t="s">
        <v>77</v>
      </c>
      <c r="B61" s="2">
        <v>39710.93472222222</v>
      </c>
      <c r="C61" s="3" t="s">
        <v>28</v>
      </c>
      <c r="D61" s="3" t="s">
        <v>160</v>
      </c>
      <c r="E61" s="3">
        <v>0</v>
      </c>
      <c r="F61" s="3" t="s">
        <v>78</v>
      </c>
      <c r="G61">
        <f>IF(COUNTIFS((WeatherIncidents!$B$3:'WeatherIncidents'!$B$26),"&lt;="&amp;B61,WeatherIncidents!$C$3:'WeatherIncidents'!$C$26,"&gt;="&amp;B61)&gt;0,1,0)</f>
        <v>0</v>
      </c>
    </row>
    <row r="62" spans="1:7" x14ac:dyDescent="0.25">
      <c r="A62" s="3" t="s">
        <v>77</v>
      </c>
      <c r="B62" s="2">
        <v>39766.615277777775</v>
      </c>
      <c r="C62" s="3" t="s">
        <v>33</v>
      </c>
      <c r="D62" s="3" t="s">
        <v>151</v>
      </c>
      <c r="E62" s="3">
        <v>0</v>
      </c>
      <c r="F62" s="3" t="s">
        <v>78</v>
      </c>
      <c r="G62">
        <f>IF(COUNTIFS((WeatherIncidents!$B$3:'WeatherIncidents'!$B$26),"&lt;="&amp;B62,WeatherIncidents!$C$3:'WeatherIncidents'!$C$26,"&gt;="&amp;B62)&gt;0,1,0)</f>
        <v>0</v>
      </c>
    </row>
    <row r="63" spans="1:7" x14ac:dyDescent="0.25">
      <c r="A63" s="3" t="s">
        <v>77</v>
      </c>
      <c r="B63" s="2">
        <v>41945.72152777778</v>
      </c>
      <c r="C63" s="3" t="s">
        <v>28</v>
      </c>
      <c r="D63" s="3" t="s">
        <v>160</v>
      </c>
      <c r="E63" s="3">
        <v>0</v>
      </c>
      <c r="F63" s="3" t="s">
        <v>78</v>
      </c>
      <c r="G63">
        <f>IF(COUNTIFS((WeatherIncidents!$B$3:'WeatherIncidents'!$B$26),"&lt;="&amp;B63,WeatherIncidents!$C$3:'WeatherIncidents'!$C$26,"&gt;="&amp;B63)&gt;0,1,0)</f>
        <v>0</v>
      </c>
    </row>
    <row r="64" spans="1:7" x14ac:dyDescent="0.25">
      <c r="A64" s="3" t="s">
        <v>77</v>
      </c>
      <c r="B64" s="2">
        <v>42047.837500000001</v>
      </c>
      <c r="C64" s="3" t="s">
        <v>28</v>
      </c>
      <c r="D64" s="3" t="s">
        <v>160</v>
      </c>
      <c r="E64" s="3">
        <v>0</v>
      </c>
      <c r="F64" s="3" t="s">
        <v>78</v>
      </c>
      <c r="G64">
        <f>IF(COUNTIFS((WeatherIncidents!$B$3:'WeatherIncidents'!$B$26),"&lt;="&amp;B64,WeatherIncidents!$C$3:'WeatherIncidents'!$C$26,"&gt;="&amp;B64)&gt;0,1,0)</f>
        <v>1</v>
      </c>
    </row>
    <row r="65" spans="1:7" x14ac:dyDescent="0.25">
      <c r="A65" s="3" t="s">
        <v>79</v>
      </c>
      <c r="B65" s="2">
        <v>39299.484722222223</v>
      </c>
      <c r="C65" s="3" t="s">
        <v>28</v>
      </c>
      <c r="D65" s="3" t="s">
        <v>160</v>
      </c>
      <c r="E65" s="3">
        <v>0</v>
      </c>
      <c r="F65" s="3" t="s">
        <v>70</v>
      </c>
      <c r="G65">
        <f>IF(COUNTIFS((WeatherIncidents!$B$3:'WeatherIncidents'!$B$26),"&lt;="&amp;B65,WeatherIncidents!$C$3:'WeatherIncidents'!$C$26,"&gt;="&amp;B65)&gt;0,1,0)</f>
        <v>0</v>
      </c>
    </row>
    <row r="66" spans="1:7" x14ac:dyDescent="0.25">
      <c r="A66" s="3" t="s">
        <v>79</v>
      </c>
      <c r="B66" s="2">
        <v>39368.232638888891</v>
      </c>
      <c r="C66" s="3" t="s">
        <v>33</v>
      </c>
      <c r="D66" s="3" t="s">
        <v>178</v>
      </c>
      <c r="E66" s="3">
        <v>0</v>
      </c>
      <c r="F66" s="3" t="s">
        <v>70</v>
      </c>
      <c r="G66">
        <f>IF(COUNTIFS((WeatherIncidents!$B$3:'WeatherIncidents'!$B$26),"&lt;="&amp;B66,WeatherIncidents!$C$3:'WeatherIncidents'!$C$26,"&gt;="&amp;B66)&gt;0,1,0)</f>
        <v>0</v>
      </c>
    </row>
    <row r="67" spans="1:7" x14ac:dyDescent="0.25">
      <c r="A67" s="3" t="s">
        <v>79</v>
      </c>
      <c r="B67" s="2">
        <v>39825.950694444444</v>
      </c>
      <c r="C67" s="3" t="s">
        <v>33</v>
      </c>
      <c r="D67" s="3" t="s">
        <v>178</v>
      </c>
      <c r="E67" s="3">
        <v>0</v>
      </c>
      <c r="F67" s="3" t="s">
        <v>70</v>
      </c>
      <c r="G67">
        <f>IF(COUNTIFS((WeatherIncidents!$B$3:'WeatherIncidents'!$B$26),"&lt;="&amp;B67,WeatherIncidents!$C$3:'WeatherIncidents'!$C$26,"&gt;="&amp;B67)&gt;0,1,0)</f>
        <v>1</v>
      </c>
    </row>
    <row r="68" spans="1:7" x14ac:dyDescent="0.25">
      <c r="A68" s="3" t="s">
        <v>79</v>
      </c>
      <c r="B68" s="2">
        <v>40534.629861111112</v>
      </c>
      <c r="C68" s="3" t="s">
        <v>33</v>
      </c>
      <c r="D68" s="3" t="s">
        <v>178</v>
      </c>
      <c r="E68" s="3">
        <v>0</v>
      </c>
      <c r="F68" s="3" t="s">
        <v>70</v>
      </c>
      <c r="G68">
        <f>IF(COUNTIFS((WeatherIncidents!$B$3:'WeatherIncidents'!$B$26),"&lt;="&amp;B68,WeatherIncidents!$C$3:'WeatherIncidents'!$C$26,"&gt;="&amp;B68)&gt;0,1,0)</f>
        <v>0</v>
      </c>
    </row>
    <row r="69" spans="1:7" x14ac:dyDescent="0.25">
      <c r="A69" s="3" t="s">
        <v>79</v>
      </c>
      <c r="B69" s="2">
        <v>40682.704861111109</v>
      </c>
      <c r="C69" s="3" t="s">
        <v>28</v>
      </c>
      <c r="D69" s="3" t="s">
        <v>160</v>
      </c>
      <c r="E69" s="3">
        <v>0</v>
      </c>
      <c r="F69" s="3" t="s">
        <v>70</v>
      </c>
      <c r="G69">
        <f>IF(COUNTIFS((WeatherIncidents!$B$3:'WeatherIncidents'!$B$26),"&lt;="&amp;B69,WeatherIncidents!$C$3:'WeatherIncidents'!$C$26,"&gt;="&amp;B69)&gt;0,1,0)</f>
        <v>0</v>
      </c>
    </row>
    <row r="70" spans="1:7" x14ac:dyDescent="0.25">
      <c r="A70" s="3" t="s">
        <v>83</v>
      </c>
      <c r="B70" s="2">
        <v>40094.461805555555</v>
      </c>
      <c r="C70" s="3" t="s">
        <v>28</v>
      </c>
      <c r="D70" s="3" t="s">
        <v>160</v>
      </c>
      <c r="E70" s="3">
        <v>0</v>
      </c>
      <c r="F70" s="3" t="s">
        <v>84</v>
      </c>
      <c r="G70">
        <f>IF(COUNTIFS((WeatherIncidents!$B$3:'WeatherIncidents'!$B$26),"&lt;="&amp;B70,WeatherIncidents!$C$3:'WeatherIncidents'!$C$26,"&gt;="&amp;B70)&gt;0,1,0)</f>
        <v>0</v>
      </c>
    </row>
    <row r="71" spans="1:7" x14ac:dyDescent="0.25">
      <c r="A71" s="3" t="s">
        <v>83</v>
      </c>
      <c r="B71" s="2">
        <v>40951.451388888891</v>
      </c>
      <c r="C71" s="3" t="s">
        <v>28</v>
      </c>
      <c r="D71" s="3" t="s">
        <v>160</v>
      </c>
      <c r="E71" s="3">
        <v>0</v>
      </c>
      <c r="F71" s="3" t="s">
        <v>84</v>
      </c>
      <c r="G71">
        <f>IF(COUNTIFS((WeatherIncidents!$B$3:'WeatherIncidents'!$B$26),"&lt;="&amp;B71,WeatherIncidents!$C$3:'WeatherIncidents'!$C$26,"&gt;="&amp;B71)&gt;0,1,0)</f>
        <v>0</v>
      </c>
    </row>
    <row r="72" spans="1:7" x14ac:dyDescent="0.25">
      <c r="A72" s="3" t="s">
        <v>83</v>
      </c>
      <c r="B72" s="2">
        <v>41313.285416666666</v>
      </c>
      <c r="C72" s="3" t="s">
        <v>10</v>
      </c>
      <c r="D72" s="3" t="s">
        <v>118</v>
      </c>
      <c r="E72" s="3">
        <v>0</v>
      </c>
      <c r="F72" s="3" t="s">
        <v>84</v>
      </c>
      <c r="G72">
        <f>IF(COUNTIFS((WeatherIncidents!$B$3:'WeatherIncidents'!$B$26),"&lt;="&amp;B72,WeatherIncidents!$C$3:'WeatherIncidents'!$C$26,"&gt;="&amp;B72)&gt;0,1,0)</f>
        <v>0</v>
      </c>
    </row>
    <row r="73" spans="1:7" x14ac:dyDescent="0.25">
      <c r="A73" s="3" t="s">
        <v>141</v>
      </c>
      <c r="B73" s="2">
        <v>39470.801388888889</v>
      </c>
      <c r="C73" s="3" t="s">
        <v>33</v>
      </c>
      <c r="D73" s="3" t="s">
        <v>178</v>
      </c>
      <c r="E73" s="3">
        <v>0</v>
      </c>
      <c r="F73" s="3" t="s">
        <v>84</v>
      </c>
      <c r="G73">
        <f>IF(COUNTIFS((WeatherIncidents!$B$3:'WeatherIncidents'!$B$26),"&lt;="&amp;B73,WeatherIncidents!$C$3:'WeatherIncidents'!$C$26,"&gt;="&amp;B73)&gt;0,1,0)</f>
        <v>0</v>
      </c>
    </row>
    <row r="74" spans="1:7" x14ac:dyDescent="0.25">
      <c r="A74" s="3" t="s">
        <v>141</v>
      </c>
      <c r="B74" s="2">
        <v>40199.511805555558</v>
      </c>
      <c r="C74" s="3" t="s">
        <v>33</v>
      </c>
      <c r="D74" s="3" t="s">
        <v>178</v>
      </c>
      <c r="E74" s="3">
        <v>0</v>
      </c>
      <c r="F74" s="3" t="s">
        <v>84</v>
      </c>
      <c r="G74">
        <f>IF(COUNTIFS((WeatherIncidents!$B$3:'WeatherIncidents'!$B$26),"&lt;="&amp;B74,WeatherIncidents!$C$3:'WeatherIncidents'!$C$26,"&gt;="&amp;B74)&gt;0,1,0)</f>
        <v>0</v>
      </c>
    </row>
    <row r="75" spans="1:7" x14ac:dyDescent="0.25">
      <c r="A75" s="3" t="s">
        <v>141</v>
      </c>
      <c r="B75" s="2">
        <v>40576.568055555559</v>
      </c>
      <c r="C75" s="3" t="s">
        <v>33</v>
      </c>
      <c r="D75" s="3" t="s">
        <v>178</v>
      </c>
      <c r="E75" s="3">
        <v>0</v>
      </c>
      <c r="F75" s="3" t="s">
        <v>84</v>
      </c>
      <c r="G75">
        <f>IF(COUNTIFS((WeatherIncidents!$B$3:'WeatherIncidents'!$B$26),"&lt;="&amp;B75,WeatherIncidents!$C$3:'WeatherIncidents'!$C$26,"&gt;="&amp;B75)&gt;0,1,0)</f>
        <v>1</v>
      </c>
    </row>
    <row r="76" spans="1:7" x14ac:dyDescent="0.25">
      <c r="A76" s="3" t="s">
        <v>88</v>
      </c>
      <c r="B76" s="2">
        <v>40538.135416666664</v>
      </c>
      <c r="C76" s="3" t="s">
        <v>33</v>
      </c>
      <c r="D76" s="3" t="s">
        <v>178</v>
      </c>
      <c r="E76" s="3">
        <v>0</v>
      </c>
      <c r="F76" s="3" t="s">
        <v>84</v>
      </c>
      <c r="G76">
        <f>IF(COUNTIFS((WeatherIncidents!$B$3:'WeatherIncidents'!$B$26),"&lt;="&amp;B76,WeatherIncidents!$C$3:'WeatherIncidents'!$C$26,"&gt;="&amp;B76)&gt;0,1,0)</f>
        <v>0</v>
      </c>
    </row>
    <row r="77" spans="1:7" x14ac:dyDescent="0.25">
      <c r="A77" s="3" t="s">
        <v>92</v>
      </c>
      <c r="B77" s="2">
        <v>38878.892361111109</v>
      </c>
      <c r="C77" s="3" t="s">
        <v>28</v>
      </c>
      <c r="D77" s="3" t="s">
        <v>160</v>
      </c>
      <c r="E77" s="3">
        <v>0</v>
      </c>
      <c r="F77" s="3" t="s">
        <v>93</v>
      </c>
      <c r="G77">
        <f>IF(COUNTIFS((WeatherIncidents!$B$3:'WeatherIncidents'!$B$26),"&lt;="&amp;B77,WeatherIncidents!$C$3:'WeatherIncidents'!$C$26,"&gt;="&amp;B77)&gt;0,1,0)</f>
        <v>0</v>
      </c>
    </row>
    <row r="78" spans="1:7" x14ac:dyDescent="0.25">
      <c r="A78" s="3" t="s">
        <v>92</v>
      </c>
      <c r="B78" s="2">
        <v>39050.95208333333</v>
      </c>
      <c r="C78" s="3" t="s">
        <v>33</v>
      </c>
      <c r="D78" s="3" t="s">
        <v>178</v>
      </c>
      <c r="E78" s="3">
        <v>0</v>
      </c>
      <c r="F78" s="3" t="s">
        <v>93</v>
      </c>
      <c r="G78">
        <f>IF(COUNTIFS((WeatherIncidents!$B$3:'WeatherIncidents'!$B$26),"&lt;="&amp;B78,WeatherIncidents!$C$3:'WeatherIncidents'!$C$26,"&gt;="&amp;B78)&gt;0,1,0)</f>
        <v>0</v>
      </c>
    </row>
    <row r="79" spans="1:7" x14ac:dyDescent="0.25">
      <c r="A79" s="3" t="s">
        <v>92</v>
      </c>
      <c r="B79" s="2">
        <v>39853.699305555558</v>
      </c>
      <c r="C79" s="3" t="s">
        <v>33</v>
      </c>
      <c r="D79" s="3" t="s">
        <v>178</v>
      </c>
      <c r="E79" s="3">
        <v>0</v>
      </c>
      <c r="F79" s="3" t="s">
        <v>93</v>
      </c>
      <c r="G79">
        <f>IF(COUNTIFS((WeatherIncidents!$B$3:'WeatherIncidents'!$B$26),"&lt;="&amp;B79,WeatherIncidents!$C$3:'WeatherIncidents'!$C$26,"&gt;="&amp;B79)&gt;0,1,0)</f>
        <v>0</v>
      </c>
    </row>
    <row r="80" spans="1:7" x14ac:dyDescent="0.25">
      <c r="A80" s="3" t="s">
        <v>94</v>
      </c>
      <c r="B80" s="2">
        <v>38402.700694444444</v>
      </c>
      <c r="C80" s="3" t="s">
        <v>33</v>
      </c>
      <c r="D80" s="3" t="s">
        <v>178</v>
      </c>
      <c r="E80" s="3">
        <v>0</v>
      </c>
      <c r="F80" s="3" t="s">
        <v>93</v>
      </c>
      <c r="G80">
        <f>IF(COUNTIFS((WeatherIncidents!$B$3:'WeatherIncidents'!$B$26),"&lt;="&amp;B80,WeatherIncidents!$C$3:'WeatherIncidents'!$C$26,"&gt;="&amp;B80)&gt;0,1,0)</f>
        <v>0</v>
      </c>
    </row>
    <row r="81" spans="1:7" x14ac:dyDescent="0.25">
      <c r="A81" s="3" t="s">
        <v>94</v>
      </c>
      <c r="B81" s="2">
        <v>39500.495138888888</v>
      </c>
      <c r="C81" s="3" t="s">
        <v>28</v>
      </c>
      <c r="D81" s="3" t="s">
        <v>160</v>
      </c>
      <c r="E81" s="3">
        <v>0</v>
      </c>
      <c r="F81" s="3" t="s">
        <v>93</v>
      </c>
      <c r="G81">
        <f>IF(COUNTIFS((WeatherIncidents!$B$3:'WeatherIncidents'!$B$26),"&lt;="&amp;B81,WeatherIncidents!$C$3:'WeatherIncidents'!$C$26,"&gt;="&amp;B81)&gt;0,1,0)</f>
        <v>0</v>
      </c>
    </row>
    <row r="82" spans="1:7" x14ac:dyDescent="0.25">
      <c r="A82" s="3" t="s">
        <v>94</v>
      </c>
      <c r="B82" s="2">
        <v>40986.212500000001</v>
      </c>
      <c r="C82" s="3" t="s">
        <v>33</v>
      </c>
      <c r="D82" s="3" t="s">
        <v>178</v>
      </c>
      <c r="E82" s="3">
        <v>0</v>
      </c>
      <c r="F82" s="3" t="s">
        <v>93</v>
      </c>
      <c r="G82">
        <f>IF(COUNTIFS((WeatherIncidents!$B$3:'WeatherIncidents'!$B$26),"&lt;="&amp;B82,WeatherIncidents!$C$3:'WeatherIncidents'!$C$26,"&gt;="&amp;B82)&gt;0,1,0)</f>
        <v>0</v>
      </c>
    </row>
    <row r="83" spans="1:7" x14ac:dyDescent="0.25">
      <c r="A83" s="3" t="s">
        <v>143</v>
      </c>
      <c r="B83" s="2">
        <v>38755.898611111108</v>
      </c>
      <c r="C83" s="3" t="s">
        <v>33</v>
      </c>
      <c r="D83" s="3" t="s">
        <v>178</v>
      </c>
      <c r="E83" s="3">
        <v>0</v>
      </c>
      <c r="F83" s="3" t="s">
        <v>47</v>
      </c>
      <c r="G83">
        <f>IF(COUNTIFS((WeatherIncidents!$B$3:'WeatherIncidents'!$B$26),"&lt;="&amp;B83,WeatherIncidents!$C$3:'WeatherIncidents'!$C$26,"&gt;="&amp;B83)&gt;0,1,0)</f>
        <v>1</v>
      </c>
    </row>
    <row r="84" spans="1:7" x14ac:dyDescent="0.25">
      <c r="A84" s="3" t="s">
        <v>149</v>
      </c>
      <c r="B84" s="2">
        <v>41758.699999999997</v>
      </c>
      <c r="C84" s="3" t="s">
        <v>33</v>
      </c>
      <c r="D84" s="3" t="s">
        <v>178</v>
      </c>
      <c r="E84" s="3">
        <v>0</v>
      </c>
      <c r="F84" s="3" t="s">
        <v>96</v>
      </c>
      <c r="G84">
        <f>IF(COUNTIFS((WeatherIncidents!$B$3:'WeatherIncidents'!$B$26),"&lt;="&amp;B84,WeatherIncidents!$C$3:'WeatherIncidents'!$C$26,"&gt;="&amp;B84)&gt;0,1,0)</f>
        <v>0</v>
      </c>
    </row>
    <row r="85" spans="1:7" x14ac:dyDescent="0.25">
      <c r="A85" s="3" t="s">
        <v>100</v>
      </c>
      <c r="B85" s="2">
        <v>38474.675694444442</v>
      </c>
      <c r="C85" s="3" t="s">
        <v>33</v>
      </c>
      <c r="D85" s="3" t="s">
        <v>179</v>
      </c>
      <c r="E85" s="3">
        <v>0</v>
      </c>
      <c r="F85" s="3" t="s">
        <v>101</v>
      </c>
      <c r="G85">
        <f>IF(COUNTIFS((WeatherIncidents!$B$3:'WeatherIncidents'!$B$26),"&lt;="&amp;B85,WeatherIncidents!$C$3:'WeatherIncidents'!$C$26,"&gt;="&amp;B85)&gt;0,1,0)</f>
        <v>0</v>
      </c>
    </row>
    <row r="86" spans="1:7" x14ac:dyDescent="0.25">
      <c r="A86" s="3" t="s">
        <v>100</v>
      </c>
      <c r="B86" s="2">
        <v>38719.538194444445</v>
      </c>
      <c r="C86" s="3" t="s">
        <v>33</v>
      </c>
      <c r="D86" s="3" t="s">
        <v>178</v>
      </c>
      <c r="E86" s="3">
        <v>0</v>
      </c>
      <c r="F86" s="3" t="s">
        <v>101</v>
      </c>
      <c r="G86">
        <f>IF(COUNTIFS((WeatherIncidents!$B$3:'WeatherIncidents'!$B$26),"&lt;="&amp;B86,WeatherIncidents!$C$3:'WeatherIncidents'!$C$26,"&gt;="&amp;B86)&gt;0,1,0)</f>
        <v>0</v>
      </c>
    </row>
    <row r="87" spans="1:7" x14ac:dyDescent="0.25">
      <c r="A87" s="3" t="s">
        <v>100</v>
      </c>
      <c r="B87" s="2">
        <v>39063.539583333331</v>
      </c>
      <c r="C87" s="3" t="s">
        <v>33</v>
      </c>
      <c r="D87" s="3" t="s">
        <v>178</v>
      </c>
      <c r="E87" s="3">
        <v>0</v>
      </c>
      <c r="F87" s="3" t="s">
        <v>101</v>
      </c>
      <c r="G87">
        <f>IF(COUNTIFS((WeatherIncidents!$B$3:'WeatherIncidents'!$B$26),"&lt;="&amp;B87,WeatherIncidents!$C$3:'WeatherIncidents'!$C$26,"&gt;="&amp;B87)&gt;0,1,0)</f>
        <v>0</v>
      </c>
    </row>
    <row r="88" spans="1:7" x14ac:dyDescent="0.25">
      <c r="A88" s="3" t="s">
        <v>100</v>
      </c>
      <c r="B88" s="2">
        <v>39797.539583333331</v>
      </c>
      <c r="C88" s="3" t="s">
        <v>33</v>
      </c>
      <c r="D88" s="3" t="s">
        <v>178</v>
      </c>
      <c r="E88" s="3">
        <v>0</v>
      </c>
      <c r="F88" s="3" t="s">
        <v>101</v>
      </c>
      <c r="G88">
        <f>IF(COUNTIFS((WeatherIncidents!$B$3:'WeatherIncidents'!$B$26),"&lt;="&amp;B88,WeatherIncidents!$C$3:'WeatherIncidents'!$C$26,"&gt;="&amp;B88)&gt;0,1,0)</f>
        <v>0</v>
      </c>
    </row>
    <row r="89" spans="1:7" x14ac:dyDescent="0.25">
      <c r="A89" s="3" t="s">
        <v>100</v>
      </c>
      <c r="B89" s="2">
        <v>39799.538194444445</v>
      </c>
      <c r="C89" s="3" t="s">
        <v>33</v>
      </c>
      <c r="D89" s="3" t="s">
        <v>178</v>
      </c>
      <c r="E89" s="3">
        <v>0</v>
      </c>
      <c r="F89" s="3" t="s">
        <v>101</v>
      </c>
      <c r="G89">
        <f>IF(COUNTIFS((WeatherIncidents!$B$3:'WeatherIncidents'!$B$26),"&lt;="&amp;B89,WeatherIncidents!$C$3:'WeatherIncidents'!$C$26,"&gt;="&amp;B89)&gt;0,1,0)</f>
        <v>0</v>
      </c>
    </row>
    <row r="90" spans="1:7" x14ac:dyDescent="0.25">
      <c r="A90" s="3" t="s">
        <v>100</v>
      </c>
      <c r="B90" s="2">
        <v>40196.563194444447</v>
      </c>
      <c r="C90" s="3" t="s">
        <v>33</v>
      </c>
      <c r="D90" s="3" t="s">
        <v>151</v>
      </c>
      <c r="E90" s="3">
        <v>0</v>
      </c>
      <c r="F90" s="3" t="s">
        <v>101</v>
      </c>
      <c r="G90">
        <f>IF(COUNTIFS((WeatherIncidents!$B$3:'WeatherIncidents'!$B$26),"&lt;="&amp;B90,WeatherIncidents!$C$3:'WeatherIncidents'!$C$26,"&gt;="&amp;B90)&gt;0,1,0)</f>
        <v>0</v>
      </c>
    </row>
    <row r="91" spans="1:7" x14ac:dyDescent="0.25">
      <c r="A91" s="3" t="s">
        <v>100</v>
      </c>
      <c r="B91" s="2">
        <v>40197.583333333336</v>
      </c>
      <c r="C91" s="3" t="s">
        <v>33</v>
      </c>
      <c r="D91" s="3" t="s">
        <v>151</v>
      </c>
      <c r="E91" s="3">
        <v>0</v>
      </c>
      <c r="F91" s="3" t="s">
        <v>101</v>
      </c>
      <c r="G91">
        <f>IF(COUNTIFS((WeatherIncidents!$B$3:'WeatherIncidents'!$B$26),"&lt;="&amp;B91,WeatherIncidents!$C$3:'WeatherIncidents'!$C$26,"&gt;="&amp;B91)&gt;0,1,0)</f>
        <v>0</v>
      </c>
    </row>
    <row r="92" spans="1:7" x14ac:dyDescent="0.25">
      <c r="A92" s="3" t="s">
        <v>100</v>
      </c>
      <c r="B92" s="2">
        <v>40693.726388888892</v>
      </c>
      <c r="C92" s="3" t="s">
        <v>28</v>
      </c>
      <c r="D92" s="3" t="s">
        <v>29</v>
      </c>
      <c r="E92" s="3">
        <v>0</v>
      </c>
      <c r="F92" s="3" t="s">
        <v>101</v>
      </c>
      <c r="G92">
        <f>IF(COUNTIFS((WeatherIncidents!$B$3:'WeatherIncidents'!$B$26),"&lt;="&amp;B92,WeatherIncidents!$C$3:'WeatherIncidents'!$C$26,"&gt;="&amp;B92)&gt;0,1,0)</f>
        <v>0</v>
      </c>
    </row>
    <row r="93" spans="1:7" x14ac:dyDescent="0.25">
      <c r="A93" s="3" t="s">
        <v>100</v>
      </c>
      <c r="B93" s="2">
        <v>40953.25277777778</v>
      </c>
      <c r="C93" s="3" t="s">
        <v>10</v>
      </c>
      <c r="D93" s="3" t="s">
        <v>118</v>
      </c>
      <c r="E93" s="3">
        <v>0</v>
      </c>
      <c r="F93" s="3" t="s">
        <v>101</v>
      </c>
      <c r="G93">
        <f>IF(COUNTIFS((WeatherIncidents!$B$3:'WeatherIncidents'!$B$26),"&lt;="&amp;B93,WeatherIncidents!$C$3:'WeatherIncidents'!$C$26,"&gt;="&amp;B93)&gt;0,1,0)</f>
        <v>0</v>
      </c>
    </row>
    <row r="94" spans="1:7" x14ac:dyDescent="0.25">
      <c r="A94" s="3" t="s">
        <v>102</v>
      </c>
      <c r="B94" s="2">
        <v>38448.770833333336</v>
      </c>
      <c r="C94" s="3" t="s">
        <v>28</v>
      </c>
      <c r="D94" s="3" t="s">
        <v>160</v>
      </c>
      <c r="E94" s="3">
        <v>0</v>
      </c>
      <c r="F94" s="3" t="s">
        <v>103</v>
      </c>
      <c r="G94">
        <f>IF(COUNTIFS((WeatherIncidents!$B$3:'WeatherIncidents'!$B$26),"&lt;="&amp;B94,WeatherIncidents!$C$3:'WeatherIncidents'!$C$26,"&gt;="&amp;B94)&gt;0,1,0)</f>
        <v>0</v>
      </c>
    </row>
    <row r="95" spans="1:7" x14ac:dyDescent="0.25">
      <c r="A95" s="3" t="s">
        <v>102</v>
      </c>
      <c r="B95" s="2">
        <v>39050.870833333334</v>
      </c>
      <c r="C95" s="3" t="s">
        <v>33</v>
      </c>
      <c r="D95" s="3" t="s">
        <v>178</v>
      </c>
      <c r="E95" s="3">
        <v>0</v>
      </c>
      <c r="F95" s="3" t="s">
        <v>103</v>
      </c>
      <c r="G95">
        <f>IF(COUNTIFS((WeatherIncidents!$B$3:'WeatherIncidents'!$B$26),"&lt;="&amp;B95,WeatherIncidents!$C$3:'WeatherIncidents'!$C$26,"&gt;="&amp;B95)&gt;0,1,0)</f>
        <v>0</v>
      </c>
    </row>
    <row r="96" spans="1:7" x14ac:dyDescent="0.25">
      <c r="A96" s="3" t="s">
        <v>102</v>
      </c>
      <c r="B96" s="2">
        <v>39130.53125</v>
      </c>
      <c r="C96" s="3" t="s">
        <v>28</v>
      </c>
      <c r="D96" s="3" t="s">
        <v>160</v>
      </c>
      <c r="E96" s="3">
        <v>0</v>
      </c>
      <c r="F96" s="3" t="s">
        <v>103</v>
      </c>
      <c r="G96">
        <f>IF(COUNTIFS((WeatherIncidents!$B$3:'WeatherIncidents'!$B$26),"&lt;="&amp;B96,WeatherIncidents!$C$3:'WeatherIncidents'!$C$26,"&gt;="&amp;B96)&gt;0,1,0)</f>
        <v>0</v>
      </c>
    </row>
    <row r="97" spans="1:7" x14ac:dyDescent="0.25">
      <c r="A97" s="3" t="s">
        <v>102</v>
      </c>
      <c r="B97" s="2">
        <v>39145.39166666667</v>
      </c>
      <c r="C97" s="3" t="s">
        <v>33</v>
      </c>
      <c r="D97" s="3" t="s">
        <v>178</v>
      </c>
      <c r="E97" s="3">
        <v>0</v>
      </c>
      <c r="F97" s="3" t="s">
        <v>103</v>
      </c>
      <c r="G97">
        <f>IF(COUNTIFS((WeatherIncidents!$B$3:'WeatherIncidents'!$B$26),"&lt;="&amp;B97,WeatherIncidents!$C$3:'WeatherIncidents'!$C$26,"&gt;="&amp;B97)&gt;0,1,0)</f>
        <v>1</v>
      </c>
    </row>
    <row r="98" spans="1:7" x14ac:dyDescent="0.25">
      <c r="A98" s="3" t="s">
        <v>102</v>
      </c>
      <c r="B98" s="2">
        <v>41272.920138888891</v>
      </c>
      <c r="C98" s="3" t="s">
        <v>33</v>
      </c>
      <c r="D98" s="3" t="s">
        <v>178</v>
      </c>
      <c r="E98" s="3">
        <v>0</v>
      </c>
      <c r="F98" s="3" t="s">
        <v>103</v>
      </c>
      <c r="G98">
        <f>IF(COUNTIFS((WeatherIncidents!$B$3:'WeatherIncidents'!$B$26),"&lt;="&amp;B98,WeatherIncidents!$C$3:'WeatherIncidents'!$C$26,"&gt;="&amp;B98)&gt;0,1,0)</f>
        <v>0</v>
      </c>
    </row>
    <row r="99" spans="1:7" x14ac:dyDescent="0.25">
      <c r="A99" s="3" t="s">
        <v>102</v>
      </c>
      <c r="B99" s="2">
        <v>42073.765972222223</v>
      </c>
      <c r="C99" s="3" t="s">
        <v>28</v>
      </c>
      <c r="D99" s="3" t="s">
        <v>160</v>
      </c>
      <c r="E99" s="3">
        <v>0</v>
      </c>
      <c r="F99" s="3" t="s">
        <v>103</v>
      </c>
      <c r="G99">
        <f>IF(COUNTIFS((WeatherIncidents!$B$3:'WeatherIncidents'!$B$26),"&lt;="&amp;B99,WeatherIncidents!$C$3:'WeatherIncidents'!$C$26,"&gt;="&amp;B99)&gt;0,1,0)</f>
        <v>0</v>
      </c>
    </row>
    <row r="100" spans="1:7" x14ac:dyDescent="0.25">
      <c r="A100" s="3" t="s">
        <v>150</v>
      </c>
      <c r="B100" s="2">
        <v>38524.326388888891</v>
      </c>
      <c r="C100" s="3" t="s">
        <v>28</v>
      </c>
      <c r="D100" s="3" t="s">
        <v>160</v>
      </c>
      <c r="E100" s="3">
        <v>0</v>
      </c>
      <c r="F100" s="3" t="s">
        <v>101</v>
      </c>
      <c r="G100">
        <f>IF(COUNTIFS((WeatherIncidents!$B$3:'WeatherIncidents'!$B$26),"&lt;="&amp;B100,WeatherIncidents!$C$3:'WeatherIncidents'!$C$26,"&gt;="&amp;B100)&gt;0,1,0)</f>
        <v>0</v>
      </c>
    </row>
    <row r="101" spans="1:7" x14ac:dyDescent="0.25">
      <c r="A101" s="3" t="s">
        <v>150</v>
      </c>
      <c r="B101" s="2">
        <v>40317.427083333336</v>
      </c>
      <c r="C101" s="3" t="s">
        <v>28</v>
      </c>
      <c r="D101" s="3" t="s">
        <v>160</v>
      </c>
      <c r="E101" s="3">
        <v>0</v>
      </c>
      <c r="F101" s="3" t="s">
        <v>101</v>
      </c>
      <c r="G101">
        <f>IF(COUNTIFS((WeatherIncidents!$B$3:'WeatherIncidents'!$B$26),"&lt;="&amp;B101,WeatherIncidents!$C$3:'WeatherIncidents'!$C$26,"&gt;="&amp;B101)&gt;0,1,0)</f>
        <v>0</v>
      </c>
    </row>
    <row r="102" spans="1:7" x14ac:dyDescent="0.25">
      <c r="A102" s="3" t="s">
        <v>165</v>
      </c>
      <c r="B102" s="2">
        <v>38812.245138888888</v>
      </c>
      <c r="C102" s="3" t="s">
        <v>33</v>
      </c>
      <c r="D102" s="3" t="s">
        <v>178</v>
      </c>
      <c r="E102" s="3">
        <v>0</v>
      </c>
      <c r="F102" s="3" t="s">
        <v>101</v>
      </c>
      <c r="G102">
        <f>IF(COUNTIFS((WeatherIncidents!$B$3:'WeatherIncidents'!$B$26),"&lt;="&amp;B102,WeatherIncidents!$C$3:'WeatherIncidents'!$C$26,"&gt;="&amp;B102)&gt;0,1,0)</f>
        <v>0</v>
      </c>
    </row>
    <row r="103" spans="1:7" x14ac:dyDescent="0.25">
      <c r="A103" s="3" t="s">
        <v>165</v>
      </c>
      <c r="B103" s="2">
        <v>38865.263194444444</v>
      </c>
      <c r="C103" s="3" t="s">
        <v>28</v>
      </c>
      <c r="D103" s="3" t="s">
        <v>160</v>
      </c>
      <c r="E103" s="3">
        <v>0</v>
      </c>
      <c r="F103" s="3" t="s">
        <v>101</v>
      </c>
      <c r="G103">
        <f>IF(COUNTIFS((WeatherIncidents!$B$3:'WeatherIncidents'!$B$26),"&lt;="&amp;B103,WeatherIncidents!$C$3:'WeatherIncidents'!$C$26,"&gt;="&amp;B103)&gt;0,1,0)</f>
        <v>0</v>
      </c>
    </row>
    <row r="104" spans="1:7" x14ac:dyDescent="0.25">
      <c r="A104" s="3" t="s">
        <v>165</v>
      </c>
      <c r="B104" s="2">
        <v>41698.44027777778</v>
      </c>
      <c r="C104" s="3" t="s">
        <v>33</v>
      </c>
      <c r="D104" s="3" t="s">
        <v>178</v>
      </c>
      <c r="E104" s="3">
        <v>0</v>
      </c>
      <c r="F104" s="3" t="s">
        <v>101</v>
      </c>
      <c r="G104">
        <f>IF(COUNTIFS((WeatherIncidents!$B$3:'WeatherIncidents'!$B$26),"&lt;="&amp;B104,WeatherIncidents!$C$3:'WeatherIncidents'!$C$26,"&gt;="&amp;B104)&gt;0,1,0)</f>
        <v>0</v>
      </c>
    </row>
    <row r="105" spans="1:7" x14ac:dyDescent="0.25">
      <c r="A105" s="3" t="s">
        <v>165</v>
      </c>
      <c r="B105" s="2">
        <v>41944.165972222225</v>
      </c>
      <c r="C105" s="3" t="s">
        <v>33</v>
      </c>
      <c r="D105" s="3" t="s">
        <v>178</v>
      </c>
      <c r="E105" s="3">
        <v>0</v>
      </c>
      <c r="F105" s="3" t="s">
        <v>101</v>
      </c>
      <c r="G105">
        <f>IF(COUNTIFS((WeatherIncidents!$B$3:'WeatherIncidents'!$B$26),"&lt;="&amp;B105,WeatherIncidents!$C$3:'WeatherIncidents'!$C$26,"&gt;="&amp;B105)&gt;0,1,0)</f>
        <v>0</v>
      </c>
    </row>
    <row r="106" spans="1:7" x14ac:dyDescent="0.25">
      <c r="A106" s="3" t="s">
        <v>162</v>
      </c>
      <c r="B106" s="2">
        <v>38431.322916666664</v>
      </c>
      <c r="C106" s="3" t="s">
        <v>28</v>
      </c>
      <c r="D106" s="3" t="s">
        <v>29</v>
      </c>
      <c r="E106" s="3">
        <v>0</v>
      </c>
      <c r="F106" s="3" t="s">
        <v>163</v>
      </c>
      <c r="G106">
        <f>IF(COUNTIFS((WeatherIncidents!$B$3:'WeatherIncidents'!$B$26),"&lt;="&amp;B106,WeatherIncidents!$C$3:'WeatherIncidents'!$C$26,"&gt;="&amp;B106)&gt;0,1,0)</f>
        <v>0</v>
      </c>
    </row>
    <row r="107" spans="1:7" x14ac:dyDescent="0.25">
      <c r="A107" s="3" t="s">
        <v>162</v>
      </c>
      <c r="B107" s="2">
        <v>40079.419444444444</v>
      </c>
      <c r="C107" s="3" t="s">
        <v>28</v>
      </c>
      <c r="D107" s="3" t="s">
        <v>160</v>
      </c>
      <c r="E107" s="3">
        <v>0</v>
      </c>
      <c r="F107" s="3" t="s">
        <v>163</v>
      </c>
      <c r="G107">
        <f>IF(COUNTIFS((WeatherIncidents!$B$3:'WeatherIncidents'!$B$26),"&lt;="&amp;B107,WeatherIncidents!$C$3:'WeatherIncidents'!$C$26,"&gt;="&amp;B107)&gt;0,1,0)</f>
        <v>0</v>
      </c>
    </row>
    <row r="108" spans="1:7" x14ac:dyDescent="0.25">
      <c r="A108" s="3" t="s">
        <v>162</v>
      </c>
      <c r="B108" s="2">
        <v>40985.595138888886</v>
      </c>
      <c r="C108" s="3" t="s">
        <v>33</v>
      </c>
      <c r="D108" s="3" t="s">
        <v>178</v>
      </c>
      <c r="E108" s="3">
        <v>0</v>
      </c>
      <c r="F108" s="3" t="s">
        <v>163</v>
      </c>
      <c r="G108">
        <f>IF(COUNTIFS((WeatherIncidents!$B$3:'WeatherIncidents'!$B$26),"&lt;="&amp;B108,WeatherIncidents!$C$3:'WeatherIncidents'!$C$26,"&gt;="&amp;B108)&gt;0,1,0)</f>
        <v>0</v>
      </c>
    </row>
    <row r="109" spans="1:7" x14ac:dyDescent="0.25">
      <c r="A109" s="3" t="s">
        <v>162</v>
      </c>
      <c r="B109" s="2">
        <v>40986.65902777778</v>
      </c>
      <c r="C109" s="3" t="s">
        <v>33</v>
      </c>
      <c r="D109" s="3" t="s">
        <v>178</v>
      </c>
      <c r="E109" s="3">
        <v>0</v>
      </c>
      <c r="F109" s="3" t="s">
        <v>163</v>
      </c>
      <c r="G109">
        <f>IF(COUNTIFS((WeatherIncidents!$B$3:'WeatherIncidents'!$B$26),"&lt;="&amp;B109,WeatherIncidents!$C$3:'WeatherIncidents'!$C$26,"&gt;="&amp;B109)&gt;0,1,0)</f>
        <v>0</v>
      </c>
    </row>
    <row r="110" spans="1:7" x14ac:dyDescent="0.25">
      <c r="A110" s="3" t="s">
        <v>159</v>
      </c>
      <c r="B110" s="2">
        <v>39474.38958333333</v>
      </c>
      <c r="C110" s="3" t="s">
        <v>33</v>
      </c>
      <c r="D110" s="3" t="s">
        <v>178</v>
      </c>
      <c r="E110" s="3">
        <v>0</v>
      </c>
      <c r="F110" s="3" t="s">
        <v>161</v>
      </c>
      <c r="G110">
        <f>IF(COUNTIFS((WeatherIncidents!$B$3:'WeatherIncidents'!$B$26),"&lt;="&amp;B110,WeatherIncidents!$C$3:'WeatherIncidents'!$C$26,"&gt;="&amp;B110)&gt;0,1,0)</f>
        <v>0</v>
      </c>
    </row>
    <row r="111" spans="1:7" x14ac:dyDescent="0.25">
      <c r="A111" s="3" t="s">
        <v>159</v>
      </c>
      <c r="B111" s="2">
        <v>40050.59097222222</v>
      </c>
      <c r="C111" s="3" t="s">
        <v>28</v>
      </c>
      <c r="D111" s="3" t="s">
        <v>160</v>
      </c>
      <c r="E111" s="3">
        <v>0</v>
      </c>
      <c r="F111" s="3" t="s">
        <v>161</v>
      </c>
      <c r="G111">
        <f>IF(COUNTIFS((WeatherIncidents!$B$3:'WeatherIncidents'!$B$26),"&lt;="&amp;B111,WeatherIncidents!$C$3:'WeatherIncidents'!$C$26,"&gt;="&amp;B111)&gt;0,1,0)</f>
        <v>0</v>
      </c>
    </row>
    <row r="112" spans="1:7" x14ac:dyDescent="0.25">
      <c r="A112" s="3" t="s">
        <v>159</v>
      </c>
      <c r="B112" s="2">
        <v>40154.643055555556</v>
      </c>
      <c r="C112" s="3" t="s">
        <v>33</v>
      </c>
      <c r="D112" s="3" t="s">
        <v>178</v>
      </c>
      <c r="E112" s="3">
        <v>0</v>
      </c>
      <c r="F112" s="3" t="s">
        <v>161</v>
      </c>
      <c r="G112">
        <f>IF(COUNTIFS((WeatherIncidents!$B$3:'WeatherIncidents'!$B$26),"&lt;="&amp;B112,WeatherIncidents!$C$3:'WeatherIncidents'!$C$26,"&gt;="&amp;B112)&gt;0,1,0)</f>
        <v>0</v>
      </c>
    </row>
    <row r="113" spans="1:7" x14ac:dyDescent="0.25">
      <c r="A113" s="3" t="s">
        <v>159</v>
      </c>
      <c r="B113" s="2">
        <v>40230.511805555558</v>
      </c>
      <c r="C113" s="3" t="s">
        <v>10</v>
      </c>
      <c r="D113" s="3" t="s">
        <v>118</v>
      </c>
      <c r="E113" s="3">
        <v>0</v>
      </c>
      <c r="F113" s="3" t="s">
        <v>161</v>
      </c>
      <c r="G113">
        <f>IF(COUNTIFS((WeatherIncidents!$B$3:'WeatherIncidents'!$B$26),"&lt;="&amp;B113,WeatherIncidents!$C$3:'WeatherIncidents'!$C$26,"&gt;="&amp;B113)&gt;0,1,0)</f>
        <v>0</v>
      </c>
    </row>
    <row r="114" spans="1:7" x14ac:dyDescent="0.25">
      <c r="A114" s="3" t="s">
        <v>159</v>
      </c>
      <c r="B114" s="2">
        <v>41759.261805555558</v>
      </c>
      <c r="C114" s="3" t="s">
        <v>33</v>
      </c>
      <c r="D114" s="3" t="s">
        <v>178</v>
      </c>
      <c r="E114" s="3">
        <v>0</v>
      </c>
      <c r="F114" s="3" t="s">
        <v>161</v>
      </c>
      <c r="G114">
        <f>IF(COUNTIFS((WeatherIncidents!$B$3:'WeatherIncidents'!$B$26),"&lt;="&amp;B114,WeatherIncidents!$C$3:'WeatherIncidents'!$C$26,"&gt;="&amp;B114)&gt;0,1,0)</f>
        <v>1</v>
      </c>
    </row>
    <row r="115" spans="1:7" x14ac:dyDescent="0.25">
      <c r="A115" s="3" t="s">
        <v>107</v>
      </c>
      <c r="B115" s="2">
        <v>40219.46597222222</v>
      </c>
      <c r="C115" s="3" t="s">
        <v>28</v>
      </c>
      <c r="D115" s="3" t="s">
        <v>181</v>
      </c>
      <c r="E115" s="3">
        <v>0</v>
      </c>
      <c r="F115" s="3" t="s">
        <v>108</v>
      </c>
      <c r="G115">
        <f>IF(COUNTIFS((WeatherIncidents!$B$3:'WeatherIncidents'!$B$26),"&lt;="&amp;B115,WeatherIncidents!$C$3:'WeatherIncidents'!$C$26,"&gt;="&amp;B115)&gt;0,1,0)</f>
        <v>0</v>
      </c>
    </row>
    <row r="116" spans="1:7" x14ac:dyDescent="0.25">
      <c r="A116" s="3" t="s">
        <v>107</v>
      </c>
      <c r="B116" s="2">
        <v>40237.455555555556</v>
      </c>
      <c r="C116" s="3" t="s">
        <v>28</v>
      </c>
      <c r="D116" s="3" t="s">
        <v>160</v>
      </c>
      <c r="E116" s="3">
        <v>0</v>
      </c>
      <c r="F116" s="3" t="s">
        <v>108</v>
      </c>
      <c r="G116">
        <f>IF(COUNTIFS((WeatherIncidents!$B$3:'WeatherIncidents'!$B$26),"&lt;="&amp;B116,WeatherIncidents!$C$3:'WeatherIncidents'!$C$26,"&gt;="&amp;B116)&gt;0,1,0)</f>
        <v>0</v>
      </c>
    </row>
    <row r="117" spans="1:7" x14ac:dyDescent="0.25">
      <c r="A117" s="3" t="s">
        <v>107</v>
      </c>
      <c r="B117" s="2">
        <v>41299.255555555559</v>
      </c>
      <c r="C117" s="3" t="s">
        <v>10</v>
      </c>
      <c r="D117" s="3" t="s">
        <v>118</v>
      </c>
      <c r="E117" s="3">
        <v>0</v>
      </c>
      <c r="F117" s="3" t="s">
        <v>108</v>
      </c>
      <c r="G117">
        <f>IF(COUNTIFS((WeatherIncidents!$B$3:'WeatherIncidents'!$B$26),"&lt;="&amp;B117,WeatherIncidents!$C$3:'WeatherIncidents'!$C$26,"&gt;="&amp;B117)&gt;0,1,0)</f>
        <v>0</v>
      </c>
    </row>
    <row r="118" spans="1:7" x14ac:dyDescent="0.25">
      <c r="A118" s="3" t="s">
        <v>109</v>
      </c>
      <c r="B118" s="2">
        <v>40594.331250000003</v>
      </c>
      <c r="C118" s="3" t="s">
        <v>33</v>
      </c>
      <c r="D118" s="3" t="s">
        <v>178</v>
      </c>
      <c r="E118" s="3">
        <v>0</v>
      </c>
      <c r="F118" s="3" t="s">
        <v>110</v>
      </c>
      <c r="G118">
        <f>IF(COUNTIFS((WeatherIncidents!$B$3:'WeatherIncidents'!$B$26),"&lt;="&amp;B118,WeatherIncidents!$C$3:'WeatherIncidents'!$C$26,"&gt;="&amp;B118)&gt;0,1,0)</f>
        <v>0</v>
      </c>
    </row>
    <row r="119" spans="1:7" x14ac:dyDescent="0.25">
      <c r="A119" s="3" t="s">
        <v>111</v>
      </c>
      <c r="B119" s="2">
        <v>40275.274305555555</v>
      </c>
      <c r="C119" s="3" t="s">
        <v>28</v>
      </c>
      <c r="D119" s="3" t="s">
        <v>160</v>
      </c>
      <c r="E119" s="3">
        <v>0</v>
      </c>
      <c r="F119" s="3" t="s">
        <v>112</v>
      </c>
      <c r="G119">
        <f>IF(COUNTIFS((WeatherIncidents!$B$3:'WeatherIncidents'!$B$26),"&lt;="&amp;B119,WeatherIncidents!$C$3:'WeatherIncidents'!$C$26,"&gt;="&amp;B119)&gt;0,1,0)</f>
        <v>0</v>
      </c>
    </row>
    <row r="120" spans="1:7" x14ac:dyDescent="0.25">
      <c r="A120" s="3" t="s">
        <v>113</v>
      </c>
      <c r="B120" s="2">
        <v>41522.583333333336</v>
      </c>
      <c r="C120" s="3" t="s">
        <v>33</v>
      </c>
      <c r="D120" s="3" t="s">
        <v>178</v>
      </c>
      <c r="E120" s="3">
        <v>0</v>
      </c>
      <c r="F120" s="3" t="s">
        <v>114</v>
      </c>
      <c r="G120">
        <f>IF(COUNTIFS((WeatherIncidents!$B$3:'WeatherIncidents'!$B$26),"&lt;="&amp;B120,WeatherIncidents!$C$3:'WeatherIncidents'!$C$26,"&gt;="&amp;B120)&gt;0,1,0)</f>
        <v>0</v>
      </c>
    </row>
    <row r="121" spans="1:7" x14ac:dyDescent="0.25">
      <c r="A121" s="3" t="s">
        <v>113</v>
      </c>
      <c r="B121" s="2">
        <v>41759.257638888892</v>
      </c>
      <c r="C121" s="3" t="s">
        <v>33</v>
      </c>
      <c r="D121" s="3" t="s">
        <v>178</v>
      </c>
      <c r="E121" s="3">
        <v>0</v>
      </c>
      <c r="F121" s="3" t="s">
        <v>114</v>
      </c>
      <c r="G121">
        <f>IF(COUNTIFS((WeatherIncidents!$B$3:'WeatherIncidents'!$B$26),"&lt;="&amp;B121,WeatherIncidents!$C$3:'WeatherIncidents'!$C$26,"&gt;="&amp;B121)&gt;0,1,0)</f>
        <v>1</v>
      </c>
    </row>
    <row r="122" spans="1:7" x14ac:dyDescent="0.25">
      <c r="A122" s="3" t="s">
        <v>115</v>
      </c>
      <c r="B122" s="2">
        <v>41361.584722222222</v>
      </c>
      <c r="C122" s="3" t="s">
        <v>10</v>
      </c>
      <c r="D122" s="3" t="s">
        <v>118</v>
      </c>
      <c r="E122" s="3">
        <v>0</v>
      </c>
      <c r="F122" s="3" t="s">
        <v>116</v>
      </c>
      <c r="G122">
        <f>IF(COUNTIFS((WeatherIncidents!$B$3:'WeatherIncidents'!$B$26),"&lt;="&amp;B122,WeatherIncidents!$C$3:'WeatherIncidents'!$C$26,"&gt;="&amp;B122)&gt;0,1,0)</f>
        <v>0</v>
      </c>
    </row>
    <row r="123" spans="1:7" x14ac:dyDescent="0.25">
      <c r="A123" s="3" t="s">
        <v>117</v>
      </c>
      <c r="B123" s="2">
        <v>41485.53125</v>
      </c>
      <c r="C123" s="3" t="s">
        <v>28</v>
      </c>
      <c r="D123" s="3" t="s">
        <v>160</v>
      </c>
      <c r="E123" s="3">
        <v>0</v>
      </c>
      <c r="F123" s="3" t="s">
        <v>116</v>
      </c>
      <c r="G123">
        <f>IF(COUNTIFS((WeatherIncidents!$B$3:'WeatherIncidents'!$B$26),"&lt;="&amp;B123,WeatherIncidents!$C$3:'WeatherIncidents'!$C$26,"&gt;="&amp;B123)&gt;0,1,0)</f>
        <v>0</v>
      </c>
    </row>
    <row r="124" spans="1:7" x14ac:dyDescent="0.25">
      <c r="A124" s="3" t="s">
        <v>119</v>
      </c>
      <c r="B124" s="2">
        <v>41758.363888888889</v>
      </c>
      <c r="C124" s="3" t="s">
        <v>33</v>
      </c>
      <c r="D124" s="3" t="s">
        <v>178</v>
      </c>
      <c r="E124" s="3">
        <v>0</v>
      </c>
      <c r="F124" s="3" t="s">
        <v>120</v>
      </c>
      <c r="G124">
        <f>IF(COUNTIFS((WeatherIncidents!$B$3:'WeatherIncidents'!$B$26),"&lt;="&amp;B124,WeatherIncidents!$C$3:'WeatherIncidents'!$C$26,"&gt;="&amp;B124)&gt;0,1,0)</f>
        <v>0</v>
      </c>
    </row>
    <row r="125" spans="1:7" x14ac:dyDescent="0.25">
      <c r="A125" s="3" t="s">
        <v>123</v>
      </c>
      <c r="B125" s="2">
        <v>38405.474305555559</v>
      </c>
      <c r="C125" s="3" t="s">
        <v>33</v>
      </c>
      <c r="D125" s="3" t="s">
        <v>151</v>
      </c>
      <c r="E125" s="3">
        <v>0</v>
      </c>
      <c r="F125" s="3" t="s">
        <v>45</v>
      </c>
      <c r="G125">
        <f>IF(COUNTIFS((WeatherIncidents!$B$3:'WeatherIncidents'!$B$26),"&lt;="&amp;B125,WeatherIncidents!$C$3:'WeatherIncidents'!$C$26,"&gt;="&amp;B125)&gt;0,1,0)</f>
        <v>0</v>
      </c>
    </row>
    <row r="126" spans="1:7" x14ac:dyDescent="0.25">
      <c r="A126" s="3" t="s">
        <v>123</v>
      </c>
      <c r="B126" s="2">
        <v>38681.661805555559</v>
      </c>
      <c r="C126" s="3" t="s">
        <v>28</v>
      </c>
      <c r="D126" s="3" t="s">
        <v>160</v>
      </c>
      <c r="E126" s="3">
        <v>0</v>
      </c>
      <c r="F126" s="3" t="s">
        <v>45</v>
      </c>
      <c r="G126">
        <f>IF(COUNTIFS((WeatherIncidents!$B$3:'WeatherIncidents'!$B$26),"&lt;="&amp;B126,WeatherIncidents!$C$3:'WeatherIncidents'!$C$26,"&gt;="&amp;B126)&gt;0,1,0)</f>
        <v>0</v>
      </c>
    </row>
    <row r="127" spans="1:7" x14ac:dyDescent="0.25">
      <c r="A127" s="3" t="s">
        <v>123</v>
      </c>
      <c r="B127" s="2">
        <v>38719.856249999997</v>
      </c>
      <c r="C127" s="3" t="s">
        <v>33</v>
      </c>
      <c r="D127" s="3" t="s">
        <v>178</v>
      </c>
      <c r="E127" s="3">
        <v>0</v>
      </c>
      <c r="F127" s="3" t="s">
        <v>45</v>
      </c>
      <c r="G127">
        <f>IF(COUNTIFS((WeatherIncidents!$B$3:'WeatherIncidents'!$B$26),"&lt;="&amp;B127,WeatherIncidents!$C$3:'WeatherIncidents'!$C$26,"&gt;="&amp;B127)&gt;0,1,0)</f>
        <v>0</v>
      </c>
    </row>
    <row r="128" spans="1:7" x14ac:dyDescent="0.25">
      <c r="A128" s="3" t="s">
        <v>123</v>
      </c>
      <c r="B128" s="2">
        <v>39246.645833333336</v>
      </c>
      <c r="C128" s="3" t="s">
        <v>28</v>
      </c>
      <c r="D128" s="3" t="s">
        <v>160</v>
      </c>
      <c r="E128" s="3">
        <v>0</v>
      </c>
      <c r="F128" s="3" t="s">
        <v>45</v>
      </c>
      <c r="G128">
        <f>IF(COUNTIFS((WeatherIncidents!$B$3:'WeatherIncidents'!$B$26),"&lt;="&amp;B128,WeatherIncidents!$C$3:'WeatherIncidents'!$C$26,"&gt;="&amp;B128)&gt;0,1,0)</f>
        <v>0</v>
      </c>
    </row>
    <row r="129" spans="1:7" x14ac:dyDescent="0.25">
      <c r="A129" s="3" t="s">
        <v>123</v>
      </c>
      <c r="B129" s="2">
        <v>40924.277777777781</v>
      </c>
      <c r="C129" s="3" t="s">
        <v>33</v>
      </c>
      <c r="D129" s="3" t="s">
        <v>178</v>
      </c>
      <c r="E129" s="3">
        <v>0</v>
      </c>
      <c r="F129" s="3" t="s">
        <v>45</v>
      </c>
      <c r="G129">
        <f>IF(COUNTIFS((WeatherIncidents!$B$3:'WeatherIncidents'!$B$26),"&lt;="&amp;B129,WeatherIncidents!$C$3:'WeatherIncidents'!$C$26,"&gt;="&amp;B129)&gt;0,1,0)</f>
        <v>0</v>
      </c>
    </row>
    <row r="130" spans="1:7" x14ac:dyDescent="0.25">
      <c r="A130" s="3" t="s">
        <v>123</v>
      </c>
      <c r="B130" s="2">
        <v>41580.081944444442</v>
      </c>
      <c r="C130" s="3" t="s">
        <v>28</v>
      </c>
      <c r="D130" s="3" t="s">
        <v>160</v>
      </c>
      <c r="E130" s="3">
        <v>0</v>
      </c>
      <c r="F130" s="3" t="s">
        <v>45</v>
      </c>
      <c r="G130">
        <f>IF(COUNTIFS((WeatherIncidents!$B$3:'WeatherIncidents'!$B$26),"&lt;="&amp;B130,WeatherIncidents!$C$3:'WeatherIncidents'!$C$26,"&gt;="&amp;B130)&gt;0,1,0)</f>
        <v>0</v>
      </c>
    </row>
    <row r="131" spans="1:7" x14ac:dyDescent="0.25">
      <c r="A131" s="3" t="s">
        <v>187</v>
      </c>
      <c r="B131" s="2">
        <v>39050.770138888889</v>
      </c>
      <c r="C131" s="3" t="s">
        <v>33</v>
      </c>
      <c r="D131" s="3" t="s">
        <v>179</v>
      </c>
      <c r="E131" s="3">
        <v>0</v>
      </c>
      <c r="F131" s="3" t="s">
        <v>45</v>
      </c>
      <c r="G131">
        <f>IF(COUNTIFS((WeatherIncidents!$B$3:'WeatherIncidents'!$B$26),"&lt;="&amp;B131,WeatherIncidents!$C$3:'WeatherIncidents'!$C$26,"&gt;="&amp;B131)&gt;0,1,0)</f>
        <v>0</v>
      </c>
    </row>
    <row r="132" spans="1:7" x14ac:dyDescent="0.25">
      <c r="A132" s="3" t="s">
        <v>124</v>
      </c>
      <c r="B132" s="2">
        <v>38471.220833333333</v>
      </c>
      <c r="C132" s="3" t="s">
        <v>33</v>
      </c>
      <c r="D132" s="3" t="s">
        <v>178</v>
      </c>
      <c r="E132" s="3">
        <v>0</v>
      </c>
      <c r="F132" s="3" t="s">
        <v>40</v>
      </c>
      <c r="G132">
        <f>IF(COUNTIFS((WeatherIncidents!$B$3:'WeatherIncidents'!$B$26),"&lt;="&amp;B132,WeatherIncidents!$C$3:'WeatherIncidents'!$C$26,"&gt;="&amp;B132)&gt;0,1,0)</f>
        <v>0</v>
      </c>
    </row>
    <row r="133" spans="1:7" x14ac:dyDescent="0.25">
      <c r="A133" s="3" t="s">
        <v>124</v>
      </c>
      <c r="B133" s="2">
        <v>39195.121527777781</v>
      </c>
      <c r="C133" s="3" t="s">
        <v>33</v>
      </c>
      <c r="D133" s="3" t="s">
        <v>178</v>
      </c>
      <c r="E133" s="3">
        <v>0</v>
      </c>
      <c r="F133" s="3" t="s">
        <v>40</v>
      </c>
      <c r="G133">
        <f>IF(COUNTIFS((WeatherIncidents!$B$3:'WeatherIncidents'!$B$26),"&lt;="&amp;B133,WeatherIncidents!$C$3:'WeatherIncidents'!$C$26,"&gt;="&amp;B133)&gt;0,1,0)</f>
        <v>0</v>
      </c>
    </row>
    <row r="134" spans="1:7" x14ac:dyDescent="0.25">
      <c r="A134" s="3" t="s">
        <v>124</v>
      </c>
      <c r="B134" s="2">
        <v>41759.546527777777</v>
      </c>
      <c r="C134" s="3" t="s">
        <v>33</v>
      </c>
      <c r="D134" s="3" t="s">
        <v>178</v>
      </c>
      <c r="E134" s="3">
        <v>0</v>
      </c>
      <c r="F134" s="3" t="s">
        <v>40</v>
      </c>
      <c r="G134">
        <f>IF(COUNTIFS((WeatherIncidents!$B$3:'WeatherIncidents'!$B$26),"&lt;="&amp;B134,WeatherIncidents!$C$3:'WeatherIncidents'!$C$26,"&gt;="&amp;B134)&gt;0,1,0)</f>
        <v>1</v>
      </c>
    </row>
    <row r="135" spans="1:7" x14ac:dyDescent="0.25">
      <c r="A135" s="3" t="s">
        <v>127</v>
      </c>
      <c r="B135" s="2">
        <v>38732.595833333333</v>
      </c>
      <c r="C135" s="3" t="s">
        <v>33</v>
      </c>
      <c r="D135" s="3" t="s">
        <v>178</v>
      </c>
      <c r="E135" s="3">
        <v>0</v>
      </c>
      <c r="F135" s="3" t="s">
        <v>128</v>
      </c>
      <c r="G135">
        <f>IF(COUNTIFS((WeatherIncidents!$B$3:'WeatherIncidents'!$B$26),"&lt;="&amp;B135,WeatherIncidents!$C$3:'WeatherIncidents'!$C$26,"&gt;="&amp;B135)&gt;0,1,0)</f>
        <v>0</v>
      </c>
    </row>
    <row r="136" spans="1:7" x14ac:dyDescent="0.25">
      <c r="A136" s="3" t="s">
        <v>127</v>
      </c>
      <c r="B136" s="2">
        <v>39735.373611111114</v>
      </c>
      <c r="C136" s="3" t="s">
        <v>33</v>
      </c>
      <c r="D136" s="3" t="s">
        <v>178</v>
      </c>
      <c r="E136" s="3">
        <v>0</v>
      </c>
      <c r="F136" s="3" t="s">
        <v>128</v>
      </c>
      <c r="G136">
        <f>IF(COUNTIFS((WeatherIncidents!$B$3:'WeatherIncidents'!$B$26),"&lt;="&amp;B136,WeatherIncidents!$C$3:'WeatherIncidents'!$C$26,"&gt;="&amp;B136)&gt;0,1,0)</f>
        <v>1</v>
      </c>
    </row>
    <row r="137" spans="1:7" x14ac:dyDescent="0.25">
      <c r="A137" s="3" t="s">
        <v>127</v>
      </c>
      <c r="B137" s="2">
        <v>40987.245833333334</v>
      </c>
      <c r="C137" s="3" t="s">
        <v>33</v>
      </c>
      <c r="D137" s="3" t="s">
        <v>178</v>
      </c>
      <c r="E137" s="3">
        <v>0</v>
      </c>
      <c r="F137" s="3" t="s">
        <v>128</v>
      </c>
      <c r="G137">
        <f>IF(COUNTIFS((WeatherIncidents!$B$3:'WeatherIncidents'!$B$26),"&lt;="&amp;B137,WeatherIncidents!$C$3:'WeatherIncidents'!$C$26,"&gt;="&amp;B137)&gt;0,1,0)</f>
        <v>0</v>
      </c>
    </row>
    <row r="138" spans="1:7" x14ac:dyDescent="0.25">
      <c r="A138" s="3" t="s">
        <v>127</v>
      </c>
      <c r="B138" s="2">
        <v>41683.765277777777</v>
      </c>
      <c r="C138" s="3" t="s">
        <v>28</v>
      </c>
      <c r="D138" s="3" t="s">
        <v>160</v>
      </c>
      <c r="E138" s="3">
        <v>0</v>
      </c>
      <c r="F138" s="3" t="s">
        <v>128</v>
      </c>
      <c r="G138">
        <f>IF(COUNTIFS((WeatherIncidents!$B$3:'WeatherIncidents'!$B$26),"&lt;="&amp;B138,WeatherIncidents!$C$3:'WeatherIncidents'!$C$26,"&gt;="&amp;B138)&gt;0,1,0)</f>
        <v>0</v>
      </c>
    </row>
    <row r="139" spans="1:7" x14ac:dyDescent="0.25">
      <c r="A139" s="3" t="s">
        <v>127</v>
      </c>
      <c r="B139" s="2">
        <v>41729.651388888888</v>
      </c>
      <c r="C139" s="3" t="s">
        <v>28</v>
      </c>
      <c r="D139" s="3" t="s">
        <v>160</v>
      </c>
      <c r="E139" s="3">
        <v>0</v>
      </c>
      <c r="F139" s="3" t="s">
        <v>128</v>
      </c>
      <c r="G139">
        <f>IF(COUNTIFS((WeatherIncidents!$B$3:'WeatherIncidents'!$B$26),"&lt;="&amp;B139,WeatherIncidents!$C$3:'WeatherIncidents'!$C$26,"&gt;="&amp;B139)&gt;0,1,0)</f>
        <v>0</v>
      </c>
    </row>
    <row r="140" spans="1:7" x14ac:dyDescent="0.25">
      <c r="A140" s="3" t="s">
        <v>127</v>
      </c>
      <c r="B140" s="2">
        <v>42009.642361111109</v>
      </c>
      <c r="C140" s="3" t="s">
        <v>28</v>
      </c>
      <c r="D140" s="3" t="s">
        <v>160</v>
      </c>
      <c r="E140" s="3">
        <v>0</v>
      </c>
      <c r="F140" s="3" t="s">
        <v>128</v>
      </c>
      <c r="G140">
        <f>IF(COUNTIFS((WeatherIncidents!$B$3:'WeatherIncidents'!$B$26),"&lt;="&amp;B140,WeatherIncidents!$C$3:'WeatherIncidents'!$C$26,"&gt;="&amp;B140)&gt;0,1,0)</f>
        <v>0</v>
      </c>
    </row>
    <row r="141" spans="1:7" x14ac:dyDescent="0.25">
      <c r="A141" s="3" t="s">
        <v>129</v>
      </c>
      <c r="B141" s="2">
        <v>38386.425694444442</v>
      </c>
      <c r="C141" s="3" t="s">
        <v>33</v>
      </c>
      <c r="D141" s="3" t="s">
        <v>178</v>
      </c>
      <c r="E141" s="3">
        <v>0</v>
      </c>
      <c r="F141" s="3" t="s">
        <v>130</v>
      </c>
      <c r="G141">
        <f>IF(COUNTIFS((WeatherIncidents!$B$3:'WeatherIncidents'!$B$26),"&lt;="&amp;B141,WeatherIncidents!$C$3:'WeatherIncidents'!$C$26,"&gt;="&amp;B141)&gt;0,1,0)</f>
        <v>0</v>
      </c>
    </row>
    <row r="142" spans="1:7" x14ac:dyDescent="0.25">
      <c r="A142" s="3" t="s">
        <v>129</v>
      </c>
      <c r="B142" s="2">
        <v>39779.197222222225</v>
      </c>
      <c r="C142" s="3" t="s">
        <v>28</v>
      </c>
      <c r="D142" s="3" t="s">
        <v>160</v>
      </c>
      <c r="E142" s="3">
        <v>0</v>
      </c>
      <c r="F142" s="3" t="s">
        <v>130</v>
      </c>
      <c r="G142">
        <f>IF(COUNTIFS((WeatherIncidents!$B$3:'WeatherIncidents'!$B$26),"&lt;="&amp;B142,WeatherIncidents!$C$3:'WeatherIncidents'!$C$26,"&gt;="&amp;B142)&gt;0,1,0)</f>
        <v>0</v>
      </c>
    </row>
    <row r="143" spans="1:7" x14ac:dyDescent="0.25">
      <c r="A143" s="3" t="s">
        <v>129</v>
      </c>
      <c r="B143" s="2">
        <v>41057.270138888889</v>
      </c>
      <c r="C143" s="3" t="s">
        <v>28</v>
      </c>
      <c r="D143" s="3" t="s">
        <v>160</v>
      </c>
      <c r="E143" s="3">
        <v>0</v>
      </c>
      <c r="F143" s="3" t="s">
        <v>130</v>
      </c>
      <c r="G143">
        <f>IF(COUNTIFS((WeatherIncidents!$B$3:'WeatherIncidents'!$B$26),"&lt;="&amp;B143,WeatherIncidents!$C$3:'WeatherIncidents'!$C$26,"&gt;="&amp;B143)&gt;0,1,0)</f>
        <v>0</v>
      </c>
    </row>
    <row r="144" spans="1:7" x14ac:dyDescent="0.25">
      <c r="A144" s="3" t="s">
        <v>131</v>
      </c>
      <c r="B144" s="2">
        <v>39423.243750000001</v>
      </c>
      <c r="C144" s="3" t="s">
        <v>33</v>
      </c>
      <c r="D144" s="3" t="s">
        <v>179</v>
      </c>
      <c r="E144" s="3">
        <v>0</v>
      </c>
      <c r="F144" s="3" t="s">
        <v>132</v>
      </c>
      <c r="G144">
        <f>IF(COUNTIFS((WeatherIncidents!$B$3:'WeatherIncidents'!$B$26),"&lt;="&amp;B144,WeatherIncidents!$C$3:'WeatherIncidents'!$C$26,"&gt;="&amp;B144)&gt;0,1,0)</f>
        <v>0</v>
      </c>
    </row>
    <row r="145" spans="1:7" x14ac:dyDescent="0.25">
      <c r="A145" s="3" t="s">
        <v>17</v>
      </c>
      <c r="B145" s="2">
        <v>38524.827777777777</v>
      </c>
      <c r="C145" s="3" t="s">
        <v>28</v>
      </c>
      <c r="D145" s="3" t="s">
        <v>160</v>
      </c>
      <c r="E145" s="3">
        <v>0</v>
      </c>
      <c r="F145" s="3" t="s">
        <v>18</v>
      </c>
      <c r="G145">
        <f>IF(COUNTIFS((WeatherIncidents!$B$3:'WeatherIncidents'!$B$26),"&lt;="&amp;B145,WeatherIncidents!$C$3:'WeatherIncidents'!$C$26,"&gt;="&amp;B145)&gt;0,1,0)</f>
        <v>0</v>
      </c>
    </row>
    <row r="146" spans="1:7" x14ac:dyDescent="0.25">
      <c r="A146" s="3" t="s">
        <v>6</v>
      </c>
      <c r="B146" s="2">
        <v>39144.328472222223</v>
      </c>
      <c r="C146" s="3" t="s">
        <v>33</v>
      </c>
      <c r="D146" s="3" t="s">
        <v>178</v>
      </c>
      <c r="E146" s="3">
        <v>0</v>
      </c>
      <c r="F146" s="3" t="s">
        <v>9</v>
      </c>
      <c r="G146">
        <f>IF(COUNTIFS((WeatherIncidents!$B$3:'WeatherIncidents'!$B$26),"&lt;="&amp;B146,WeatherIncidents!$C$3:'WeatherIncidents'!$C$26,"&gt;="&amp;B146)&gt;0,1,0)</f>
        <v>1</v>
      </c>
    </row>
    <row r="147" spans="1:7" x14ac:dyDescent="0.25">
      <c r="A147" s="3" t="s">
        <v>22</v>
      </c>
      <c r="B147" s="2">
        <v>39182.300000000003</v>
      </c>
      <c r="C147" s="3" t="s">
        <v>33</v>
      </c>
      <c r="D147" s="3" t="s">
        <v>178</v>
      </c>
      <c r="E147" s="3">
        <v>0</v>
      </c>
      <c r="F147" s="3" t="s">
        <v>18</v>
      </c>
      <c r="G147">
        <f>IF(COUNTIFS((WeatherIncidents!$B$3:'WeatherIncidents'!$B$26),"&lt;="&amp;B147,WeatherIncidents!$C$3:'WeatherIncidents'!$C$26,"&gt;="&amp;B147)&gt;0,1,0)</f>
        <v>0</v>
      </c>
    </row>
    <row r="148" spans="1:7" x14ac:dyDescent="0.25">
      <c r="A148" s="3" t="s">
        <v>22</v>
      </c>
      <c r="B148" s="2">
        <v>39734.996527777781</v>
      </c>
      <c r="C148" s="3" t="s">
        <v>33</v>
      </c>
      <c r="D148" s="3" t="s">
        <v>178</v>
      </c>
      <c r="E148" s="3">
        <v>0</v>
      </c>
      <c r="F148" s="3" t="s">
        <v>18</v>
      </c>
      <c r="G148">
        <f>IF(COUNTIFS((WeatherIncidents!$B$3:'WeatherIncidents'!$B$26),"&lt;="&amp;B148,WeatherIncidents!$C$3:'WeatherIncidents'!$C$26,"&gt;="&amp;B148)&gt;0,1,0)</f>
        <v>1</v>
      </c>
    </row>
    <row r="149" spans="1:7" x14ac:dyDescent="0.25">
      <c r="A149" s="3" t="s">
        <v>22</v>
      </c>
      <c r="B149" s="2">
        <v>39800.15347222222</v>
      </c>
      <c r="C149" s="3" t="s">
        <v>33</v>
      </c>
      <c r="D149" s="3" t="s">
        <v>178</v>
      </c>
      <c r="E149" s="3">
        <v>0</v>
      </c>
      <c r="F149" s="3" t="s">
        <v>18</v>
      </c>
      <c r="G149">
        <f>IF(COUNTIFS((WeatherIncidents!$B$3:'WeatherIncidents'!$B$26),"&lt;="&amp;B149,WeatherIncidents!$C$3:'WeatherIncidents'!$C$26,"&gt;="&amp;B149)&gt;0,1,0)</f>
        <v>0</v>
      </c>
    </row>
    <row r="150" spans="1:7" x14ac:dyDescent="0.25">
      <c r="A150" s="3" t="s">
        <v>22</v>
      </c>
      <c r="B150" s="2">
        <v>40601.107638888891</v>
      </c>
      <c r="C150" s="3" t="s">
        <v>33</v>
      </c>
      <c r="D150" s="3" t="s">
        <v>178</v>
      </c>
      <c r="E150" s="3">
        <v>0</v>
      </c>
      <c r="F150" s="3" t="s">
        <v>18</v>
      </c>
      <c r="G150">
        <f>IF(COUNTIFS((WeatherIncidents!$B$3:'WeatherIncidents'!$B$26),"&lt;="&amp;B150,WeatherIncidents!$C$3:'WeatherIncidents'!$C$26,"&gt;="&amp;B150)&gt;0,1,0)</f>
        <v>0</v>
      </c>
    </row>
    <row r="151" spans="1:7" x14ac:dyDescent="0.25">
      <c r="A151" s="3" t="s">
        <v>22</v>
      </c>
      <c r="B151" s="2">
        <v>41707.479166666664</v>
      </c>
      <c r="C151" s="3" t="s">
        <v>28</v>
      </c>
      <c r="D151" s="3" t="s">
        <v>160</v>
      </c>
      <c r="E151" s="3">
        <v>0</v>
      </c>
      <c r="F151" s="3" t="s">
        <v>18</v>
      </c>
      <c r="G151">
        <f>IF(COUNTIFS((WeatherIncidents!$B$3:'WeatherIncidents'!$B$26),"&lt;="&amp;B151,WeatherIncidents!$C$3:'WeatherIncidents'!$C$26,"&gt;="&amp;B151)&gt;0,1,0)</f>
        <v>1</v>
      </c>
    </row>
    <row r="152" spans="1:7" x14ac:dyDescent="0.25">
      <c r="A152" s="3" t="s">
        <v>22</v>
      </c>
      <c r="B152" s="2">
        <v>41707.773611111108</v>
      </c>
      <c r="C152" s="3" t="s">
        <v>28</v>
      </c>
      <c r="D152" s="3" t="s">
        <v>160</v>
      </c>
      <c r="E152" s="3">
        <v>0</v>
      </c>
      <c r="F152" s="3" t="s">
        <v>18</v>
      </c>
      <c r="G152">
        <f>IF(COUNTIFS((WeatherIncidents!$B$3:'WeatherIncidents'!$B$26),"&lt;="&amp;B152,WeatherIncidents!$C$3:'WeatherIncidents'!$C$26,"&gt;="&amp;B152)&gt;0,1,0)</f>
        <v>1</v>
      </c>
    </row>
    <row r="153" spans="1:7" x14ac:dyDescent="0.25">
      <c r="A153" s="3" t="s">
        <v>22</v>
      </c>
      <c r="B153" s="2">
        <v>41759.053472222222</v>
      </c>
      <c r="C153" s="3" t="s">
        <v>33</v>
      </c>
      <c r="D153" s="3" t="s">
        <v>178</v>
      </c>
      <c r="E153" s="3">
        <v>0</v>
      </c>
      <c r="F153" s="3" t="s">
        <v>18</v>
      </c>
      <c r="G153">
        <f>IF(COUNTIFS((WeatherIncidents!$B$3:'WeatherIncidents'!$B$26),"&lt;="&amp;B153,WeatherIncidents!$C$3:'WeatherIncidents'!$C$26,"&gt;="&amp;B153)&gt;0,1,0)</f>
        <v>1</v>
      </c>
    </row>
    <row r="154" spans="1:7" x14ac:dyDescent="0.25">
      <c r="A154" s="3" t="s">
        <v>193</v>
      </c>
      <c r="B154" s="2">
        <v>41814.532638888886</v>
      </c>
      <c r="C154" s="3" t="s">
        <v>28</v>
      </c>
      <c r="D154" s="3" t="s">
        <v>160</v>
      </c>
      <c r="E154" s="3">
        <v>0</v>
      </c>
      <c r="F154" s="3" t="s">
        <v>194</v>
      </c>
      <c r="G154">
        <f>IF(COUNTIFS((WeatherIncidents!$B$3:'WeatherIncidents'!$B$26),"&lt;="&amp;B154,WeatherIncidents!$C$3:'WeatherIncidents'!$C$26,"&gt;="&amp;B154)&gt;0,1,0)</f>
        <v>0</v>
      </c>
    </row>
    <row r="155" spans="1:7" x14ac:dyDescent="0.25">
      <c r="A155" s="3" t="s">
        <v>188</v>
      </c>
      <c r="B155" s="2">
        <v>38443.255555555559</v>
      </c>
      <c r="C155" s="3" t="s">
        <v>33</v>
      </c>
      <c r="D155" s="3" t="s">
        <v>151</v>
      </c>
      <c r="E155" s="3">
        <v>0</v>
      </c>
      <c r="F155" s="3" t="s">
        <v>189</v>
      </c>
      <c r="G155">
        <f>IF(COUNTIFS((WeatherIncidents!$B$3:'WeatherIncidents'!$B$26),"&lt;="&amp;B155,WeatherIncidents!$C$3:'WeatherIncidents'!$C$26,"&gt;="&amp;B155)&gt;0,1,0)</f>
        <v>1</v>
      </c>
    </row>
    <row r="156" spans="1:7" x14ac:dyDescent="0.25">
      <c r="A156" s="3" t="s">
        <v>188</v>
      </c>
      <c r="B156" s="2">
        <v>38536.628472222219</v>
      </c>
      <c r="C156" s="3" t="s">
        <v>28</v>
      </c>
      <c r="D156" s="3" t="s">
        <v>160</v>
      </c>
      <c r="E156" s="3">
        <v>1</v>
      </c>
      <c r="F156" s="3" t="s">
        <v>189</v>
      </c>
      <c r="G156">
        <f>IF(COUNTIFS((WeatherIncidents!$B$3:'WeatherIncidents'!$B$26),"&lt;="&amp;B156,WeatherIncidents!$C$3:'WeatherIncidents'!$C$26,"&gt;="&amp;B156)&gt;0,1,0)</f>
        <v>0</v>
      </c>
    </row>
    <row r="157" spans="1:7" x14ac:dyDescent="0.25">
      <c r="A157" s="3" t="s">
        <v>188</v>
      </c>
      <c r="B157" s="2">
        <v>39145.40902777778</v>
      </c>
      <c r="C157" s="3" t="s">
        <v>33</v>
      </c>
      <c r="D157" s="3" t="s">
        <v>210</v>
      </c>
      <c r="E157" s="3">
        <v>0</v>
      </c>
      <c r="F157" s="3" t="s">
        <v>189</v>
      </c>
      <c r="G157">
        <f>IF(COUNTIFS((WeatherIncidents!$B$3:'WeatherIncidents'!$B$26),"&lt;="&amp;B157,WeatherIncidents!$C$3:'WeatherIncidents'!$C$26,"&gt;="&amp;B157)&gt;0,1,0)</f>
        <v>1</v>
      </c>
    </row>
    <row r="158" spans="1:7" x14ac:dyDescent="0.25">
      <c r="A158" s="3" t="s">
        <v>188</v>
      </c>
      <c r="B158" s="2">
        <v>39245.034722222219</v>
      </c>
      <c r="C158" s="3" t="s">
        <v>28</v>
      </c>
      <c r="D158" s="3" t="s">
        <v>29</v>
      </c>
      <c r="E158" s="3">
        <v>0</v>
      </c>
      <c r="F158" s="3" t="s">
        <v>189</v>
      </c>
      <c r="G158">
        <f>IF(COUNTIFS((WeatherIncidents!$B$3:'WeatherIncidents'!$B$26),"&lt;="&amp;B158,WeatherIncidents!$C$3:'WeatherIncidents'!$C$26,"&gt;="&amp;B158)&gt;0,1,0)</f>
        <v>0</v>
      </c>
    </row>
    <row r="159" spans="1:7" x14ac:dyDescent="0.25">
      <c r="A159" s="3" t="s">
        <v>188</v>
      </c>
      <c r="B159" s="2">
        <v>40849.339583333334</v>
      </c>
      <c r="C159" s="3" t="s">
        <v>33</v>
      </c>
      <c r="D159" s="3" t="s">
        <v>178</v>
      </c>
      <c r="E159" s="3">
        <v>0</v>
      </c>
      <c r="F159" s="3" t="s">
        <v>189</v>
      </c>
      <c r="G159">
        <f>IF(COUNTIFS((WeatherIncidents!$B$3:'WeatherIncidents'!$B$26),"&lt;="&amp;B159,WeatherIncidents!$C$3:'WeatherIncidents'!$C$26,"&gt;="&amp;B159)&gt;0,1,0)</f>
        <v>0</v>
      </c>
    </row>
    <row r="160" spans="1:7" x14ac:dyDescent="0.25">
      <c r="A160" s="3" t="s">
        <v>169</v>
      </c>
      <c r="B160" s="2">
        <v>38442.387499999997</v>
      </c>
      <c r="C160" s="3" t="s">
        <v>33</v>
      </c>
      <c r="D160" s="3" t="s">
        <v>178</v>
      </c>
      <c r="E160" s="3">
        <v>0</v>
      </c>
      <c r="F160" s="3" t="s">
        <v>170</v>
      </c>
      <c r="G160">
        <f>IF(COUNTIFS((WeatherIncidents!$B$3:'WeatherIncidents'!$B$26),"&lt;="&amp;B160,WeatherIncidents!$C$3:'WeatherIncidents'!$C$26,"&gt;="&amp;B160)&gt;0,1,0)</f>
        <v>1</v>
      </c>
    </row>
    <row r="161" spans="1:7" x14ac:dyDescent="0.25">
      <c r="A161" s="3" t="s">
        <v>169</v>
      </c>
      <c r="B161" s="2">
        <v>39053.777083333334</v>
      </c>
      <c r="C161" s="3" t="s">
        <v>33</v>
      </c>
      <c r="D161" s="3" t="s">
        <v>178</v>
      </c>
      <c r="E161" s="3">
        <v>0</v>
      </c>
      <c r="F161" s="3" t="s">
        <v>170</v>
      </c>
      <c r="G161">
        <f>IF(COUNTIFS((WeatherIncidents!$B$3:'WeatherIncidents'!$B$26),"&lt;="&amp;B161,WeatherIncidents!$C$3:'WeatherIncidents'!$C$26,"&gt;="&amp;B161)&gt;0,1,0)</f>
        <v>1</v>
      </c>
    </row>
    <row r="162" spans="1:7" x14ac:dyDescent="0.25">
      <c r="A162" s="3" t="s">
        <v>169</v>
      </c>
      <c r="B162" s="2">
        <v>39088.401388888888</v>
      </c>
      <c r="C162" s="3" t="s">
        <v>33</v>
      </c>
      <c r="D162" s="3" t="s">
        <v>178</v>
      </c>
      <c r="E162" s="3">
        <v>0</v>
      </c>
      <c r="F162" s="3" t="s">
        <v>170</v>
      </c>
      <c r="G162">
        <f>IF(COUNTIFS((WeatherIncidents!$B$3:'WeatherIncidents'!$B$26),"&lt;="&amp;B162,WeatherIncidents!$C$3:'WeatherIncidents'!$C$26,"&gt;="&amp;B162)&gt;0,1,0)</f>
        <v>1</v>
      </c>
    </row>
    <row r="163" spans="1:7" x14ac:dyDescent="0.25">
      <c r="A163" s="3" t="s">
        <v>169</v>
      </c>
      <c r="B163" s="2">
        <v>39798.672222222223</v>
      </c>
      <c r="C163" s="3" t="s">
        <v>33</v>
      </c>
      <c r="D163" s="3" t="s">
        <v>178</v>
      </c>
      <c r="E163" s="3">
        <v>0</v>
      </c>
      <c r="F163" s="3" t="s">
        <v>170</v>
      </c>
      <c r="G163">
        <f>IF(COUNTIFS((WeatherIncidents!$B$3:'WeatherIncidents'!$B$26),"&lt;="&amp;B163,WeatherIncidents!$C$3:'WeatherIncidents'!$C$26,"&gt;="&amp;B163)&gt;0,1,0)</f>
        <v>0</v>
      </c>
    </row>
    <row r="164" spans="1:7" x14ac:dyDescent="0.25">
      <c r="A164" s="3" t="s">
        <v>169</v>
      </c>
      <c r="B164" s="2">
        <v>41533.304861111108</v>
      </c>
      <c r="C164" s="3" t="s">
        <v>28</v>
      </c>
      <c r="D164" s="3" t="s">
        <v>160</v>
      </c>
      <c r="E164" s="3">
        <v>0</v>
      </c>
      <c r="F164" s="3" t="s">
        <v>170</v>
      </c>
      <c r="G164">
        <f>IF(COUNTIFS((WeatherIncidents!$B$3:'WeatherIncidents'!$B$26),"&lt;="&amp;B164,WeatherIncidents!$C$3:'WeatherIncidents'!$C$26,"&gt;="&amp;B164)&gt;0,1,0)</f>
        <v>0</v>
      </c>
    </row>
    <row r="165" spans="1:7" x14ac:dyDescent="0.25">
      <c r="A165" s="3" t="s">
        <v>172</v>
      </c>
      <c r="B165" s="2">
        <v>38897.700694444444</v>
      </c>
      <c r="C165" s="3" t="s">
        <v>28</v>
      </c>
      <c r="D165" s="3" t="s">
        <v>160</v>
      </c>
      <c r="E165" s="3">
        <v>0</v>
      </c>
      <c r="F165" s="3" t="s">
        <v>173</v>
      </c>
      <c r="G165">
        <f>IF(COUNTIFS((WeatherIncidents!$B$3:'WeatherIncidents'!$B$26),"&lt;="&amp;B165,WeatherIncidents!$C$3:'WeatherIncidents'!$C$26,"&gt;="&amp;B165)&gt;0,1,0)</f>
        <v>0</v>
      </c>
    </row>
    <row r="166" spans="1:7" x14ac:dyDescent="0.25">
      <c r="A166" s="3" t="s">
        <v>171</v>
      </c>
      <c r="B166" s="2">
        <v>40197.601388888892</v>
      </c>
      <c r="C166" s="3" t="s">
        <v>33</v>
      </c>
      <c r="D166" s="3" t="s">
        <v>178</v>
      </c>
      <c r="E166" s="3">
        <v>0</v>
      </c>
      <c r="F166" s="3" t="s">
        <v>43</v>
      </c>
      <c r="G166">
        <f>IF(COUNTIFS((WeatherIncidents!$B$3:'WeatherIncidents'!$B$26),"&lt;="&amp;B166,WeatherIncidents!$C$3:'WeatherIncidents'!$C$26,"&gt;="&amp;B166)&gt;0,1,0)</f>
        <v>0</v>
      </c>
    </row>
    <row r="167" spans="1:7" x14ac:dyDescent="0.25">
      <c r="A167" s="3" t="s">
        <v>174</v>
      </c>
      <c r="B167" s="2">
        <v>40601.501388888886</v>
      </c>
      <c r="C167" s="3" t="s">
        <v>33</v>
      </c>
      <c r="D167" s="3" t="s">
        <v>178</v>
      </c>
      <c r="E167" s="3">
        <v>0</v>
      </c>
      <c r="F167" s="3" t="s">
        <v>57</v>
      </c>
      <c r="G167">
        <f>IF(COUNTIFS((WeatherIncidents!$B$3:'WeatherIncidents'!$B$26),"&lt;="&amp;B167,WeatherIncidents!$C$3:'WeatherIncidents'!$C$26,"&gt;="&amp;B167)&gt;0,1,0)</f>
        <v>0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"/>
  <sheetViews>
    <sheetView workbookViewId="0">
      <selection activeCell="K1" sqref="K1:K13"/>
    </sheetView>
  </sheetViews>
  <sheetFormatPr defaultRowHeight="15" x14ac:dyDescent="0.25"/>
  <cols>
    <col min="1" max="1" width="6.7109375" bestFit="1" customWidth="1"/>
    <col min="2" max="2" width="17.42578125" bestFit="1" customWidth="1"/>
    <col min="3" max="3" width="16.85546875" bestFit="1" customWidth="1"/>
    <col min="4" max="4" width="38" bestFit="1" customWidth="1"/>
    <col min="5" max="5" width="12.140625" bestFit="1" customWidth="1"/>
    <col min="6" max="6" width="12.28515625" bestFit="1" customWidth="1"/>
    <col min="7" max="7" width="13.28515625" customWidth="1"/>
    <col min="8" max="8" width="13.140625" customWidth="1"/>
  </cols>
  <sheetData>
    <row r="1" spans="1:16" x14ac:dyDescent="0.25">
      <c r="A1" s="4" t="s">
        <v>1</v>
      </c>
      <c r="B1" s="4" t="s">
        <v>0</v>
      </c>
      <c r="C1" s="4" t="s">
        <v>2</v>
      </c>
      <c r="D1" s="4" t="s">
        <v>3</v>
      </c>
      <c r="E1" s="4" t="s">
        <v>217</v>
      </c>
      <c r="F1" s="4" t="s">
        <v>218</v>
      </c>
      <c r="G1" s="4" t="s">
        <v>366</v>
      </c>
      <c r="H1" s="4" t="s">
        <v>375</v>
      </c>
      <c r="K1" s="5">
        <v>37987</v>
      </c>
      <c r="L1" s="16" t="s">
        <v>374</v>
      </c>
      <c r="M1" s="16" t="s">
        <v>365</v>
      </c>
      <c r="O1" s="1" t="s">
        <v>371</v>
      </c>
      <c r="P1" t="s">
        <v>372</v>
      </c>
    </row>
    <row r="2" spans="1:16" s="1" customFormat="1" x14ac:dyDescent="0.25">
      <c r="A2" s="3" t="s">
        <v>38</v>
      </c>
      <c r="B2" s="2">
        <v>39144.481944444444</v>
      </c>
      <c r="C2" s="3" t="s">
        <v>33</v>
      </c>
      <c r="D2" s="3" t="s">
        <v>151</v>
      </c>
      <c r="E2" s="3">
        <v>0</v>
      </c>
      <c r="F2" s="3" t="s">
        <v>39</v>
      </c>
      <c r="G2">
        <v>1</v>
      </c>
      <c r="H2" s="17" t="str">
        <f>IF(B2&gt;LOOKUP(F2,WeatherStations!A:A,WeatherStations!F:F),LOOKUP(F2,WeatherStations!A:A,WeatherStations!B:B),LOOKUP(F2,WeatherStations!A:A,WeatherStations!L:L))</f>
        <v>KRNM</v>
      </c>
      <c r="K2" s="5">
        <v>38353</v>
      </c>
      <c r="L2" s="13">
        <v>38353</v>
      </c>
      <c r="M2" s="14">
        <v>0</v>
      </c>
      <c r="O2" s="1">
        <f>SUM(M2:M13)</f>
        <v>21</v>
      </c>
      <c r="P2">
        <f>WeatherIncidents!E29*Vegetation!L16</f>
        <v>4.1456732375542931</v>
      </c>
    </row>
    <row r="3" spans="1:16" x14ac:dyDescent="0.25">
      <c r="A3" s="3" t="s">
        <v>56</v>
      </c>
      <c r="B3" s="2">
        <v>39377.829861111109</v>
      </c>
      <c r="C3" s="3" t="s">
        <v>33</v>
      </c>
      <c r="D3" s="3" t="s">
        <v>151</v>
      </c>
      <c r="E3" s="3">
        <v>0</v>
      </c>
      <c r="F3" s="3" t="s">
        <v>59</v>
      </c>
      <c r="G3">
        <v>1</v>
      </c>
      <c r="H3" s="17" t="str">
        <f>IF(B3&gt;LOOKUP(F3,WeatherStations!A:A,WeatherStations!F:F),LOOKUP(F3,WeatherStations!A:A,WeatherStations!B:B),LOOKUP(F3,WeatherStations!A:A,WeatherStations!L:L))</f>
        <v>VLCC1</v>
      </c>
      <c r="K3" s="5">
        <f t="shared" ref="K3:K13" si="0">DATE(YEAR(K2)+1,1,1)</f>
        <v>38718</v>
      </c>
      <c r="L3" s="13">
        <v>38718</v>
      </c>
      <c r="M3" s="14">
        <v>2</v>
      </c>
    </row>
    <row r="4" spans="1:16" x14ac:dyDescent="0.25">
      <c r="A4" s="3" t="s">
        <v>69</v>
      </c>
      <c r="B4" s="2">
        <v>39376.585416666669</v>
      </c>
      <c r="C4" s="3" t="s">
        <v>33</v>
      </c>
      <c r="D4" s="3" t="s">
        <v>151</v>
      </c>
      <c r="E4" s="3">
        <v>0</v>
      </c>
      <c r="F4" s="3" t="s">
        <v>70</v>
      </c>
      <c r="G4">
        <v>1</v>
      </c>
      <c r="H4" s="17" t="str">
        <f>IF(B4&gt;LOOKUP(F4,WeatherStations!A:A,WeatherStations!F:F),LOOKUP(F4,WeatherStations!A:A,WeatherStations!B:B),LOOKUP(F4,WeatherStations!A:A,WeatherStations!L:L))</f>
        <v>SRUC1</v>
      </c>
      <c r="K4" s="5">
        <f t="shared" si="0"/>
        <v>39083</v>
      </c>
      <c r="L4" s="13">
        <v>39083</v>
      </c>
      <c r="M4" s="14">
        <v>2</v>
      </c>
    </row>
    <row r="5" spans="1:16" x14ac:dyDescent="0.25">
      <c r="A5" s="3" t="s">
        <v>77</v>
      </c>
      <c r="B5" s="2">
        <v>42047.837500000001</v>
      </c>
      <c r="C5" s="3" t="s">
        <v>28</v>
      </c>
      <c r="D5" s="3" t="s">
        <v>160</v>
      </c>
      <c r="E5" s="3">
        <v>0</v>
      </c>
      <c r="F5" s="3" t="s">
        <v>78</v>
      </c>
      <c r="G5">
        <v>1</v>
      </c>
      <c r="H5" s="17" t="str">
        <f>IF(B5&gt;LOOKUP(F5,WeatherStations!A:A,WeatherStations!F:F),LOOKUP(F5,WeatherStations!A:A,WeatherStations!B:B),LOOKUP(F5,WeatherStations!A:A,WeatherStations!L:L))</f>
        <v>GOSSD</v>
      </c>
      <c r="K5" s="5">
        <f t="shared" si="0"/>
        <v>39448</v>
      </c>
      <c r="L5" s="13">
        <v>39448</v>
      </c>
      <c r="M5" s="14">
        <v>6</v>
      </c>
    </row>
    <row r="6" spans="1:16" x14ac:dyDescent="0.25">
      <c r="A6" s="3" t="s">
        <v>79</v>
      </c>
      <c r="B6" s="2">
        <v>39825.950694444444</v>
      </c>
      <c r="C6" s="3" t="s">
        <v>33</v>
      </c>
      <c r="D6" s="3" t="s">
        <v>178</v>
      </c>
      <c r="E6" s="3">
        <v>0</v>
      </c>
      <c r="F6" s="3" t="s">
        <v>70</v>
      </c>
      <c r="G6">
        <v>1</v>
      </c>
      <c r="H6" s="17" t="str">
        <f>IF(B6&gt;LOOKUP(F6,WeatherStations!A:A,WeatherStations!F:F),LOOKUP(F6,WeatherStations!A:A,WeatherStations!B:B),LOOKUP(F6,WeatherStations!A:A,WeatherStations!L:L))</f>
        <v>SRUC1</v>
      </c>
      <c r="K6" s="5">
        <f t="shared" si="0"/>
        <v>39814</v>
      </c>
      <c r="L6" s="13">
        <v>39814</v>
      </c>
      <c r="M6" s="14">
        <v>2</v>
      </c>
    </row>
    <row r="7" spans="1:16" x14ac:dyDescent="0.25">
      <c r="A7" s="3" t="s">
        <v>141</v>
      </c>
      <c r="B7" s="2">
        <v>40576.568055555559</v>
      </c>
      <c r="C7" s="3" t="s">
        <v>33</v>
      </c>
      <c r="D7" s="3" t="s">
        <v>178</v>
      </c>
      <c r="E7" s="3">
        <v>0</v>
      </c>
      <c r="F7" s="3" t="s">
        <v>84</v>
      </c>
      <c r="G7">
        <v>1</v>
      </c>
      <c r="H7" s="17" t="str">
        <f>IF(B7&gt;LOOKUP(F7,WeatherStations!A:A,WeatherStations!F:F),LOOKUP(F7,WeatherStations!A:A,WeatherStations!B:B),LOOKUP(F7,WeatherStations!A:A,WeatherStations!L:L))</f>
        <v>BVYSD</v>
      </c>
      <c r="K7" s="5">
        <f t="shared" si="0"/>
        <v>40179</v>
      </c>
      <c r="L7" s="13">
        <v>40179</v>
      </c>
      <c r="M7" s="14">
        <v>1</v>
      </c>
    </row>
    <row r="8" spans="1:16" x14ac:dyDescent="0.25">
      <c r="A8" s="3" t="s">
        <v>143</v>
      </c>
      <c r="B8" s="2">
        <v>38755.898611111108</v>
      </c>
      <c r="C8" s="3" t="s">
        <v>33</v>
      </c>
      <c r="D8" s="3" t="s">
        <v>178</v>
      </c>
      <c r="E8" s="3">
        <v>0</v>
      </c>
      <c r="F8" s="3" t="s">
        <v>47</v>
      </c>
      <c r="G8">
        <v>1</v>
      </c>
      <c r="H8" s="17" t="str">
        <f>IF(B8&gt;LOOKUP(F8,WeatherStations!A:A,WeatherStations!F:F),LOOKUP(F8,WeatherStations!A:A,WeatherStations!B:B),LOOKUP(F8,WeatherStations!A:A,WeatherStations!L:L))</f>
        <v>CAPC1</v>
      </c>
      <c r="K8" s="5">
        <f t="shared" si="0"/>
        <v>40544</v>
      </c>
      <c r="L8" s="13">
        <v>40544</v>
      </c>
      <c r="M8" s="14">
        <v>0</v>
      </c>
    </row>
    <row r="9" spans="1:16" x14ac:dyDescent="0.25">
      <c r="A9" s="3" t="s">
        <v>102</v>
      </c>
      <c r="B9" s="2">
        <v>39145.39166666667</v>
      </c>
      <c r="C9" s="3" t="s">
        <v>33</v>
      </c>
      <c r="D9" s="3" t="s">
        <v>178</v>
      </c>
      <c r="E9" s="3">
        <v>0</v>
      </c>
      <c r="F9" s="3" t="s">
        <v>103</v>
      </c>
      <c r="G9">
        <v>1</v>
      </c>
      <c r="H9" s="17" t="str">
        <f>IF(B9&gt;LOOKUP(F9,WeatherStations!A:A,WeatherStations!F:F),LOOKUP(F9,WeatherStations!A:A,WeatherStations!B:B),LOOKUP(F9,WeatherStations!A:A,WeatherStations!L:L))</f>
        <v>VLCC1</v>
      </c>
      <c r="K9" s="5">
        <f t="shared" si="0"/>
        <v>40909</v>
      </c>
      <c r="L9" s="13">
        <v>40909</v>
      </c>
      <c r="M9" s="14">
        <v>1</v>
      </c>
    </row>
    <row r="10" spans="1:16" x14ac:dyDescent="0.25">
      <c r="A10" s="3" t="s">
        <v>159</v>
      </c>
      <c r="B10" s="2">
        <v>41759.261805555558</v>
      </c>
      <c r="C10" s="3" t="s">
        <v>33</v>
      </c>
      <c r="D10" s="3" t="s">
        <v>178</v>
      </c>
      <c r="E10" s="3">
        <v>0</v>
      </c>
      <c r="F10" s="3" t="s">
        <v>161</v>
      </c>
      <c r="G10">
        <v>1</v>
      </c>
      <c r="H10" s="17" t="str">
        <f>IF(B10&gt;LOOKUP(F10,WeatherStations!A:A,WeatherStations!F:F),LOOKUP(F10,WeatherStations!A:A,WeatherStations!B:B),LOOKUP(F10,WeatherStations!A:A,WeatherStations!L:L))</f>
        <v>PVDSD</v>
      </c>
      <c r="K10" s="5">
        <f t="shared" si="0"/>
        <v>41275</v>
      </c>
      <c r="L10" s="13">
        <v>41275</v>
      </c>
      <c r="M10" s="14">
        <v>0</v>
      </c>
    </row>
    <row r="11" spans="1:16" x14ac:dyDescent="0.25">
      <c r="A11" s="3" t="s">
        <v>113</v>
      </c>
      <c r="B11" s="2">
        <v>41759.257638888892</v>
      </c>
      <c r="C11" s="3" t="s">
        <v>33</v>
      </c>
      <c r="D11" s="3" t="s">
        <v>178</v>
      </c>
      <c r="E11" s="3">
        <v>0</v>
      </c>
      <c r="F11" s="3" t="s">
        <v>114</v>
      </c>
      <c r="G11">
        <v>1</v>
      </c>
      <c r="H11" s="17" t="str">
        <f>IF(B11&gt;LOOKUP(F11,WeatherStations!A:A,WeatherStations!F:F),LOOKUP(F11,WeatherStations!A:A,WeatherStations!B:B),LOOKUP(F11,WeatherStations!A:A,WeatherStations!L:L))</f>
        <v>SRHSD</v>
      </c>
      <c r="K11" s="5">
        <f t="shared" si="0"/>
        <v>41640</v>
      </c>
      <c r="L11" s="13">
        <v>41640</v>
      </c>
      <c r="M11" s="14">
        <v>0</v>
      </c>
    </row>
    <row r="12" spans="1:16" x14ac:dyDescent="0.25">
      <c r="A12" s="3" t="s">
        <v>124</v>
      </c>
      <c r="B12" s="2">
        <v>41759.546527777777</v>
      </c>
      <c r="C12" s="3" t="s">
        <v>33</v>
      </c>
      <c r="D12" s="3" t="s">
        <v>178</v>
      </c>
      <c r="E12" s="3">
        <v>0</v>
      </c>
      <c r="F12" s="3" t="s">
        <v>40</v>
      </c>
      <c r="G12">
        <v>1</v>
      </c>
      <c r="H12" s="17" t="str">
        <f>IF(B12&gt;LOOKUP(F12,WeatherStations!A:A,WeatherStations!F:F),LOOKUP(F12,WeatherStations!A:A,WeatherStations!B:B),LOOKUP(F12,WeatherStations!A:A,WeatherStations!L:L))</f>
        <v>HVWSD</v>
      </c>
      <c r="K12" s="5">
        <f t="shared" si="0"/>
        <v>42005</v>
      </c>
      <c r="L12" s="13">
        <v>42005</v>
      </c>
      <c r="M12" s="14">
        <v>6</v>
      </c>
    </row>
    <row r="13" spans="1:16" x14ac:dyDescent="0.25">
      <c r="A13" s="3" t="s">
        <v>127</v>
      </c>
      <c r="B13" s="2">
        <v>39735.373611111114</v>
      </c>
      <c r="C13" s="3" t="s">
        <v>33</v>
      </c>
      <c r="D13" s="3" t="s">
        <v>178</v>
      </c>
      <c r="E13" s="3">
        <v>0</v>
      </c>
      <c r="F13" s="3" t="s">
        <v>128</v>
      </c>
      <c r="G13">
        <v>1</v>
      </c>
      <c r="H13" s="17" t="str">
        <f>IF(B13&gt;LOOKUP(F13,WeatherStations!A:A,WeatherStations!F:F),LOOKUP(F13,WeatherStations!A:A,WeatherStations!B:B),LOOKUP(F13,WeatherStations!A:A,WeatherStations!L:L))</f>
        <v>SRUC1</v>
      </c>
      <c r="K13" s="5">
        <f t="shared" si="0"/>
        <v>42370</v>
      </c>
      <c r="L13" s="13">
        <v>42370</v>
      </c>
      <c r="M13" s="14">
        <v>1</v>
      </c>
    </row>
    <row r="14" spans="1:16" ht="15.75" thickBot="1" x14ac:dyDescent="0.3">
      <c r="A14" s="3" t="s">
        <v>6</v>
      </c>
      <c r="B14" s="2">
        <v>39144.328472222223</v>
      </c>
      <c r="C14" s="3" t="s">
        <v>33</v>
      </c>
      <c r="D14" s="3" t="s">
        <v>178</v>
      </c>
      <c r="E14" s="3">
        <v>0</v>
      </c>
      <c r="F14" s="3" t="s">
        <v>9</v>
      </c>
      <c r="G14">
        <v>1</v>
      </c>
      <c r="H14" s="17" t="str">
        <f>IF(B14&gt;LOOKUP(F14,WeatherStations!A:A,WeatherStations!F:F),LOOKUP(F14,WeatherStations!A:A,WeatherStations!B:B),LOOKUP(F14,WeatherStations!A:A,WeatherStations!L:L))</f>
        <v>MIGC1</v>
      </c>
      <c r="L14" s="15" t="s">
        <v>364</v>
      </c>
      <c r="M14" s="15">
        <v>0</v>
      </c>
    </row>
    <row r="15" spans="1:16" x14ac:dyDescent="0.25">
      <c r="A15" s="3" t="s">
        <v>22</v>
      </c>
      <c r="B15" s="2">
        <v>39734.996527777781</v>
      </c>
      <c r="C15" s="3" t="s">
        <v>33</v>
      </c>
      <c r="D15" s="3" t="s">
        <v>178</v>
      </c>
      <c r="E15" s="3">
        <v>0</v>
      </c>
      <c r="F15" s="3" t="s">
        <v>18</v>
      </c>
      <c r="G15">
        <v>1</v>
      </c>
      <c r="H15" s="17" t="str">
        <f>IF(B15&gt;LOOKUP(F15,WeatherStations!A:A,WeatherStations!F:F),LOOKUP(F15,WeatherStations!A:A,WeatherStations!B:B),LOOKUP(F15,WeatherStations!A:A,WeatherStations!L:L))</f>
        <v>DENC1</v>
      </c>
    </row>
    <row r="16" spans="1:16" x14ac:dyDescent="0.25">
      <c r="A16" s="3" t="s">
        <v>22</v>
      </c>
      <c r="B16" s="2">
        <v>41707.479166666664</v>
      </c>
      <c r="C16" s="3" t="s">
        <v>28</v>
      </c>
      <c r="D16" s="3" t="s">
        <v>160</v>
      </c>
      <c r="E16" s="3">
        <v>0</v>
      </c>
      <c r="F16" s="3" t="s">
        <v>18</v>
      </c>
      <c r="G16">
        <v>1</v>
      </c>
      <c r="H16" s="17" t="str">
        <f>IF(B16&gt;LOOKUP(F16,WeatherStations!A:A,WeatherStations!F:F),LOOKUP(F16,WeatherStations!A:A,WeatherStations!B:B),LOOKUP(F16,WeatherStations!A:A,WeatherStations!L:L))</f>
        <v>DENSD</v>
      </c>
    </row>
    <row r="17" spans="1:8" x14ac:dyDescent="0.25">
      <c r="A17" s="3" t="s">
        <v>22</v>
      </c>
      <c r="B17" s="2">
        <v>41707.773611111108</v>
      </c>
      <c r="C17" s="3" t="s">
        <v>28</v>
      </c>
      <c r="D17" s="3" t="s">
        <v>160</v>
      </c>
      <c r="E17" s="3">
        <v>0</v>
      </c>
      <c r="F17" s="3" t="s">
        <v>18</v>
      </c>
      <c r="G17">
        <v>1</v>
      </c>
      <c r="H17" s="17" t="str">
        <f>IF(B17&gt;LOOKUP(F17,WeatherStations!A:A,WeatherStations!F:F),LOOKUP(F17,WeatherStations!A:A,WeatherStations!B:B),LOOKUP(F17,WeatherStations!A:A,WeatherStations!L:L))</f>
        <v>DENSD</v>
      </c>
    </row>
    <row r="18" spans="1:8" x14ac:dyDescent="0.25">
      <c r="A18" s="3" t="s">
        <v>22</v>
      </c>
      <c r="B18" s="2">
        <v>41759.053472222222</v>
      </c>
      <c r="C18" s="3" t="s">
        <v>33</v>
      </c>
      <c r="D18" s="3" t="s">
        <v>178</v>
      </c>
      <c r="E18" s="3">
        <v>0</v>
      </c>
      <c r="F18" s="3" t="s">
        <v>18</v>
      </c>
      <c r="G18">
        <v>1</v>
      </c>
      <c r="H18" s="17" t="str">
        <f>IF(B18&gt;LOOKUP(F18,WeatherStations!A:A,WeatherStations!F:F),LOOKUP(F18,WeatherStations!A:A,WeatherStations!B:B),LOOKUP(F18,WeatherStations!A:A,WeatherStations!L:L))</f>
        <v>DENSD</v>
      </c>
    </row>
    <row r="19" spans="1:8" x14ac:dyDescent="0.25">
      <c r="A19" s="3" t="s">
        <v>188</v>
      </c>
      <c r="B19" s="2">
        <v>38443.255555555559</v>
      </c>
      <c r="C19" s="3" t="s">
        <v>33</v>
      </c>
      <c r="D19" s="3" t="s">
        <v>151</v>
      </c>
      <c r="E19" s="3">
        <v>0</v>
      </c>
      <c r="F19" s="3" t="s">
        <v>189</v>
      </c>
      <c r="G19">
        <v>1</v>
      </c>
      <c r="H19" s="17" t="str">
        <f>IF(B19&gt;LOOKUP(F19,WeatherStations!A:A,WeatherStations!F:F),LOOKUP(F19,WeatherStations!A:A,WeatherStations!B:B),LOOKUP(F19,WeatherStations!A:A,WeatherStations!L:L))</f>
        <v>VLCC1</v>
      </c>
    </row>
    <row r="20" spans="1:8" x14ac:dyDescent="0.25">
      <c r="A20" s="3" t="s">
        <v>188</v>
      </c>
      <c r="B20" s="2">
        <v>39145.40902777778</v>
      </c>
      <c r="C20" s="3" t="s">
        <v>33</v>
      </c>
      <c r="D20" s="3" t="s">
        <v>210</v>
      </c>
      <c r="E20" s="3">
        <v>0</v>
      </c>
      <c r="F20" s="3" t="s">
        <v>189</v>
      </c>
      <c r="G20">
        <v>1</v>
      </c>
      <c r="H20" s="17" t="str">
        <f>IF(B20&gt;LOOKUP(F20,WeatherStations!A:A,WeatherStations!F:F),LOOKUP(F20,WeatherStations!A:A,WeatherStations!B:B),LOOKUP(F20,WeatherStations!A:A,WeatherStations!L:L))</f>
        <v>VLCC1</v>
      </c>
    </row>
    <row r="21" spans="1:8" x14ac:dyDescent="0.25">
      <c r="A21" s="3" t="s">
        <v>169</v>
      </c>
      <c r="B21" s="2">
        <v>38442.387499999997</v>
      </c>
      <c r="C21" s="3" t="s">
        <v>33</v>
      </c>
      <c r="D21" s="3" t="s">
        <v>178</v>
      </c>
      <c r="E21" s="3">
        <v>0</v>
      </c>
      <c r="F21" s="3" t="s">
        <v>170</v>
      </c>
      <c r="G21">
        <v>1</v>
      </c>
      <c r="H21" s="17" t="str">
        <f>IF(B21&gt;LOOKUP(F21,WeatherStations!A:A,WeatherStations!F:F),LOOKUP(F21,WeatherStations!A:A,WeatherStations!B:B),LOOKUP(F21,WeatherStations!A:A,WeatherStations!L:L))</f>
        <v>MPEC1</v>
      </c>
    </row>
    <row r="22" spans="1:8" x14ac:dyDescent="0.25">
      <c r="A22" s="3" t="s">
        <v>169</v>
      </c>
      <c r="B22" s="2">
        <v>39053.777083333334</v>
      </c>
      <c r="C22" s="3" t="s">
        <v>33</v>
      </c>
      <c r="D22" s="3" t="s">
        <v>178</v>
      </c>
      <c r="E22" s="3">
        <v>0</v>
      </c>
      <c r="F22" s="3" t="s">
        <v>170</v>
      </c>
      <c r="G22">
        <v>1</v>
      </c>
      <c r="H22" s="17" t="str">
        <f>IF(B22&gt;LOOKUP(F22,WeatherStations!A:A,WeatherStations!F:F),LOOKUP(F22,WeatherStations!A:A,WeatherStations!B:B),LOOKUP(F22,WeatherStations!A:A,WeatherStations!L:L))</f>
        <v>MPEC1</v>
      </c>
    </row>
    <row r="23" spans="1:8" x14ac:dyDescent="0.25">
      <c r="A23" s="3" t="s">
        <v>169</v>
      </c>
      <c r="B23" s="2">
        <v>39088.401388888888</v>
      </c>
      <c r="C23" s="3" t="s">
        <v>33</v>
      </c>
      <c r="D23" s="3" t="s">
        <v>178</v>
      </c>
      <c r="E23" s="3">
        <v>0</v>
      </c>
      <c r="F23" s="3" t="s">
        <v>170</v>
      </c>
      <c r="G23">
        <v>1</v>
      </c>
      <c r="H23" s="17" t="str">
        <f>IF(B23&gt;LOOKUP(F23,WeatherStations!A:A,WeatherStations!F:F),LOOKUP(F23,WeatherStations!A:A,WeatherStations!B:B),LOOKUP(F23,WeatherStations!A:A,WeatherStations!L:L))</f>
        <v>MPEC1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6"/>
  <sheetViews>
    <sheetView workbookViewId="0">
      <selection activeCell="G20" sqref="G20"/>
    </sheetView>
  </sheetViews>
  <sheetFormatPr defaultRowHeight="15" x14ac:dyDescent="0.25"/>
  <cols>
    <col min="2" max="2" width="13.28515625" customWidth="1"/>
    <col min="3" max="3" width="14.5703125" customWidth="1"/>
    <col min="4" max="4" width="13" customWidth="1"/>
  </cols>
  <sheetData>
    <row r="1" spans="1:9" x14ac:dyDescent="0.25">
      <c r="A1" s="12" t="s">
        <v>1</v>
      </c>
      <c r="B1" s="12" t="s">
        <v>384</v>
      </c>
      <c r="C1" s="12" t="s">
        <v>366</v>
      </c>
      <c r="D1" s="12" t="s">
        <v>385</v>
      </c>
      <c r="E1" s="12" t="s">
        <v>386</v>
      </c>
      <c r="F1" s="12"/>
      <c r="G1" s="12"/>
      <c r="H1" s="12"/>
      <c r="I1" s="12"/>
    </row>
    <row r="2" spans="1:9" x14ac:dyDescent="0.25">
      <c r="A2" s="3" t="str">
        <f>ExtCauseExcl!A2</f>
        <v>1001</v>
      </c>
      <c r="B2">
        <f>COUNTIF(ExtCauseExcl!A:A,Circuits!A2)</f>
        <v>12</v>
      </c>
      <c r="C2">
        <f>COUNTIF(FireWeatherOutages!A:A,Circuits!A2)</f>
        <v>0</v>
      </c>
      <c r="D2">
        <f>COUNTIF(Vegetation!A:A,Circuits!A2)</f>
        <v>2</v>
      </c>
      <c r="E2">
        <f>COUNTIF(VegFWO!A:A,Circuits!A2)</f>
        <v>0</v>
      </c>
    </row>
    <row r="3" spans="1:9" x14ac:dyDescent="0.25">
      <c r="A3" t="str">
        <f t="array" ref="A3">INDEX(ExtCauseExcl!$A$2:$A$2239,MATCH(0,COUNTIF($A$2:A2,ExtCauseExcl!$A$2:$A$2239),0))</f>
        <v>1021</v>
      </c>
      <c r="B3">
        <f>COUNTIF(ExtCauseExcl!A:A,Circuits!A3)</f>
        <v>8</v>
      </c>
      <c r="C3">
        <f>COUNTIF(FireWeatherOutages!A:A,Circuits!A3)</f>
        <v>1</v>
      </c>
      <c r="D3">
        <f>COUNTIF(Vegetation!A:A,Circuits!A3)</f>
        <v>1</v>
      </c>
      <c r="E3">
        <f>COUNTIF(VegFWO!A:A,Circuits!A3)</f>
        <v>0</v>
      </c>
    </row>
    <row r="4" spans="1:9" x14ac:dyDescent="0.25">
      <c r="A4" t="str">
        <f t="array" ref="A4">INDEX(ExtCauseExcl!$A$2:$A$2239,MATCH(0,COUNTIF($A$2:A3,ExtCauseExcl!$A$2:$A$2239),0))</f>
        <v>1030</v>
      </c>
      <c r="B4">
        <f>COUNTIF(ExtCauseExcl!A:A,Circuits!A4)</f>
        <v>29</v>
      </c>
      <c r="C4">
        <f>COUNTIF(FireWeatherOutages!A:A,Circuits!A4)</f>
        <v>4</v>
      </c>
      <c r="D4">
        <f>COUNTIF(Vegetation!A:A,Circuits!A4)</f>
        <v>3</v>
      </c>
      <c r="E4">
        <f>COUNTIF(VegFWO!A:A,Circuits!A4)</f>
        <v>0</v>
      </c>
    </row>
    <row r="5" spans="1:9" x14ac:dyDescent="0.25">
      <c r="A5" t="str">
        <f t="array" ref="A5">INDEX(ExtCauseExcl!$A$2:$A$2239,MATCH(0,COUNTIF($A$2:A4,ExtCauseExcl!$A$2:$A$2239),0))</f>
        <v>1094</v>
      </c>
      <c r="B5">
        <f>COUNTIF(ExtCauseExcl!A:A,Circuits!A5)</f>
        <v>3</v>
      </c>
      <c r="C5">
        <f>COUNTIF(FireWeatherOutages!A:A,Circuits!A5)</f>
        <v>0</v>
      </c>
      <c r="D5">
        <f>COUNTIF(Vegetation!A:A,Circuits!A5)</f>
        <v>1</v>
      </c>
      <c r="E5">
        <f>COUNTIF(VegFWO!A:A,Circuits!A5)</f>
        <v>0</v>
      </c>
    </row>
    <row r="6" spans="1:9" x14ac:dyDescent="0.25">
      <c r="A6" t="str">
        <f t="array" ref="A6">INDEX(ExtCauseExcl!$A$2:$A$2239,MATCH(0,COUNTIF($A$2:A5,ExtCauseExcl!$A$2:$A$2239),0))</f>
        <v>1100</v>
      </c>
      <c r="B6">
        <f>COUNTIF(ExtCauseExcl!A:A,Circuits!A6)</f>
        <v>5</v>
      </c>
      <c r="C6">
        <f>COUNTIF(FireWeatherOutages!A:A,Circuits!A6)</f>
        <v>0</v>
      </c>
      <c r="D6">
        <f>COUNTIF(Vegetation!A:A,Circuits!A6)</f>
        <v>0</v>
      </c>
      <c r="E6">
        <f>COUNTIF(VegFWO!A:A,Circuits!A6)</f>
        <v>0</v>
      </c>
    </row>
    <row r="7" spans="1:9" x14ac:dyDescent="0.25">
      <c r="A7" t="str">
        <f t="array" ref="A7">INDEX(ExtCauseExcl!$A$2:$A$2239,MATCH(0,COUNTIF($A$2:A6,ExtCauseExcl!$A$2:$A$2239),0))</f>
        <v>1101</v>
      </c>
      <c r="B7">
        <f>COUNTIF(ExtCauseExcl!A:A,Circuits!A7)</f>
        <v>2</v>
      </c>
      <c r="C7">
        <f>COUNTIF(FireWeatherOutages!A:A,Circuits!A7)</f>
        <v>2</v>
      </c>
      <c r="D7">
        <f>COUNTIF(Vegetation!A:A,Circuits!A7)</f>
        <v>0</v>
      </c>
      <c r="E7">
        <f>COUNTIF(VegFWO!A:A,Circuits!A7)</f>
        <v>0</v>
      </c>
    </row>
    <row r="8" spans="1:9" x14ac:dyDescent="0.25">
      <c r="A8" t="str">
        <f t="array" ref="A8">INDEX(ExtCauseExcl!$A$2:$A$2239,MATCH(0,COUNTIF($A$2:A7,ExtCauseExcl!$A$2:$A$2239),0))</f>
        <v>1166</v>
      </c>
      <c r="B8">
        <f>COUNTIF(ExtCauseExcl!A:A,Circuits!A8)</f>
        <v>15</v>
      </c>
      <c r="C8">
        <f>COUNTIF(FireWeatherOutages!A:A,Circuits!A8)</f>
        <v>0</v>
      </c>
      <c r="D8">
        <f>COUNTIF(Vegetation!A:A,Circuits!A8)</f>
        <v>1</v>
      </c>
      <c r="E8">
        <f>COUNTIF(VegFWO!A:A,Circuits!A8)</f>
        <v>0</v>
      </c>
    </row>
    <row r="9" spans="1:9" x14ac:dyDescent="0.25">
      <c r="A9" t="str">
        <f t="array" ref="A9">INDEX(ExtCauseExcl!$A$2:$A$2239,MATCH(0,COUNTIF($A$2:A8,ExtCauseExcl!$A$2:$A$2239),0))</f>
        <v>1215</v>
      </c>
      <c r="B9">
        <f>COUNTIF(ExtCauseExcl!A:A,Circuits!A9)</f>
        <v>32</v>
      </c>
      <c r="C9">
        <f>COUNTIF(FireWeatherOutages!A:A,Circuits!A9)</f>
        <v>4</v>
      </c>
      <c r="D9">
        <f>COUNTIF(Vegetation!A:A,Circuits!A9)</f>
        <v>0</v>
      </c>
      <c r="E9">
        <f>COUNTIF(VegFWO!A:A,Circuits!A9)</f>
        <v>0</v>
      </c>
    </row>
    <row r="10" spans="1:9" x14ac:dyDescent="0.25">
      <c r="A10" t="str">
        <f t="array" ref="A10">INDEX(ExtCauseExcl!$A$2:$A$2239,MATCH(0,COUNTIF($A$2:A9,ExtCauseExcl!$A$2:$A$2239),0))</f>
        <v>1233</v>
      </c>
      <c r="B10">
        <f>COUNTIF(ExtCauseExcl!A:A,Circuits!A10)</f>
        <v>8</v>
      </c>
      <c r="C10">
        <f>COUNTIF(FireWeatherOutages!A:A,Circuits!A10)</f>
        <v>0</v>
      </c>
      <c r="D10">
        <f>COUNTIF(Vegetation!A:A,Circuits!A10)</f>
        <v>0</v>
      </c>
      <c r="E10">
        <f>COUNTIF(VegFWO!A:A,Circuits!A10)</f>
        <v>0</v>
      </c>
    </row>
    <row r="11" spans="1:9" x14ac:dyDescent="0.25">
      <c r="A11" t="str">
        <f t="array" ref="A11">INDEX(ExtCauseExcl!$A$2:$A$2239,MATCH(0,COUNTIF($A$2:A10,ExtCauseExcl!$A$2:$A$2239),0))</f>
        <v>1234</v>
      </c>
      <c r="B11">
        <f>COUNTIF(ExtCauseExcl!A:A,Circuits!A11)</f>
        <v>5</v>
      </c>
      <c r="C11">
        <f>COUNTIF(FireWeatherOutages!A:A,Circuits!A11)</f>
        <v>0</v>
      </c>
      <c r="D11">
        <f>COUNTIF(Vegetation!A:A,Circuits!A11)</f>
        <v>0</v>
      </c>
      <c r="E11">
        <f>COUNTIF(VegFWO!A:A,Circuits!A11)</f>
        <v>0</v>
      </c>
    </row>
    <row r="12" spans="1:9" x14ac:dyDescent="0.25">
      <c r="A12" t="str">
        <f t="array" ref="A12">INDEX(ExtCauseExcl!$A$2:$A$2239,MATCH(0,COUNTIF($A$2:A11,ExtCauseExcl!$A$2:$A$2239),0))</f>
        <v>1250</v>
      </c>
      <c r="B12">
        <f>COUNTIF(ExtCauseExcl!A:A,Circuits!A12)</f>
        <v>13</v>
      </c>
      <c r="C12">
        <f>COUNTIF(FireWeatherOutages!A:A,Circuits!A12)</f>
        <v>0</v>
      </c>
      <c r="D12">
        <f>COUNTIF(Vegetation!A:A,Circuits!A12)</f>
        <v>0</v>
      </c>
      <c r="E12">
        <f>COUNTIF(VegFWO!A:A,Circuits!A12)</f>
        <v>0</v>
      </c>
    </row>
    <row r="13" spans="1:9" x14ac:dyDescent="0.25">
      <c r="A13" t="str">
        <f t="array" ref="A13">INDEX(ExtCauseExcl!$A$2:$A$2239,MATCH(0,COUNTIF($A$2:A12,ExtCauseExcl!$A$2:$A$2239),0))</f>
        <v>1458</v>
      </c>
      <c r="B13">
        <f>COUNTIF(ExtCauseExcl!A:A,Circuits!A13)</f>
        <v>12</v>
      </c>
      <c r="C13">
        <f>COUNTIF(FireWeatherOutages!A:A,Circuits!A13)</f>
        <v>3</v>
      </c>
      <c r="D13">
        <f>COUNTIF(Vegetation!A:A,Circuits!A13)</f>
        <v>1</v>
      </c>
      <c r="E13">
        <f>COUNTIF(VegFWO!A:A,Circuits!A13)</f>
        <v>0</v>
      </c>
    </row>
    <row r="14" spans="1:9" x14ac:dyDescent="0.25">
      <c r="A14" t="str">
        <f t="array" ref="A14">INDEX(ExtCauseExcl!$A$2:$A$2239,MATCH(0,COUNTIF($A$2:A13,ExtCauseExcl!$A$2:$A$2239),0))</f>
        <v>157</v>
      </c>
      <c r="B14">
        <f>COUNTIF(ExtCauseExcl!A:A,Circuits!A14)</f>
        <v>42</v>
      </c>
      <c r="C14">
        <f>COUNTIF(FireWeatherOutages!A:A,Circuits!A14)</f>
        <v>5</v>
      </c>
      <c r="D14">
        <f>COUNTIF(Vegetation!A:A,Circuits!A14)</f>
        <v>4</v>
      </c>
      <c r="E14">
        <f>COUNTIF(VegFWO!A:A,Circuits!A14)</f>
        <v>0</v>
      </c>
    </row>
    <row r="15" spans="1:9" x14ac:dyDescent="0.25">
      <c r="A15" t="str">
        <f t="array" ref="A15">INDEX(ExtCauseExcl!$A$2:$A$2239,MATCH(0,COUNTIF($A$2:A14,ExtCauseExcl!$A$2:$A$2239),0))</f>
        <v>170</v>
      </c>
      <c r="B15">
        <f>COUNTIF(ExtCauseExcl!A:A,Circuits!A15)</f>
        <v>33</v>
      </c>
      <c r="C15">
        <f>COUNTIF(FireWeatherOutages!A:A,Circuits!A15)</f>
        <v>1</v>
      </c>
      <c r="D15">
        <f>COUNTIF(Vegetation!A:A,Circuits!A15)</f>
        <v>2</v>
      </c>
      <c r="E15">
        <f>COUNTIF(VegFWO!A:A,Circuits!A15)</f>
        <v>0</v>
      </c>
    </row>
    <row r="16" spans="1:9" x14ac:dyDescent="0.25">
      <c r="A16" t="str">
        <f t="array" ref="A16">INDEX(ExtCauseExcl!$A$2:$A$2239,MATCH(0,COUNTIF($A$2:A15,ExtCauseExcl!$A$2:$A$2239),0))</f>
        <v>172</v>
      </c>
      <c r="B16">
        <f>COUNTIF(ExtCauseExcl!A:A,Circuits!A16)</f>
        <v>38</v>
      </c>
      <c r="C16">
        <f>COUNTIF(FireWeatherOutages!A:A,Circuits!A16)</f>
        <v>1</v>
      </c>
      <c r="D16">
        <f>COUNTIF(Vegetation!A:A,Circuits!A16)</f>
        <v>1</v>
      </c>
      <c r="E16">
        <f>COUNTIF(VegFWO!A:A,Circuits!A16)</f>
        <v>0</v>
      </c>
    </row>
    <row r="17" spans="1:5" x14ac:dyDescent="0.25">
      <c r="A17" t="str">
        <f t="array" ref="A17">INDEX(ExtCauseExcl!$A$2:$A$2239,MATCH(0,COUNTIF($A$2:A16,ExtCauseExcl!$A$2:$A$2239),0))</f>
        <v>175</v>
      </c>
      <c r="B17">
        <f>COUNTIF(ExtCauseExcl!A:A,Circuits!A17)</f>
        <v>41</v>
      </c>
      <c r="C17">
        <f>COUNTIF(FireWeatherOutages!A:A,Circuits!A17)</f>
        <v>1</v>
      </c>
      <c r="D17">
        <f>COUNTIF(Vegetation!A:A,Circuits!A17)</f>
        <v>3</v>
      </c>
      <c r="E17">
        <f>COUNTIF(VegFWO!A:A,Circuits!A17)</f>
        <v>1</v>
      </c>
    </row>
    <row r="18" spans="1:5" x14ac:dyDescent="0.25">
      <c r="A18" t="str">
        <f t="array" ref="A18">INDEX(ExtCauseExcl!$A$2:$A$2239,MATCH(0,COUNTIF($A$2:A17,ExtCauseExcl!$A$2:$A$2239),0))</f>
        <v>176</v>
      </c>
      <c r="B18">
        <f>COUNTIF(ExtCauseExcl!A:A,Circuits!A18)</f>
        <v>34</v>
      </c>
      <c r="C18">
        <f>COUNTIF(FireWeatherOutages!A:A,Circuits!A18)</f>
        <v>0</v>
      </c>
      <c r="D18">
        <f>COUNTIF(Vegetation!A:A,Circuits!A18)</f>
        <v>1</v>
      </c>
      <c r="E18">
        <f>COUNTIF(VegFWO!A:A,Circuits!A18)</f>
        <v>0</v>
      </c>
    </row>
    <row r="19" spans="1:5" x14ac:dyDescent="0.25">
      <c r="A19" t="str">
        <f t="array" ref="A19">INDEX(ExtCauseExcl!$A$2:$A$2239,MATCH(0,COUNTIF($A$2:A18,ExtCauseExcl!$A$2:$A$2239),0))</f>
        <v>181</v>
      </c>
      <c r="B19">
        <f>COUNTIF(ExtCauseExcl!A:A,Circuits!A19)</f>
        <v>3</v>
      </c>
      <c r="C19">
        <f>COUNTIF(FireWeatherOutages!A:A,Circuits!A19)</f>
        <v>0</v>
      </c>
      <c r="D19">
        <f>COUNTIF(Vegetation!A:A,Circuits!A19)</f>
        <v>0</v>
      </c>
      <c r="E19">
        <f>COUNTIF(VegFWO!A:A,Circuits!A19)</f>
        <v>0</v>
      </c>
    </row>
    <row r="20" spans="1:5" x14ac:dyDescent="0.25">
      <c r="A20" t="str">
        <f t="array" ref="A20">INDEX(ExtCauseExcl!$A$2:$A$2239,MATCH(0,COUNTIF($A$2:A19,ExtCauseExcl!$A$2:$A$2239),0))</f>
        <v>204</v>
      </c>
      <c r="B20">
        <f>COUNTIF(ExtCauseExcl!A:A,Circuits!A20)</f>
        <v>17</v>
      </c>
      <c r="C20">
        <f>COUNTIF(FireWeatherOutages!A:A,Circuits!A20)</f>
        <v>1</v>
      </c>
      <c r="D20">
        <f>COUNTIF(Vegetation!A:A,Circuits!A20)</f>
        <v>1</v>
      </c>
      <c r="E20">
        <f>COUNTIF(VegFWO!A:A,Circuits!A20)</f>
        <v>0</v>
      </c>
    </row>
    <row r="21" spans="1:5" x14ac:dyDescent="0.25">
      <c r="A21" t="str">
        <f t="array" ref="A21">INDEX(ExtCauseExcl!$A$2:$A$2239,MATCH(0,COUNTIF($A$2:A20,ExtCauseExcl!$A$2:$A$2239),0))</f>
        <v>206</v>
      </c>
      <c r="B21">
        <f>COUNTIF(ExtCauseExcl!A:A,Circuits!A21)</f>
        <v>22</v>
      </c>
      <c r="C21">
        <f>COUNTIF(FireWeatherOutages!A:A,Circuits!A21)</f>
        <v>2</v>
      </c>
      <c r="D21">
        <f>COUNTIF(Vegetation!A:A,Circuits!A21)</f>
        <v>8</v>
      </c>
      <c r="E21">
        <f>COUNTIF(VegFWO!A:A,Circuits!A21)</f>
        <v>0</v>
      </c>
    </row>
    <row r="22" spans="1:5" x14ac:dyDescent="0.25">
      <c r="A22" t="str">
        <f t="array" ref="A22">INDEX(ExtCauseExcl!$A$2:$A$2239,MATCH(0,COUNTIF($A$2:A21,ExtCauseExcl!$A$2:$A$2239),0))</f>
        <v>210</v>
      </c>
      <c r="B22">
        <f>COUNTIF(ExtCauseExcl!A:A,Circuits!A22)</f>
        <v>23</v>
      </c>
      <c r="C22">
        <f>COUNTIF(FireWeatherOutages!A:A,Circuits!A22)</f>
        <v>1</v>
      </c>
      <c r="D22">
        <f>COUNTIF(Vegetation!A:A,Circuits!A22)</f>
        <v>2</v>
      </c>
      <c r="E22">
        <f>COUNTIF(VegFWO!A:A,Circuits!A22)</f>
        <v>0</v>
      </c>
    </row>
    <row r="23" spans="1:5" x14ac:dyDescent="0.25">
      <c r="A23" t="str">
        <f t="array" ref="A23">INDEX(ExtCauseExcl!$A$2:$A$2239,MATCH(0,COUNTIF($A$2:A22,ExtCauseExcl!$A$2:$A$2239),0))</f>
        <v>211</v>
      </c>
      <c r="B23">
        <f>COUNTIF(ExtCauseExcl!A:A,Circuits!A23)</f>
        <v>39</v>
      </c>
      <c r="C23">
        <f>COUNTIF(FireWeatherOutages!A:A,Circuits!A23)</f>
        <v>1</v>
      </c>
      <c r="D23">
        <f>COUNTIF(Vegetation!A:A,Circuits!A23)</f>
        <v>3</v>
      </c>
      <c r="E23">
        <f>COUNTIF(VegFWO!A:A,Circuits!A23)</f>
        <v>0</v>
      </c>
    </row>
    <row r="24" spans="1:5" x14ac:dyDescent="0.25">
      <c r="A24" t="str">
        <f t="array" ref="A24">INDEX(ExtCauseExcl!$A$2:$A$2239,MATCH(0,COUNTIF($A$2:A23,ExtCauseExcl!$A$2:$A$2239),0))</f>
        <v>212</v>
      </c>
      <c r="B24">
        <f>COUNTIF(ExtCauseExcl!A:A,Circuits!A24)</f>
        <v>74</v>
      </c>
      <c r="C24">
        <f>COUNTIF(FireWeatherOutages!A:A,Circuits!A24)</f>
        <v>0</v>
      </c>
      <c r="D24">
        <f>COUNTIF(Vegetation!A:A,Circuits!A24)</f>
        <v>0</v>
      </c>
      <c r="E24">
        <f>COUNTIF(VegFWO!A:A,Circuits!A24)</f>
        <v>0</v>
      </c>
    </row>
    <row r="25" spans="1:5" x14ac:dyDescent="0.25">
      <c r="A25" t="str">
        <f t="array" ref="A25">INDEX(ExtCauseExcl!$A$2:$A$2239,MATCH(0,COUNTIF($A$2:A24,ExtCauseExcl!$A$2:$A$2239),0))</f>
        <v>214</v>
      </c>
      <c r="B25">
        <f>COUNTIF(ExtCauseExcl!A:A,Circuits!A25)</f>
        <v>32</v>
      </c>
      <c r="C25">
        <f>COUNTIF(FireWeatherOutages!A:A,Circuits!A25)</f>
        <v>2</v>
      </c>
      <c r="D25">
        <f>COUNTIF(Vegetation!A:A,Circuits!A25)</f>
        <v>4</v>
      </c>
      <c r="E25">
        <f>COUNTIF(VegFWO!A:A,Circuits!A25)</f>
        <v>1</v>
      </c>
    </row>
    <row r="26" spans="1:5" x14ac:dyDescent="0.25">
      <c r="A26" t="str">
        <f t="array" ref="A26">INDEX(ExtCauseExcl!$A$2:$A$2239,MATCH(0,COUNTIF($A$2:A25,ExtCauseExcl!$A$2:$A$2239),0))</f>
        <v>215</v>
      </c>
      <c r="B26">
        <f>COUNTIF(ExtCauseExcl!A:A,Circuits!A26)</f>
        <v>16</v>
      </c>
      <c r="C26">
        <f>COUNTIF(FireWeatherOutages!A:A,Circuits!A26)</f>
        <v>0</v>
      </c>
      <c r="D26">
        <f>COUNTIF(Vegetation!A:A,Circuits!A26)</f>
        <v>1</v>
      </c>
      <c r="E26">
        <f>COUNTIF(VegFWO!A:A,Circuits!A26)</f>
        <v>0</v>
      </c>
    </row>
    <row r="27" spans="1:5" x14ac:dyDescent="0.25">
      <c r="A27" t="str">
        <f t="array" ref="A27">INDEX(ExtCauseExcl!$A$2:$A$2239,MATCH(0,COUNTIF($A$2:A26,ExtCauseExcl!$A$2:$A$2239),0))</f>
        <v>216</v>
      </c>
      <c r="B27">
        <f>COUNTIF(ExtCauseExcl!A:A,Circuits!A27)</f>
        <v>10</v>
      </c>
      <c r="C27">
        <f>COUNTIF(FireWeatherOutages!A:A,Circuits!A27)</f>
        <v>4</v>
      </c>
      <c r="D27">
        <f>COUNTIF(Vegetation!A:A,Circuits!A27)</f>
        <v>0</v>
      </c>
      <c r="E27">
        <f>COUNTIF(VegFWO!A:A,Circuits!A27)</f>
        <v>0</v>
      </c>
    </row>
    <row r="28" spans="1:5" x14ac:dyDescent="0.25">
      <c r="A28" t="str">
        <f t="array" ref="A28">INDEX(ExtCauseExcl!$A$2:$A$2239,MATCH(0,COUNTIF($A$2:A27,ExtCauseExcl!$A$2:$A$2239),0))</f>
        <v>217</v>
      </c>
      <c r="B28">
        <f>COUNTIF(ExtCauseExcl!A:A,Circuits!A28)</f>
        <v>92</v>
      </c>
      <c r="C28">
        <f>COUNTIF(FireWeatherOutages!A:A,Circuits!A28)</f>
        <v>8</v>
      </c>
      <c r="D28">
        <f>COUNTIF(Vegetation!A:A,Circuits!A28)</f>
        <v>2</v>
      </c>
      <c r="E28">
        <f>COUNTIF(VegFWO!A:A,Circuits!A28)</f>
        <v>0</v>
      </c>
    </row>
    <row r="29" spans="1:5" x14ac:dyDescent="0.25">
      <c r="A29" t="str">
        <f t="array" ref="A29">INDEX(ExtCauseExcl!$A$2:$A$2239,MATCH(0,COUNTIF($A$2:A28,ExtCauseExcl!$A$2:$A$2239),0))</f>
        <v>220</v>
      </c>
      <c r="B29">
        <f>COUNTIF(ExtCauseExcl!A:A,Circuits!A29)</f>
        <v>37</v>
      </c>
      <c r="C29">
        <f>COUNTIF(FireWeatherOutages!A:A,Circuits!A29)</f>
        <v>4</v>
      </c>
      <c r="D29">
        <f>COUNTIF(Vegetation!A:A,Circuits!A29)</f>
        <v>1</v>
      </c>
      <c r="E29">
        <f>COUNTIF(VegFWO!A:A,Circuits!A29)</f>
        <v>0</v>
      </c>
    </row>
    <row r="30" spans="1:5" x14ac:dyDescent="0.25">
      <c r="A30" t="str">
        <f t="array" ref="A30">INDEX(ExtCauseExcl!$A$2:$A$2239,MATCH(0,COUNTIF($A$2:A29,ExtCauseExcl!$A$2:$A$2239),0))</f>
        <v>221</v>
      </c>
      <c r="B30">
        <f>COUNTIF(ExtCauseExcl!A:A,Circuits!A30)</f>
        <v>85</v>
      </c>
      <c r="C30">
        <f>COUNTIF(FireWeatherOutages!A:A,Circuits!A30)</f>
        <v>3</v>
      </c>
      <c r="D30">
        <f>COUNTIF(Vegetation!A:A,Circuits!A30)</f>
        <v>1</v>
      </c>
      <c r="E30">
        <f>COUNTIF(VegFWO!A:A,Circuits!A30)</f>
        <v>0</v>
      </c>
    </row>
    <row r="31" spans="1:5" x14ac:dyDescent="0.25">
      <c r="A31" t="str">
        <f t="array" ref="A31">INDEX(ExtCauseExcl!$A$2:$A$2239,MATCH(0,COUNTIF($A$2:A30,ExtCauseExcl!$A$2:$A$2239),0))</f>
        <v>222</v>
      </c>
      <c r="B31">
        <f>COUNTIF(ExtCauseExcl!A:A,Circuits!A31)</f>
        <v>114</v>
      </c>
      <c r="C31">
        <f>COUNTIF(FireWeatherOutages!A:A,Circuits!A31)</f>
        <v>10</v>
      </c>
      <c r="D31">
        <f>COUNTIF(Vegetation!A:A,Circuits!A31)</f>
        <v>7</v>
      </c>
      <c r="E31">
        <f>COUNTIF(VegFWO!A:A,Circuits!A31)</f>
        <v>0</v>
      </c>
    </row>
    <row r="32" spans="1:5" x14ac:dyDescent="0.25">
      <c r="A32" t="str">
        <f t="array" ref="A32">INDEX(ExtCauseExcl!$A$2:$A$2239,MATCH(0,COUNTIF($A$2:A31,ExtCauseExcl!$A$2:$A$2239),0))</f>
        <v>233</v>
      </c>
      <c r="B32">
        <f>COUNTIF(ExtCauseExcl!A:A,Circuits!A32)</f>
        <v>35</v>
      </c>
      <c r="C32">
        <f>COUNTIF(FireWeatherOutages!A:A,Circuits!A32)</f>
        <v>1</v>
      </c>
      <c r="D32">
        <f>COUNTIF(Vegetation!A:A,Circuits!A32)</f>
        <v>6</v>
      </c>
      <c r="E32">
        <f>COUNTIF(VegFWO!A:A,Circuits!A32)</f>
        <v>1</v>
      </c>
    </row>
    <row r="33" spans="1:5" x14ac:dyDescent="0.25">
      <c r="A33" t="str">
        <f t="array" ref="A33">INDEX(ExtCauseExcl!$A$2:$A$2239,MATCH(0,COUNTIF($A$2:A32,ExtCauseExcl!$A$2:$A$2239),0))</f>
        <v>235</v>
      </c>
      <c r="B33">
        <f>COUNTIF(ExtCauseExcl!A:A,Circuits!A33)</f>
        <v>11</v>
      </c>
      <c r="C33">
        <f>COUNTIF(FireWeatherOutages!A:A,Circuits!A33)</f>
        <v>1</v>
      </c>
      <c r="D33">
        <f>COUNTIF(Vegetation!A:A,Circuits!A33)</f>
        <v>0</v>
      </c>
      <c r="E33">
        <f>COUNTIF(VegFWO!A:A,Circuits!A33)</f>
        <v>0</v>
      </c>
    </row>
    <row r="34" spans="1:5" x14ac:dyDescent="0.25">
      <c r="A34" t="str">
        <f t="array" ref="A34">INDEX(ExtCauseExcl!$A$2:$A$2239,MATCH(0,COUNTIF($A$2:A33,ExtCauseExcl!$A$2:$A$2239),0))</f>
        <v>236</v>
      </c>
      <c r="B34">
        <f>COUNTIF(ExtCauseExcl!A:A,Circuits!A34)</f>
        <v>42</v>
      </c>
      <c r="C34">
        <f>COUNTIF(FireWeatherOutages!A:A,Circuits!A34)</f>
        <v>6</v>
      </c>
      <c r="D34">
        <f>COUNTIF(Vegetation!A:A,Circuits!A34)</f>
        <v>2</v>
      </c>
      <c r="E34">
        <f>COUNTIF(VegFWO!A:A,Circuits!A34)</f>
        <v>0</v>
      </c>
    </row>
    <row r="35" spans="1:5" x14ac:dyDescent="0.25">
      <c r="A35" t="str">
        <f t="array" ref="A35">INDEX(ExtCauseExcl!$A$2:$A$2239,MATCH(0,COUNTIF($A$2:A34,ExtCauseExcl!$A$2:$A$2239),0))</f>
        <v>237</v>
      </c>
      <c r="B35">
        <f>COUNTIF(ExtCauseExcl!A:A,Circuits!A35)</f>
        <v>33</v>
      </c>
      <c r="C35">
        <f>COUNTIF(FireWeatherOutages!A:A,Circuits!A35)</f>
        <v>2</v>
      </c>
      <c r="D35">
        <f>COUNTIF(Vegetation!A:A,Circuits!A35)</f>
        <v>4</v>
      </c>
      <c r="E35">
        <f>COUNTIF(VegFWO!A:A,Circuits!A35)</f>
        <v>1</v>
      </c>
    </row>
    <row r="36" spans="1:5" x14ac:dyDescent="0.25">
      <c r="A36" t="str">
        <f t="array" ref="A36">INDEX(ExtCauseExcl!$A$2:$A$2239,MATCH(0,COUNTIF($A$2:A35,ExtCauseExcl!$A$2:$A$2239),0))</f>
        <v>239</v>
      </c>
      <c r="B36">
        <f>COUNTIF(ExtCauseExcl!A:A,Circuits!A36)</f>
        <v>38</v>
      </c>
      <c r="C36">
        <f>COUNTIF(FireWeatherOutages!A:A,Circuits!A36)</f>
        <v>4</v>
      </c>
      <c r="D36">
        <f>COUNTIF(Vegetation!A:A,Circuits!A36)</f>
        <v>5</v>
      </c>
      <c r="E36">
        <f>COUNTIF(VegFWO!A:A,Circuits!A36)</f>
        <v>1</v>
      </c>
    </row>
    <row r="37" spans="1:5" x14ac:dyDescent="0.25">
      <c r="A37" t="str">
        <f t="array" ref="A37">INDEX(ExtCauseExcl!$A$2:$A$2239,MATCH(0,COUNTIF($A$2:A36,ExtCauseExcl!$A$2:$A$2239),0))</f>
        <v>240</v>
      </c>
      <c r="B37">
        <f>COUNTIF(ExtCauseExcl!A:A,Circuits!A37)</f>
        <v>35</v>
      </c>
      <c r="C37">
        <f>COUNTIF(FireWeatherOutages!A:A,Circuits!A37)</f>
        <v>4</v>
      </c>
      <c r="D37">
        <f>COUNTIF(Vegetation!A:A,Circuits!A37)</f>
        <v>3</v>
      </c>
      <c r="E37">
        <f>COUNTIF(VegFWO!A:A,Circuits!A37)</f>
        <v>0</v>
      </c>
    </row>
    <row r="38" spans="1:5" x14ac:dyDescent="0.25">
      <c r="A38" t="str">
        <f t="array" ref="A38">INDEX(ExtCauseExcl!$A$2:$A$2239,MATCH(0,COUNTIF($A$2:A37,ExtCauseExcl!$A$2:$A$2239),0))</f>
        <v>243</v>
      </c>
      <c r="B38">
        <f>COUNTIF(ExtCauseExcl!A:A,Circuits!A38)</f>
        <v>6</v>
      </c>
      <c r="C38">
        <f>COUNTIF(FireWeatherOutages!A:A,Circuits!A38)</f>
        <v>0</v>
      </c>
      <c r="D38">
        <f>COUNTIF(Vegetation!A:A,Circuits!A38)</f>
        <v>3</v>
      </c>
      <c r="E38">
        <f>COUNTIF(VegFWO!A:A,Circuits!A38)</f>
        <v>1</v>
      </c>
    </row>
    <row r="39" spans="1:5" x14ac:dyDescent="0.25">
      <c r="A39" t="str">
        <f t="array" ref="A39">INDEX(ExtCauseExcl!$A$2:$A$2239,MATCH(0,COUNTIF($A$2:A38,ExtCauseExcl!$A$2:$A$2239),0))</f>
        <v>246</v>
      </c>
      <c r="B39">
        <f>COUNTIF(ExtCauseExcl!A:A,Circuits!A39)</f>
        <v>16</v>
      </c>
      <c r="C39">
        <f>COUNTIF(FireWeatherOutages!A:A,Circuits!A39)</f>
        <v>0</v>
      </c>
      <c r="D39">
        <f>COUNTIF(Vegetation!A:A,Circuits!A39)</f>
        <v>1</v>
      </c>
      <c r="E39">
        <f>COUNTIF(VegFWO!A:A,Circuits!A39)</f>
        <v>0</v>
      </c>
    </row>
    <row r="40" spans="1:5" x14ac:dyDescent="0.25">
      <c r="A40" t="str">
        <f t="array" ref="A40">INDEX(ExtCauseExcl!$A$2:$A$2239,MATCH(0,COUNTIF($A$2:A39,ExtCauseExcl!$A$2:$A$2239),0))</f>
        <v>283</v>
      </c>
      <c r="B40">
        <f>COUNTIF(ExtCauseExcl!A:A,Circuits!A40)</f>
        <v>16</v>
      </c>
      <c r="C40">
        <f>COUNTIF(FireWeatherOutages!A:A,Circuits!A40)</f>
        <v>0</v>
      </c>
      <c r="D40">
        <f>COUNTIF(Vegetation!A:A,Circuits!A40)</f>
        <v>0</v>
      </c>
      <c r="E40">
        <f>COUNTIF(VegFWO!A:A,Circuits!A40)</f>
        <v>0</v>
      </c>
    </row>
    <row r="41" spans="1:5" x14ac:dyDescent="0.25">
      <c r="A41" t="str">
        <f t="array" ref="A41">INDEX(ExtCauseExcl!$A$2:$A$2239,MATCH(0,COUNTIF($A$2:A40,ExtCauseExcl!$A$2:$A$2239),0))</f>
        <v>305</v>
      </c>
      <c r="B41">
        <f>COUNTIF(ExtCauseExcl!A:A,Circuits!A41)</f>
        <v>8</v>
      </c>
      <c r="C41">
        <f>COUNTIF(FireWeatherOutages!A:A,Circuits!A41)</f>
        <v>0</v>
      </c>
      <c r="D41">
        <f>COUNTIF(Vegetation!A:A,Circuits!A41)</f>
        <v>3</v>
      </c>
      <c r="E41">
        <f>COUNTIF(VegFWO!A:A,Circuits!A41)</f>
        <v>0</v>
      </c>
    </row>
    <row r="42" spans="1:5" x14ac:dyDescent="0.25">
      <c r="A42" t="str">
        <f t="array" ref="A42">INDEX(ExtCauseExcl!$A$2:$A$2239,MATCH(0,COUNTIF($A$2:A41,ExtCauseExcl!$A$2:$A$2239),0))</f>
        <v>307</v>
      </c>
      <c r="B42">
        <f>COUNTIF(ExtCauseExcl!A:A,Circuits!A42)</f>
        <v>1</v>
      </c>
      <c r="C42">
        <f>COUNTIF(FireWeatherOutages!A:A,Circuits!A42)</f>
        <v>0</v>
      </c>
      <c r="D42">
        <f>COUNTIF(Vegetation!A:A,Circuits!A42)</f>
        <v>3</v>
      </c>
      <c r="E42">
        <f>COUNTIF(VegFWO!A:A,Circuits!A42)</f>
        <v>0</v>
      </c>
    </row>
    <row r="43" spans="1:5" x14ac:dyDescent="0.25">
      <c r="A43" t="str">
        <f t="array" ref="A43">INDEX(ExtCauseExcl!$A$2:$A$2239,MATCH(0,COUNTIF($A$2:A42,ExtCauseExcl!$A$2:$A$2239),0))</f>
        <v>311</v>
      </c>
      <c r="B43">
        <f>COUNTIF(ExtCauseExcl!A:A,Circuits!A43)</f>
        <v>6</v>
      </c>
      <c r="C43">
        <f>COUNTIF(FireWeatherOutages!A:A,Circuits!A43)</f>
        <v>0</v>
      </c>
      <c r="D43">
        <f>COUNTIF(Vegetation!A:A,Circuits!A43)</f>
        <v>1</v>
      </c>
      <c r="E43">
        <f>COUNTIF(VegFWO!A:A,Circuits!A43)</f>
        <v>1</v>
      </c>
    </row>
    <row r="44" spans="1:5" x14ac:dyDescent="0.25">
      <c r="A44" t="str">
        <f t="array" ref="A44">INDEX(ExtCauseExcl!$A$2:$A$2239,MATCH(0,COUNTIF($A$2:A43,ExtCauseExcl!$A$2:$A$2239),0))</f>
        <v>320</v>
      </c>
      <c r="B44">
        <f>COUNTIF(ExtCauseExcl!A:A,Circuits!A44)</f>
        <v>1</v>
      </c>
      <c r="C44">
        <f>COUNTIF(FireWeatherOutages!A:A,Circuits!A44)</f>
        <v>0</v>
      </c>
      <c r="D44">
        <f>COUNTIF(Vegetation!A:A,Circuits!A44)</f>
        <v>0</v>
      </c>
      <c r="E44">
        <f>COUNTIF(VegFWO!A:A,Circuits!A44)</f>
        <v>0</v>
      </c>
    </row>
    <row r="45" spans="1:5" x14ac:dyDescent="0.25">
      <c r="A45" t="str">
        <f t="array" ref="A45">INDEX(ExtCauseExcl!$A$2:$A$2239,MATCH(0,COUNTIF($A$2:A44,ExtCauseExcl!$A$2:$A$2239),0))</f>
        <v>321</v>
      </c>
      <c r="B45">
        <f>COUNTIF(ExtCauseExcl!A:A,Circuits!A45)</f>
        <v>5</v>
      </c>
      <c r="C45">
        <f>COUNTIF(FireWeatherOutages!A:A,Circuits!A45)</f>
        <v>0</v>
      </c>
      <c r="D45">
        <f>COUNTIF(Vegetation!A:A,Circuits!A45)</f>
        <v>0</v>
      </c>
      <c r="E45">
        <f>COUNTIF(VegFWO!A:A,Circuits!A45)</f>
        <v>0</v>
      </c>
    </row>
    <row r="46" spans="1:5" x14ac:dyDescent="0.25">
      <c r="A46" t="str">
        <f t="array" ref="A46">INDEX(ExtCauseExcl!$A$2:$A$2239,MATCH(0,COUNTIF($A$2:A45,ExtCauseExcl!$A$2:$A$2239),0))</f>
        <v>322</v>
      </c>
      <c r="B46">
        <f>COUNTIF(ExtCauseExcl!A:A,Circuits!A46)</f>
        <v>9</v>
      </c>
      <c r="C46">
        <f>COUNTIF(FireWeatherOutages!A:A,Circuits!A46)</f>
        <v>0</v>
      </c>
      <c r="D46">
        <f>COUNTIF(Vegetation!A:A,Circuits!A46)</f>
        <v>0</v>
      </c>
      <c r="E46">
        <f>COUNTIF(VegFWO!A:A,Circuits!A46)</f>
        <v>0</v>
      </c>
    </row>
    <row r="47" spans="1:5" x14ac:dyDescent="0.25">
      <c r="A47" t="str">
        <f t="array" ref="A47">INDEX(ExtCauseExcl!$A$2:$A$2239,MATCH(0,COUNTIF($A$2:A46,ExtCauseExcl!$A$2:$A$2239),0))</f>
        <v>323</v>
      </c>
      <c r="B47">
        <f>COUNTIF(ExtCauseExcl!A:A,Circuits!A47)</f>
        <v>4</v>
      </c>
      <c r="C47">
        <f>COUNTIF(FireWeatherOutages!A:A,Circuits!A47)</f>
        <v>0</v>
      </c>
      <c r="D47">
        <f>COUNTIF(Vegetation!A:A,Circuits!A47)</f>
        <v>1</v>
      </c>
      <c r="E47">
        <f>COUNTIF(VegFWO!A:A,Circuits!A47)</f>
        <v>0</v>
      </c>
    </row>
    <row r="48" spans="1:5" x14ac:dyDescent="0.25">
      <c r="A48" t="str">
        <f t="array" ref="A48">INDEX(ExtCauseExcl!$A$2:$A$2239,MATCH(0,COUNTIF($A$2:A47,ExtCauseExcl!$A$2:$A$2239),0))</f>
        <v>324</v>
      </c>
      <c r="B48">
        <f>COUNTIF(ExtCauseExcl!A:A,Circuits!A48)</f>
        <v>3</v>
      </c>
      <c r="C48">
        <f>COUNTIF(FireWeatherOutages!A:A,Circuits!A48)</f>
        <v>0</v>
      </c>
      <c r="D48">
        <f>COUNTIF(Vegetation!A:A,Circuits!A48)</f>
        <v>0</v>
      </c>
      <c r="E48">
        <f>COUNTIF(VegFWO!A:A,Circuits!A48)</f>
        <v>0</v>
      </c>
    </row>
    <row r="49" spans="1:5" x14ac:dyDescent="0.25">
      <c r="A49" t="str">
        <f t="array" ref="A49">INDEX(ExtCauseExcl!$A$2:$A$2239,MATCH(0,COUNTIF($A$2:A48,ExtCauseExcl!$A$2:$A$2239),0))</f>
        <v>339</v>
      </c>
      <c r="B49">
        <f>COUNTIF(ExtCauseExcl!A:A,Circuits!A49)</f>
        <v>3</v>
      </c>
      <c r="C49">
        <f>COUNTIF(FireWeatherOutages!A:A,Circuits!A49)</f>
        <v>0</v>
      </c>
      <c r="D49">
        <f>COUNTIF(Vegetation!A:A,Circuits!A49)</f>
        <v>0</v>
      </c>
      <c r="E49">
        <f>COUNTIF(VegFWO!A:A,Circuits!A49)</f>
        <v>0</v>
      </c>
    </row>
    <row r="50" spans="1:5" x14ac:dyDescent="0.25">
      <c r="A50" t="str">
        <f t="array" ref="A50">INDEX(ExtCauseExcl!$A$2:$A$2239,MATCH(0,COUNTIF($A$2:A49,ExtCauseExcl!$A$2:$A$2239),0))</f>
        <v>350</v>
      </c>
      <c r="B50">
        <f>COUNTIF(ExtCauseExcl!A:A,Circuits!A50)</f>
        <v>65</v>
      </c>
      <c r="C50">
        <f>COUNTIF(FireWeatherOutages!A:A,Circuits!A50)</f>
        <v>1</v>
      </c>
      <c r="D50">
        <f>COUNTIF(Vegetation!A:A,Circuits!A50)</f>
        <v>9</v>
      </c>
      <c r="E50">
        <f>COUNTIF(VegFWO!A:A,Circuits!A50)</f>
        <v>0</v>
      </c>
    </row>
    <row r="51" spans="1:5" x14ac:dyDescent="0.25">
      <c r="A51" t="str">
        <f t="array" ref="A51">INDEX(ExtCauseExcl!$A$2:$A$2239,MATCH(0,COUNTIF($A$2:A50,ExtCauseExcl!$A$2:$A$2239),0))</f>
        <v>351</v>
      </c>
      <c r="B51">
        <f>COUNTIF(ExtCauseExcl!A:A,Circuits!A51)</f>
        <v>14</v>
      </c>
      <c r="C51">
        <f>COUNTIF(FireWeatherOutages!A:A,Circuits!A51)</f>
        <v>2</v>
      </c>
      <c r="D51">
        <f>COUNTIF(Vegetation!A:A,Circuits!A51)</f>
        <v>6</v>
      </c>
      <c r="E51">
        <f>COUNTIF(VegFWO!A:A,Circuits!A51)</f>
        <v>1</v>
      </c>
    </row>
    <row r="52" spans="1:5" x14ac:dyDescent="0.25">
      <c r="A52" t="str">
        <f t="array" ref="A52">INDEX(ExtCauseExcl!$A$2:$A$2239,MATCH(0,COUNTIF($A$2:A51,ExtCauseExcl!$A$2:$A$2239),0))</f>
        <v>352</v>
      </c>
      <c r="B52">
        <f>COUNTIF(ExtCauseExcl!A:A,Circuits!A52)</f>
        <v>15</v>
      </c>
      <c r="C52">
        <f>COUNTIF(FireWeatherOutages!A:A,Circuits!A52)</f>
        <v>0</v>
      </c>
      <c r="D52">
        <f>COUNTIF(Vegetation!A:A,Circuits!A52)</f>
        <v>2</v>
      </c>
      <c r="E52">
        <f>COUNTIF(VegFWO!A:A,Circuits!A52)</f>
        <v>0</v>
      </c>
    </row>
    <row r="53" spans="1:5" x14ac:dyDescent="0.25">
      <c r="A53" t="str">
        <f t="array" ref="A53">INDEX(ExtCauseExcl!$A$2:$A$2239,MATCH(0,COUNTIF($A$2:A52,ExtCauseExcl!$A$2:$A$2239),0))</f>
        <v>353</v>
      </c>
      <c r="B53">
        <f>COUNTIF(ExtCauseExcl!A:A,Circuits!A53)</f>
        <v>14</v>
      </c>
      <c r="C53">
        <f>COUNTIF(FireWeatherOutages!A:A,Circuits!A53)</f>
        <v>0</v>
      </c>
      <c r="D53">
        <f>COUNTIF(Vegetation!A:A,Circuits!A53)</f>
        <v>4</v>
      </c>
      <c r="E53">
        <f>COUNTIF(VegFWO!A:A,Circuits!A53)</f>
        <v>0</v>
      </c>
    </row>
    <row r="54" spans="1:5" x14ac:dyDescent="0.25">
      <c r="A54" t="str">
        <f t="array" ref="A54">INDEX(ExtCauseExcl!$A$2:$A$2239,MATCH(0,COUNTIF($A$2:A53,ExtCauseExcl!$A$2:$A$2239),0))</f>
        <v>354</v>
      </c>
      <c r="B54">
        <f>COUNTIF(ExtCauseExcl!A:A,Circuits!A54)</f>
        <v>22</v>
      </c>
      <c r="C54">
        <f>COUNTIF(FireWeatherOutages!A:A,Circuits!A54)</f>
        <v>1</v>
      </c>
      <c r="D54">
        <f>COUNTIF(Vegetation!A:A,Circuits!A54)</f>
        <v>0</v>
      </c>
      <c r="E54">
        <f>COUNTIF(VegFWO!A:A,Circuits!A54)</f>
        <v>0</v>
      </c>
    </row>
    <row r="55" spans="1:5" x14ac:dyDescent="0.25">
      <c r="A55" t="str">
        <f t="array" ref="A55">INDEX(ExtCauseExcl!$A$2:$A$2239,MATCH(0,COUNTIF($A$2:A54,ExtCauseExcl!$A$2:$A$2239),0))</f>
        <v>355</v>
      </c>
      <c r="B55">
        <f>COUNTIF(ExtCauseExcl!A:A,Circuits!A55)</f>
        <v>6</v>
      </c>
      <c r="C55">
        <f>COUNTIF(FireWeatherOutages!A:A,Circuits!A55)</f>
        <v>1</v>
      </c>
      <c r="D55">
        <f>COUNTIF(Vegetation!A:A,Circuits!A55)</f>
        <v>0</v>
      </c>
      <c r="E55">
        <f>COUNTIF(VegFWO!A:A,Circuits!A55)</f>
        <v>0</v>
      </c>
    </row>
    <row r="56" spans="1:5" x14ac:dyDescent="0.25">
      <c r="A56" t="str">
        <f t="array" ref="A56">INDEX(ExtCauseExcl!$A$2:$A$2239,MATCH(0,COUNTIF($A$2:A55,ExtCauseExcl!$A$2:$A$2239),0))</f>
        <v>356</v>
      </c>
      <c r="B56">
        <f>COUNTIF(ExtCauseExcl!A:A,Circuits!A56)</f>
        <v>24</v>
      </c>
      <c r="C56">
        <f>COUNTIF(FireWeatherOutages!A:A,Circuits!A56)</f>
        <v>2</v>
      </c>
      <c r="D56">
        <f>COUNTIF(Vegetation!A:A,Circuits!A56)</f>
        <v>4</v>
      </c>
      <c r="E56">
        <f>COUNTIF(VegFWO!A:A,Circuits!A56)</f>
        <v>0</v>
      </c>
    </row>
    <row r="57" spans="1:5" x14ac:dyDescent="0.25">
      <c r="A57" t="str">
        <f t="array" ref="A57">INDEX(ExtCauseExcl!$A$2:$A$2239,MATCH(0,COUNTIF($A$2:A56,ExtCauseExcl!$A$2:$A$2239),0))</f>
        <v>357</v>
      </c>
      <c r="B57">
        <f>COUNTIF(ExtCauseExcl!A:A,Circuits!A57)</f>
        <v>22</v>
      </c>
      <c r="C57">
        <f>COUNTIF(FireWeatherOutages!A:A,Circuits!A57)</f>
        <v>2</v>
      </c>
      <c r="D57">
        <f>COUNTIF(Vegetation!A:A,Circuits!A57)</f>
        <v>5</v>
      </c>
      <c r="E57">
        <f>COUNTIF(VegFWO!A:A,Circuits!A57)</f>
        <v>1</v>
      </c>
    </row>
    <row r="58" spans="1:5" x14ac:dyDescent="0.25">
      <c r="A58" t="str">
        <f t="array" ref="A58">INDEX(ExtCauseExcl!$A$2:$A$2239,MATCH(0,COUNTIF($A$2:A57,ExtCauseExcl!$A$2:$A$2239),0))</f>
        <v>358</v>
      </c>
      <c r="B58">
        <f>COUNTIF(ExtCauseExcl!A:A,Circuits!A58)</f>
        <v>14</v>
      </c>
      <c r="C58">
        <f>COUNTIF(FireWeatherOutages!A:A,Circuits!A58)</f>
        <v>4</v>
      </c>
      <c r="D58">
        <f>COUNTIF(Vegetation!A:A,Circuits!A58)</f>
        <v>0</v>
      </c>
      <c r="E58">
        <f>COUNTIF(VegFWO!A:A,Circuits!A58)</f>
        <v>0</v>
      </c>
    </row>
    <row r="59" spans="1:5" x14ac:dyDescent="0.25">
      <c r="A59" t="str">
        <f t="array" ref="A59">INDEX(ExtCauseExcl!$A$2:$A$2239,MATCH(0,COUNTIF($A$2:A58,ExtCauseExcl!$A$2:$A$2239),0))</f>
        <v>374</v>
      </c>
      <c r="B59">
        <f>COUNTIF(ExtCauseExcl!A:A,Circuits!A59)</f>
        <v>7</v>
      </c>
      <c r="C59">
        <f>COUNTIF(FireWeatherOutages!A:A,Circuits!A59)</f>
        <v>0</v>
      </c>
      <c r="D59">
        <f>COUNTIF(Vegetation!A:A,Circuits!A59)</f>
        <v>0</v>
      </c>
      <c r="E59">
        <f>COUNTIF(VegFWO!A:A,Circuits!A59)</f>
        <v>0</v>
      </c>
    </row>
    <row r="60" spans="1:5" x14ac:dyDescent="0.25">
      <c r="A60" t="str">
        <f t="array" ref="A60">INDEX(ExtCauseExcl!$A$2:$A$2239,MATCH(0,COUNTIF($A$2:A59,ExtCauseExcl!$A$2:$A$2239),0))</f>
        <v>378</v>
      </c>
      <c r="B60">
        <f>COUNTIF(ExtCauseExcl!A:A,Circuits!A60)</f>
        <v>1</v>
      </c>
      <c r="C60">
        <f>COUNTIF(FireWeatherOutages!A:A,Circuits!A60)</f>
        <v>0</v>
      </c>
      <c r="D60">
        <f>COUNTIF(Vegetation!A:A,Circuits!A60)</f>
        <v>0</v>
      </c>
      <c r="E60">
        <f>COUNTIF(VegFWO!A:A,Circuits!A60)</f>
        <v>0</v>
      </c>
    </row>
    <row r="61" spans="1:5" x14ac:dyDescent="0.25">
      <c r="A61" t="str">
        <f t="array" ref="A61">INDEX(ExtCauseExcl!$A$2:$A$2239,MATCH(0,COUNTIF($A$2:A60,ExtCauseExcl!$A$2:$A$2239),0))</f>
        <v>411</v>
      </c>
      <c r="B61">
        <f>COUNTIF(ExtCauseExcl!A:A,Circuits!A61)</f>
        <v>16</v>
      </c>
      <c r="C61">
        <f>COUNTIF(FireWeatherOutages!A:A,Circuits!A61)</f>
        <v>1</v>
      </c>
      <c r="D61">
        <f>COUNTIF(Vegetation!A:A,Circuits!A61)</f>
        <v>3</v>
      </c>
      <c r="E61">
        <f>COUNTIF(VegFWO!A:A,Circuits!A61)</f>
        <v>0</v>
      </c>
    </row>
    <row r="62" spans="1:5" x14ac:dyDescent="0.25">
      <c r="A62" t="str">
        <f t="array" ref="A62">INDEX(ExtCauseExcl!$A$2:$A$2239,MATCH(0,COUNTIF($A$2:A61,ExtCauseExcl!$A$2:$A$2239),0))</f>
        <v>440</v>
      </c>
      <c r="B62">
        <f>COUNTIF(ExtCauseExcl!A:A,Circuits!A62)</f>
        <v>27</v>
      </c>
      <c r="C62">
        <f>COUNTIF(FireWeatherOutages!A:A,Circuits!A62)</f>
        <v>2</v>
      </c>
      <c r="D62">
        <f>COUNTIF(Vegetation!A:A,Circuits!A62)</f>
        <v>1</v>
      </c>
      <c r="E62">
        <f>COUNTIF(VegFWO!A:A,Circuits!A62)</f>
        <v>0</v>
      </c>
    </row>
    <row r="63" spans="1:5" x14ac:dyDescent="0.25">
      <c r="A63" t="str">
        <f t="array" ref="A63">INDEX(ExtCauseExcl!$A$2:$A$2239,MATCH(0,COUNTIF($A$2:A62,ExtCauseExcl!$A$2:$A$2239),0))</f>
        <v>441</v>
      </c>
      <c r="B63">
        <f>COUNTIF(ExtCauseExcl!A:A,Circuits!A63)</f>
        <v>15</v>
      </c>
      <c r="C63">
        <f>COUNTIF(FireWeatherOutages!A:A,Circuits!A63)</f>
        <v>3</v>
      </c>
      <c r="D63">
        <f>COUNTIF(Vegetation!A:A,Circuits!A63)</f>
        <v>1</v>
      </c>
      <c r="E63">
        <f>COUNTIF(VegFWO!A:A,Circuits!A63)</f>
        <v>0</v>
      </c>
    </row>
    <row r="64" spans="1:5" x14ac:dyDescent="0.25">
      <c r="A64" t="str">
        <f t="array" ref="A64">INDEX(ExtCauseExcl!$A$2:$A$2239,MATCH(0,COUNTIF($A$2:A63,ExtCauseExcl!$A$2:$A$2239),0))</f>
        <v>442</v>
      </c>
      <c r="B64">
        <f>COUNTIF(ExtCauseExcl!A:A,Circuits!A64)</f>
        <v>28</v>
      </c>
      <c r="C64">
        <f>COUNTIF(FireWeatherOutages!A:A,Circuits!A64)</f>
        <v>5</v>
      </c>
      <c r="D64">
        <f>COUNTIF(Vegetation!A:A,Circuits!A64)</f>
        <v>2</v>
      </c>
      <c r="E64">
        <f>COUNTIF(VegFWO!A:A,Circuits!A64)</f>
        <v>1</v>
      </c>
    </row>
    <row r="65" spans="1:5" x14ac:dyDescent="0.25">
      <c r="A65" t="str">
        <f t="array" ref="A65">INDEX(ExtCauseExcl!$A$2:$A$2239,MATCH(0,COUNTIF($A$2:A64,ExtCauseExcl!$A$2:$A$2239),0))</f>
        <v>444</v>
      </c>
      <c r="B65">
        <f>COUNTIF(ExtCauseExcl!A:A,Circuits!A65)</f>
        <v>41</v>
      </c>
      <c r="C65">
        <f>COUNTIF(FireWeatherOutages!A:A,Circuits!A65)</f>
        <v>1</v>
      </c>
      <c r="D65">
        <f>COUNTIF(Vegetation!A:A,Circuits!A65)</f>
        <v>1</v>
      </c>
      <c r="E65">
        <f>COUNTIF(VegFWO!A:A,Circuits!A65)</f>
        <v>0</v>
      </c>
    </row>
    <row r="66" spans="1:5" x14ac:dyDescent="0.25">
      <c r="A66" t="str">
        <f t="array" ref="A66">INDEX(ExtCauseExcl!$A$2:$A$2239,MATCH(0,COUNTIF($A$2:A65,ExtCauseExcl!$A$2:$A$2239),0))</f>
        <v>445</v>
      </c>
      <c r="B66">
        <f>COUNTIF(ExtCauseExcl!A:A,Circuits!A66)</f>
        <v>68</v>
      </c>
      <c r="C66">
        <f>COUNTIF(FireWeatherOutages!A:A,Circuits!A66)</f>
        <v>3</v>
      </c>
      <c r="D66">
        <f>COUNTIF(Vegetation!A:A,Circuits!A66)</f>
        <v>1</v>
      </c>
      <c r="E66">
        <f>COUNTIF(VegFWO!A:A,Circuits!A66)</f>
        <v>0</v>
      </c>
    </row>
    <row r="67" spans="1:5" x14ac:dyDescent="0.25">
      <c r="A67" t="str">
        <f t="array" ref="A67">INDEX(ExtCauseExcl!$A$2:$A$2239,MATCH(0,COUNTIF($A$2:A66,ExtCauseExcl!$A$2:$A$2239),0))</f>
        <v>448</v>
      </c>
      <c r="B67">
        <f>COUNTIF(ExtCauseExcl!A:A,Circuits!A67)</f>
        <v>36</v>
      </c>
      <c r="C67">
        <f>COUNTIF(FireWeatherOutages!A:A,Circuits!A67)</f>
        <v>2</v>
      </c>
      <c r="D67">
        <f>COUNTIF(Vegetation!A:A,Circuits!A67)</f>
        <v>1</v>
      </c>
      <c r="E67">
        <f>COUNTIF(VegFWO!A:A,Circuits!A67)</f>
        <v>0</v>
      </c>
    </row>
    <row r="68" spans="1:5" x14ac:dyDescent="0.25">
      <c r="A68" t="str">
        <f t="array" ref="A68">INDEX(ExtCauseExcl!$A$2:$A$2239,MATCH(0,COUNTIF($A$2:A67,ExtCauseExcl!$A$2:$A$2239),0))</f>
        <v>449</v>
      </c>
      <c r="B68">
        <f>COUNTIF(ExtCauseExcl!A:A,Circuits!A68)</f>
        <v>21</v>
      </c>
      <c r="C68">
        <f>COUNTIF(FireWeatherOutages!A:A,Circuits!A68)</f>
        <v>2</v>
      </c>
      <c r="D68">
        <f>COUNTIF(Vegetation!A:A,Circuits!A68)</f>
        <v>0</v>
      </c>
      <c r="E68">
        <f>COUNTIF(VegFWO!A:A,Circuits!A68)</f>
        <v>0</v>
      </c>
    </row>
    <row r="69" spans="1:5" x14ac:dyDescent="0.25">
      <c r="A69" t="str">
        <f t="array" ref="A69">INDEX(ExtCauseExcl!$A$2:$A$2239,MATCH(0,COUNTIF($A$2:A68,ExtCauseExcl!$A$2:$A$2239),0))</f>
        <v>450</v>
      </c>
      <c r="B69">
        <f>COUNTIF(ExtCauseExcl!A:A,Circuits!A69)</f>
        <v>12</v>
      </c>
      <c r="C69">
        <f>COUNTIF(FireWeatherOutages!A:A,Circuits!A69)</f>
        <v>0</v>
      </c>
      <c r="D69">
        <f>COUNTIF(Vegetation!A:A,Circuits!A69)</f>
        <v>6</v>
      </c>
      <c r="E69">
        <f>COUNTIF(VegFWO!A:A,Circuits!A69)</f>
        <v>0</v>
      </c>
    </row>
    <row r="70" spans="1:5" x14ac:dyDescent="0.25">
      <c r="A70" t="str">
        <f t="array" ref="A70">INDEX(ExtCauseExcl!$A$2:$A$2239,MATCH(0,COUNTIF($A$2:A69,ExtCauseExcl!$A$2:$A$2239),0))</f>
        <v>470</v>
      </c>
      <c r="B70">
        <f>COUNTIF(ExtCauseExcl!A:A,Circuits!A70)</f>
        <v>24</v>
      </c>
      <c r="C70">
        <f>COUNTIF(FireWeatherOutages!A:A,Circuits!A70)</f>
        <v>5</v>
      </c>
      <c r="D70">
        <f>COUNTIF(Vegetation!A:A,Circuits!A70)</f>
        <v>3</v>
      </c>
      <c r="E70">
        <f>COUNTIF(VegFWO!A:A,Circuits!A70)</f>
        <v>1</v>
      </c>
    </row>
    <row r="71" spans="1:5" x14ac:dyDescent="0.25">
      <c r="A71" t="str">
        <f t="array" ref="A71">INDEX(ExtCauseExcl!$A$2:$A$2239,MATCH(0,COUNTIF($A$2:A70,ExtCauseExcl!$A$2:$A$2239),0))</f>
        <v>48</v>
      </c>
      <c r="B71">
        <f>COUNTIF(ExtCauseExcl!A:A,Circuits!A71)</f>
        <v>1</v>
      </c>
      <c r="C71">
        <f>COUNTIF(FireWeatherOutages!A:A,Circuits!A71)</f>
        <v>0</v>
      </c>
      <c r="D71">
        <f>COUNTIF(Vegetation!A:A,Circuits!A71)</f>
        <v>0</v>
      </c>
      <c r="E71">
        <f>COUNTIF(VegFWO!A:A,Circuits!A71)</f>
        <v>0</v>
      </c>
    </row>
    <row r="72" spans="1:5" x14ac:dyDescent="0.25">
      <c r="A72" t="str">
        <f t="array" ref="A72">INDEX(ExtCauseExcl!$A$2:$A$2239,MATCH(0,COUNTIF($A$2:A71,ExtCauseExcl!$A$2:$A$2239),0))</f>
        <v>500</v>
      </c>
      <c r="B72">
        <f>COUNTIF(ExtCauseExcl!A:A,Circuits!A72)</f>
        <v>1</v>
      </c>
      <c r="C72">
        <f>COUNTIF(FireWeatherOutages!A:A,Circuits!A72)</f>
        <v>0</v>
      </c>
      <c r="D72">
        <f>COUNTIF(Vegetation!A:A,Circuits!A72)</f>
        <v>0</v>
      </c>
      <c r="E72">
        <f>COUNTIF(VegFWO!A:A,Circuits!A72)</f>
        <v>0</v>
      </c>
    </row>
    <row r="73" spans="1:5" x14ac:dyDescent="0.25">
      <c r="A73" t="str">
        <f t="array" ref="A73">INDEX(ExtCauseExcl!$A$2:$A$2239,MATCH(0,COUNTIF($A$2:A72,ExtCauseExcl!$A$2:$A$2239),0))</f>
        <v>520</v>
      </c>
      <c r="B73">
        <f>COUNTIF(ExtCauseExcl!A:A,Circuits!A73)</f>
        <v>50</v>
      </c>
      <c r="C73">
        <f>COUNTIF(FireWeatherOutages!A:A,Circuits!A73)</f>
        <v>2</v>
      </c>
      <c r="D73">
        <f>COUNTIF(Vegetation!A:A,Circuits!A73)</f>
        <v>6</v>
      </c>
      <c r="E73">
        <f>COUNTIF(VegFWO!A:A,Circuits!A73)</f>
        <v>1</v>
      </c>
    </row>
    <row r="74" spans="1:5" x14ac:dyDescent="0.25">
      <c r="A74" t="str">
        <f t="array" ref="A74">INDEX(ExtCauseExcl!$A$2:$A$2239,MATCH(0,COUNTIF($A$2:A73,ExtCauseExcl!$A$2:$A$2239),0))</f>
        <v>521</v>
      </c>
      <c r="B74">
        <f>COUNTIF(ExtCauseExcl!A:A,Circuits!A74)</f>
        <v>36</v>
      </c>
      <c r="C74">
        <f>COUNTIF(FireWeatherOutages!A:A,Circuits!A74)</f>
        <v>0</v>
      </c>
      <c r="D74">
        <f>COUNTIF(Vegetation!A:A,Circuits!A74)</f>
        <v>3</v>
      </c>
      <c r="E74">
        <f>COUNTIF(VegFWO!A:A,Circuits!A74)</f>
        <v>0</v>
      </c>
    </row>
    <row r="75" spans="1:5" x14ac:dyDescent="0.25">
      <c r="A75" t="str">
        <f t="array" ref="A75">INDEX(ExtCauseExcl!$A$2:$A$2239,MATCH(0,COUNTIF($A$2:A74,ExtCauseExcl!$A$2:$A$2239),0))</f>
        <v>524</v>
      </c>
      <c r="B75">
        <f>COUNTIF(ExtCauseExcl!A:A,Circuits!A75)</f>
        <v>44</v>
      </c>
      <c r="C75">
        <f>COUNTIF(FireWeatherOutages!A:A,Circuits!A75)</f>
        <v>3</v>
      </c>
      <c r="D75">
        <f>COUNTIF(Vegetation!A:A,Circuits!A75)</f>
        <v>0</v>
      </c>
      <c r="E75">
        <f>COUNTIF(VegFWO!A:A,Circuits!A75)</f>
        <v>0</v>
      </c>
    </row>
    <row r="76" spans="1:5" x14ac:dyDescent="0.25">
      <c r="A76" t="str">
        <f t="array" ref="A76">INDEX(ExtCauseExcl!$A$2:$A$2239,MATCH(0,COUNTIF($A$2:A75,ExtCauseExcl!$A$2:$A$2239),0))</f>
        <v>67</v>
      </c>
      <c r="B76">
        <f>COUNTIF(ExtCauseExcl!A:A,Circuits!A76)</f>
        <v>20</v>
      </c>
      <c r="C76">
        <f>COUNTIF(FireWeatherOutages!A:A,Circuits!A76)</f>
        <v>0</v>
      </c>
      <c r="D76">
        <f>COUNTIF(Vegetation!A:A,Circuits!A76)</f>
        <v>0</v>
      </c>
      <c r="E76">
        <f>COUNTIF(VegFWO!A:A,Circuits!A76)</f>
        <v>0</v>
      </c>
    </row>
    <row r="77" spans="1:5" x14ac:dyDescent="0.25">
      <c r="A77" t="str">
        <f t="array" ref="A77">INDEX(ExtCauseExcl!$A$2:$A$2239,MATCH(0,COUNTIF($A$2:A76,ExtCauseExcl!$A$2:$A$2239),0))</f>
        <v>701</v>
      </c>
      <c r="B77">
        <f>COUNTIF(ExtCauseExcl!A:A,Circuits!A77)</f>
        <v>4</v>
      </c>
      <c r="C77">
        <f>COUNTIF(FireWeatherOutages!A:A,Circuits!A77)</f>
        <v>0</v>
      </c>
      <c r="D77">
        <f>COUNTIF(Vegetation!A:A,Circuits!A77)</f>
        <v>1</v>
      </c>
      <c r="E77">
        <f>COUNTIF(VegFWO!A:A,Circuits!A77)</f>
        <v>0</v>
      </c>
    </row>
    <row r="78" spans="1:5" x14ac:dyDescent="0.25">
      <c r="A78" t="str">
        <f t="array" ref="A78">INDEX(ExtCauseExcl!$A$2:$A$2239,MATCH(0,COUNTIF($A$2:A77,ExtCauseExcl!$A$2:$A$2239),0))</f>
        <v>728</v>
      </c>
      <c r="B78">
        <f>COUNTIF(ExtCauseExcl!A:A,Circuits!A78)</f>
        <v>3</v>
      </c>
      <c r="C78">
        <f>COUNTIF(FireWeatherOutages!A:A,Circuits!A78)</f>
        <v>0</v>
      </c>
      <c r="D78">
        <f>COUNTIF(Vegetation!A:A,Circuits!A78)</f>
        <v>0</v>
      </c>
      <c r="E78">
        <f>COUNTIF(VegFWO!A:A,Circuits!A78)</f>
        <v>0</v>
      </c>
    </row>
    <row r="79" spans="1:5" x14ac:dyDescent="0.25">
      <c r="A79" t="str">
        <f t="array" ref="A79">INDEX(ExtCauseExcl!$A$2:$A$2239,MATCH(0,COUNTIF($A$2:A78,ExtCauseExcl!$A$2:$A$2239),0))</f>
        <v>73</v>
      </c>
      <c r="B79">
        <f>COUNTIF(ExtCauseExcl!A:A,Circuits!A79)</f>
        <v>20</v>
      </c>
      <c r="C79">
        <f>COUNTIF(FireWeatherOutages!A:A,Circuits!A79)</f>
        <v>2</v>
      </c>
      <c r="D79">
        <f>COUNTIF(Vegetation!A:A,Circuits!A79)</f>
        <v>1</v>
      </c>
      <c r="E79">
        <f>COUNTIF(VegFWO!A:A,Circuits!A79)</f>
        <v>0</v>
      </c>
    </row>
    <row r="80" spans="1:5" x14ac:dyDescent="0.25">
      <c r="A80" t="str">
        <f t="array" ref="A80">INDEX(ExtCauseExcl!$A$2:$A$2239,MATCH(0,COUNTIF($A$2:A79,ExtCauseExcl!$A$2:$A$2239),0))</f>
        <v>75</v>
      </c>
      <c r="B80">
        <f>COUNTIF(ExtCauseExcl!A:A,Circuits!A80)</f>
        <v>57</v>
      </c>
      <c r="C80">
        <f>COUNTIF(FireWeatherOutages!A:A,Circuits!A80)</f>
        <v>8</v>
      </c>
      <c r="D80">
        <f>COUNTIF(Vegetation!A:A,Circuits!A80)</f>
        <v>1</v>
      </c>
      <c r="E80">
        <f>COUNTIF(VegFWO!A:A,Circuits!A80)</f>
        <v>1</v>
      </c>
    </row>
    <row r="81" spans="1:5" x14ac:dyDescent="0.25">
      <c r="A81" t="str">
        <f t="array" ref="A81">INDEX(ExtCauseExcl!$A$2:$A$2239,MATCH(0,COUNTIF($A$2:A80,ExtCauseExcl!$A$2:$A$2239),0))</f>
        <v>78</v>
      </c>
      <c r="B81">
        <f>COUNTIF(ExtCauseExcl!A:A,Circuits!A81)</f>
        <v>6</v>
      </c>
      <c r="C81">
        <f>COUNTIF(FireWeatherOutages!A:A,Circuits!A81)</f>
        <v>2</v>
      </c>
      <c r="D81">
        <f>COUNTIF(Vegetation!A:A,Circuits!A81)</f>
        <v>0</v>
      </c>
      <c r="E81">
        <f>COUNTIF(VegFWO!A:A,Circuits!A81)</f>
        <v>0</v>
      </c>
    </row>
    <row r="82" spans="1:5" x14ac:dyDescent="0.25">
      <c r="A82" t="str">
        <f t="array" ref="A82">INDEX(ExtCauseExcl!$A$2:$A$2239,MATCH(0,COUNTIF($A$2:A81,ExtCauseExcl!$A$2:$A$2239),0))</f>
        <v>79</v>
      </c>
      <c r="B82">
        <f>COUNTIF(ExtCauseExcl!A:A,Circuits!A82)</f>
        <v>98</v>
      </c>
      <c r="C82">
        <f>COUNTIF(FireWeatherOutages!A:A,Circuits!A82)</f>
        <v>15</v>
      </c>
      <c r="D82">
        <f>COUNTIF(Vegetation!A:A,Circuits!A82)</f>
        <v>7</v>
      </c>
      <c r="E82">
        <f>COUNTIF(VegFWO!A:A,Circuits!A82)</f>
        <v>4</v>
      </c>
    </row>
    <row r="83" spans="1:5" x14ac:dyDescent="0.25">
      <c r="A83" t="str">
        <f t="array" ref="A83">INDEX(ExtCauseExcl!$A$2:$A$2239,MATCH(0,COUNTIF($A$2:A82,ExtCauseExcl!$A$2:$A$2239),0))</f>
        <v>907</v>
      </c>
      <c r="B83">
        <f>COUNTIF(ExtCauseExcl!A:A,Circuits!A83)</f>
        <v>13</v>
      </c>
      <c r="C83">
        <f>COUNTIF(FireWeatherOutages!A:A,Circuits!A83)</f>
        <v>0</v>
      </c>
      <c r="D83">
        <f>COUNTIF(Vegetation!A:A,Circuits!A83)</f>
        <v>1</v>
      </c>
      <c r="E83">
        <f>COUNTIF(VegFWO!A:A,Circuits!A83)</f>
        <v>0</v>
      </c>
    </row>
    <row r="84" spans="1:5" x14ac:dyDescent="0.25">
      <c r="A84" t="str">
        <f t="array" ref="A84">INDEX(ExtCauseExcl!$A$2:$A$2239,MATCH(0,COUNTIF($A$2:A83,ExtCauseExcl!$A$2:$A$2239),0))</f>
        <v>908</v>
      </c>
      <c r="B84">
        <f>COUNTIF(ExtCauseExcl!A:A,Circuits!A84)</f>
        <v>43</v>
      </c>
      <c r="C84">
        <f>COUNTIF(FireWeatherOutages!A:A,Circuits!A84)</f>
        <v>3</v>
      </c>
      <c r="D84">
        <f>COUNTIF(Vegetation!A:A,Circuits!A84)</f>
        <v>5</v>
      </c>
      <c r="E84">
        <f>COUNTIF(VegFWO!A:A,Circuits!A84)</f>
        <v>2</v>
      </c>
    </row>
    <row r="85" spans="1:5" x14ac:dyDescent="0.25">
      <c r="A85" t="str">
        <f t="array" ref="A85">INDEX(ExtCauseExcl!$A$2:$A$2239,MATCH(0,COUNTIF($A$2:A84,ExtCauseExcl!$A$2:$A$2239),0))</f>
        <v>909</v>
      </c>
      <c r="B85">
        <f>COUNTIF(ExtCauseExcl!A:A,Circuits!A85)</f>
        <v>23</v>
      </c>
      <c r="C85">
        <f>COUNTIF(FireWeatherOutages!A:A,Circuits!A85)</f>
        <v>7</v>
      </c>
      <c r="D85">
        <f>COUNTIF(Vegetation!A:A,Circuits!A85)</f>
        <v>0</v>
      </c>
      <c r="E85">
        <f>COUNTIF(VegFWO!A:A,Circuits!A85)</f>
        <v>0</v>
      </c>
    </row>
    <row r="86" spans="1:5" x14ac:dyDescent="0.25">
      <c r="A86" t="str">
        <f t="array" ref="A86">INDEX(ExtCauseExcl!$A$2:$A$2239,MATCH(0,COUNTIF($A$2:A85,ExtCauseExcl!$A$2:$A$2239),0))</f>
        <v>92</v>
      </c>
      <c r="B86">
        <f>COUNTIF(ExtCauseExcl!A:A,Circuits!A86)</f>
        <v>2</v>
      </c>
      <c r="C86">
        <f>COUNTIF(FireWeatherOutages!A:A,Circuits!A86)</f>
        <v>0</v>
      </c>
      <c r="D86">
        <f>COUNTIF(Vegetation!A:A,Circuits!A86)</f>
        <v>0</v>
      </c>
      <c r="E86">
        <f>COUNTIF(VegFWO!A:A,Circuits!A86)</f>
        <v>0</v>
      </c>
    </row>
    <row r="87" spans="1:5" x14ac:dyDescent="0.25">
      <c r="A87" t="str">
        <f t="array" ref="A87">INDEX(ExtCauseExcl!$A$2:$A$2239,MATCH(0,COUNTIF($A$2:A86,ExtCauseExcl!$A$2:$A$2239),0))</f>
        <v>920</v>
      </c>
      <c r="B87">
        <f>COUNTIF(ExtCauseExcl!A:A,Circuits!A87)</f>
        <v>9</v>
      </c>
      <c r="C87">
        <f>COUNTIF(FireWeatherOutages!A:A,Circuits!A87)</f>
        <v>0</v>
      </c>
      <c r="D87">
        <f>COUNTIF(Vegetation!A:A,Circuits!A87)</f>
        <v>5</v>
      </c>
      <c r="E87">
        <f>COUNTIF(VegFWO!A:A,Circuits!A87)</f>
        <v>3</v>
      </c>
    </row>
    <row r="88" spans="1:5" x14ac:dyDescent="0.25">
      <c r="A88" t="str">
        <f t="array" ref="A88">INDEX(ExtCauseExcl!$A$2:$A$2239,MATCH(0,COUNTIF($A$2:A87,ExtCauseExcl!$A$2:$A$2239),0))</f>
        <v>970</v>
      </c>
      <c r="B88">
        <f>COUNTIF(ExtCauseExcl!A:A,Circuits!A88)</f>
        <v>3</v>
      </c>
      <c r="C88">
        <f>COUNTIF(FireWeatherOutages!A:A,Circuits!A88)</f>
        <v>0</v>
      </c>
      <c r="D88">
        <f>COUNTIF(Vegetation!A:A,Circuits!A88)</f>
        <v>0</v>
      </c>
      <c r="E88">
        <f>COUNTIF(VegFWO!A:A,Circuits!A88)</f>
        <v>0</v>
      </c>
    </row>
    <row r="89" spans="1:5" x14ac:dyDescent="0.25">
      <c r="A89" t="str">
        <f t="array" ref="A89">INDEX(ExtCauseExcl!$A$2:$A$2239,MATCH(0,COUNTIF($A$2:A88,ExtCauseExcl!$A$2:$A$2239),0))</f>
        <v>971</v>
      </c>
      <c r="B89">
        <f>COUNTIF(ExtCauseExcl!A:A,Circuits!A89)</f>
        <v>21</v>
      </c>
      <c r="C89">
        <f>COUNTIF(FireWeatherOutages!A:A,Circuits!A89)</f>
        <v>0</v>
      </c>
      <c r="D89">
        <f>COUNTIF(Vegetation!A:A,Circuits!A89)</f>
        <v>1</v>
      </c>
      <c r="E89">
        <f>COUNTIF(VegFWO!A:A,Circuits!A89)</f>
        <v>0</v>
      </c>
    </row>
    <row r="90" spans="1:5" x14ac:dyDescent="0.25">
      <c r="A90" t="str">
        <f t="array" ref="A90">INDEX(ExtCauseExcl!$A$2:$A$2239,MATCH(0,COUNTIF($A$2:A89,ExtCauseExcl!$A$2:$A$2239),0))</f>
        <v>972</v>
      </c>
      <c r="B90">
        <f>COUNTIF(ExtCauseExcl!A:A,Circuits!A90)</f>
        <v>45</v>
      </c>
      <c r="C90">
        <f>COUNTIF(FireWeatherOutages!A:A,Circuits!A90)</f>
        <v>8</v>
      </c>
      <c r="D90">
        <f>COUNTIF(Vegetation!A:A,Circuits!A90)</f>
        <v>1</v>
      </c>
      <c r="E90">
        <f>COUNTIF(VegFWO!A:A,Circuits!A90)</f>
        <v>0</v>
      </c>
    </row>
    <row r="91" spans="1:5" x14ac:dyDescent="0.25">
      <c r="A91" t="str">
        <f t="array" ref="A91">INDEX(ExtCauseExcl!$A$2:$A$2239,MATCH(0,COUNTIF($A$2:A90,ExtCauseExcl!$A$2:$A$2239),0))</f>
        <v>973</v>
      </c>
      <c r="B91">
        <f>COUNTIF(ExtCauseExcl!A:A,Circuits!A91)</f>
        <v>23</v>
      </c>
      <c r="C91">
        <f>COUNTIF(FireWeatherOutages!A:A,Circuits!A91)</f>
        <v>0</v>
      </c>
      <c r="D91">
        <f>COUNTIF(Vegetation!A:A,Circuits!A91)</f>
        <v>0</v>
      </c>
      <c r="E91">
        <f>COUNTIF(VegFWO!A:A,Circuits!A91)</f>
        <v>0</v>
      </c>
    </row>
    <row r="92" spans="1:5" x14ac:dyDescent="0.25">
      <c r="A92" t="str">
        <f t="array" ref="A92">INDEX(ExtCauseExcl!$A$2:$A$2239,MATCH(0,COUNTIF($A$2:A91,ExtCauseExcl!$A$2:$A$2239),0))</f>
        <v>974</v>
      </c>
      <c r="B92">
        <f>COUNTIF(ExtCauseExcl!A:A,Circuits!A92)</f>
        <v>15</v>
      </c>
      <c r="C92">
        <f>COUNTIF(FireWeatherOutages!A:A,Circuits!A92)</f>
        <v>2</v>
      </c>
      <c r="D92">
        <f>COUNTIF(Vegetation!A:A,Circuits!A92)</f>
        <v>0</v>
      </c>
      <c r="E92">
        <f>COUNTIF(VegFWO!A:A,Circuits!A92)</f>
        <v>0</v>
      </c>
    </row>
    <row r="93" spans="1:5" x14ac:dyDescent="0.25">
      <c r="A93" t="str">
        <f t="array" ref="A93">INDEX(ExtCauseExcl!$A$2:$A$2239,MATCH(0,COUNTIF($A$2:A92,ExtCauseExcl!$A$2:$A$2239),0))</f>
        <v>984</v>
      </c>
      <c r="B93">
        <f>COUNTIF(ExtCauseExcl!A:A,Circuits!A93)</f>
        <v>14</v>
      </c>
      <c r="C93">
        <f>COUNTIF(FireWeatherOutages!A:A,Circuits!A93)</f>
        <v>0</v>
      </c>
      <c r="D93">
        <f>COUNTIF(Vegetation!A:A,Circuits!A93)</f>
        <v>0</v>
      </c>
      <c r="E93">
        <f>COUNTIF(VegFWO!A:A,Circuits!A93)</f>
        <v>0</v>
      </c>
    </row>
    <row r="94" spans="1:5" x14ac:dyDescent="0.25">
      <c r="A94" t="str">
        <f t="array" ref="A94">INDEX(ExtCauseExcl!$A$2:$A$2239,MATCH(0,COUNTIF($A$2:A93,ExtCauseExcl!$A$2:$A$2239),0))</f>
        <v>CTL1</v>
      </c>
      <c r="B94">
        <f>COUNTIF(ExtCauseExcl!A:A,Circuits!A94)</f>
        <v>1</v>
      </c>
      <c r="C94">
        <f>COUNTIF(FireWeatherOutages!A:A,Circuits!A94)</f>
        <v>0</v>
      </c>
      <c r="D94">
        <f>COUNTIF(Vegetation!A:A,Circuits!A94)</f>
        <v>1</v>
      </c>
      <c r="E94">
        <f>COUNTIF(VegFWO!A:A,Circuits!A94)</f>
        <v>0</v>
      </c>
    </row>
    <row r="95" spans="1:5" x14ac:dyDescent="0.25">
      <c r="A95" t="str">
        <f t="array" ref="A95">INDEX(ExtCauseExcl!$A$2:$A$2239,MATCH(0,COUNTIF($A$2:A94,ExtCauseExcl!$A$2:$A$2239),0))</f>
        <v>RB1</v>
      </c>
      <c r="B95">
        <f>COUNTIF(ExtCauseExcl!A:A,Circuits!A95)</f>
        <v>14</v>
      </c>
      <c r="C95">
        <f>COUNTIF(FireWeatherOutages!A:A,Circuits!A95)</f>
        <v>0</v>
      </c>
      <c r="D95">
        <f>COUNTIF(Vegetation!A:A,Circuits!A95)</f>
        <v>0</v>
      </c>
      <c r="E95">
        <f>COUNTIF(VegFWO!A:A,Circuits!A95)</f>
        <v>0</v>
      </c>
    </row>
    <row r="96" spans="1:5" x14ac:dyDescent="0.25">
      <c r="A96" t="str">
        <f t="array" ref="A96">INDEX(ExtCauseExcl!$A$2:$A$2239,MATCH(0,COUNTIF($A$2:A95,ExtCauseExcl!$A$2:$A$2239),0))</f>
        <v>TM1</v>
      </c>
      <c r="B96">
        <f>COUNTIF(ExtCauseExcl!A:A,Circuits!A96)</f>
        <v>12</v>
      </c>
      <c r="C96">
        <f>COUNTIF(FireWeatherOutages!A:A,Circuits!A96)</f>
        <v>0</v>
      </c>
      <c r="D96">
        <f>COUNTIF(Vegetation!A:A,Circuits!A96)</f>
        <v>0</v>
      </c>
      <c r="E96">
        <f>COUNTIF(VegFWO!A:A,Circuits!A96)</f>
        <v>0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workbookViewId="0">
      <selection activeCell="K30" sqref="K30"/>
    </sheetView>
  </sheetViews>
  <sheetFormatPr defaultRowHeight="15" x14ac:dyDescent="0.25"/>
  <cols>
    <col min="1" max="1" width="9.140625" customWidth="1"/>
    <col min="2" max="2" width="11.42578125" customWidth="1"/>
    <col min="3" max="3" width="11.140625" customWidth="1"/>
    <col min="5" max="5" width="9.7109375" bestFit="1" customWidth="1"/>
    <col min="16" max="16" width="9.140625" style="47"/>
    <col min="17" max="17" width="10.28515625" customWidth="1"/>
    <col min="21" max="21" width="11.140625" customWidth="1"/>
  </cols>
  <sheetData>
    <row r="1" spans="1:21" x14ac:dyDescent="0.25">
      <c r="A1" t="s">
        <v>360</v>
      </c>
      <c r="B1" t="s">
        <v>361</v>
      </c>
      <c r="C1" t="s">
        <v>362</v>
      </c>
      <c r="E1" t="s">
        <v>370</v>
      </c>
      <c r="H1" s="1" t="s">
        <v>383</v>
      </c>
      <c r="U1" t="s">
        <v>1359</v>
      </c>
    </row>
    <row r="2" spans="1:21" x14ac:dyDescent="0.25">
      <c r="G2" t="s">
        <v>311</v>
      </c>
      <c r="H2" t="s">
        <v>326</v>
      </c>
      <c r="I2" t="s">
        <v>314</v>
      </c>
      <c r="J2" t="s">
        <v>359</v>
      </c>
      <c r="K2" t="s">
        <v>307</v>
      </c>
      <c r="L2" t="s">
        <v>305</v>
      </c>
      <c r="M2" t="s">
        <v>356</v>
      </c>
      <c r="N2" t="s">
        <v>334</v>
      </c>
      <c r="P2" s="47" t="s">
        <v>1345</v>
      </c>
      <c r="Q2" t="s">
        <v>1358</v>
      </c>
      <c r="S2" s="5">
        <v>37987</v>
      </c>
    </row>
    <row r="3" spans="1:21" x14ac:dyDescent="0.25">
      <c r="A3" s="11">
        <f>ROW(B3)-2</f>
        <v>1</v>
      </c>
      <c r="B3" s="9">
        <v>38441</v>
      </c>
      <c r="C3" s="9">
        <v>38444</v>
      </c>
      <c r="D3" t="s">
        <v>241</v>
      </c>
      <c r="E3">
        <f>C3-B3+1</f>
        <v>4</v>
      </c>
      <c r="G3">
        <v>41</v>
      </c>
      <c r="H3">
        <v>42</v>
      </c>
      <c r="I3">
        <v>33</v>
      </c>
      <c r="J3">
        <v>42</v>
      </c>
      <c r="K3">
        <v>41.1</v>
      </c>
      <c r="L3">
        <v>48</v>
      </c>
      <c r="M3">
        <v>44</v>
      </c>
      <c r="N3">
        <v>30</v>
      </c>
      <c r="P3" s="47">
        <f>AVERAGE(G3:N3)</f>
        <v>40.137500000000003</v>
      </c>
      <c r="Q3" s="47">
        <f>10^(0.063*(P3-5))</f>
        <v>163.55450086561285</v>
      </c>
      <c r="S3" s="5">
        <v>38353</v>
      </c>
      <c r="T3" s="47">
        <f>SUM(Q3:Q4)</f>
        <v>202.52625912761349</v>
      </c>
      <c r="U3" s="47">
        <f>T3/$T$4</f>
        <v>0.47287353547551769</v>
      </c>
    </row>
    <row r="4" spans="1:21" x14ac:dyDescent="0.25">
      <c r="A4" s="11">
        <f>A3+1</f>
        <v>2</v>
      </c>
      <c r="B4" s="9">
        <v>38670</v>
      </c>
      <c r="C4" s="9">
        <v>38676</v>
      </c>
      <c r="D4" t="s">
        <v>367</v>
      </c>
      <c r="E4">
        <f t="shared" ref="E4:E26" si="0">C4-B4+1</f>
        <v>7</v>
      </c>
      <c r="G4">
        <v>27</v>
      </c>
      <c r="H4">
        <v>32</v>
      </c>
      <c r="I4">
        <v>26</v>
      </c>
      <c r="J4">
        <v>37</v>
      </c>
      <c r="K4">
        <v>26</v>
      </c>
      <c r="L4">
        <v>33</v>
      </c>
      <c r="M4">
        <v>38</v>
      </c>
      <c r="N4">
        <v>23</v>
      </c>
      <c r="P4" s="47">
        <f t="shared" ref="P4:P26" si="1">AVERAGE(G4:N4)</f>
        <v>30.25</v>
      </c>
      <c r="Q4" s="47">
        <f t="shared" ref="Q4:Q26" si="2">10^(0.063*(P4-5))</f>
        <v>38.971758262000627</v>
      </c>
      <c r="S4" s="5">
        <f t="shared" ref="S4:S14" si="3">DATE(YEAR(S3)+1,1,1)</f>
        <v>38718</v>
      </c>
      <c r="T4" s="47">
        <f>SUM(Q5:Q9)</f>
        <v>428.28841949032898</v>
      </c>
      <c r="U4" s="47">
        <f t="shared" ref="U4:U7" si="4">T4/$T$4</f>
        <v>1</v>
      </c>
    </row>
    <row r="5" spans="1:21" x14ac:dyDescent="0.25">
      <c r="A5" s="11">
        <f t="shared" ref="A5:A26" si="5">A4+1</f>
        <v>3</v>
      </c>
      <c r="B5" s="9">
        <v>38721</v>
      </c>
      <c r="C5" s="9">
        <v>38724</v>
      </c>
      <c r="D5" t="s">
        <v>367</v>
      </c>
      <c r="E5">
        <f t="shared" si="0"/>
        <v>4</v>
      </c>
      <c r="G5">
        <v>38</v>
      </c>
      <c r="H5">
        <v>40</v>
      </c>
      <c r="J5">
        <v>42</v>
      </c>
      <c r="K5">
        <v>34</v>
      </c>
      <c r="L5">
        <v>39</v>
      </c>
      <c r="M5">
        <v>52</v>
      </c>
      <c r="N5">
        <v>18</v>
      </c>
      <c r="P5" s="47">
        <f t="shared" si="1"/>
        <v>37.571428571428569</v>
      </c>
      <c r="Q5" s="47">
        <f t="shared" si="2"/>
        <v>112.7197456175511</v>
      </c>
      <c r="S5" s="5">
        <f t="shared" si="3"/>
        <v>39083</v>
      </c>
      <c r="T5" s="47">
        <f>SUM(Q10:Q12)</f>
        <v>1545.6615721999585</v>
      </c>
      <c r="U5" s="47">
        <f t="shared" si="4"/>
        <v>3.6089268396267262</v>
      </c>
    </row>
    <row r="6" spans="1:21" x14ac:dyDescent="0.25">
      <c r="A6" s="11">
        <f t="shared" si="5"/>
        <v>4</v>
      </c>
      <c r="B6" s="9">
        <v>38739</v>
      </c>
      <c r="C6" s="9">
        <v>38741</v>
      </c>
      <c r="D6" t="s">
        <v>367</v>
      </c>
      <c r="E6">
        <f t="shared" si="0"/>
        <v>3</v>
      </c>
      <c r="G6">
        <v>33</v>
      </c>
      <c r="H6">
        <v>39</v>
      </c>
      <c r="I6">
        <v>30</v>
      </c>
      <c r="J6">
        <v>39</v>
      </c>
      <c r="K6">
        <v>35</v>
      </c>
      <c r="L6">
        <v>44</v>
      </c>
      <c r="M6">
        <v>48</v>
      </c>
      <c r="N6">
        <v>20</v>
      </c>
      <c r="P6" s="47">
        <f t="shared" si="1"/>
        <v>36</v>
      </c>
      <c r="Q6" s="47">
        <f t="shared" si="2"/>
        <v>89.742879450074881</v>
      </c>
      <c r="S6" s="5">
        <f t="shared" si="3"/>
        <v>39448</v>
      </c>
      <c r="T6" s="47">
        <f>SUM(Q13:Q18)</f>
        <v>493.05026605601563</v>
      </c>
      <c r="U6" s="47">
        <f t="shared" si="4"/>
        <v>1.1512108280741151</v>
      </c>
    </row>
    <row r="7" spans="1:21" x14ac:dyDescent="0.25">
      <c r="A7" s="11">
        <f t="shared" si="5"/>
        <v>5</v>
      </c>
      <c r="B7" s="9">
        <v>38752</v>
      </c>
      <c r="C7" s="9">
        <v>38757</v>
      </c>
      <c r="D7" t="s">
        <v>367</v>
      </c>
      <c r="E7">
        <f t="shared" si="0"/>
        <v>6</v>
      </c>
      <c r="G7">
        <v>41</v>
      </c>
      <c r="H7">
        <v>31</v>
      </c>
      <c r="I7">
        <v>29</v>
      </c>
      <c r="J7">
        <v>37</v>
      </c>
      <c r="K7">
        <v>34</v>
      </c>
      <c r="L7">
        <v>37</v>
      </c>
      <c r="M7">
        <v>41</v>
      </c>
      <c r="N7">
        <v>19</v>
      </c>
      <c r="P7" s="47">
        <f t="shared" si="1"/>
        <v>33.625</v>
      </c>
      <c r="Q7" s="47">
        <f t="shared" si="2"/>
        <v>63.587975758956262</v>
      </c>
      <c r="S7" s="5">
        <f t="shared" si="3"/>
        <v>39814</v>
      </c>
      <c r="T7" s="47">
        <f>SUM(Q19)</f>
        <v>291.6587431838509</v>
      </c>
      <c r="U7" s="47">
        <f t="shared" si="4"/>
        <v>0.68098676011583525</v>
      </c>
    </row>
    <row r="8" spans="1:21" x14ac:dyDescent="0.25">
      <c r="A8" s="11">
        <f t="shared" si="5"/>
        <v>6</v>
      </c>
      <c r="B8" s="9">
        <v>39016</v>
      </c>
      <c r="C8" s="9">
        <v>39018</v>
      </c>
      <c r="E8">
        <f t="shared" si="0"/>
        <v>3</v>
      </c>
      <c r="H8">
        <v>28</v>
      </c>
      <c r="I8">
        <v>29</v>
      </c>
      <c r="J8">
        <v>23</v>
      </c>
      <c r="K8">
        <v>27</v>
      </c>
      <c r="L8">
        <v>36</v>
      </c>
      <c r="M8">
        <v>33</v>
      </c>
      <c r="N8">
        <v>30</v>
      </c>
      <c r="P8" s="47">
        <f t="shared" si="1"/>
        <v>29.428571428571427</v>
      </c>
      <c r="Q8" s="47">
        <f t="shared" si="2"/>
        <v>34.593937782612201</v>
      </c>
      <c r="S8" s="5">
        <f t="shared" si="3"/>
        <v>40179</v>
      </c>
    </row>
    <row r="9" spans="1:21" x14ac:dyDescent="0.25">
      <c r="A9" s="11">
        <f t="shared" si="5"/>
        <v>7</v>
      </c>
      <c r="B9" s="9">
        <v>39051</v>
      </c>
      <c r="C9" s="9">
        <v>39058</v>
      </c>
      <c r="D9" t="s">
        <v>367</v>
      </c>
      <c r="E9">
        <f t="shared" si="0"/>
        <v>8</v>
      </c>
      <c r="H9">
        <v>39</v>
      </c>
      <c r="I9">
        <v>37</v>
      </c>
      <c r="J9">
        <v>36</v>
      </c>
      <c r="K9">
        <v>46</v>
      </c>
      <c r="L9">
        <v>37</v>
      </c>
      <c r="M9">
        <v>44</v>
      </c>
      <c r="N9">
        <v>30</v>
      </c>
      <c r="P9" s="47">
        <f t="shared" si="1"/>
        <v>38.428571428571431</v>
      </c>
      <c r="Q9" s="47">
        <f t="shared" si="2"/>
        <v>127.64388088113452</v>
      </c>
      <c r="S9" s="5">
        <f t="shared" si="3"/>
        <v>40544</v>
      </c>
      <c r="T9" s="47">
        <f>SUM(Q20:Q21)</f>
        <v>215.07273100833521</v>
      </c>
      <c r="U9" s="47">
        <f>T9/$T$4</f>
        <v>0.5021679812502885</v>
      </c>
    </row>
    <row r="10" spans="1:21" x14ac:dyDescent="0.25">
      <c r="A10" s="11">
        <f t="shared" si="5"/>
        <v>8</v>
      </c>
      <c r="B10" s="9">
        <v>39087</v>
      </c>
      <c r="C10" s="9">
        <v>39090</v>
      </c>
      <c r="D10" t="s">
        <v>241</v>
      </c>
      <c r="E10">
        <f t="shared" si="0"/>
        <v>4</v>
      </c>
      <c r="H10">
        <v>42</v>
      </c>
      <c r="I10">
        <v>41</v>
      </c>
      <c r="J10">
        <v>41</v>
      </c>
      <c r="K10">
        <v>48</v>
      </c>
      <c r="L10">
        <v>42</v>
      </c>
      <c r="M10">
        <v>48</v>
      </c>
      <c r="N10">
        <v>27</v>
      </c>
      <c r="P10" s="47">
        <f t="shared" si="1"/>
        <v>41.285714285714285</v>
      </c>
      <c r="Q10" s="47">
        <f t="shared" si="2"/>
        <v>193.19683170169245</v>
      </c>
      <c r="S10" s="5">
        <f t="shared" si="3"/>
        <v>40909</v>
      </c>
    </row>
    <row r="11" spans="1:21" x14ac:dyDescent="0.25">
      <c r="A11" s="11">
        <f t="shared" si="5"/>
        <v>9</v>
      </c>
      <c r="B11" s="9">
        <v>39142</v>
      </c>
      <c r="C11" s="9">
        <v>39146</v>
      </c>
      <c r="D11" t="s">
        <v>367</v>
      </c>
      <c r="E11">
        <f t="shared" si="0"/>
        <v>5</v>
      </c>
      <c r="H11">
        <v>38</v>
      </c>
      <c r="I11">
        <v>37</v>
      </c>
      <c r="J11">
        <v>37</v>
      </c>
      <c r="K11">
        <v>38</v>
      </c>
      <c r="L11">
        <v>47</v>
      </c>
      <c r="M11">
        <v>52</v>
      </c>
      <c r="N11">
        <v>35</v>
      </c>
      <c r="P11" s="47">
        <f t="shared" si="1"/>
        <v>40.571428571428569</v>
      </c>
      <c r="Q11" s="47">
        <f t="shared" si="2"/>
        <v>174.18068733916152</v>
      </c>
      <c r="S11" s="5">
        <f t="shared" si="3"/>
        <v>41275</v>
      </c>
    </row>
    <row r="12" spans="1:21" x14ac:dyDescent="0.25">
      <c r="A12" s="11">
        <f t="shared" si="5"/>
        <v>10</v>
      </c>
      <c r="B12" s="10">
        <v>39376</v>
      </c>
      <c r="C12" s="10">
        <v>39379</v>
      </c>
      <c r="E12">
        <f t="shared" si="0"/>
        <v>4</v>
      </c>
      <c r="G12">
        <v>52</v>
      </c>
      <c r="H12">
        <v>59</v>
      </c>
      <c r="I12">
        <v>55</v>
      </c>
      <c r="J12">
        <v>56</v>
      </c>
      <c r="K12">
        <v>39</v>
      </c>
      <c r="L12">
        <v>60</v>
      </c>
      <c r="M12">
        <v>69</v>
      </c>
      <c r="N12">
        <v>40</v>
      </c>
      <c r="P12" s="47">
        <f t="shared" si="1"/>
        <v>53.75</v>
      </c>
      <c r="Q12" s="47">
        <f t="shared" si="2"/>
        <v>1178.2840531591046</v>
      </c>
      <c r="S12" s="5">
        <f t="shared" si="3"/>
        <v>41640</v>
      </c>
      <c r="T12" s="47">
        <f>SUM(Q22:Q24)</f>
        <v>504.96918766080171</v>
      </c>
      <c r="U12" s="47">
        <f t="shared" ref="U12:U13" si="6">T12/$T$4</f>
        <v>1.1790400222862067</v>
      </c>
    </row>
    <row r="13" spans="1:21" x14ac:dyDescent="0.25">
      <c r="A13" s="11">
        <f t="shared" si="5"/>
        <v>11</v>
      </c>
      <c r="B13" s="10">
        <v>39448</v>
      </c>
      <c r="C13" s="10">
        <v>39450</v>
      </c>
      <c r="E13">
        <f t="shared" si="0"/>
        <v>3</v>
      </c>
      <c r="G13">
        <v>56</v>
      </c>
      <c r="H13">
        <v>32</v>
      </c>
      <c r="I13">
        <v>44</v>
      </c>
      <c r="J13">
        <v>37</v>
      </c>
      <c r="K13">
        <v>42</v>
      </c>
      <c r="L13">
        <v>42</v>
      </c>
      <c r="M13">
        <v>38</v>
      </c>
      <c r="N13">
        <v>32</v>
      </c>
      <c r="P13" s="47">
        <f t="shared" si="1"/>
        <v>40.375</v>
      </c>
      <c r="Q13" s="47">
        <f t="shared" si="2"/>
        <v>169.28754230365914</v>
      </c>
      <c r="S13" s="5">
        <f t="shared" si="3"/>
        <v>42005</v>
      </c>
      <c r="T13" s="47">
        <f>SUM(Q25:Q26)</f>
        <v>318.26775740650874</v>
      </c>
      <c r="U13" s="47">
        <f t="shared" si="6"/>
        <v>0.74311548695445273</v>
      </c>
    </row>
    <row r="14" spans="1:21" x14ac:dyDescent="0.25">
      <c r="A14" s="11">
        <f t="shared" si="5"/>
        <v>12</v>
      </c>
      <c r="B14" s="10">
        <v>39464</v>
      </c>
      <c r="C14" s="10">
        <v>39466</v>
      </c>
      <c r="E14">
        <f t="shared" si="0"/>
        <v>3</v>
      </c>
      <c r="G14">
        <v>48</v>
      </c>
      <c r="H14">
        <v>27</v>
      </c>
      <c r="I14">
        <v>19</v>
      </c>
      <c r="J14">
        <v>34</v>
      </c>
      <c r="K14">
        <v>28</v>
      </c>
      <c r="L14">
        <v>46</v>
      </c>
      <c r="M14">
        <v>34</v>
      </c>
      <c r="N14">
        <v>16</v>
      </c>
      <c r="P14" s="47">
        <f t="shared" si="1"/>
        <v>31.5</v>
      </c>
      <c r="Q14" s="47">
        <f t="shared" si="2"/>
        <v>46.719695117188017</v>
      </c>
      <c r="S14" s="5">
        <f t="shared" si="3"/>
        <v>42370</v>
      </c>
    </row>
    <row r="15" spans="1:21" x14ac:dyDescent="0.25">
      <c r="A15" s="11">
        <f t="shared" si="5"/>
        <v>13</v>
      </c>
      <c r="B15" s="10">
        <v>39733</v>
      </c>
      <c r="C15" s="10">
        <v>39736</v>
      </c>
      <c r="E15">
        <f t="shared" si="0"/>
        <v>4</v>
      </c>
      <c r="G15">
        <v>39</v>
      </c>
      <c r="H15">
        <v>34</v>
      </c>
      <c r="I15">
        <v>23</v>
      </c>
      <c r="J15">
        <v>51</v>
      </c>
      <c r="K15">
        <v>28</v>
      </c>
      <c r="L15">
        <v>45</v>
      </c>
      <c r="M15">
        <v>41</v>
      </c>
      <c r="N15">
        <v>22</v>
      </c>
      <c r="P15" s="47">
        <f t="shared" si="1"/>
        <v>35.375</v>
      </c>
      <c r="Q15" s="47">
        <f t="shared" si="2"/>
        <v>81.964350159655979</v>
      </c>
    </row>
    <row r="16" spans="1:21" x14ac:dyDescent="0.25">
      <c r="A16" s="11">
        <f t="shared" si="5"/>
        <v>14</v>
      </c>
      <c r="B16" s="10">
        <v>39758</v>
      </c>
      <c r="C16" s="10">
        <v>39760</v>
      </c>
      <c r="E16">
        <f t="shared" si="0"/>
        <v>3</v>
      </c>
      <c r="G16">
        <v>25</v>
      </c>
      <c r="H16">
        <v>31</v>
      </c>
      <c r="I16">
        <v>19</v>
      </c>
      <c r="J16">
        <v>36</v>
      </c>
      <c r="K16">
        <v>21</v>
      </c>
      <c r="L16">
        <v>45</v>
      </c>
      <c r="M16">
        <v>38</v>
      </c>
      <c r="N16">
        <v>15</v>
      </c>
      <c r="P16" s="47">
        <f t="shared" si="1"/>
        <v>28.75</v>
      </c>
      <c r="Q16" s="47">
        <f t="shared" si="2"/>
        <v>31.350899078017409</v>
      </c>
    </row>
    <row r="17" spans="1:17" x14ac:dyDescent="0.25">
      <c r="A17" s="11">
        <f t="shared" si="5"/>
        <v>15</v>
      </c>
      <c r="B17" s="10">
        <v>39787</v>
      </c>
      <c r="C17" s="10">
        <v>39789</v>
      </c>
      <c r="E17">
        <f t="shared" si="0"/>
        <v>3</v>
      </c>
      <c r="G17">
        <v>75</v>
      </c>
      <c r="H17">
        <v>22</v>
      </c>
      <c r="I17">
        <v>27</v>
      </c>
      <c r="J17">
        <v>27</v>
      </c>
      <c r="K17">
        <v>25</v>
      </c>
      <c r="L17">
        <v>30</v>
      </c>
      <c r="M17">
        <v>36</v>
      </c>
      <c r="N17">
        <v>22</v>
      </c>
      <c r="P17" s="47">
        <f t="shared" si="1"/>
        <v>33</v>
      </c>
      <c r="Q17" s="47">
        <f t="shared" si="2"/>
        <v>58.076441752131217</v>
      </c>
    </row>
    <row r="18" spans="1:17" x14ac:dyDescent="0.25">
      <c r="A18" s="11">
        <f t="shared" si="5"/>
        <v>16</v>
      </c>
      <c r="B18" s="10">
        <v>39791</v>
      </c>
      <c r="C18" s="10">
        <v>39793</v>
      </c>
      <c r="E18">
        <f t="shared" si="0"/>
        <v>3</v>
      </c>
      <c r="G18">
        <v>33</v>
      </c>
      <c r="H18">
        <v>34</v>
      </c>
      <c r="I18">
        <v>31</v>
      </c>
      <c r="J18">
        <v>40</v>
      </c>
      <c r="K18">
        <v>27</v>
      </c>
      <c r="L18">
        <v>52</v>
      </c>
      <c r="M18">
        <v>54</v>
      </c>
      <c r="N18">
        <v>26</v>
      </c>
      <c r="P18" s="47">
        <f t="shared" si="1"/>
        <v>37.125</v>
      </c>
      <c r="Q18" s="47">
        <f t="shared" si="2"/>
        <v>105.65133764536391</v>
      </c>
    </row>
    <row r="19" spans="1:17" x14ac:dyDescent="0.25">
      <c r="A19" s="11">
        <f t="shared" si="5"/>
        <v>17</v>
      </c>
      <c r="B19" s="10">
        <v>39823</v>
      </c>
      <c r="C19" s="10">
        <v>39826</v>
      </c>
      <c r="E19">
        <f t="shared" si="0"/>
        <v>4</v>
      </c>
      <c r="G19">
        <v>42</v>
      </c>
      <c r="H19">
        <v>66</v>
      </c>
      <c r="I19">
        <v>35</v>
      </c>
      <c r="J19">
        <v>53</v>
      </c>
      <c r="K19">
        <v>31</v>
      </c>
      <c r="L19">
        <v>50</v>
      </c>
      <c r="M19">
        <v>51</v>
      </c>
      <c r="N19">
        <v>25</v>
      </c>
      <c r="P19" s="47">
        <f t="shared" si="1"/>
        <v>44.125</v>
      </c>
      <c r="Q19" s="47">
        <f t="shared" si="2"/>
        <v>291.6587431838509</v>
      </c>
    </row>
    <row r="20" spans="1:17" x14ac:dyDescent="0.25">
      <c r="A20" s="11">
        <f t="shared" si="5"/>
        <v>18</v>
      </c>
      <c r="B20" s="10">
        <v>40565</v>
      </c>
      <c r="C20" s="10">
        <v>40567</v>
      </c>
      <c r="E20">
        <f t="shared" si="0"/>
        <v>3</v>
      </c>
      <c r="G20">
        <v>29</v>
      </c>
      <c r="I20">
        <v>22</v>
      </c>
      <c r="J20">
        <v>60</v>
      </c>
      <c r="K20">
        <v>25</v>
      </c>
      <c r="L20">
        <v>52</v>
      </c>
      <c r="M20">
        <v>36</v>
      </c>
      <c r="N20">
        <v>26</v>
      </c>
      <c r="P20" s="47">
        <f t="shared" si="1"/>
        <v>35.714285714285715</v>
      </c>
      <c r="Q20" s="47">
        <f t="shared" si="2"/>
        <v>86.099375218460082</v>
      </c>
    </row>
    <row r="21" spans="1:17" x14ac:dyDescent="0.25">
      <c r="A21" s="11">
        <f t="shared" si="5"/>
        <v>19</v>
      </c>
      <c r="B21" s="10">
        <v>40576</v>
      </c>
      <c r="C21" s="10">
        <v>40578</v>
      </c>
      <c r="E21">
        <f t="shared" si="0"/>
        <v>3</v>
      </c>
      <c r="G21">
        <v>33</v>
      </c>
      <c r="H21">
        <v>34</v>
      </c>
      <c r="I21">
        <v>46</v>
      </c>
      <c r="J21">
        <v>36</v>
      </c>
      <c r="K21">
        <v>28</v>
      </c>
      <c r="L21">
        <v>54</v>
      </c>
      <c r="M21">
        <v>45</v>
      </c>
      <c r="N21">
        <v>32</v>
      </c>
      <c r="P21" s="47">
        <f t="shared" si="1"/>
        <v>38.5</v>
      </c>
      <c r="Q21" s="47">
        <f t="shared" si="2"/>
        <v>128.97335578987511</v>
      </c>
    </row>
    <row r="22" spans="1:17" x14ac:dyDescent="0.25">
      <c r="A22" s="11">
        <f t="shared" si="5"/>
        <v>20</v>
      </c>
      <c r="B22" s="10">
        <v>41706</v>
      </c>
      <c r="C22" s="10">
        <v>41708</v>
      </c>
      <c r="E22">
        <f t="shared" si="0"/>
        <v>3</v>
      </c>
      <c r="G22">
        <v>33</v>
      </c>
      <c r="H22">
        <v>38</v>
      </c>
      <c r="I22">
        <v>33</v>
      </c>
      <c r="J22">
        <v>51</v>
      </c>
      <c r="K22">
        <v>26</v>
      </c>
      <c r="L22">
        <v>31</v>
      </c>
      <c r="M22">
        <v>31</v>
      </c>
      <c r="N22">
        <v>29</v>
      </c>
      <c r="P22" s="47">
        <f t="shared" si="1"/>
        <v>34</v>
      </c>
      <c r="Q22" s="47">
        <f t="shared" si="2"/>
        <v>67.142885292595238</v>
      </c>
    </row>
    <row r="23" spans="1:17" x14ac:dyDescent="0.25">
      <c r="A23" s="11">
        <f t="shared" si="5"/>
        <v>21</v>
      </c>
      <c r="B23" s="10">
        <v>41759</v>
      </c>
      <c r="C23" s="10">
        <v>41762</v>
      </c>
      <c r="E23">
        <f t="shared" si="0"/>
        <v>4</v>
      </c>
      <c r="G23">
        <v>39</v>
      </c>
      <c r="H23">
        <v>69</v>
      </c>
      <c r="I23">
        <v>42</v>
      </c>
      <c r="J23">
        <v>46</v>
      </c>
      <c r="K23">
        <v>33</v>
      </c>
      <c r="L23">
        <v>59</v>
      </c>
      <c r="M23">
        <v>44</v>
      </c>
      <c r="N23">
        <v>36</v>
      </c>
      <c r="P23" s="47">
        <f t="shared" si="1"/>
        <v>46</v>
      </c>
      <c r="Q23" s="47">
        <f t="shared" si="2"/>
        <v>382.82474331682289</v>
      </c>
    </row>
    <row r="24" spans="1:17" x14ac:dyDescent="0.25">
      <c r="A24" s="11">
        <f t="shared" si="5"/>
        <v>22</v>
      </c>
      <c r="B24" s="10">
        <v>41967</v>
      </c>
      <c r="C24" s="10">
        <v>41969</v>
      </c>
      <c r="E24">
        <f t="shared" si="0"/>
        <v>3</v>
      </c>
      <c r="G24">
        <v>27</v>
      </c>
      <c r="H24">
        <v>56</v>
      </c>
      <c r="I24">
        <v>27</v>
      </c>
      <c r="J24">
        <v>33</v>
      </c>
      <c r="K24">
        <v>27</v>
      </c>
      <c r="L24">
        <v>38</v>
      </c>
      <c r="M24">
        <v>32</v>
      </c>
      <c r="N24">
        <v>21</v>
      </c>
      <c r="P24" s="47">
        <f t="shared" si="1"/>
        <v>32.625</v>
      </c>
      <c r="Q24" s="47">
        <f t="shared" si="2"/>
        <v>55.001559051383602</v>
      </c>
    </row>
    <row r="25" spans="1:17" x14ac:dyDescent="0.25">
      <c r="A25" s="11">
        <f t="shared" si="5"/>
        <v>23</v>
      </c>
      <c r="B25" s="10">
        <v>42027</v>
      </c>
      <c r="C25" s="10">
        <v>42030</v>
      </c>
      <c r="E25">
        <f t="shared" si="0"/>
        <v>4</v>
      </c>
      <c r="G25">
        <v>33</v>
      </c>
      <c r="H25">
        <v>72</v>
      </c>
      <c r="I25">
        <v>44</v>
      </c>
      <c r="J25">
        <v>37</v>
      </c>
      <c r="K25">
        <v>31</v>
      </c>
      <c r="L25">
        <v>46</v>
      </c>
      <c r="M25">
        <v>41</v>
      </c>
      <c r="N25">
        <v>33</v>
      </c>
      <c r="P25" s="47">
        <f t="shared" si="1"/>
        <v>42.125</v>
      </c>
      <c r="Q25" s="47">
        <f t="shared" si="2"/>
        <v>218.21017620757266</v>
      </c>
    </row>
    <row r="26" spans="1:17" x14ac:dyDescent="0.25">
      <c r="A26" s="11">
        <f t="shared" si="5"/>
        <v>24</v>
      </c>
      <c r="B26" s="10">
        <v>42047</v>
      </c>
      <c r="C26" s="10">
        <v>42049</v>
      </c>
      <c r="E26">
        <f t="shared" si="0"/>
        <v>3</v>
      </c>
      <c r="G26">
        <v>40</v>
      </c>
      <c r="H26">
        <v>50</v>
      </c>
      <c r="I26">
        <v>43</v>
      </c>
      <c r="J26">
        <v>34</v>
      </c>
      <c r="K26">
        <v>29</v>
      </c>
      <c r="L26">
        <v>35</v>
      </c>
      <c r="M26">
        <v>34</v>
      </c>
      <c r="N26">
        <v>29</v>
      </c>
      <c r="P26" s="47">
        <f t="shared" si="1"/>
        <v>36.75</v>
      </c>
      <c r="Q26" s="47">
        <f t="shared" si="2"/>
        <v>100.05758119893606</v>
      </c>
    </row>
    <row r="28" spans="1:17" x14ac:dyDescent="0.25">
      <c r="A28" t="s">
        <v>371</v>
      </c>
      <c r="E28">
        <f>SUM(E3:E26)</f>
        <v>94</v>
      </c>
    </row>
    <row r="29" spans="1:17" x14ac:dyDescent="0.25">
      <c r="A29" t="s">
        <v>387</v>
      </c>
      <c r="E29">
        <f>E28/(10.25*365)</f>
        <v>2.5125292348813898E-2</v>
      </c>
    </row>
    <row r="30" spans="1:17" x14ac:dyDescent="0.25">
      <c r="A30" t="s">
        <v>372</v>
      </c>
      <c r="E30">
        <f>E28/365*ExtCauseExcl!N4</f>
        <v>54.195255596391583</v>
      </c>
    </row>
  </sheetData>
  <sortState ref="A2:C16">
    <sortCondition ref="B2:B16"/>
  </sortState>
  <conditionalFormatting sqref="O3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3:N26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3:P26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9"/>
  <sheetViews>
    <sheetView workbookViewId="0">
      <selection activeCell="L33" sqref="L33"/>
    </sheetView>
  </sheetViews>
  <sheetFormatPr defaultRowHeight="15" x14ac:dyDescent="0.25"/>
  <cols>
    <col min="1" max="1" width="15.85546875" customWidth="1"/>
    <col min="2" max="2" width="16" customWidth="1"/>
    <col min="3" max="3" width="16.7109375" customWidth="1"/>
    <col min="6" max="6" width="14.42578125" customWidth="1"/>
    <col min="7" max="7" width="17.42578125" customWidth="1"/>
    <col min="8" max="8" width="17" customWidth="1"/>
    <col min="9" max="9" width="13.28515625" customWidth="1"/>
    <col min="10" max="10" width="10" customWidth="1"/>
    <col min="12" max="13" width="13.28515625" customWidth="1"/>
    <col min="14" max="14" width="11" customWidth="1"/>
  </cols>
  <sheetData>
    <row r="1" spans="1:14" x14ac:dyDescent="0.25">
      <c r="A1" s="4" t="s">
        <v>218</v>
      </c>
      <c r="B1" t="s">
        <v>224</v>
      </c>
      <c r="C1" t="s">
        <v>225</v>
      </c>
      <c r="D1" t="s">
        <v>226</v>
      </c>
      <c r="E1" t="s">
        <v>227</v>
      </c>
      <c r="F1" t="s">
        <v>228</v>
      </c>
      <c r="G1" t="s">
        <v>229</v>
      </c>
      <c r="H1" t="s">
        <v>230</v>
      </c>
      <c r="I1" t="s">
        <v>288</v>
      </c>
      <c r="J1" t="s">
        <v>289</v>
      </c>
      <c r="K1" t="s">
        <v>290</v>
      </c>
      <c r="L1" t="s">
        <v>291</v>
      </c>
      <c r="M1" t="s">
        <v>317</v>
      </c>
      <c r="N1" t="s">
        <v>292</v>
      </c>
    </row>
    <row r="2" spans="1:14" x14ac:dyDescent="0.25">
      <c r="A2" s="3" t="s">
        <v>105</v>
      </c>
      <c r="B2" t="str">
        <f>A2&amp;"SD"</f>
        <v>ANESD</v>
      </c>
      <c r="C2" t="s">
        <v>220</v>
      </c>
      <c r="D2" t="s">
        <v>221</v>
      </c>
      <c r="E2" t="s">
        <v>222</v>
      </c>
      <c r="F2" s="5">
        <v>40400</v>
      </c>
      <c r="G2" s="5">
        <v>42098</v>
      </c>
      <c r="H2" t="s">
        <v>223</v>
      </c>
      <c r="I2">
        <v>32.826970000000003</v>
      </c>
      <c r="J2">
        <v>-116.77332</v>
      </c>
      <c r="K2">
        <v>1823</v>
      </c>
      <c r="L2" t="s">
        <v>326</v>
      </c>
      <c r="M2">
        <v>2810</v>
      </c>
      <c r="N2" t="s">
        <v>327</v>
      </c>
    </row>
    <row r="3" spans="1:14" x14ac:dyDescent="0.25">
      <c r="A3" s="3" t="s">
        <v>39</v>
      </c>
      <c r="B3" t="str">
        <f>A3&amp;"SD"</f>
        <v>ARHSD</v>
      </c>
      <c r="C3" t="s">
        <v>231</v>
      </c>
      <c r="D3" t="s">
        <v>221</v>
      </c>
      <c r="E3" t="s">
        <v>222</v>
      </c>
      <c r="F3" s="5">
        <v>40400</v>
      </c>
      <c r="G3" s="5">
        <v>42098</v>
      </c>
      <c r="H3" t="s">
        <v>223</v>
      </c>
      <c r="I3">
        <v>33.039830000000002</v>
      </c>
      <c r="J3">
        <v>-116.958</v>
      </c>
      <c r="K3">
        <v>1479</v>
      </c>
      <c r="L3" t="s">
        <v>293</v>
      </c>
      <c r="M3">
        <v>1391</v>
      </c>
      <c r="N3" t="s">
        <v>294</v>
      </c>
    </row>
    <row r="4" spans="1:14" x14ac:dyDescent="0.25">
      <c r="A4" s="3" t="s">
        <v>27</v>
      </c>
      <c r="B4" t="s">
        <v>27</v>
      </c>
      <c r="C4" t="s">
        <v>297</v>
      </c>
      <c r="F4" s="5">
        <v>40093</v>
      </c>
      <c r="I4">
        <v>32.667499999999997</v>
      </c>
      <c r="J4">
        <v>-116.699444</v>
      </c>
      <c r="K4">
        <v>2395</v>
      </c>
      <c r="L4" t="s">
        <v>356</v>
      </c>
      <c r="M4">
        <v>2345</v>
      </c>
      <c r="N4" t="s">
        <v>376</v>
      </c>
    </row>
    <row r="5" spans="1:14" x14ac:dyDescent="0.25">
      <c r="A5" s="3" t="s">
        <v>196</v>
      </c>
      <c r="B5" t="str">
        <f t="shared" ref="B5:B25" si="0">A5&amp;"SD"</f>
        <v>BNASD</v>
      </c>
      <c r="C5" t="s">
        <v>232</v>
      </c>
      <c r="D5" t="s">
        <v>221</v>
      </c>
      <c r="E5" t="s">
        <v>222</v>
      </c>
      <c r="F5" s="5">
        <v>40400</v>
      </c>
      <c r="G5" s="5">
        <v>42098</v>
      </c>
      <c r="H5" t="s">
        <v>223</v>
      </c>
      <c r="I5">
        <v>32.93497</v>
      </c>
      <c r="J5">
        <v>-116.87588</v>
      </c>
      <c r="K5">
        <v>1320</v>
      </c>
      <c r="L5" t="s">
        <v>314</v>
      </c>
      <c r="M5">
        <v>1835</v>
      </c>
      <c r="N5" t="s">
        <v>328</v>
      </c>
    </row>
    <row r="6" spans="1:14" x14ac:dyDescent="0.25">
      <c r="A6" s="3" t="s">
        <v>31</v>
      </c>
      <c r="B6" t="str">
        <f t="shared" si="0"/>
        <v>BRGSD</v>
      </c>
      <c r="C6" t="s">
        <v>233</v>
      </c>
      <c r="D6" t="s">
        <v>221</v>
      </c>
      <c r="E6" t="s">
        <v>222</v>
      </c>
      <c r="F6" s="5">
        <v>40814</v>
      </c>
      <c r="G6" s="5">
        <v>42098</v>
      </c>
      <c r="H6" t="s">
        <v>223</v>
      </c>
      <c r="I6">
        <v>33.262</v>
      </c>
      <c r="J6">
        <v>-116.3481</v>
      </c>
      <c r="K6">
        <v>720</v>
      </c>
      <c r="L6" t="s">
        <v>380</v>
      </c>
      <c r="M6">
        <v>781</v>
      </c>
      <c r="N6" t="s">
        <v>381</v>
      </c>
    </row>
    <row r="7" spans="1:14" x14ac:dyDescent="0.25">
      <c r="A7" s="3" t="s">
        <v>116</v>
      </c>
      <c r="B7" t="str">
        <f t="shared" si="0"/>
        <v>BVDSD</v>
      </c>
      <c r="C7" t="s">
        <v>234</v>
      </c>
      <c r="D7" t="s">
        <v>221</v>
      </c>
      <c r="E7" t="s">
        <v>222</v>
      </c>
      <c r="F7" s="5">
        <v>40420</v>
      </c>
      <c r="G7" s="5">
        <v>42098</v>
      </c>
      <c r="H7" t="s">
        <v>223</v>
      </c>
      <c r="I7">
        <v>32.662129999999998</v>
      </c>
      <c r="J7">
        <v>-116.28888000000001</v>
      </c>
      <c r="K7">
        <v>3404</v>
      </c>
      <c r="L7" t="s">
        <v>295</v>
      </c>
      <c r="M7">
        <v>3268</v>
      </c>
      <c r="N7" t="s">
        <v>296</v>
      </c>
    </row>
    <row r="8" spans="1:14" x14ac:dyDescent="0.25">
      <c r="A8" s="3" t="s">
        <v>84</v>
      </c>
      <c r="B8" t="str">
        <f t="shared" si="0"/>
        <v>BVYSD</v>
      </c>
      <c r="C8" t="s">
        <v>235</v>
      </c>
      <c r="D8" t="s">
        <v>221</v>
      </c>
      <c r="E8" t="s">
        <v>222</v>
      </c>
      <c r="F8" s="5">
        <v>40400</v>
      </c>
      <c r="G8" s="5">
        <v>42098</v>
      </c>
      <c r="H8" t="s">
        <v>223</v>
      </c>
      <c r="I8">
        <v>32.868299999999998</v>
      </c>
      <c r="J8">
        <v>-116.84251999999999</v>
      </c>
      <c r="K8">
        <v>1192</v>
      </c>
      <c r="L8" t="s">
        <v>326</v>
      </c>
      <c r="M8">
        <v>2810</v>
      </c>
      <c r="N8" t="s">
        <v>329</v>
      </c>
    </row>
    <row r="9" spans="1:14" x14ac:dyDescent="0.25">
      <c r="A9" s="3" t="s">
        <v>47</v>
      </c>
      <c r="B9" t="str">
        <f t="shared" si="0"/>
        <v>CAPSD</v>
      </c>
      <c r="C9" t="s">
        <v>236</v>
      </c>
      <c r="D9" t="s">
        <v>221</v>
      </c>
      <c r="E9" t="s">
        <v>222</v>
      </c>
      <c r="F9" s="5">
        <v>40400</v>
      </c>
      <c r="G9" s="5">
        <v>42098</v>
      </c>
      <c r="H9" t="s">
        <v>223</v>
      </c>
      <c r="I9">
        <v>33.557600000000001</v>
      </c>
      <c r="J9">
        <v>-117.54653999999999</v>
      </c>
      <c r="K9">
        <v>505</v>
      </c>
      <c r="L9" t="s">
        <v>298</v>
      </c>
      <c r="M9">
        <v>793</v>
      </c>
      <c r="N9" t="s">
        <v>299</v>
      </c>
    </row>
    <row r="10" spans="1:14" x14ac:dyDescent="0.25">
      <c r="A10" s="3" t="s">
        <v>49</v>
      </c>
      <c r="B10" t="str">
        <f t="shared" si="0"/>
        <v>CBDSD</v>
      </c>
      <c r="C10" t="s">
        <v>237</v>
      </c>
      <c r="D10" t="s">
        <v>221</v>
      </c>
      <c r="E10" t="s">
        <v>222</v>
      </c>
      <c r="F10" s="5">
        <v>40909</v>
      </c>
      <c r="G10" s="5">
        <v>42098</v>
      </c>
      <c r="H10" t="s">
        <v>223</v>
      </c>
      <c r="I10">
        <v>33.137369999999997</v>
      </c>
      <c r="J10">
        <v>-117.32715</v>
      </c>
      <c r="K10">
        <v>72</v>
      </c>
      <c r="L10" t="s">
        <v>300</v>
      </c>
      <c r="M10">
        <v>328</v>
      </c>
      <c r="N10" t="s">
        <v>301</v>
      </c>
    </row>
    <row r="11" spans="1:14" x14ac:dyDescent="0.25">
      <c r="A11" s="3" t="s">
        <v>51</v>
      </c>
      <c r="B11" t="str">
        <f t="shared" si="0"/>
        <v>COYSD</v>
      </c>
      <c r="C11" t="s">
        <v>238</v>
      </c>
      <c r="D11" t="s">
        <v>221</v>
      </c>
      <c r="E11" t="s">
        <v>222</v>
      </c>
      <c r="F11" s="5">
        <v>40400</v>
      </c>
      <c r="G11" s="5">
        <v>42098</v>
      </c>
      <c r="H11" t="s">
        <v>223</v>
      </c>
      <c r="I11">
        <v>33.25844</v>
      </c>
      <c r="J11">
        <v>-116.58517999999999</v>
      </c>
      <c r="K11">
        <v>3815</v>
      </c>
      <c r="L11" t="s">
        <v>302</v>
      </c>
      <c r="M11">
        <v>4415</v>
      </c>
      <c r="N11" t="s">
        <v>303</v>
      </c>
    </row>
    <row r="12" spans="1:14" x14ac:dyDescent="0.25">
      <c r="A12" s="3" t="s">
        <v>108</v>
      </c>
      <c r="B12" t="str">
        <f t="shared" si="0"/>
        <v>cstSD</v>
      </c>
      <c r="C12" t="s">
        <v>239</v>
      </c>
      <c r="D12" t="s">
        <v>221</v>
      </c>
      <c r="E12" t="s">
        <v>222</v>
      </c>
      <c r="F12" s="5">
        <v>40400</v>
      </c>
      <c r="G12" s="5">
        <v>42098</v>
      </c>
      <c r="H12" t="s">
        <v>223</v>
      </c>
      <c r="I12">
        <v>32.811540000000001</v>
      </c>
      <c r="J12">
        <v>-116.85324</v>
      </c>
      <c r="K12">
        <v>1486</v>
      </c>
      <c r="L12" t="s">
        <v>326</v>
      </c>
      <c r="M12">
        <v>2810</v>
      </c>
      <c r="N12" t="s">
        <v>330</v>
      </c>
    </row>
    <row r="13" spans="1:14" x14ac:dyDescent="0.25">
      <c r="A13" s="3" t="s">
        <v>191</v>
      </c>
      <c r="B13" t="str">
        <f t="shared" si="0"/>
        <v>CWDSD</v>
      </c>
      <c r="C13" t="s">
        <v>240</v>
      </c>
      <c r="D13" t="s">
        <v>221</v>
      </c>
      <c r="E13" t="s">
        <v>222</v>
      </c>
      <c r="F13" s="5">
        <v>40400</v>
      </c>
      <c r="G13" s="5">
        <v>42098</v>
      </c>
      <c r="H13" t="s">
        <v>223</v>
      </c>
      <c r="I13">
        <v>32.700800000000001</v>
      </c>
      <c r="J13">
        <v>-116.3683</v>
      </c>
      <c r="K13">
        <v>4088</v>
      </c>
      <c r="L13" t="s">
        <v>295</v>
      </c>
      <c r="M13">
        <v>3268</v>
      </c>
      <c r="N13" t="s">
        <v>304</v>
      </c>
    </row>
    <row r="14" spans="1:14" x14ac:dyDescent="0.25">
      <c r="A14" s="3" t="s">
        <v>18</v>
      </c>
      <c r="B14" t="str">
        <f t="shared" si="0"/>
        <v>DENSD</v>
      </c>
      <c r="C14" t="s">
        <v>241</v>
      </c>
      <c r="D14" t="s">
        <v>221</v>
      </c>
      <c r="E14" t="s">
        <v>222</v>
      </c>
      <c r="F14" s="5">
        <v>40400</v>
      </c>
      <c r="G14" s="5">
        <v>42098</v>
      </c>
      <c r="H14" t="s">
        <v>223</v>
      </c>
      <c r="I14">
        <v>32.858829999999998</v>
      </c>
      <c r="J14">
        <v>-116.61181999999999</v>
      </c>
      <c r="K14">
        <v>3393</v>
      </c>
      <c r="L14" t="s">
        <v>305</v>
      </c>
      <c r="M14">
        <v>3567</v>
      </c>
      <c r="N14" t="s">
        <v>306</v>
      </c>
    </row>
    <row r="15" spans="1:14" x14ac:dyDescent="0.25">
      <c r="A15" s="3" t="s">
        <v>176</v>
      </c>
      <c r="B15" t="str">
        <f t="shared" si="0"/>
        <v>DHVSD</v>
      </c>
      <c r="C15" t="s">
        <v>242</v>
      </c>
      <c r="D15" t="s">
        <v>221</v>
      </c>
      <c r="E15" t="s">
        <v>222</v>
      </c>
      <c r="F15" s="5">
        <v>40400</v>
      </c>
      <c r="G15" s="5">
        <v>42098</v>
      </c>
      <c r="H15" t="s">
        <v>223</v>
      </c>
      <c r="I15">
        <v>32.686950000000003</v>
      </c>
      <c r="J15">
        <v>-116.76221</v>
      </c>
      <c r="K15">
        <v>2385</v>
      </c>
      <c r="L15" t="s">
        <v>378</v>
      </c>
      <c r="M15">
        <v>3283</v>
      </c>
      <c r="N15" t="s">
        <v>379</v>
      </c>
    </row>
    <row r="16" spans="1:14" x14ac:dyDescent="0.25">
      <c r="A16" s="3" t="s">
        <v>128</v>
      </c>
      <c r="B16" t="str">
        <f t="shared" si="0"/>
        <v>DLZSD</v>
      </c>
      <c r="C16" t="s">
        <v>243</v>
      </c>
      <c r="D16" t="s">
        <v>221</v>
      </c>
      <c r="E16" t="s">
        <v>222</v>
      </c>
      <c r="F16" s="5">
        <v>40400</v>
      </c>
      <c r="G16" s="5">
        <v>42098</v>
      </c>
      <c r="H16" t="s">
        <v>223</v>
      </c>
      <c r="I16">
        <v>33.458390000000001</v>
      </c>
      <c r="J16">
        <v>-117.29734999999999</v>
      </c>
      <c r="K16">
        <v>606</v>
      </c>
      <c r="L16" t="s">
        <v>307</v>
      </c>
      <c r="M16">
        <v>1987</v>
      </c>
      <c r="N16" t="s">
        <v>308</v>
      </c>
    </row>
    <row r="17" spans="1:14" x14ac:dyDescent="0.25">
      <c r="A17" s="3" t="s">
        <v>183</v>
      </c>
      <c r="B17" t="str">
        <f t="shared" si="0"/>
        <v>DMHSD</v>
      </c>
      <c r="C17" t="s">
        <v>244</v>
      </c>
      <c r="D17" t="s">
        <v>221</v>
      </c>
      <c r="E17" t="s">
        <v>222</v>
      </c>
      <c r="F17" s="5">
        <v>40816</v>
      </c>
      <c r="G17" s="5">
        <v>42098</v>
      </c>
      <c r="H17" t="s">
        <v>223</v>
      </c>
      <c r="I17">
        <v>32.963999999999999</v>
      </c>
      <c r="J17">
        <v>-117.223</v>
      </c>
      <c r="K17">
        <v>295</v>
      </c>
      <c r="L17" t="s">
        <v>309</v>
      </c>
      <c r="M17">
        <v>0</v>
      </c>
      <c r="N17" t="s">
        <v>310</v>
      </c>
    </row>
    <row r="18" spans="1:14" x14ac:dyDescent="0.25">
      <c r="A18" s="3" t="s">
        <v>45</v>
      </c>
      <c r="B18" t="str">
        <f t="shared" si="0"/>
        <v>ESCSD</v>
      </c>
      <c r="C18" t="s">
        <v>245</v>
      </c>
      <c r="D18" t="s">
        <v>221</v>
      </c>
      <c r="E18" t="s">
        <v>222</v>
      </c>
      <c r="F18" s="5">
        <v>40400</v>
      </c>
      <c r="G18" s="5">
        <v>42098</v>
      </c>
      <c r="H18" t="s">
        <v>223</v>
      </c>
      <c r="I18">
        <v>33.159170000000003</v>
      </c>
      <c r="J18">
        <v>-117.03133</v>
      </c>
      <c r="K18">
        <v>723</v>
      </c>
      <c r="L18" t="s">
        <v>311</v>
      </c>
      <c r="M18">
        <v>1483</v>
      </c>
      <c r="N18" t="s">
        <v>312</v>
      </c>
    </row>
    <row r="19" spans="1:14" x14ac:dyDescent="0.25">
      <c r="A19" s="3" t="s">
        <v>53</v>
      </c>
      <c r="B19" t="str">
        <f t="shared" si="0"/>
        <v>EWNSD</v>
      </c>
      <c r="C19" t="s">
        <v>246</v>
      </c>
      <c r="D19" t="s">
        <v>221</v>
      </c>
      <c r="E19" t="s">
        <v>222</v>
      </c>
      <c r="F19" s="5">
        <v>40757</v>
      </c>
      <c r="G19" s="5">
        <v>42098</v>
      </c>
      <c r="H19" t="s">
        <v>223</v>
      </c>
      <c r="I19">
        <v>33.226500000000001</v>
      </c>
      <c r="J19">
        <v>-116.61199999999999</v>
      </c>
      <c r="K19">
        <v>3242</v>
      </c>
      <c r="L19" t="s">
        <v>302</v>
      </c>
      <c r="M19">
        <v>4415</v>
      </c>
      <c r="N19" t="s">
        <v>313</v>
      </c>
    </row>
    <row r="20" spans="1:14" x14ac:dyDescent="0.25">
      <c r="A20" s="3" t="s">
        <v>70</v>
      </c>
      <c r="B20" t="str">
        <f t="shared" si="0"/>
        <v>FBKSD</v>
      </c>
      <c r="C20" t="s">
        <v>247</v>
      </c>
      <c r="D20" t="s">
        <v>221</v>
      </c>
      <c r="E20" t="s">
        <v>222</v>
      </c>
      <c r="F20" s="5">
        <v>40204</v>
      </c>
      <c r="G20" s="5">
        <v>42098</v>
      </c>
      <c r="H20" t="s">
        <v>223</v>
      </c>
      <c r="I20">
        <v>33.354709999999997</v>
      </c>
      <c r="J20">
        <v>-117.16719999999999</v>
      </c>
      <c r="K20">
        <v>953</v>
      </c>
      <c r="L20" t="s">
        <v>307</v>
      </c>
      <c r="M20">
        <v>1987</v>
      </c>
      <c r="N20" t="s">
        <v>318</v>
      </c>
    </row>
    <row r="21" spans="1:14" x14ac:dyDescent="0.25">
      <c r="A21" s="3" t="s">
        <v>78</v>
      </c>
      <c r="B21" t="str">
        <f t="shared" si="0"/>
        <v>GOSSD</v>
      </c>
      <c r="C21" t="s">
        <v>248</v>
      </c>
      <c r="D21" t="s">
        <v>221</v>
      </c>
      <c r="E21" t="s">
        <v>222</v>
      </c>
      <c r="F21" s="5">
        <v>40400</v>
      </c>
      <c r="G21" s="5">
        <v>42098</v>
      </c>
      <c r="H21" t="s">
        <v>223</v>
      </c>
      <c r="I21">
        <v>33.072789999999998</v>
      </c>
      <c r="J21">
        <v>-116.84493999999999</v>
      </c>
      <c r="K21">
        <v>1536</v>
      </c>
      <c r="L21" t="s">
        <v>314</v>
      </c>
      <c r="M21">
        <v>1835</v>
      </c>
      <c r="N21" t="s">
        <v>315</v>
      </c>
    </row>
    <row r="22" spans="1:14" x14ac:dyDescent="0.25">
      <c r="A22" s="3" t="s">
        <v>200</v>
      </c>
      <c r="B22" t="str">
        <f t="shared" si="0"/>
        <v>HHCSD</v>
      </c>
      <c r="C22" t="s">
        <v>249</v>
      </c>
      <c r="D22" t="s">
        <v>221</v>
      </c>
      <c r="E22" t="s">
        <v>222</v>
      </c>
      <c r="F22" s="5">
        <v>40909</v>
      </c>
      <c r="G22" s="5">
        <v>42098</v>
      </c>
      <c r="H22" t="s">
        <v>223</v>
      </c>
      <c r="I22">
        <v>33.224409999999999</v>
      </c>
      <c r="J22">
        <v>-116.92354</v>
      </c>
      <c r="K22">
        <v>2001</v>
      </c>
      <c r="L22" t="s">
        <v>311</v>
      </c>
      <c r="M22">
        <v>1483</v>
      </c>
      <c r="N22" t="s">
        <v>316</v>
      </c>
    </row>
    <row r="23" spans="1:14" x14ac:dyDescent="0.25">
      <c r="A23" s="3" t="s">
        <v>189</v>
      </c>
      <c r="B23" t="str">
        <f t="shared" si="0"/>
        <v>HIDSD</v>
      </c>
      <c r="C23" t="s">
        <v>250</v>
      </c>
      <c r="D23" t="s">
        <v>221</v>
      </c>
      <c r="E23" t="s">
        <v>222</v>
      </c>
      <c r="F23" s="5">
        <v>40180</v>
      </c>
      <c r="G23" s="5">
        <v>42098</v>
      </c>
      <c r="H23" t="s">
        <v>223</v>
      </c>
      <c r="I23">
        <v>33.239960000000004</v>
      </c>
      <c r="J23">
        <v>-117.04519000000001</v>
      </c>
      <c r="K23">
        <v>1422</v>
      </c>
      <c r="L23" t="s">
        <v>311</v>
      </c>
      <c r="M23">
        <v>1483</v>
      </c>
      <c r="N23" t="s">
        <v>294</v>
      </c>
    </row>
    <row r="24" spans="1:14" x14ac:dyDescent="0.25">
      <c r="A24" s="3" t="s">
        <v>40</v>
      </c>
      <c r="B24" t="str">
        <f t="shared" si="0"/>
        <v>HVWSD</v>
      </c>
      <c r="C24" t="s">
        <v>251</v>
      </c>
      <c r="D24" t="s">
        <v>221</v>
      </c>
      <c r="E24" t="s">
        <v>222</v>
      </c>
      <c r="F24" s="5">
        <v>40909</v>
      </c>
      <c r="G24" s="5">
        <v>42098</v>
      </c>
      <c r="H24" t="s">
        <v>223</v>
      </c>
      <c r="I24">
        <v>33.067140000000002</v>
      </c>
      <c r="J24">
        <v>-116.99011</v>
      </c>
      <c r="K24">
        <v>1139</v>
      </c>
      <c r="L24" t="s">
        <v>293</v>
      </c>
      <c r="M24">
        <v>1391</v>
      </c>
      <c r="N24" t="s">
        <v>320</v>
      </c>
    </row>
    <row r="25" spans="1:14" x14ac:dyDescent="0.25">
      <c r="A25" s="3" t="s">
        <v>43</v>
      </c>
      <c r="B25" t="str">
        <f t="shared" si="0"/>
        <v>HVYSD</v>
      </c>
      <c r="C25" t="s">
        <v>252</v>
      </c>
      <c r="D25" t="s">
        <v>221</v>
      </c>
      <c r="E25" t="s">
        <v>222</v>
      </c>
      <c r="F25" s="5">
        <v>40180</v>
      </c>
      <c r="G25" s="5">
        <v>42098</v>
      </c>
      <c r="H25" t="s">
        <v>223</v>
      </c>
      <c r="I25">
        <v>33.02928</v>
      </c>
      <c r="J25">
        <v>-116.93516</v>
      </c>
      <c r="K25">
        <v>1358</v>
      </c>
      <c r="L25" t="s">
        <v>293</v>
      </c>
      <c r="M25">
        <v>1391</v>
      </c>
      <c r="N25" t="s">
        <v>319</v>
      </c>
    </row>
    <row r="26" spans="1:14" s="7" customFormat="1" ht="45" x14ac:dyDescent="0.25">
      <c r="A26" s="6" t="s">
        <v>5</v>
      </c>
      <c r="B26" s="7" t="s">
        <v>5</v>
      </c>
      <c r="C26" s="8" t="s">
        <v>321</v>
      </c>
      <c r="I26" s="7">
        <v>32.733609999999999</v>
      </c>
      <c r="J26" s="7">
        <v>-117.18306</v>
      </c>
      <c r="K26" s="7">
        <v>13</v>
      </c>
      <c r="L26" s="7" t="s">
        <v>5</v>
      </c>
      <c r="M26" s="7">
        <v>13</v>
      </c>
      <c r="N26" s="7">
        <v>0</v>
      </c>
    </row>
    <row r="27" spans="1:14" x14ac:dyDescent="0.25">
      <c r="A27" s="3" t="s">
        <v>110</v>
      </c>
      <c r="B27" t="str">
        <f t="shared" ref="B27:B59" si="1">A27&amp;"SD"</f>
        <v>LAGSD</v>
      </c>
      <c r="C27" t="s">
        <v>253</v>
      </c>
      <c r="D27" t="s">
        <v>221</v>
      </c>
      <c r="E27" t="s">
        <v>222</v>
      </c>
      <c r="F27" s="5">
        <v>40400</v>
      </c>
      <c r="G27" s="5">
        <v>42098</v>
      </c>
      <c r="H27" t="s">
        <v>223</v>
      </c>
      <c r="I27">
        <v>32.845379999999999</v>
      </c>
      <c r="J27">
        <v>-116.47192</v>
      </c>
      <c r="K27">
        <v>5030</v>
      </c>
      <c r="L27" t="s">
        <v>322</v>
      </c>
      <c r="M27">
        <v>5737</v>
      </c>
      <c r="N27" t="s">
        <v>323</v>
      </c>
    </row>
    <row r="28" spans="1:14" x14ac:dyDescent="0.25">
      <c r="A28" s="3" t="s">
        <v>101</v>
      </c>
      <c r="B28" t="str">
        <f t="shared" si="1"/>
        <v>LLCSD</v>
      </c>
      <c r="C28" t="s">
        <v>254</v>
      </c>
      <c r="D28" t="s">
        <v>221</v>
      </c>
      <c r="E28" t="s">
        <v>222</v>
      </c>
      <c r="F28" s="5">
        <v>40180</v>
      </c>
      <c r="G28" s="5">
        <v>42098</v>
      </c>
      <c r="H28" t="s">
        <v>223</v>
      </c>
      <c r="I28">
        <v>33.277110999999998</v>
      </c>
      <c r="J28">
        <v>-117.069299</v>
      </c>
      <c r="K28">
        <v>1304</v>
      </c>
      <c r="L28" t="s">
        <v>311</v>
      </c>
      <c r="M28">
        <v>1483</v>
      </c>
      <c r="N28" t="s">
        <v>324</v>
      </c>
    </row>
    <row r="29" spans="1:14" x14ac:dyDescent="0.25">
      <c r="A29" s="3" t="s">
        <v>91</v>
      </c>
      <c r="B29" t="str">
        <f t="shared" si="1"/>
        <v>LLDSD</v>
      </c>
      <c r="C29" t="s">
        <v>255</v>
      </c>
      <c r="D29" t="s">
        <v>221</v>
      </c>
      <c r="E29" t="s">
        <v>222</v>
      </c>
      <c r="F29" s="5">
        <v>40400</v>
      </c>
      <c r="G29" s="5">
        <v>42098</v>
      </c>
      <c r="H29" t="s">
        <v>223</v>
      </c>
      <c r="I29">
        <v>32.805540000000001</v>
      </c>
      <c r="J29">
        <v>-116.78794000000001</v>
      </c>
      <c r="K29">
        <v>1375</v>
      </c>
      <c r="L29" t="s">
        <v>326</v>
      </c>
      <c r="M29">
        <v>2810</v>
      </c>
      <c r="N29" t="s">
        <v>325</v>
      </c>
    </row>
    <row r="30" spans="1:14" x14ac:dyDescent="0.25">
      <c r="A30" s="3" t="s">
        <v>112</v>
      </c>
      <c r="B30" t="str">
        <f t="shared" si="1"/>
        <v>LPTSD</v>
      </c>
      <c r="C30" t="s">
        <v>256</v>
      </c>
      <c r="D30" t="s">
        <v>221</v>
      </c>
      <c r="E30" t="s">
        <v>222</v>
      </c>
      <c r="F30" s="5">
        <v>40737</v>
      </c>
      <c r="G30" s="5">
        <v>42098</v>
      </c>
      <c r="H30" t="s">
        <v>223</v>
      </c>
      <c r="I30">
        <v>32.713799999999999</v>
      </c>
      <c r="J30">
        <v>-116.404</v>
      </c>
      <c r="K30">
        <v>4000</v>
      </c>
      <c r="L30" t="s">
        <v>295</v>
      </c>
      <c r="M30">
        <v>3268</v>
      </c>
      <c r="N30" t="s">
        <v>331</v>
      </c>
    </row>
    <row r="31" spans="1:14" x14ac:dyDescent="0.25">
      <c r="A31" s="3" t="s">
        <v>168</v>
      </c>
      <c r="B31" t="str">
        <f t="shared" si="1"/>
        <v>LSVSD</v>
      </c>
      <c r="C31" t="s">
        <v>257</v>
      </c>
      <c r="D31" t="s">
        <v>258</v>
      </c>
      <c r="E31" t="s">
        <v>259</v>
      </c>
      <c r="F31" s="5">
        <v>40400</v>
      </c>
      <c r="G31" s="5">
        <v>42098</v>
      </c>
      <c r="H31" t="s">
        <v>223</v>
      </c>
      <c r="I31">
        <v>32.736159999999998</v>
      </c>
      <c r="J31">
        <v>-116.82239</v>
      </c>
      <c r="K31">
        <v>1591</v>
      </c>
      <c r="L31" t="s">
        <v>326</v>
      </c>
      <c r="M31">
        <v>2810</v>
      </c>
      <c r="N31" t="s">
        <v>377</v>
      </c>
    </row>
    <row r="32" spans="1:14" x14ac:dyDescent="0.25">
      <c r="A32" s="3" t="s">
        <v>173</v>
      </c>
      <c r="B32" t="str">
        <f t="shared" si="1"/>
        <v>MGRSD</v>
      </c>
      <c r="C32" t="s">
        <v>260</v>
      </c>
      <c r="D32" t="s">
        <v>258</v>
      </c>
      <c r="E32" t="s">
        <v>259</v>
      </c>
      <c r="F32" s="5">
        <v>40203</v>
      </c>
      <c r="G32" s="5">
        <v>42098</v>
      </c>
      <c r="H32" t="s">
        <v>223</v>
      </c>
      <c r="I32">
        <v>32.986260000000001</v>
      </c>
      <c r="J32">
        <v>-116.9081</v>
      </c>
      <c r="K32">
        <v>1594</v>
      </c>
      <c r="L32" t="s">
        <v>293</v>
      </c>
      <c r="M32">
        <v>1391</v>
      </c>
      <c r="N32" t="s">
        <v>332</v>
      </c>
    </row>
    <row r="33" spans="1:14" x14ac:dyDescent="0.25">
      <c r="A33" s="3" t="s">
        <v>55</v>
      </c>
      <c r="B33" t="str">
        <f t="shared" si="1"/>
        <v>MGYSD</v>
      </c>
      <c r="C33" t="s">
        <v>261</v>
      </c>
      <c r="D33" t="s">
        <v>258</v>
      </c>
      <c r="E33" t="s">
        <v>259</v>
      </c>
      <c r="F33" s="5">
        <v>40400</v>
      </c>
      <c r="G33" s="5">
        <v>42098</v>
      </c>
      <c r="H33" t="s">
        <v>223</v>
      </c>
      <c r="I33">
        <v>33.223289999999999</v>
      </c>
      <c r="J33">
        <v>-116.69879</v>
      </c>
      <c r="K33">
        <v>2803</v>
      </c>
      <c r="L33" t="s">
        <v>302</v>
      </c>
      <c r="M33">
        <v>4415</v>
      </c>
      <c r="N33" t="s">
        <v>333</v>
      </c>
    </row>
    <row r="34" spans="1:14" x14ac:dyDescent="0.25">
      <c r="A34" s="3" t="s">
        <v>96</v>
      </c>
      <c r="B34" t="str">
        <f t="shared" si="1"/>
        <v>MIGSD</v>
      </c>
      <c r="C34" t="s">
        <v>262</v>
      </c>
      <c r="D34" t="s">
        <v>258</v>
      </c>
      <c r="E34" t="s">
        <v>259</v>
      </c>
      <c r="F34" s="5">
        <v>40180</v>
      </c>
      <c r="G34" s="5">
        <v>42098</v>
      </c>
      <c r="H34" t="s">
        <v>223</v>
      </c>
      <c r="I34">
        <v>32.684710000000003</v>
      </c>
      <c r="J34">
        <v>-116.98005000000001</v>
      </c>
      <c r="K34">
        <v>500</v>
      </c>
      <c r="L34" t="s">
        <v>334</v>
      </c>
      <c r="M34">
        <v>425</v>
      </c>
      <c r="N34">
        <v>0</v>
      </c>
    </row>
    <row r="35" spans="1:14" x14ac:dyDescent="0.25">
      <c r="A35" s="3" t="s">
        <v>122</v>
      </c>
      <c r="B35" t="str">
        <f t="shared" si="1"/>
        <v>MORSD</v>
      </c>
      <c r="C35" t="s">
        <v>263</v>
      </c>
      <c r="D35" t="s">
        <v>258</v>
      </c>
      <c r="E35" t="s">
        <v>259</v>
      </c>
      <c r="F35" s="5">
        <v>40400</v>
      </c>
      <c r="G35" s="5">
        <v>42098</v>
      </c>
      <c r="H35" t="s">
        <v>223</v>
      </c>
      <c r="I35">
        <v>32.688389999999998</v>
      </c>
      <c r="J35">
        <v>-116.51179</v>
      </c>
      <c r="K35">
        <v>3085</v>
      </c>
      <c r="L35" t="s">
        <v>295</v>
      </c>
      <c r="M35">
        <v>3268</v>
      </c>
      <c r="N35" t="s">
        <v>323</v>
      </c>
    </row>
    <row r="36" spans="1:14" x14ac:dyDescent="0.25">
      <c r="A36" s="3" t="s">
        <v>126</v>
      </c>
      <c r="B36" t="str">
        <f t="shared" si="1"/>
        <v>MPESD</v>
      </c>
      <c r="C36" t="s">
        <v>264</v>
      </c>
      <c r="D36" t="s">
        <v>258</v>
      </c>
      <c r="E36" t="s">
        <v>259</v>
      </c>
      <c r="F36" s="5">
        <v>40180</v>
      </c>
      <c r="G36" s="5">
        <v>42098</v>
      </c>
      <c r="H36" t="s">
        <v>223</v>
      </c>
      <c r="I36">
        <v>32.85239</v>
      </c>
      <c r="J36">
        <v>-117.11801</v>
      </c>
      <c r="K36">
        <v>446</v>
      </c>
      <c r="L36" t="s">
        <v>335</v>
      </c>
      <c r="M36">
        <v>539</v>
      </c>
      <c r="N36" t="s">
        <v>336</v>
      </c>
    </row>
    <row r="37" spans="1:14" x14ac:dyDescent="0.25">
      <c r="A37" s="3" t="s">
        <v>132</v>
      </c>
      <c r="B37" t="str">
        <f t="shared" si="1"/>
        <v>MVNSD</v>
      </c>
      <c r="C37" t="s">
        <v>265</v>
      </c>
      <c r="D37" t="s">
        <v>258</v>
      </c>
      <c r="E37" t="s">
        <v>259</v>
      </c>
      <c r="F37" s="5">
        <v>40819</v>
      </c>
      <c r="G37" s="5">
        <v>42098</v>
      </c>
      <c r="H37" t="s">
        <v>223</v>
      </c>
      <c r="I37">
        <v>32.780999999999999</v>
      </c>
      <c r="J37">
        <v>-117.13800000000001</v>
      </c>
      <c r="K37">
        <v>206</v>
      </c>
      <c r="L37" t="s">
        <v>337</v>
      </c>
      <c r="M37">
        <v>420</v>
      </c>
      <c r="N37" t="s">
        <v>338</v>
      </c>
    </row>
    <row r="38" spans="1:14" x14ac:dyDescent="0.25">
      <c r="A38" s="3" t="s">
        <v>213</v>
      </c>
      <c r="B38" t="str">
        <f t="shared" si="1"/>
        <v>OLVSD</v>
      </c>
      <c r="C38" t="s">
        <v>266</v>
      </c>
      <c r="D38" t="s">
        <v>258</v>
      </c>
      <c r="E38" t="s">
        <v>259</v>
      </c>
      <c r="F38" s="5">
        <v>40757</v>
      </c>
      <c r="G38" s="5">
        <v>42098</v>
      </c>
      <c r="H38" t="s">
        <v>223</v>
      </c>
      <c r="I38">
        <v>33.080100000000002</v>
      </c>
      <c r="J38">
        <v>-117.13</v>
      </c>
      <c r="K38">
        <v>1167</v>
      </c>
      <c r="L38" t="s">
        <v>311</v>
      </c>
      <c r="M38">
        <v>1483</v>
      </c>
      <c r="N38" t="s">
        <v>339</v>
      </c>
    </row>
    <row r="39" spans="1:14" x14ac:dyDescent="0.25">
      <c r="A39" s="3" t="s">
        <v>9</v>
      </c>
      <c r="B39" t="str">
        <f t="shared" si="1"/>
        <v>OTYSD</v>
      </c>
      <c r="C39" t="s">
        <v>267</v>
      </c>
      <c r="D39" t="s">
        <v>258</v>
      </c>
      <c r="E39" t="s">
        <v>259</v>
      </c>
      <c r="F39" s="5">
        <v>40400</v>
      </c>
      <c r="G39" s="5">
        <v>42098</v>
      </c>
      <c r="H39" t="s">
        <v>223</v>
      </c>
      <c r="I39">
        <v>32.720219999999998</v>
      </c>
      <c r="J39">
        <v>-116.92783</v>
      </c>
      <c r="K39">
        <v>863</v>
      </c>
      <c r="L39" t="s">
        <v>334</v>
      </c>
      <c r="M39">
        <v>425</v>
      </c>
      <c r="N39" t="s">
        <v>340</v>
      </c>
    </row>
    <row r="40" spans="1:14" x14ac:dyDescent="0.25">
      <c r="A40" s="3" t="s">
        <v>57</v>
      </c>
      <c r="B40" t="str">
        <f t="shared" si="1"/>
        <v>PAMSD</v>
      </c>
      <c r="C40" t="s">
        <v>268</v>
      </c>
      <c r="D40" t="s">
        <v>258</v>
      </c>
      <c r="E40" t="s">
        <v>259</v>
      </c>
      <c r="F40" s="5">
        <v>40400</v>
      </c>
      <c r="G40" s="5">
        <v>42098</v>
      </c>
      <c r="H40" t="s">
        <v>223</v>
      </c>
      <c r="I40">
        <v>33.352139999999999</v>
      </c>
      <c r="J40">
        <v>-116.86286</v>
      </c>
      <c r="K40">
        <v>5483</v>
      </c>
      <c r="L40" t="s">
        <v>341</v>
      </c>
      <c r="M40">
        <v>5486</v>
      </c>
      <c r="N40">
        <v>0</v>
      </c>
    </row>
    <row r="41" spans="1:14" x14ac:dyDescent="0.25">
      <c r="A41" s="3" t="s">
        <v>64</v>
      </c>
      <c r="B41" t="str">
        <f t="shared" si="1"/>
        <v>PAUSD</v>
      </c>
      <c r="C41" t="s">
        <v>269</v>
      </c>
      <c r="D41" t="s">
        <v>258</v>
      </c>
      <c r="E41" t="s">
        <v>259</v>
      </c>
      <c r="F41" s="5">
        <v>40400</v>
      </c>
      <c r="G41" s="5">
        <v>42098</v>
      </c>
      <c r="H41" t="s">
        <v>223</v>
      </c>
      <c r="I41">
        <v>33.371110000000002</v>
      </c>
      <c r="J41">
        <v>-117.07894</v>
      </c>
      <c r="K41">
        <v>411</v>
      </c>
      <c r="L41" t="s">
        <v>311</v>
      </c>
      <c r="M41">
        <v>1483</v>
      </c>
      <c r="N41" t="s">
        <v>342</v>
      </c>
    </row>
    <row r="42" spans="1:14" x14ac:dyDescent="0.25">
      <c r="A42" s="3" t="s">
        <v>147</v>
      </c>
      <c r="B42" t="str">
        <f t="shared" si="1"/>
        <v>PTMSD</v>
      </c>
      <c r="C42" t="s">
        <v>270</v>
      </c>
      <c r="D42" t="s">
        <v>258</v>
      </c>
      <c r="E42" t="s">
        <v>259</v>
      </c>
      <c r="F42" s="5">
        <v>40400</v>
      </c>
      <c r="G42" s="5">
        <v>42098</v>
      </c>
      <c r="H42" t="s">
        <v>223</v>
      </c>
      <c r="I42">
        <v>33.41921</v>
      </c>
      <c r="J42">
        <v>-117.08186000000001</v>
      </c>
      <c r="K42">
        <v>1292</v>
      </c>
      <c r="L42" t="s">
        <v>311</v>
      </c>
      <c r="M42">
        <v>1483</v>
      </c>
      <c r="N42" t="s">
        <v>344</v>
      </c>
    </row>
    <row r="43" spans="1:14" x14ac:dyDescent="0.25">
      <c r="A43" s="3" t="s">
        <v>161</v>
      </c>
      <c r="B43" t="str">
        <f t="shared" si="1"/>
        <v>PVDSD</v>
      </c>
      <c r="C43" t="s">
        <v>271</v>
      </c>
      <c r="D43" t="s">
        <v>258</v>
      </c>
      <c r="E43" t="s">
        <v>259</v>
      </c>
      <c r="F43" s="5">
        <v>40400</v>
      </c>
      <c r="G43" s="5">
        <v>42098</v>
      </c>
      <c r="H43" t="s">
        <v>223</v>
      </c>
      <c r="I43">
        <v>32.81324</v>
      </c>
      <c r="J43">
        <v>-116.73412</v>
      </c>
      <c r="K43">
        <v>1841</v>
      </c>
      <c r="L43" t="s">
        <v>326</v>
      </c>
      <c r="M43">
        <v>2810</v>
      </c>
      <c r="N43" t="s">
        <v>343</v>
      </c>
    </row>
    <row r="44" spans="1:14" x14ac:dyDescent="0.25">
      <c r="A44" s="3" t="s">
        <v>75</v>
      </c>
      <c r="B44" t="str">
        <f t="shared" si="1"/>
        <v>RAMSD</v>
      </c>
      <c r="C44" t="s">
        <v>272</v>
      </c>
      <c r="D44" t="s">
        <v>258</v>
      </c>
      <c r="E44" t="s">
        <v>259</v>
      </c>
      <c r="F44" s="5">
        <v>40180</v>
      </c>
      <c r="G44" s="5">
        <v>42098</v>
      </c>
      <c r="H44" t="s">
        <v>223</v>
      </c>
      <c r="I44">
        <v>33.073</v>
      </c>
      <c r="J44">
        <v>-116.85802</v>
      </c>
      <c r="K44">
        <v>1514</v>
      </c>
      <c r="L44" t="s">
        <v>314</v>
      </c>
      <c r="M44">
        <v>1835</v>
      </c>
      <c r="N44" t="s">
        <v>345</v>
      </c>
    </row>
    <row r="45" spans="1:14" x14ac:dyDescent="0.25">
      <c r="A45" s="3" t="s">
        <v>206</v>
      </c>
      <c r="B45" t="str">
        <f t="shared" si="1"/>
        <v>RBHSD</v>
      </c>
      <c r="C45" t="s">
        <v>273</v>
      </c>
      <c r="D45" t="s">
        <v>258</v>
      </c>
      <c r="E45" t="s">
        <v>259</v>
      </c>
      <c r="F45" s="5">
        <v>40400</v>
      </c>
      <c r="G45" s="5">
        <v>42098</v>
      </c>
      <c r="H45" t="s">
        <v>223</v>
      </c>
      <c r="I45">
        <v>33.413960000000003</v>
      </c>
      <c r="J45">
        <v>-117.12595</v>
      </c>
      <c r="K45">
        <v>1869</v>
      </c>
      <c r="L45" t="s">
        <v>307</v>
      </c>
      <c r="M45">
        <v>1987</v>
      </c>
      <c r="N45" t="s">
        <v>347</v>
      </c>
    </row>
    <row r="46" spans="1:14" x14ac:dyDescent="0.25">
      <c r="A46" s="3" t="s">
        <v>130</v>
      </c>
      <c r="B46" t="str">
        <f t="shared" si="1"/>
        <v>RBVSD</v>
      </c>
      <c r="C46" t="s">
        <v>274</v>
      </c>
      <c r="D46" t="s">
        <v>258</v>
      </c>
      <c r="E46" t="s">
        <v>259</v>
      </c>
      <c r="F46" s="5">
        <v>40180</v>
      </c>
      <c r="G46" s="5">
        <v>42098</v>
      </c>
      <c r="H46" t="s">
        <v>223</v>
      </c>
      <c r="I46">
        <v>33.401221</v>
      </c>
      <c r="J46">
        <v>-117.17016700000001</v>
      </c>
      <c r="K46">
        <v>1087</v>
      </c>
      <c r="L46" t="s">
        <v>307</v>
      </c>
      <c r="M46">
        <v>1987</v>
      </c>
      <c r="N46" t="s">
        <v>346</v>
      </c>
    </row>
    <row r="47" spans="1:14" x14ac:dyDescent="0.25">
      <c r="A47" s="3" t="s">
        <v>59</v>
      </c>
      <c r="B47" t="str">
        <f>A47&amp;"SD"</f>
        <v>RINSD</v>
      </c>
      <c r="C47" t="s">
        <v>275</v>
      </c>
      <c r="D47" t="s">
        <v>258</v>
      </c>
      <c r="E47" t="s">
        <v>259</v>
      </c>
      <c r="F47" s="5">
        <v>40400</v>
      </c>
      <c r="G47" s="5">
        <v>42098</v>
      </c>
      <c r="H47" t="s">
        <v>223</v>
      </c>
      <c r="I47">
        <v>33.287790000000001</v>
      </c>
      <c r="J47">
        <v>-116.95641999999999</v>
      </c>
      <c r="K47">
        <v>1065</v>
      </c>
      <c r="L47" t="s">
        <v>311</v>
      </c>
      <c r="M47">
        <v>1483</v>
      </c>
      <c r="N47" t="s">
        <v>348</v>
      </c>
    </row>
    <row r="48" spans="1:14" x14ac:dyDescent="0.25">
      <c r="A48" s="3" t="s">
        <v>134</v>
      </c>
      <c r="B48" t="str">
        <f t="shared" si="1"/>
        <v>RNBSD</v>
      </c>
      <c r="C48" t="s">
        <v>276</v>
      </c>
      <c r="D48" t="s">
        <v>258</v>
      </c>
      <c r="E48" t="s">
        <v>259</v>
      </c>
      <c r="F48" s="5">
        <v>40400</v>
      </c>
      <c r="G48" s="5">
        <v>42098</v>
      </c>
      <c r="H48" t="s">
        <v>223</v>
      </c>
      <c r="I48">
        <v>33.41892</v>
      </c>
      <c r="J48">
        <v>-117.14413</v>
      </c>
      <c r="K48">
        <v>1058</v>
      </c>
      <c r="L48" t="s">
        <v>307</v>
      </c>
      <c r="M48">
        <v>1987</v>
      </c>
      <c r="N48" t="s">
        <v>349</v>
      </c>
    </row>
    <row r="49" spans="1:14" x14ac:dyDescent="0.25">
      <c r="A49" s="3" t="s">
        <v>93</v>
      </c>
      <c r="B49" t="str">
        <f t="shared" si="1"/>
        <v>RSFSD</v>
      </c>
      <c r="C49" t="s">
        <v>277</v>
      </c>
      <c r="D49" t="s">
        <v>258</v>
      </c>
      <c r="E49" t="s">
        <v>259</v>
      </c>
      <c r="F49" s="5">
        <v>40205</v>
      </c>
      <c r="G49" s="5">
        <v>42098</v>
      </c>
      <c r="H49" t="s">
        <v>223</v>
      </c>
      <c r="I49">
        <v>33.033329999999999</v>
      </c>
      <c r="J49">
        <v>-117.18956</v>
      </c>
      <c r="K49">
        <v>249</v>
      </c>
      <c r="L49" t="s">
        <v>300</v>
      </c>
      <c r="M49">
        <v>328</v>
      </c>
      <c r="N49" t="s">
        <v>349</v>
      </c>
    </row>
    <row r="50" spans="1:14" x14ac:dyDescent="0.25">
      <c r="A50" s="3" t="s">
        <v>185</v>
      </c>
      <c r="B50" t="str">
        <f t="shared" si="1"/>
        <v>SPPSD</v>
      </c>
      <c r="C50" t="s">
        <v>278</v>
      </c>
      <c r="D50" t="s">
        <v>258</v>
      </c>
      <c r="E50" t="s">
        <v>259</v>
      </c>
      <c r="F50" s="5">
        <v>40400</v>
      </c>
      <c r="G50" s="5">
        <v>42098</v>
      </c>
      <c r="H50" t="s">
        <v>223</v>
      </c>
      <c r="I50">
        <v>32.999479999999998</v>
      </c>
      <c r="J50">
        <v>-116.78854</v>
      </c>
      <c r="K50">
        <v>1684</v>
      </c>
      <c r="L50" t="s">
        <v>314</v>
      </c>
      <c r="M50">
        <v>1835</v>
      </c>
      <c r="N50" t="s">
        <v>349</v>
      </c>
    </row>
    <row r="51" spans="1:14" x14ac:dyDescent="0.25">
      <c r="A51" s="3" t="s">
        <v>114</v>
      </c>
      <c r="B51" t="str">
        <f t="shared" si="1"/>
        <v>SRHSD</v>
      </c>
      <c r="C51" t="s">
        <v>279</v>
      </c>
      <c r="D51" t="s">
        <v>258</v>
      </c>
      <c r="E51" t="s">
        <v>259</v>
      </c>
      <c r="F51" s="5">
        <v>40201</v>
      </c>
      <c r="G51" s="5">
        <v>42098</v>
      </c>
      <c r="H51" t="s">
        <v>223</v>
      </c>
      <c r="I51">
        <v>32.808489999999999</v>
      </c>
      <c r="J51">
        <v>-116.50830000000001</v>
      </c>
      <c r="K51">
        <v>4010</v>
      </c>
      <c r="L51" t="s">
        <v>295</v>
      </c>
      <c r="M51">
        <v>3268</v>
      </c>
      <c r="N51" t="s">
        <v>350</v>
      </c>
    </row>
    <row r="52" spans="1:14" x14ac:dyDescent="0.25">
      <c r="A52" s="3" t="s">
        <v>170</v>
      </c>
      <c r="B52" t="str">
        <f t="shared" si="1"/>
        <v>SYCSD</v>
      </c>
      <c r="C52" t="s">
        <v>280</v>
      </c>
      <c r="D52" t="s">
        <v>258</v>
      </c>
      <c r="E52" t="s">
        <v>259</v>
      </c>
      <c r="F52" s="5">
        <v>40400</v>
      </c>
      <c r="G52" s="5">
        <v>42098</v>
      </c>
      <c r="H52" t="s">
        <v>223</v>
      </c>
      <c r="I52">
        <v>32.91431</v>
      </c>
      <c r="J52">
        <v>-117.02959</v>
      </c>
      <c r="K52">
        <v>1038</v>
      </c>
      <c r="L52" t="s">
        <v>335</v>
      </c>
      <c r="M52">
        <v>539</v>
      </c>
      <c r="N52" t="s">
        <v>351</v>
      </c>
    </row>
    <row r="53" spans="1:14" x14ac:dyDescent="0.25">
      <c r="A53" s="3" t="s">
        <v>103</v>
      </c>
      <c r="B53" t="str">
        <f t="shared" si="1"/>
        <v>TLKSD</v>
      </c>
      <c r="C53" t="s">
        <v>281</v>
      </c>
      <c r="D53" t="s">
        <v>258</v>
      </c>
      <c r="E53" t="s">
        <v>259</v>
      </c>
      <c r="F53" s="5">
        <v>40180</v>
      </c>
      <c r="G53" s="5">
        <v>42098</v>
      </c>
      <c r="H53" t="s">
        <v>223</v>
      </c>
      <c r="I53">
        <v>33.226170000000003</v>
      </c>
      <c r="J53">
        <v>-117.07559000000001</v>
      </c>
      <c r="K53">
        <v>1249</v>
      </c>
      <c r="L53" t="s">
        <v>311</v>
      </c>
      <c r="M53">
        <v>1483</v>
      </c>
      <c r="N53" t="s">
        <v>352</v>
      </c>
    </row>
    <row r="54" spans="1:14" x14ac:dyDescent="0.25">
      <c r="A54" s="3" t="s">
        <v>21</v>
      </c>
      <c r="B54" t="str">
        <f t="shared" si="1"/>
        <v>VJSSD</v>
      </c>
      <c r="C54" t="s">
        <v>282</v>
      </c>
      <c r="D54" t="s">
        <v>258</v>
      </c>
      <c r="E54" t="s">
        <v>259</v>
      </c>
      <c r="F54" s="5">
        <v>40400</v>
      </c>
      <c r="G54" s="5">
        <v>42098</v>
      </c>
      <c r="H54" t="s">
        <v>223</v>
      </c>
      <c r="I54">
        <v>32.845590000000001</v>
      </c>
      <c r="J54">
        <v>-116.70437</v>
      </c>
      <c r="K54">
        <v>2345</v>
      </c>
      <c r="L54" t="s">
        <v>326</v>
      </c>
      <c r="M54">
        <v>2810</v>
      </c>
      <c r="N54" t="s">
        <v>353</v>
      </c>
    </row>
    <row r="55" spans="1:14" x14ac:dyDescent="0.25">
      <c r="A55" s="3" t="s">
        <v>194</v>
      </c>
      <c r="B55" t="str">
        <f t="shared" si="1"/>
        <v>VLCSD</v>
      </c>
      <c r="C55" t="s">
        <v>283</v>
      </c>
      <c r="D55" t="s">
        <v>258</v>
      </c>
      <c r="E55" t="s">
        <v>259</v>
      </c>
      <c r="F55" s="5">
        <v>40400</v>
      </c>
      <c r="G55" s="5">
        <v>42098</v>
      </c>
      <c r="H55" t="s">
        <v>223</v>
      </c>
      <c r="I55">
        <v>33.23563</v>
      </c>
      <c r="J55">
        <v>-117.0068</v>
      </c>
      <c r="K55">
        <v>1432</v>
      </c>
      <c r="L55" t="s">
        <v>311</v>
      </c>
      <c r="M55">
        <v>1483</v>
      </c>
      <c r="N55">
        <v>0</v>
      </c>
    </row>
    <row r="56" spans="1:14" x14ac:dyDescent="0.25">
      <c r="A56" s="3" t="s">
        <v>163</v>
      </c>
      <c r="B56" t="str">
        <f t="shared" si="1"/>
        <v>WALSD</v>
      </c>
      <c r="C56" t="s">
        <v>284</v>
      </c>
      <c r="D56" t="s">
        <v>258</v>
      </c>
      <c r="E56" t="s">
        <v>259</v>
      </c>
      <c r="F56" s="5">
        <v>40415</v>
      </c>
      <c r="G56" s="5">
        <v>42098</v>
      </c>
      <c r="H56" t="s">
        <v>223</v>
      </c>
      <c r="I56">
        <v>32.830129999999997</v>
      </c>
      <c r="J56">
        <v>-116.80397000000001</v>
      </c>
      <c r="K56">
        <v>1554</v>
      </c>
      <c r="L56" t="s">
        <v>326</v>
      </c>
      <c r="M56">
        <v>2810</v>
      </c>
      <c r="N56" t="s">
        <v>354</v>
      </c>
    </row>
    <row r="57" spans="1:14" x14ac:dyDescent="0.25">
      <c r="A57" s="3" t="s">
        <v>120</v>
      </c>
      <c r="B57" t="str">
        <f t="shared" si="1"/>
        <v>WPTSD</v>
      </c>
      <c r="C57" t="s">
        <v>285</v>
      </c>
      <c r="D57" t="s">
        <v>258</v>
      </c>
      <c r="E57" t="s">
        <v>259</v>
      </c>
      <c r="F57" s="5">
        <v>40400</v>
      </c>
      <c r="G57" s="5">
        <v>42098</v>
      </c>
      <c r="H57" t="s">
        <v>223</v>
      </c>
      <c r="I57">
        <v>32.612250000000003</v>
      </c>
      <c r="J57">
        <v>-116.61333</v>
      </c>
      <c r="K57">
        <v>2302</v>
      </c>
      <c r="L57" t="s">
        <v>356</v>
      </c>
      <c r="M57">
        <v>2345</v>
      </c>
      <c r="N57" t="s">
        <v>355</v>
      </c>
    </row>
    <row r="58" spans="1:14" x14ac:dyDescent="0.25">
      <c r="A58" s="3" t="s">
        <v>204</v>
      </c>
      <c r="B58" t="str">
        <f t="shared" si="1"/>
        <v>WRBSD</v>
      </c>
      <c r="C58" t="s">
        <v>286</v>
      </c>
      <c r="D58" t="s">
        <v>258</v>
      </c>
      <c r="E58" t="s">
        <v>259</v>
      </c>
      <c r="F58" s="5">
        <v>40740</v>
      </c>
      <c r="G58" s="5">
        <v>42098</v>
      </c>
      <c r="H58" t="s">
        <v>223</v>
      </c>
      <c r="I58">
        <v>33.031100000000002</v>
      </c>
      <c r="J58">
        <v>-117.122</v>
      </c>
      <c r="K58">
        <v>749</v>
      </c>
      <c r="L58" t="s">
        <v>357</v>
      </c>
      <c r="M58">
        <v>479</v>
      </c>
      <c r="N58" t="s">
        <v>358</v>
      </c>
    </row>
    <row r="59" spans="1:14" x14ac:dyDescent="0.25">
      <c r="A59" s="3" t="s">
        <v>66</v>
      </c>
      <c r="B59" t="str">
        <f t="shared" si="1"/>
        <v>YSASD</v>
      </c>
      <c r="C59" t="s">
        <v>287</v>
      </c>
      <c r="D59" t="s">
        <v>258</v>
      </c>
      <c r="E59" t="s">
        <v>259</v>
      </c>
      <c r="F59" s="5">
        <v>40420</v>
      </c>
      <c r="G59" s="5">
        <v>42098</v>
      </c>
      <c r="H59" t="s">
        <v>223</v>
      </c>
      <c r="I59">
        <v>33.113120000000002</v>
      </c>
      <c r="J59">
        <v>-116.67182</v>
      </c>
      <c r="K59">
        <v>3010</v>
      </c>
      <c r="L59" t="s">
        <v>359</v>
      </c>
      <c r="M59">
        <v>3651</v>
      </c>
      <c r="N59" t="s">
        <v>350</v>
      </c>
    </row>
  </sheetData>
  <sortState ref="A2:A59">
    <sortCondition ref="A2"/>
  </sortState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04"/>
  <sheetViews>
    <sheetView topLeftCell="E195" workbookViewId="0">
      <selection activeCell="P4" sqref="P4"/>
    </sheetView>
  </sheetViews>
  <sheetFormatPr defaultRowHeight="15" x14ac:dyDescent="0.25"/>
  <cols>
    <col min="1" max="1" width="7.140625" style="25" customWidth="1"/>
    <col min="2" max="2" width="11" style="25" customWidth="1"/>
    <col min="3" max="3" width="14.140625" style="25" customWidth="1"/>
    <col min="4" max="4" width="12.7109375" style="25" customWidth="1"/>
    <col min="5" max="5" width="20.42578125" style="25" customWidth="1"/>
    <col min="6" max="6" width="14" style="25" customWidth="1"/>
    <col min="7" max="7" width="35.85546875" style="25" customWidth="1"/>
    <col min="8" max="9" width="17.42578125" style="25" customWidth="1"/>
    <col min="10" max="10" width="25.28515625" style="25" customWidth="1"/>
    <col min="11" max="12" width="10.42578125" style="25" customWidth="1"/>
    <col min="13" max="13" width="9.85546875" style="25" customWidth="1"/>
    <col min="14" max="14" width="13.85546875" style="25" bestFit="1" customWidth="1"/>
    <col min="15" max="15" width="11.28515625" customWidth="1"/>
  </cols>
  <sheetData>
    <row r="1" spans="1:19" ht="20.25" customHeight="1" x14ac:dyDescent="0.25">
      <c r="A1" s="19" t="s">
        <v>388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1"/>
    </row>
    <row r="2" spans="1:19" ht="38.25" customHeight="1" x14ac:dyDescent="0.25">
      <c r="A2" s="22" t="s">
        <v>389</v>
      </c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4"/>
    </row>
    <row r="3" spans="1:19" x14ac:dyDescent="0.25">
      <c r="E3" s="26"/>
    </row>
    <row r="4" spans="1:19" ht="45.75" thickBot="1" x14ac:dyDescent="0.3">
      <c r="A4" s="27" t="s">
        <v>390</v>
      </c>
      <c r="B4" s="27" t="s">
        <v>391</v>
      </c>
      <c r="C4" s="27" t="s">
        <v>392</v>
      </c>
      <c r="D4" s="27" t="s">
        <v>393</v>
      </c>
      <c r="E4" s="27" t="s">
        <v>394</v>
      </c>
      <c r="F4" s="27" t="s">
        <v>395</v>
      </c>
      <c r="G4" s="27" t="s">
        <v>396</v>
      </c>
      <c r="H4" s="27" t="s">
        <v>397</v>
      </c>
      <c r="I4" s="27" t="s">
        <v>398</v>
      </c>
      <c r="J4" s="27" t="s">
        <v>399</v>
      </c>
      <c r="K4" s="27" t="s">
        <v>400</v>
      </c>
      <c r="L4" s="27" t="s">
        <v>401</v>
      </c>
      <c r="M4" s="27" t="s">
        <v>1</v>
      </c>
      <c r="N4" s="27" t="s">
        <v>402</v>
      </c>
      <c r="O4" s="44" t="s">
        <v>1339</v>
      </c>
    </row>
    <row r="5" spans="1:19" ht="45" x14ac:dyDescent="0.25">
      <c r="A5" s="25">
        <v>5332</v>
      </c>
      <c r="B5" s="25" t="s">
        <v>403</v>
      </c>
      <c r="C5" s="25" t="s">
        <v>404</v>
      </c>
      <c r="D5" s="25" t="s">
        <v>405</v>
      </c>
      <c r="E5" s="45">
        <v>39449.659722222219</v>
      </c>
      <c r="F5" s="25" t="s">
        <v>406</v>
      </c>
      <c r="G5" s="25" t="s">
        <v>407</v>
      </c>
      <c r="H5" s="25" t="s">
        <v>408</v>
      </c>
      <c r="I5" s="25" t="s">
        <v>409</v>
      </c>
      <c r="J5" s="25" t="s">
        <v>410</v>
      </c>
      <c r="K5" s="25" t="s">
        <v>411</v>
      </c>
      <c r="L5" s="25" t="s">
        <v>412</v>
      </c>
      <c r="M5" s="25" t="s">
        <v>412</v>
      </c>
      <c r="N5" s="25" t="s">
        <v>413</v>
      </c>
      <c r="O5">
        <f>IF(COUNTIFS((WeatherIncidents!$B$3:'WeatherIncidents'!$B$26),"&lt;="&amp;E5,WeatherIncidents!$C$3:'WeatherIncidents'!$C$26,"&gt;="&amp;E5)&gt;0,1,0)</f>
        <v>1</v>
      </c>
      <c r="Q5" s="5">
        <v>37987</v>
      </c>
      <c r="R5" s="16" t="s">
        <v>374</v>
      </c>
      <c r="S5" s="16" t="s">
        <v>365</v>
      </c>
    </row>
    <row r="6" spans="1:19" ht="45" x14ac:dyDescent="0.25">
      <c r="A6" s="25">
        <v>5333</v>
      </c>
      <c r="B6" s="25" t="s">
        <v>403</v>
      </c>
      <c r="C6" s="25" t="s">
        <v>414</v>
      </c>
      <c r="D6" s="25" t="s">
        <v>415</v>
      </c>
      <c r="E6" s="45">
        <v>39463.440972222219</v>
      </c>
      <c r="F6" s="25" t="s">
        <v>416</v>
      </c>
      <c r="G6" s="25" t="s">
        <v>417</v>
      </c>
      <c r="H6" s="25" t="s">
        <v>418</v>
      </c>
      <c r="I6" s="25" t="s">
        <v>409</v>
      </c>
      <c r="J6" s="25" t="s">
        <v>419</v>
      </c>
      <c r="K6" s="25" t="s">
        <v>411</v>
      </c>
      <c r="L6" s="25" t="s">
        <v>412</v>
      </c>
      <c r="M6" s="25" t="s">
        <v>412</v>
      </c>
      <c r="N6" s="25" t="s">
        <v>420</v>
      </c>
      <c r="O6">
        <f>IF(COUNTIFS((WeatherIncidents!$B$3:'WeatherIncidents'!$B$26),"&lt;="&amp;E6,WeatherIncidents!$C$3:'WeatherIncidents'!$C$26,"&gt;="&amp;E6)&gt;0,1,0)</f>
        <v>0</v>
      </c>
      <c r="Q6" s="5">
        <v>38353</v>
      </c>
      <c r="R6" s="13">
        <v>37987</v>
      </c>
      <c r="S6" s="14">
        <v>0</v>
      </c>
    </row>
    <row r="7" spans="1:19" ht="45" x14ac:dyDescent="0.25">
      <c r="A7" s="25">
        <v>5334</v>
      </c>
      <c r="B7" s="25" t="s">
        <v>403</v>
      </c>
      <c r="C7" s="25" t="s">
        <v>421</v>
      </c>
      <c r="D7" s="25" t="s">
        <v>415</v>
      </c>
      <c r="E7" s="45">
        <v>39492.394444444442</v>
      </c>
      <c r="F7" s="25" t="s">
        <v>422</v>
      </c>
      <c r="G7" s="25" t="s">
        <v>423</v>
      </c>
      <c r="H7" s="25" t="s">
        <v>424</v>
      </c>
      <c r="I7" s="25" t="s">
        <v>425</v>
      </c>
      <c r="J7" s="25" t="s">
        <v>426</v>
      </c>
      <c r="K7" s="25" t="s">
        <v>427</v>
      </c>
      <c r="L7" s="25" t="s">
        <v>412</v>
      </c>
      <c r="M7" s="25" t="s">
        <v>412</v>
      </c>
      <c r="N7" s="25" t="s">
        <v>413</v>
      </c>
      <c r="O7">
        <f>IF(COUNTIFS((WeatherIncidents!$B$3:'WeatherIncidents'!$B$26),"&lt;="&amp;E7,WeatherIncidents!$C$3:'WeatherIncidents'!$C$26,"&gt;="&amp;E7)&gt;0,1,0)</f>
        <v>0</v>
      </c>
      <c r="Q7" s="5">
        <f t="shared" ref="Q7:Q17" si="0">DATE(YEAR(Q6)+1,1,1)</f>
        <v>38718</v>
      </c>
      <c r="R7" s="13">
        <v>38353</v>
      </c>
      <c r="S7" s="14">
        <v>0</v>
      </c>
    </row>
    <row r="8" spans="1:19" ht="45" x14ac:dyDescent="0.25">
      <c r="A8" s="25">
        <v>5335</v>
      </c>
      <c r="B8" s="25" t="s">
        <v>403</v>
      </c>
      <c r="C8" s="25" t="s">
        <v>241</v>
      </c>
      <c r="D8" s="25" t="s">
        <v>415</v>
      </c>
      <c r="E8" s="45">
        <v>39495.745833333334</v>
      </c>
      <c r="F8" s="25" t="s">
        <v>406</v>
      </c>
      <c r="G8" s="25" t="s">
        <v>428</v>
      </c>
      <c r="H8" s="25" t="s">
        <v>429</v>
      </c>
      <c r="I8" s="25" t="s">
        <v>430</v>
      </c>
      <c r="J8" s="25" t="s">
        <v>431</v>
      </c>
      <c r="K8" s="25" t="s">
        <v>427</v>
      </c>
      <c r="L8" s="25" t="s">
        <v>412</v>
      </c>
      <c r="M8" s="25" t="s">
        <v>412</v>
      </c>
      <c r="N8" s="25" t="s">
        <v>413</v>
      </c>
      <c r="O8">
        <f>IF(COUNTIFS((WeatherIncidents!$B$3:'WeatherIncidents'!$B$26),"&lt;="&amp;E8,WeatherIncidents!$C$3:'WeatherIncidents'!$C$26,"&gt;="&amp;E8)&gt;0,1,0)</f>
        <v>0</v>
      </c>
      <c r="Q8" s="5">
        <f t="shared" si="0"/>
        <v>39083</v>
      </c>
      <c r="R8" s="13">
        <v>38718</v>
      </c>
      <c r="S8" s="14">
        <v>0</v>
      </c>
    </row>
    <row r="9" spans="1:19" ht="45" x14ac:dyDescent="0.25">
      <c r="A9" s="25">
        <v>5336</v>
      </c>
      <c r="B9" s="25" t="s">
        <v>403</v>
      </c>
      <c r="C9" s="25" t="s">
        <v>432</v>
      </c>
      <c r="D9" s="25" t="s">
        <v>415</v>
      </c>
      <c r="E9" s="45">
        <v>39505.609722222223</v>
      </c>
      <c r="F9" s="25" t="s">
        <v>433</v>
      </c>
      <c r="G9" s="25" t="s">
        <v>434</v>
      </c>
      <c r="H9" s="25" t="s">
        <v>424</v>
      </c>
      <c r="I9" s="25" t="s">
        <v>425</v>
      </c>
      <c r="J9" s="25" t="s">
        <v>435</v>
      </c>
      <c r="K9" s="25" t="s">
        <v>427</v>
      </c>
      <c r="L9" s="25" t="s">
        <v>412</v>
      </c>
      <c r="M9" s="25" t="s">
        <v>412</v>
      </c>
      <c r="N9" s="25" t="s">
        <v>413</v>
      </c>
      <c r="O9">
        <f>IF(COUNTIFS((WeatherIncidents!$B$3:'WeatherIncidents'!$B$26),"&lt;="&amp;E9,WeatherIncidents!$C$3:'WeatherIncidents'!$C$26,"&gt;="&amp;E9)&gt;0,1,0)</f>
        <v>0</v>
      </c>
      <c r="Q9" s="5">
        <f t="shared" si="0"/>
        <v>39448</v>
      </c>
      <c r="R9" s="13">
        <v>39083</v>
      </c>
      <c r="S9" s="14">
        <v>0</v>
      </c>
    </row>
    <row r="10" spans="1:19" ht="45" x14ac:dyDescent="0.25">
      <c r="A10" s="25">
        <v>5337</v>
      </c>
      <c r="B10" s="25" t="s">
        <v>403</v>
      </c>
      <c r="C10" s="25" t="s">
        <v>436</v>
      </c>
      <c r="D10" s="25" t="s">
        <v>415</v>
      </c>
      <c r="E10" s="45">
        <v>39510.171527777777</v>
      </c>
      <c r="F10" s="25" t="s">
        <v>406</v>
      </c>
      <c r="G10" s="25" t="s">
        <v>437</v>
      </c>
      <c r="H10" s="25" t="s">
        <v>408</v>
      </c>
      <c r="I10" s="25" t="s">
        <v>409</v>
      </c>
      <c r="J10" s="25" t="s">
        <v>437</v>
      </c>
      <c r="K10" s="25" t="s">
        <v>427</v>
      </c>
      <c r="L10" s="25" t="s">
        <v>412</v>
      </c>
      <c r="M10" s="25">
        <v>221</v>
      </c>
      <c r="N10" s="25" t="s">
        <v>413</v>
      </c>
      <c r="O10">
        <f>IF(COUNTIFS((WeatherIncidents!$B$3:'WeatherIncidents'!$B$26),"&lt;="&amp;E10,WeatherIncidents!$C$3:'WeatherIncidents'!$C$26,"&gt;="&amp;E10)&gt;0,1,0)</f>
        <v>0</v>
      </c>
      <c r="Q10" s="5">
        <f t="shared" si="0"/>
        <v>39814</v>
      </c>
      <c r="R10" s="13">
        <v>39448</v>
      </c>
      <c r="S10" s="14">
        <v>0</v>
      </c>
    </row>
    <row r="11" spans="1:19" ht="45" x14ac:dyDescent="0.25">
      <c r="A11" s="25">
        <v>5338</v>
      </c>
      <c r="B11" s="25" t="s">
        <v>403</v>
      </c>
      <c r="C11" s="25" t="s">
        <v>438</v>
      </c>
      <c r="D11" s="25" t="s">
        <v>405</v>
      </c>
      <c r="E11" s="45">
        <v>39510.706250000003</v>
      </c>
      <c r="F11" s="25" t="s">
        <v>422</v>
      </c>
      <c r="G11" s="25" t="s">
        <v>439</v>
      </c>
      <c r="H11" s="25" t="s">
        <v>7</v>
      </c>
      <c r="I11" s="25" t="s">
        <v>425</v>
      </c>
      <c r="J11" s="25" t="s">
        <v>440</v>
      </c>
      <c r="K11" s="25" t="s">
        <v>427</v>
      </c>
      <c r="L11" s="25" t="s">
        <v>412</v>
      </c>
      <c r="M11" s="25" t="s">
        <v>412</v>
      </c>
      <c r="N11" s="25" t="s">
        <v>413</v>
      </c>
      <c r="O11">
        <f>IF(COUNTIFS((WeatherIncidents!$B$3:'WeatherIncidents'!$B$26),"&lt;="&amp;E11,WeatherIncidents!$C$3:'WeatherIncidents'!$C$26,"&gt;="&amp;E11)&gt;0,1,0)</f>
        <v>0</v>
      </c>
      <c r="Q11" s="5">
        <f t="shared" si="0"/>
        <v>40179</v>
      </c>
      <c r="R11" s="13">
        <v>39814</v>
      </c>
      <c r="S11" s="14">
        <v>36</v>
      </c>
    </row>
    <row r="12" spans="1:19" ht="45" x14ac:dyDescent="0.25">
      <c r="A12" s="25">
        <v>5342</v>
      </c>
      <c r="B12" s="25" t="s">
        <v>403</v>
      </c>
      <c r="C12" s="25" t="s">
        <v>441</v>
      </c>
      <c r="D12" s="25" t="s">
        <v>415</v>
      </c>
      <c r="E12" s="45">
        <v>39546.190972222219</v>
      </c>
      <c r="F12" s="25" t="s">
        <v>406</v>
      </c>
      <c r="G12" s="25" t="s">
        <v>442</v>
      </c>
      <c r="H12" s="25" t="s">
        <v>443</v>
      </c>
      <c r="I12" s="25" t="s">
        <v>425</v>
      </c>
      <c r="J12" s="25" t="s">
        <v>444</v>
      </c>
      <c r="K12" s="25" t="s">
        <v>427</v>
      </c>
      <c r="L12" s="25" t="s">
        <v>412</v>
      </c>
      <c r="M12" s="25" t="s">
        <v>412</v>
      </c>
      <c r="N12" s="25" t="s">
        <v>413</v>
      </c>
      <c r="O12">
        <f>IF(COUNTIFS((WeatherIncidents!$B$3:'WeatherIncidents'!$B$26),"&lt;="&amp;E12,WeatherIncidents!$C$3:'WeatherIncidents'!$C$26,"&gt;="&amp;E12)&gt;0,1,0)</f>
        <v>0</v>
      </c>
      <c r="Q12" s="5">
        <f t="shared" si="0"/>
        <v>40544</v>
      </c>
      <c r="R12" s="13">
        <v>40179</v>
      </c>
      <c r="S12" s="14">
        <v>30</v>
      </c>
    </row>
    <row r="13" spans="1:19" ht="45" x14ac:dyDescent="0.25">
      <c r="A13" s="25">
        <v>5343</v>
      </c>
      <c r="B13" s="25" t="s">
        <v>403</v>
      </c>
      <c r="C13" s="25" t="s">
        <v>445</v>
      </c>
      <c r="D13" s="25" t="s">
        <v>415</v>
      </c>
      <c r="E13" s="45">
        <v>39549.663888888892</v>
      </c>
      <c r="F13" s="25" t="s">
        <v>406</v>
      </c>
      <c r="G13" s="25" t="s">
        <v>446</v>
      </c>
      <c r="H13" s="25" t="s">
        <v>429</v>
      </c>
      <c r="I13" s="25" t="s">
        <v>430</v>
      </c>
      <c r="J13" s="25" t="s">
        <v>447</v>
      </c>
      <c r="K13" s="25" t="s">
        <v>427</v>
      </c>
      <c r="L13" s="25" t="s">
        <v>412</v>
      </c>
      <c r="M13" s="25" t="s">
        <v>412</v>
      </c>
      <c r="N13" s="25" t="s">
        <v>420</v>
      </c>
      <c r="O13">
        <f>IF(COUNTIFS((WeatherIncidents!$B$3:'WeatherIncidents'!$B$26),"&lt;="&amp;E13,WeatherIncidents!$C$3:'WeatherIncidents'!$C$26,"&gt;="&amp;E13)&gt;0,1,0)</f>
        <v>0</v>
      </c>
      <c r="Q13" s="5">
        <f t="shared" si="0"/>
        <v>40909</v>
      </c>
      <c r="R13" s="13">
        <v>40544</v>
      </c>
      <c r="S13" s="14">
        <v>32</v>
      </c>
    </row>
    <row r="14" spans="1:19" ht="45" x14ac:dyDescent="0.25">
      <c r="A14" s="25">
        <v>5345</v>
      </c>
      <c r="B14" s="25" t="s">
        <v>403</v>
      </c>
      <c r="C14" s="25" t="s">
        <v>448</v>
      </c>
      <c r="D14" s="25" t="s">
        <v>415</v>
      </c>
      <c r="E14" s="45">
        <v>39556.788194444445</v>
      </c>
      <c r="F14" s="25" t="s">
        <v>449</v>
      </c>
      <c r="G14" s="25" t="s">
        <v>450</v>
      </c>
      <c r="H14" s="25" t="s">
        <v>451</v>
      </c>
      <c r="I14" s="25" t="s">
        <v>430</v>
      </c>
      <c r="J14" s="25" t="s">
        <v>452</v>
      </c>
      <c r="K14" s="25" t="s">
        <v>427</v>
      </c>
      <c r="L14" s="25" t="s">
        <v>412</v>
      </c>
      <c r="M14" s="25" t="s">
        <v>412</v>
      </c>
      <c r="N14" s="25" t="s">
        <v>453</v>
      </c>
      <c r="O14">
        <f>IF(COUNTIFS((WeatherIncidents!$B$3:'WeatherIncidents'!$B$26),"&lt;="&amp;E14,WeatherIncidents!$C$3:'WeatherIncidents'!$C$26,"&gt;="&amp;E14)&gt;0,1,0)</f>
        <v>0</v>
      </c>
      <c r="Q14" s="5">
        <f t="shared" si="0"/>
        <v>41275</v>
      </c>
      <c r="R14" s="13">
        <v>40909</v>
      </c>
      <c r="S14" s="14">
        <v>25</v>
      </c>
    </row>
    <row r="15" spans="1:19" ht="45" x14ac:dyDescent="0.25">
      <c r="A15" s="25">
        <v>5346</v>
      </c>
      <c r="B15" s="25" t="s">
        <v>403</v>
      </c>
      <c r="C15" s="25" t="s">
        <v>454</v>
      </c>
      <c r="D15" s="25" t="s">
        <v>415</v>
      </c>
      <c r="E15" s="45">
        <v>39558.47152777778</v>
      </c>
      <c r="F15" s="25" t="s">
        <v>422</v>
      </c>
      <c r="G15" s="25" t="s">
        <v>455</v>
      </c>
      <c r="H15" s="25" t="s">
        <v>424</v>
      </c>
      <c r="I15" s="25" t="s">
        <v>425</v>
      </c>
      <c r="J15" s="25" t="s">
        <v>456</v>
      </c>
      <c r="K15" s="25" t="s">
        <v>427</v>
      </c>
      <c r="L15" s="25" t="s">
        <v>412</v>
      </c>
      <c r="M15" s="25" t="s">
        <v>412</v>
      </c>
      <c r="N15" s="25" t="s">
        <v>413</v>
      </c>
      <c r="O15">
        <f>IF(COUNTIFS((WeatherIncidents!$B$3:'WeatherIncidents'!$B$26),"&lt;="&amp;E15,WeatherIncidents!$C$3:'WeatherIncidents'!$C$26,"&gt;="&amp;E15)&gt;0,1,0)</f>
        <v>0</v>
      </c>
      <c r="Q15" s="5">
        <f t="shared" si="0"/>
        <v>41640</v>
      </c>
      <c r="R15" s="13">
        <v>41275</v>
      </c>
      <c r="S15" s="14">
        <v>23</v>
      </c>
    </row>
    <row r="16" spans="1:19" ht="45" x14ac:dyDescent="0.25">
      <c r="A16" s="25">
        <v>5349</v>
      </c>
      <c r="B16" s="25" t="s">
        <v>403</v>
      </c>
      <c r="C16" s="25" t="s">
        <v>457</v>
      </c>
      <c r="D16" s="25" t="s">
        <v>415</v>
      </c>
      <c r="E16" s="45">
        <v>39570.629166666666</v>
      </c>
      <c r="F16" s="25" t="s">
        <v>422</v>
      </c>
      <c r="G16" s="25" t="s">
        <v>458</v>
      </c>
      <c r="H16" s="25" t="s">
        <v>424</v>
      </c>
      <c r="I16" s="25" t="s">
        <v>425</v>
      </c>
      <c r="J16" s="25" t="s">
        <v>459</v>
      </c>
      <c r="K16" s="25" t="s">
        <v>427</v>
      </c>
      <c r="L16" s="25" t="s">
        <v>412</v>
      </c>
      <c r="M16" s="25" t="s">
        <v>412</v>
      </c>
      <c r="N16" s="25" t="s">
        <v>413</v>
      </c>
      <c r="O16">
        <f>IF(COUNTIFS((WeatherIncidents!$B$3:'WeatherIncidents'!$B$26),"&lt;="&amp;E16,WeatherIncidents!$C$3:'WeatherIncidents'!$C$26,"&gt;="&amp;E16)&gt;0,1,0)</f>
        <v>0</v>
      </c>
      <c r="Q16" s="5">
        <f t="shared" si="0"/>
        <v>42005</v>
      </c>
      <c r="R16" s="13">
        <v>41640</v>
      </c>
      <c r="S16" s="14">
        <v>26</v>
      </c>
    </row>
    <row r="17" spans="1:19" ht="45" x14ac:dyDescent="0.25">
      <c r="A17" s="25">
        <v>5350</v>
      </c>
      <c r="B17" s="25" t="s">
        <v>403</v>
      </c>
      <c r="C17" s="25" t="s">
        <v>460</v>
      </c>
      <c r="D17" s="25" t="s">
        <v>405</v>
      </c>
      <c r="E17" s="45">
        <v>39584.541666666664</v>
      </c>
      <c r="F17" s="25" t="s">
        <v>406</v>
      </c>
      <c r="G17" s="25" t="s">
        <v>461</v>
      </c>
      <c r="H17" s="25" t="s">
        <v>443</v>
      </c>
      <c r="I17" s="25" t="s">
        <v>425</v>
      </c>
      <c r="J17" s="25" t="s">
        <v>462</v>
      </c>
      <c r="K17" s="25" t="s">
        <v>427</v>
      </c>
      <c r="L17" s="25" t="s">
        <v>412</v>
      </c>
      <c r="M17" s="25" t="s">
        <v>412</v>
      </c>
      <c r="N17" s="25" t="s">
        <v>463</v>
      </c>
      <c r="O17">
        <f>IF(COUNTIFS((WeatherIncidents!$B$3:'WeatherIncidents'!$B$26),"&lt;="&amp;E17,WeatherIncidents!$C$3:'WeatherIncidents'!$C$26,"&gt;="&amp;E17)&gt;0,1,0)</f>
        <v>0</v>
      </c>
      <c r="Q17" s="5">
        <f t="shared" si="0"/>
        <v>42370</v>
      </c>
      <c r="R17" s="13">
        <v>42005</v>
      </c>
      <c r="S17" s="14">
        <v>27</v>
      </c>
    </row>
    <row r="18" spans="1:19" ht="45" x14ac:dyDescent="0.25">
      <c r="A18" s="25">
        <v>5352</v>
      </c>
      <c r="B18" s="25" t="s">
        <v>403</v>
      </c>
      <c r="C18" s="25" t="s">
        <v>464</v>
      </c>
      <c r="D18" s="25" t="s">
        <v>415</v>
      </c>
      <c r="E18" s="45">
        <v>39584.541666666664</v>
      </c>
      <c r="F18" s="25" t="s">
        <v>406</v>
      </c>
      <c r="G18" s="25" t="s">
        <v>465</v>
      </c>
      <c r="H18" s="25" t="s">
        <v>466</v>
      </c>
      <c r="I18" s="25" t="s">
        <v>425</v>
      </c>
      <c r="J18" s="25" t="s">
        <v>467</v>
      </c>
      <c r="K18" s="25" t="s">
        <v>427</v>
      </c>
      <c r="L18" s="25" t="s">
        <v>412</v>
      </c>
      <c r="M18" s="25" t="s">
        <v>412</v>
      </c>
      <c r="N18" s="25" t="s">
        <v>468</v>
      </c>
      <c r="O18">
        <f>IF(COUNTIFS((WeatherIncidents!$B$3:'WeatherIncidents'!$B$26),"&lt;="&amp;E18,WeatherIncidents!$C$3:'WeatherIncidents'!$C$26,"&gt;="&amp;E18)&gt;0,1,0)</f>
        <v>0</v>
      </c>
      <c r="R18" s="13">
        <v>42370</v>
      </c>
      <c r="S18" s="14">
        <v>1</v>
      </c>
    </row>
    <row r="19" spans="1:19" ht="45.75" thickBot="1" x14ac:dyDescent="0.3">
      <c r="A19" s="25">
        <v>5355</v>
      </c>
      <c r="B19" s="25" t="s">
        <v>403</v>
      </c>
      <c r="C19" s="25" t="s">
        <v>469</v>
      </c>
      <c r="D19" s="25" t="s">
        <v>415</v>
      </c>
      <c r="E19" s="45">
        <v>39589.425694444442</v>
      </c>
      <c r="F19" s="25" t="s">
        <v>469</v>
      </c>
      <c r="G19" s="25" t="s">
        <v>470</v>
      </c>
      <c r="H19" s="25" t="s">
        <v>408</v>
      </c>
      <c r="I19" s="25" t="s">
        <v>409</v>
      </c>
      <c r="J19" s="25" t="s">
        <v>471</v>
      </c>
      <c r="K19" s="25" t="s">
        <v>427</v>
      </c>
      <c r="L19" s="25" t="s">
        <v>412</v>
      </c>
      <c r="M19" s="25" t="s">
        <v>412</v>
      </c>
      <c r="N19" s="25" t="s">
        <v>472</v>
      </c>
      <c r="O19">
        <f>IF(COUNTIFS((WeatherIncidents!$B$3:'WeatherIncidents'!$B$26),"&lt;="&amp;E19,WeatherIncidents!$C$3:'WeatherIncidents'!$C$26,"&gt;="&amp;E19)&gt;0,1,0)</f>
        <v>0</v>
      </c>
      <c r="R19" s="15" t="s">
        <v>364</v>
      </c>
      <c r="S19" s="15">
        <v>0</v>
      </c>
    </row>
    <row r="20" spans="1:19" ht="45" x14ac:dyDescent="0.25">
      <c r="A20" s="25">
        <v>5356</v>
      </c>
      <c r="B20" s="25" t="s">
        <v>403</v>
      </c>
      <c r="C20" s="25" t="s">
        <v>473</v>
      </c>
      <c r="D20" s="25" t="s">
        <v>474</v>
      </c>
      <c r="E20" s="45">
        <v>39592.979166666664</v>
      </c>
      <c r="F20" s="25" t="s">
        <v>473</v>
      </c>
      <c r="G20" s="25" t="s">
        <v>475</v>
      </c>
      <c r="H20" s="25" t="s">
        <v>429</v>
      </c>
      <c r="I20" s="25" t="s">
        <v>430</v>
      </c>
      <c r="J20" s="25" t="s">
        <v>476</v>
      </c>
      <c r="K20" s="25" t="s">
        <v>427</v>
      </c>
      <c r="L20" s="25" t="s">
        <v>412</v>
      </c>
      <c r="M20" s="25" t="s">
        <v>412</v>
      </c>
      <c r="N20" s="25" t="s">
        <v>413</v>
      </c>
      <c r="O20">
        <f>IF(COUNTIFS((WeatherIncidents!$B$3:'WeatherIncidents'!$B$26),"&lt;="&amp;E20,WeatherIncidents!$C$3:'WeatherIncidents'!$C$26,"&gt;="&amp;E20)&gt;0,1,0)</f>
        <v>0</v>
      </c>
    </row>
    <row r="21" spans="1:19" ht="45" x14ac:dyDescent="0.25">
      <c r="A21" s="25">
        <v>5360</v>
      </c>
      <c r="B21" s="25" t="s">
        <v>403</v>
      </c>
      <c r="C21" s="25" t="s">
        <v>477</v>
      </c>
      <c r="D21" s="25" t="s">
        <v>474</v>
      </c>
      <c r="E21" s="45">
        <v>39618.76458333333</v>
      </c>
      <c r="F21" s="25" t="s">
        <v>245</v>
      </c>
      <c r="G21" s="25" t="s">
        <v>478</v>
      </c>
      <c r="H21" s="25" t="s">
        <v>424</v>
      </c>
      <c r="I21" s="25" t="s">
        <v>425</v>
      </c>
      <c r="J21" s="25" t="s">
        <v>479</v>
      </c>
      <c r="K21" s="25" t="s">
        <v>427</v>
      </c>
      <c r="L21" s="25" t="s">
        <v>412</v>
      </c>
      <c r="M21" s="25" t="s">
        <v>412</v>
      </c>
      <c r="N21" s="25" t="s">
        <v>413</v>
      </c>
      <c r="O21">
        <f>IF(COUNTIFS((WeatherIncidents!$B$3:'WeatherIncidents'!$B$26),"&lt;="&amp;E21,WeatherIncidents!$C$3:'WeatherIncidents'!$C$26,"&gt;="&amp;E21)&gt;0,1,0)</f>
        <v>0</v>
      </c>
    </row>
    <row r="22" spans="1:19" ht="45" x14ac:dyDescent="0.25">
      <c r="A22" s="25">
        <v>5361</v>
      </c>
      <c r="B22" s="25" t="s">
        <v>403</v>
      </c>
      <c r="C22" s="25" t="s">
        <v>480</v>
      </c>
      <c r="D22" s="25" t="s">
        <v>474</v>
      </c>
      <c r="E22" s="45">
        <v>39620.505555555559</v>
      </c>
      <c r="F22" s="25" t="s">
        <v>245</v>
      </c>
      <c r="G22" s="25" t="s">
        <v>481</v>
      </c>
      <c r="H22" s="25" t="s">
        <v>429</v>
      </c>
      <c r="I22" s="25" t="s">
        <v>430</v>
      </c>
      <c r="J22" s="25" t="s">
        <v>482</v>
      </c>
      <c r="K22" s="25" t="s">
        <v>427</v>
      </c>
      <c r="L22" s="25" t="s">
        <v>412</v>
      </c>
      <c r="M22" s="25" t="s">
        <v>412</v>
      </c>
      <c r="N22" s="25" t="s">
        <v>413</v>
      </c>
      <c r="O22">
        <f>IF(COUNTIFS((WeatherIncidents!$B$3:'WeatherIncidents'!$B$26),"&lt;="&amp;E22,WeatherIncidents!$C$3:'WeatherIncidents'!$C$26,"&gt;="&amp;E22)&gt;0,1,0)</f>
        <v>0</v>
      </c>
    </row>
    <row r="23" spans="1:19" ht="45" x14ac:dyDescent="0.25">
      <c r="A23" s="25">
        <v>5362</v>
      </c>
      <c r="B23" s="25" t="s">
        <v>403</v>
      </c>
      <c r="C23" s="25" t="s">
        <v>483</v>
      </c>
      <c r="D23" s="25" t="s">
        <v>415</v>
      </c>
      <c r="E23" s="45">
        <v>39626.003472222219</v>
      </c>
      <c r="F23" s="25" t="s">
        <v>406</v>
      </c>
      <c r="G23" s="25" t="s">
        <v>484</v>
      </c>
      <c r="H23" s="25" t="s">
        <v>443</v>
      </c>
      <c r="I23" s="25" t="s">
        <v>425</v>
      </c>
      <c r="J23" s="25" t="s">
        <v>485</v>
      </c>
      <c r="K23" s="25" t="s">
        <v>427</v>
      </c>
      <c r="L23" s="25" t="s">
        <v>412</v>
      </c>
      <c r="M23" s="25" t="s">
        <v>412</v>
      </c>
      <c r="N23" s="25" t="s">
        <v>413</v>
      </c>
      <c r="O23">
        <f>IF(COUNTIFS((WeatherIncidents!$B$3:'WeatherIncidents'!$B$26),"&lt;="&amp;E23,WeatherIncidents!$C$3:'WeatherIncidents'!$C$26,"&gt;="&amp;E23)&gt;0,1,0)</f>
        <v>0</v>
      </c>
    </row>
    <row r="24" spans="1:19" ht="45" x14ac:dyDescent="0.25">
      <c r="A24" s="25">
        <v>5366</v>
      </c>
      <c r="B24" s="25" t="s">
        <v>403</v>
      </c>
      <c r="C24" s="25" t="s">
        <v>486</v>
      </c>
      <c r="D24" s="25" t="s">
        <v>415</v>
      </c>
      <c r="E24" s="45">
        <v>39644.770833333336</v>
      </c>
      <c r="F24" s="25" t="s">
        <v>245</v>
      </c>
      <c r="G24" s="25" t="s">
        <v>487</v>
      </c>
      <c r="H24" s="25" t="s">
        <v>429</v>
      </c>
      <c r="I24" s="25" t="s">
        <v>430</v>
      </c>
      <c r="J24" s="25" t="s">
        <v>488</v>
      </c>
      <c r="K24" s="25" t="s">
        <v>427</v>
      </c>
      <c r="L24" s="25" t="s">
        <v>412</v>
      </c>
      <c r="M24" s="25" t="s">
        <v>412</v>
      </c>
      <c r="N24" s="25" t="s">
        <v>453</v>
      </c>
      <c r="O24">
        <f>IF(COUNTIFS((WeatherIncidents!$B$3:'WeatherIncidents'!$B$26),"&lt;="&amp;E24,WeatherIncidents!$C$3:'WeatherIncidents'!$C$26,"&gt;="&amp;E24)&gt;0,1,0)</f>
        <v>0</v>
      </c>
    </row>
    <row r="25" spans="1:19" ht="45" x14ac:dyDescent="0.25">
      <c r="A25" s="25">
        <v>5367</v>
      </c>
      <c r="B25" s="25" t="s">
        <v>403</v>
      </c>
      <c r="C25" s="25" t="s">
        <v>489</v>
      </c>
      <c r="D25" s="25" t="s">
        <v>415</v>
      </c>
      <c r="E25" s="45">
        <v>39660.537499999999</v>
      </c>
      <c r="F25" s="25" t="s">
        <v>489</v>
      </c>
      <c r="G25" s="25" t="s">
        <v>490</v>
      </c>
      <c r="H25" s="25" t="s">
        <v>491</v>
      </c>
      <c r="I25" s="25" t="s">
        <v>430</v>
      </c>
      <c r="J25" s="25" t="s">
        <v>492</v>
      </c>
      <c r="K25" s="25" t="s">
        <v>427</v>
      </c>
      <c r="L25" s="25" t="s">
        <v>412</v>
      </c>
      <c r="M25" s="25" t="s">
        <v>412</v>
      </c>
      <c r="N25" s="25" t="s">
        <v>493</v>
      </c>
      <c r="O25">
        <f>IF(COUNTIFS((WeatherIncidents!$B$3:'WeatherIncidents'!$B$26),"&lt;="&amp;E25,WeatherIncidents!$C$3:'WeatherIncidents'!$C$26,"&gt;="&amp;E25)&gt;0,1,0)</f>
        <v>0</v>
      </c>
    </row>
    <row r="26" spans="1:19" ht="45" x14ac:dyDescent="0.25">
      <c r="A26" s="25">
        <v>5370</v>
      </c>
      <c r="B26" s="25" t="s">
        <v>403</v>
      </c>
      <c r="C26" s="25" t="s">
        <v>494</v>
      </c>
      <c r="D26" s="25" t="s">
        <v>415</v>
      </c>
      <c r="E26" s="45">
        <v>39663.658333333333</v>
      </c>
      <c r="F26" s="25" t="s">
        <v>494</v>
      </c>
      <c r="G26" s="25" t="s">
        <v>495</v>
      </c>
      <c r="H26" s="25" t="s">
        <v>443</v>
      </c>
      <c r="I26" s="25" t="s">
        <v>425</v>
      </c>
      <c r="J26" s="25" t="s">
        <v>496</v>
      </c>
      <c r="K26" s="25" t="s">
        <v>427</v>
      </c>
      <c r="L26" s="25" t="s">
        <v>412</v>
      </c>
      <c r="M26" s="25" t="s">
        <v>412</v>
      </c>
      <c r="N26" s="25" t="s">
        <v>413</v>
      </c>
      <c r="O26">
        <f>IF(COUNTIFS((WeatherIncidents!$B$3:'WeatherIncidents'!$B$26),"&lt;="&amp;E26,WeatherIncidents!$C$3:'WeatherIncidents'!$C$26,"&gt;="&amp;E26)&gt;0,1,0)</f>
        <v>0</v>
      </c>
    </row>
    <row r="27" spans="1:19" ht="45" x14ac:dyDescent="0.25">
      <c r="A27" s="25">
        <v>5372</v>
      </c>
      <c r="B27" s="25" t="s">
        <v>403</v>
      </c>
      <c r="C27" s="25" t="s">
        <v>497</v>
      </c>
      <c r="D27" s="25" t="s">
        <v>415</v>
      </c>
      <c r="E27" s="45">
        <v>39664.654166666667</v>
      </c>
      <c r="F27" s="25" t="s">
        <v>498</v>
      </c>
      <c r="G27" s="25" t="s">
        <v>499</v>
      </c>
      <c r="H27" s="25" t="s">
        <v>500</v>
      </c>
      <c r="I27" s="25" t="s">
        <v>430</v>
      </c>
      <c r="J27" s="25" t="s">
        <v>501</v>
      </c>
      <c r="K27" s="25" t="s">
        <v>427</v>
      </c>
      <c r="L27" s="25" t="s">
        <v>412</v>
      </c>
      <c r="M27" s="25" t="s">
        <v>412</v>
      </c>
      <c r="N27" s="25" t="s">
        <v>413</v>
      </c>
      <c r="O27">
        <f>IF(COUNTIFS((WeatherIncidents!$B$3:'WeatherIncidents'!$B$26),"&lt;="&amp;E27,WeatherIncidents!$C$3:'WeatherIncidents'!$C$26,"&gt;="&amp;E27)&gt;0,1,0)</f>
        <v>0</v>
      </c>
    </row>
    <row r="28" spans="1:19" ht="45" x14ac:dyDescent="0.25">
      <c r="A28" s="25">
        <v>5373</v>
      </c>
      <c r="B28" s="25" t="s">
        <v>403</v>
      </c>
      <c r="C28" s="25" t="s">
        <v>502</v>
      </c>
      <c r="D28" s="25" t="s">
        <v>415</v>
      </c>
      <c r="E28" s="45">
        <v>39667.666666666664</v>
      </c>
      <c r="F28" s="25" t="s">
        <v>498</v>
      </c>
      <c r="G28" s="25" t="s">
        <v>503</v>
      </c>
      <c r="H28" s="25" t="s">
        <v>504</v>
      </c>
      <c r="I28" s="25" t="s">
        <v>430</v>
      </c>
      <c r="J28" s="25" t="s">
        <v>505</v>
      </c>
      <c r="K28" s="25" t="s">
        <v>427</v>
      </c>
      <c r="L28" s="25" t="s">
        <v>412</v>
      </c>
      <c r="M28" s="25" t="s">
        <v>412</v>
      </c>
      <c r="N28" s="25" t="s">
        <v>413</v>
      </c>
      <c r="O28">
        <f>IF(COUNTIFS((WeatherIncidents!$B$3:'WeatherIncidents'!$B$26),"&lt;="&amp;E28,WeatherIncidents!$C$3:'WeatherIncidents'!$C$26,"&gt;="&amp;E28)&gt;0,1,0)</f>
        <v>0</v>
      </c>
    </row>
    <row r="29" spans="1:19" ht="45" x14ac:dyDescent="0.25">
      <c r="A29" s="25">
        <v>5376</v>
      </c>
      <c r="B29" s="25" t="s">
        <v>403</v>
      </c>
      <c r="C29" s="25" t="s">
        <v>473</v>
      </c>
      <c r="D29" s="25" t="s">
        <v>405</v>
      </c>
      <c r="E29" s="45">
        <v>39678.663194444445</v>
      </c>
      <c r="F29" s="25" t="s">
        <v>473</v>
      </c>
      <c r="G29" s="25" t="s">
        <v>506</v>
      </c>
      <c r="H29" s="25" t="s">
        <v>507</v>
      </c>
      <c r="I29" s="25" t="s">
        <v>508</v>
      </c>
      <c r="J29" s="25" t="s">
        <v>509</v>
      </c>
      <c r="K29" s="25" t="s">
        <v>427</v>
      </c>
      <c r="L29" s="25" t="s">
        <v>412</v>
      </c>
      <c r="M29" s="25" t="s">
        <v>412</v>
      </c>
      <c r="N29" s="25" t="s">
        <v>413</v>
      </c>
      <c r="O29">
        <f>IF(COUNTIFS((WeatherIncidents!$B$3:'WeatherIncidents'!$B$26),"&lt;="&amp;E29,WeatherIncidents!$C$3:'WeatherIncidents'!$C$26,"&gt;="&amp;E29)&gt;0,1,0)</f>
        <v>0</v>
      </c>
    </row>
    <row r="30" spans="1:19" ht="45" x14ac:dyDescent="0.25">
      <c r="A30" s="25">
        <v>5378</v>
      </c>
      <c r="B30" s="25" t="s">
        <v>403</v>
      </c>
      <c r="C30" s="25" t="s">
        <v>510</v>
      </c>
      <c r="D30" s="25" t="s">
        <v>415</v>
      </c>
      <c r="E30" s="45">
        <v>39680.989583333336</v>
      </c>
      <c r="F30" s="25" t="s">
        <v>511</v>
      </c>
      <c r="G30" s="25" t="s">
        <v>512</v>
      </c>
      <c r="H30" s="25" t="s">
        <v>513</v>
      </c>
      <c r="I30" s="25" t="s">
        <v>430</v>
      </c>
      <c r="J30" s="25" t="s">
        <v>514</v>
      </c>
      <c r="K30" s="25" t="s">
        <v>427</v>
      </c>
      <c r="L30" s="25" t="s">
        <v>412</v>
      </c>
      <c r="M30" s="25" t="s">
        <v>412</v>
      </c>
      <c r="N30" s="25" t="s">
        <v>413</v>
      </c>
      <c r="O30">
        <f>IF(COUNTIFS((WeatherIncidents!$B$3:'WeatherIncidents'!$B$26),"&lt;="&amp;E30,WeatherIncidents!$C$3:'WeatherIncidents'!$C$26,"&gt;="&amp;E30)&gt;0,1,0)</f>
        <v>0</v>
      </c>
    </row>
    <row r="31" spans="1:19" ht="45" x14ac:dyDescent="0.25">
      <c r="A31" s="25">
        <v>5384</v>
      </c>
      <c r="B31" s="25" t="s">
        <v>403</v>
      </c>
      <c r="C31" s="25" t="s">
        <v>515</v>
      </c>
      <c r="D31" s="25" t="s">
        <v>405</v>
      </c>
      <c r="E31" s="45">
        <v>39694.291666666664</v>
      </c>
      <c r="G31" s="25" t="s">
        <v>516</v>
      </c>
      <c r="H31" s="25" t="s">
        <v>517</v>
      </c>
      <c r="I31" s="25" t="s">
        <v>425</v>
      </c>
      <c r="J31" s="25" t="s">
        <v>518</v>
      </c>
      <c r="K31" s="25" t="s">
        <v>427</v>
      </c>
      <c r="L31" s="25" t="s">
        <v>412</v>
      </c>
      <c r="M31" s="25" t="s">
        <v>412</v>
      </c>
      <c r="N31" s="25" t="s">
        <v>413</v>
      </c>
      <c r="O31">
        <f>IF(COUNTIFS((WeatherIncidents!$B$3:'WeatherIncidents'!$B$26),"&lt;="&amp;E31,WeatherIncidents!$C$3:'WeatherIncidents'!$C$26,"&gt;="&amp;E31)&gt;0,1,0)</f>
        <v>0</v>
      </c>
    </row>
    <row r="32" spans="1:19" ht="45" x14ac:dyDescent="0.25">
      <c r="A32" s="25">
        <v>5387</v>
      </c>
      <c r="B32" s="25" t="s">
        <v>403</v>
      </c>
      <c r="C32" s="25" t="s">
        <v>519</v>
      </c>
      <c r="D32" s="25" t="s">
        <v>415</v>
      </c>
      <c r="E32" s="45">
        <v>39704.563888888886</v>
      </c>
      <c r="F32" s="25" t="s">
        <v>520</v>
      </c>
      <c r="G32" s="25" t="s">
        <v>521</v>
      </c>
      <c r="H32" s="25" t="s">
        <v>429</v>
      </c>
      <c r="I32" s="25" t="s">
        <v>430</v>
      </c>
      <c r="J32" s="25" t="s">
        <v>522</v>
      </c>
      <c r="K32" s="25" t="s">
        <v>427</v>
      </c>
      <c r="L32" s="25" t="s">
        <v>412</v>
      </c>
      <c r="M32" s="25" t="s">
        <v>412</v>
      </c>
      <c r="N32" s="25" t="s">
        <v>413</v>
      </c>
      <c r="O32">
        <f>IF(COUNTIFS((WeatherIncidents!$B$3:'WeatherIncidents'!$B$26),"&lt;="&amp;E32,WeatherIncidents!$C$3:'WeatherIncidents'!$C$26,"&gt;="&amp;E32)&gt;0,1,0)</f>
        <v>0</v>
      </c>
    </row>
    <row r="33" spans="1:15" ht="45" x14ac:dyDescent="0.25">
      <c r="A33" s="25">
        <v>5385</v>
      </c>
      <c r="B33" s="25" t="s">
        <v>403</v>
      </c>
      <c r="C33" s="25" t="s">
        <v>523</v>
      </c>
      <c r="D33" s="25" t="s">
        <v>415</v>
      </c>
      <c r="E33" s="45">
        <v>39705.435416666667</v>
      </c>
      <c r="F33" s="25" t="s">
        <v>524</v>
      </c>
      <c r="G33" s="25" t="s">
        <v>525</v>
      </c>
      <c r="H33" s="25" t="s">
        <v>504</v>
      </c>
      <c r="I33" s="25" t="s">
        <v>430</v>
      </c>
      <c r="J33" s="25" t="s">
        <v>526</v>
      </c>
      <c r="K33" s="25" t="s">
        <v>427</v>
      </c>
      <c r="L33" s="25" t="s">
        <v>412</v>
      </c>
      <c r="M33" s="25" t="s">
        <v>412</v>
      </c>
      <c r="N33" s="25" t="s">
        <v>413</v>
      </c>
      <c r="O33">
        <f>IF(COUNTIFS((WeatherIncidents!$B$3:'WeatherIncidents'!$B$26),"&lt;="&amp;E33,WeatherIncidents!$C$3:'WeatherIncidents'!$C$26,"&gt;="&amp;E33)&gt;0,1,0)</f>
        <v>0</v>
      </c>
    </row>
    <row r="34" spans="1:15" ht="45" x14ac:dyDescent="0.25">
      <c r="A34" s="25">
        <v>5382</v>
      </c>
      <c r="B34" s="25" t="s">
        <v>403</v>
      </c>
      <c r="C34" s="25" t="s">
        <v>527</v>
      </c>
      <c r="D34" s="25" t="s">
        <v>405</v>
      </c>
      <c r="E34" s="45">
        <v>39706.738194444442</v>
      </c>
      <c r="F34" s="25" t="s">
        <v>528</v>
      </c>
      <c r="G34" s="25" t="s">
        <v>529</v>
      </c>
      <c r="H34" s="25" t="s">
        <v>408</v>
      </c>
      <c r="I34" s="25" t="s">
        <v>409</v>
      </c>
      <c r="J34" s="25" t="s">
        <v>530</v>
      </c>
      <c r="K34" s="25" t="s">
        <v>427</v>
      </c>
      <c r="L34" s="25" t="s">
        <v>412</v>
      </c>
      <c r="M34" s="25" t="s">
        <v>412</v>
      </c>
      <c r="N34" s="25" t="s">
        <v>413</v>
      </c>
      <c r="O34">
        <f>IF(COUNTIFS((WeatherIncidents!$B$3:'WeatherIncidents'!$B$26),"&lt;="&amp;E34,WeatherIncidents!$C$3:'WeatherIncidents'!$C$26,"&gt;="&amp;E34)&gt;0,1,0)</f>
        <v>0</v>
      </c>
    </row>
    <row r="35" spans="1:15" ht="45" x14ac:dyDescent="0.25">
      <c r="A35" s="25">
        <v>5388</v>
      </c>
      <c r="B35" s="25" t="s">
        <v>403</v>
      </c>
      <c r="C35" s="25" t="s">
        <v>531</v>
      </c>
      <c r="D35" s="25" t="s">
        <v>415</v>
      </c>
      <c r="E35" s="45">
        <v>39709.668749999997</v>
      </c>
      <c r="F35" s="25" t="s">
        <v>245</v>
      </c>
      <c r="G35" s="25" t="s">
        <v>532</v>
      </c>
      <c r="H35" s="25" t="s">
        <v>504</v>
      </c>
      <c r="I35" s="25" t="s">
        <v>430</v>
      </c>
      <c r="J35" s="25" t="s">
        <v>533</v>
      </c>
      <c r="K35" s="25" t="s">
        <v>427</v>
      </c>
      <c r="L35" s="25" t="s">
        <v>412</v>
      </c>
      <c r="M35" s="25" t="s">
        <v>412</v>
      </c>
      <c r="N35" s="25" t="s">
        <v>413</v>
      </c>
      <c r="O35">
        <f>IF(COUNTIFS((WeatherIncidents!$B$3:'WeatherIncidents'!$B$26),"&lt;="&amp;E35,WeatherIncidents!$C$3:'WeatherIncidents'!$C$26,"&gt;="&amp;E35)&gt;0,1,0)</f>
        <v>0</v>
      </c>
    </row>
    <row r="36" spans="1:15" ht="45" x14ac:dyDescent="0.25">
      <c r="A36" s="25">
        <v>5386</v>
      </c>
      <c r="B36" s="25" t="s">
        <v>403</v>
      </c>
      <c r="C36" s="25" t="s">
        <v>534</v>
      </c>
      <c r="D36" s="25" t="s">
        <v>415</v>
      </c>
      <c r="E36" s="45">
        <v>39712.239583333336</v>
      </c>
      <c r="F36" s="25" t="s">
        <v>498</v>
      </c>
      <c r="G36" s="25" t="s">
        <v>535</v>
      </c>
      <c r="H36" s="25" t="s">
        <v>504</v>
      </c>
      <c r="I36" s="25" t="s">
        <v>430</v>
      </c>
      <c r="J36" s="25" t="s">
        <v>526</v>
      </c>
      <c r="K36" s="25" t="s">
        <v>427</v>
      </c>
      <c r="L36" s="25" t="s">
        <v>412</v>
      </c>
      <c r="M36" s="25" t="s">
        <v>412</v>
      </c>
      <c r="N36" s="25" t="s">
        <v>413</v>
      </c>
      <c r="O36">
        <f>IF(COUNTIFS((WeatherIncidents!$B$3:'WeatherIncidents'!$B$26),"&lt;="&amp;E36,WeatherIncidents!$C$3:'WeatherIncidents'!$C$26,"&gt;="&amp;E36)&gt;0,1,0)</f>
        <v>0</v>
      </c>
    </row>
    <row r="37" spans="1:15" ht="45" x14ac:dyDescent="0.25">
      <c r="A37" s="25">
        <v>5390</v>
      </c>
      <c r="B37" s="25" t="s">
        <v>403</v>
      </c>
      <c r="C37" s="25" t="s">
        <v>536</v>
      </c>
      <c r="D37" s="25" t="s">
        <v>415</v>
      </c>
      <c r="E37" s="45">
        <v>39735.4375</v>
      </c>
      <c r="F37" s="25" t="s">
        <v>537</v>
      </c>
      <c r="G37" s="25" t="s">
        <v>538</v>
      </c>
      <c r="H37" s="25" t="s">
        <v>539</v>
      </c>
      <c r="I37" s="25" t="s">
        <v>430</v>
      </c>
      <c r="J37" s="25" t="s">
        <v>539</v>
      </c>
      <c r="K37" s="25" t="s">
        <v>427</v>
      </c>
      <c r="L37" s="25" t="s">
        <v>412</v>
      </c>
      <c r="M37" s="25" t="s">
        <v>412</v>
      </c>
      <c r="N37" s="25" t="s">
        <v>413</v>
      </c>
      <c r="O37">
        <f>IF(COUNTIFS((WeatherIncidents!$B$3:'WeatherIncidents'!$B$26),"&lt;="&amp;E37,WeatherIncidents!$C$3:'WeatherIncidents'!$C$26,"&gt;="&amp;E37)&gt;0,1,0)</f>
        <v>1</v>
      </c>
    </row>
    <row r="38" spans="1:15" ht="45" x14ac:dyDescent="0.25">
      <c r="A38" s="25">
        <v>5392</v>
      </c>
      <c r="B38" s="25" t="s">
        <v>403</v>
      </c>
      <c r="C38" s="25" t="s">
        <v>243</v>
      </c>
      <c r="D38" s="25" t="s">
        <v>405</v>
      </c>
      <c r="E38" s="45">
        <v>39735.4375</v>
      </c>
      <c r="F38" s="25" t="s">
        <v>540</v>
      </c>
      <c r="G38" s="25" t="s">
        <v>541</v>
      </c>
      <c r="H38" s="25" t="s">
        <v>418</v>
      </c>
      <c r="I38" s="25" t="s">
        <v>409</v>
      </c>
      <c r="J38" s="25" t="s">
        <v>29</v>
      </c>
      <c r="K38" s="25" t="s">
        <v>427</v>
      </c>
      <c r="L38" s="25" t="s">
        <v>412</v>
      </c>
      <c r="M38" s="25" t="s">
        <v>412</v>
      </c>
      <c r="N38" s="25" t="s">
        <v>420</v>
      </c>
      <c r="O38">
        <f>IF(COUNTIFS((WeatherIncidents!$B$3:'WeatherIncidents'!$B$26),"&lt;="&amp;E38,WeatherIncidents!$C$3:'WeatherIncidents'!$C$26,"&gt;="&amp;E38)&gt;0,1,0)</f>
        <v>1</v>
      </c>
    </row>
    <row r="39" spans="1:15" ht="45" x14ac:dyDescent="0.25">
      <c r="A39" s="25">
        <v>5398</v>
      </c>
      <c r="B39" s="25" t="s">
        <v>403</v>
      </c>
      <c r="C39" s="25" t="s">
        <v>542</v>
      </c>
      <c r="D39" s="25" t="s">
        <v>415</v>
      </c>
      <c r="E39" s="45">
        <v>39754.708333333336</v>
      </c>
      <c r="F39" s="25" t="s">
        <v>416</v>
      </c>
      <c r="G39" s="25" t="s">
        <v>543</v>
      </c>
      <c r="H39" s="25" t="s">
        <v>466</v>
      </c>
      <c r="I39" s="25" t="s">
        <v>430</v>
      </c>
      <c r="J39" s="25" t="s">
        <v>544</v>
      </c>
      <c r="K39" s="25" t="s">
        <v>427</v>
      </c>
      <c r="L39" s="25" t="s">
        <v>412</v>
      </c>
      <c r="M39" s="25" t="s">
        <v>412</v>
      </c>
      <c r="N39" s="25" t="s">
        <v>413</v>
      </c>
      <c r="O39">
        <f>IF(COUNTIFS((WeatherIncidents!$B$3:'WeatherIncidents'!$B$26),"&lt;="&amp;E39,WeatherIncidents!$C$3:'WeatherIncidents'!$C$26,"&gt;="&amp;E39)&gt;0,1,0)</f>
        <v>0</v>
      </c>
    </row>
    <row r="40" spans="1:15" ht="45" x14ac:dyDescent="0.25">
      <c r="A40" s="25">
        <v>5403</v>
      </c>
      <c r="B40" s="25" t="s">
        <v>403</v>
      </c>
      <c r="C40" s="25" t="s">
        <v>545</v>
      </c>
      <c r="D40" s="25" t="s">
        <v>415</v>
      </c>
      <c r="E40" s="45">
        <v>39766</v>
      </c>
      <c r="F40" s="25" t="s">
        <v>464</v>
      </c>
      <c r="G40" s="25" t="s">
        <v>546</v>
      </c>
      <c r="H40" s="25" t="s">
        <v>408</v>
      </c>
      <c r="I40" s="25" t="s">
        <v>409</v>
      </c>
      <c r="J40" s="25" t="s">
        <v>29</v>
      </c>
      <c r="K40" s="25" t="s">
        <v>427</v>
      </c>
      <c r="L40" s="25" t="s">
        <v>412</v>
      </c>
      <c r="M40" s="25" t="s">
        <v>412</v>
      </c>
      <c r="N40" s="25" t="s">
        <v>413</v>
      </c>
      <c r="O40">
        <f>IF(COUNTIFS((WeatherIncidents!$B$3:'WeatherIncidents'!$B$26),"&lt;="&amp;E40,WeatherIncidents!$C$3:'WeatherIncidents'!$C$26,"&gt;="&amp;E40)&gt;0,1,0)</f>
        <v>0</v>
      </c>
    </row>
    <row r="41" spans="1:15" ht="45" x14ac:dyDescent="0.25">
      <c r="A41" s="25">
        <v>5405</v>
      </c>
      <c r="B41" s="25" t="s">
        <v>403</v>
      </c>
      <c r="C41" s="25" t="s">
        <v>547</v>
      </c>
      <c r="D41" s="25" t="s">
        <v>474</v>
      </c>
      <c r="E41" s="45">
        <v>39833.309027777781</v>
      </c>
      <c r="F41" s="25" t="s">
        <v>422</v>
      </c>
      <c r="G41" s="25" t="s">
        <v>548</v>
      </c>
      <c r="H41" s="25" t="s">
        <v>549</v>
      </c>
      <c r="I41" s="25" t="s">
        <v>425</v>
      </c>
      <c r="J41" s="25" t="s">
        <v>550</v>
      </c>
      <c r="K41" s="25" t="s">
        <v>427</v>
      </c>
      <c r="L41" s="25" t="s">
        <v>412</v>
      </c>
      <c r="M41" s="25" t="s">
        <v>412</v>
      </c>
      <c r="N41" s="25" t="s">
        <v>413</v>
      </c>
      <c r="O41">
        <f>IF(COUNTIFS((WeatherIncidents!$B$3:'WeatherIncidents'!$B$26),"&lt;="&amp;E41,WeatherIncidents!$C$3:'WeatherIncidents'!$C$26,"&gt;="&amp;E41)&gt;0,1,0)</f>
        <v>0</v>
      </c>
    </row>
    <row r="42" spans="1:15" ht="45" x14ac:dyDescent="0.25">
      <c r="A42" s="25">
        <v>5406</v>
      </c>
      <c r="B42" s="25" t="s">
        <v>403</v>
      </c>
      <c r="C42" s="25" t="s">
        <v>252</v>
      </c>
      <c r="D42" s="25" t="s">
        <v>415</v>
      </c>
      <c r="E42" s="45">
        <v>39846.870138888888</v>
      </c>
      <c r="F42" s="25" t="s">
        <v>464</v>
      </c>
      <c r="G42" s="25" t="s">
        <v>551</v>
      </c>
      <c r="H42" s="25" t="s">
        <v>429</v>
      </c>
      <c r="I42" s="25" t="s">
        <v>430</v>
      </c>
      <c r="J42" s="25" t="s">
        <v>552</v>
      </c>
      <c r="K42" s="25" t="s">
        <v>427</v>
      </c>
      <c r="L42" s="25" t="s">
        <v>412</v>
      </c>
      <c r="M42" s="25" t="s">
        <v>412</v>
      </c>
      <c r="N42" s="25" t="s">
        <v>413</v>
      </c>
      <c r="O42">
        <f>IF(COUNTIFS((WeatherIncidents!$B$3:'WeatherIncidents'!$B$26),"&lt;="&amp;E42,WeatherIncidents!$C$3:'WeatherIncidents'!$C$26,"&gt;="&amp;E42)&gt;0,1,0)</f>
        <v>0</v>
      </c>
    </row>
    <row r="43" spans="1:15" ht="45" x14ac:dyDescent="0.25">
      <c r="A43" s="25">
        <v>5411</v>
      </c>
      <c r="B43" s="25" t="s">
        <v>403</v>
      </c>
      <c r="C43" s="25" t="s">
        <v>553</v>
      </c>
      <c r="D43" s="25" t="s">
        <v>415</v>
      </c>
      <c r="E43" s="45">
        <v>39937.5625</v>
      </c>
      <c r="F43" s="25" t="s">
        <v>554</v>
      </c>
      <c r="G43" s="25" t="s">
        <v>555</v>
      </c>
      <c r="I43" s="25" t="s">
        <v>425</v>
      </c>
      <c r="J43" s="25" t="s">
        <v>556</v>
      </c>
      <c r="K43" s="25" t="s">
        <v>427</v>
      </c>
      <c r="L43" s="25" t="s">
        <v>412</v>
      </c>
      <c r="M43" s="25" t="s">
        <v>412</v>
      </c>
      <c r="N43" s="25" t="s">
        <v>557</v>
      </c>
      <c r="O43">
        <f>IF(COUNTIFS((WeatherIncidents!$B$3:'WeatherIncidents'!$B$26),"&lt;="&amp;E43,WeatherIncidents!$C$3:'WeatherIncidents'!$C$26,"&gt;="&amp;E43)&gt;0,1,0)</f>
        <v>0</v>
      </c>
    </row>
    <row r="44" spans="1:15" ht="45" x14ac:dyDescent="0.25">
      <c r="A44" s="25">
        <v>5417</v>
      </c>
      <c r="B44" s="25" t="s">
        <v>403</v>
      </c>
      <c r="C44" s="25" t="s">
        <v>558</v>
      </c>
      <c r="D44" s="25" t="s">
        <v>405</v>
      </c>
      <c r="E44" s="45">
        <v>39972.677083333336</v>
      </c>
      <c r="F44" s="25" t="s">
        <v>422</v>
      </c>
      <c r="G44" s="25" t="s">
        <v>559</v>
      </c>
      <c r="H44" s="25" t="s">
        <v>560</v>
      </c>
      <c r="I44" s="25" t="s">
        <v>409</v>
      </c>
      <c r="J44" s="25" t="s">
        <v>561</v>
      </c>
      <c r="K44" s="25" t="s">
        <v>427</v>
      </c>
      <c r="L44" s="25" t="s">
        <v>412</v>
      </c>
      <c r="M44" s="25" t="s">
        <v>412</v>
      </c>
      <c r="N44" s="25" t="s">
        <v>413</v>
      </c>
      <c r="O44">
        <f>IF(COUNTIFS((WeatherIncidents!$B$3:'WeatherIncidents'!$B$26),"&lt;="&amp;E44,WeatherIncidents!$C$3:'WeatherIncidents'!$C$26,"&gt;="&amp;E44)&gt;0,1,0)</f>
        <v>0</v>
      </c>
    </row>
    <row r="45" spans="1:15" ht="45" x14ac:dyDescent="0.25">
      <c r="A45" s="25">
        <v>5418</v>
      </c>
      <c r="B45" s="25" t="s">
        <v>403</v>
      </c>
      <c r="C45" s="25" t="s">
        <v>245</v>
      </c>
      <c r="D45" s="25" t="s">
        <v>415</v>
      </c>
      <c r="E45" s="45">
        <v>39977.15625</v>
      </c>
      <c r="F45" s="25" t="s">
        <v>245</v>
      </c>
      <c r="G45" s="25" t="s">
        <v>562</v>
      </c>
      <c r="H45" s="25" t="s">
        <v>563</v>
      </c>
      <c r="I45" s="25" t="s">
        <v>425</v>
      </c>
      <c r="J45" s="25" t="s">
        <v>564</v>
      </c>
      <c r="L45" s="25" t="s">
        <v>412</v>
      </c>
      <c r="M45" s="25" t="s">
        <v>412</v>
      </c>
      <c r="N45" s="25" t="s">
        <v>413</v>
      </c>
      <c r="O45">
        <f>IF(COUNTIFS((WeatherIncidents!$B$3:'WeatherIncidents'!$B$26),"&lt;="&amp;E45,WeatherIncidents!$C$3:'WeatherIncidents'!$C$26,"&gt;="&amp;E45)&gt;0,1,0)</f>
        <v>0</v>
      </c>
    </row>
    <row r="46" spans="1:15" ht="45" x14ac:dyDescent="0.25">
      <c r="A46" s="25">
        <v>5420</v>
      </c>
      <c r="B46" s="25" t="s">
        <v>403</v>
      </c>
      <c r="C46" s="25" t="s">
        <v>565</v>
      </c>
      <c r="D46" s="25" t="s">
        <v>415</v>
      </c>
      <c r="E46" s="45">
        <v>39987.823611111111</v>
      </c>
      <c r="F46" s="25" t="s">
        <v>498</v>
      </c>
      <c r="G46" s="25" t="s">
        <v>566</v>
      </c>
      <c r="H46" s="25" t="s">
        <v>567</v>
      </c>
      <c r="I46" s="25" t="s">
        <v>409</v>
      </c>
      <c r="J46" s="25" t="s">
        <v>29</v>
      </c>
      <c r="K46" s="25" t="s">
        <v>427</v>
      </c>
      <c r="L46" s="25" t="s">
        <v>412</v>
      </c>
      <c r="M46" s="25" t="s">
        <v>412</v>
      </c>
      <c r="N46" s="25" t="s">
        <v>413</v>
      </c>
      <c r="O46">
        <f>IF(COUNTIFS((WeatherIncidents!$B$3:'WeatherIncidents'!$B$26),"&lt;="&amp;E46,WeatherIncidents!$C$3:'WeatherIncidents'!$C$26,"&gt;="&amp;E46)&gt;0,1,0)</f>
        <v>0</v>
      </c>
    </row>
    <row r="47" spans="1:15" ht="45" x14ac:dyDescent="0.25">
      <c r="A47" s="25">
        <v>5422</v>
      </c>
      <c r="B47" s="25" t="s">
        <v>403</v>
      </c>
      <c r="C47" s="25" t="s">
        <v>568</v>
      </c>
      <c r="D47" s="25" t="s">
        <v>415</v>
      </c>
      <c r="E47" s="45">
        <v>39991.395833333336</v>
      </c>
      <c r="F47" s="25" t="s">
        <v>422</v>
      </c>
      <c r="G47" s="25" t="s">
        <v>569</v>
      </c>
      <c r="H47" s="25" t="s">
        <v>563</v>
      </c>
      <c r="I47" s="25" t="s">
        <v>425</v>
      </c>
      <c r="J47" s="25" t="s">
        <v>570</v>
      </c>
      <c r="K47" s="25" t="s">
        <v>427</v>
      </c>
      <c r="L47" s="25" t="s">
        <v>412</v>
      </c>
      <c r="M47" s="25" t="s">
        <v>412</v>
      </c>
      <c r="N47" s="25" t="s">
        <v>413</v>
      </c>
      <c r="O47">
        <f>IF(COUNTIFS((WeatherIncidents!$B$3:'WeatherIncidents'!$B$26),"&lt;="&amp;E47,WeatherIncidents!$C$3:'WeatherIncidents'!$C$26,"&gt;="&amp;E47)&gt;0,1,0)</f>
        <v>0</v>
      </c>
    </row>
    <row r="48" spans="1:15" ht="45" x14ac:dyDescent="0.25">
      <c r="A48" s="25">
        <v>5421</v>
      </c>
      <c r="B48" s="25" t="s">
        <v>403</v>
      </c>
      <c r="C48" s="25" t="s">
        <v>571</v>
      </c>
      <c r="D48" s="25" t="s">
        <v>405</v>
      </c>
      <c r="E48" s="45">
        <v>40000.586111111108</v>
      </c>
      <c r="F48" s="25" t="s">
        <v>498</v>
      </c>
      <c r="G48" s="25" t="s">
        <v>572</v>
      </c>
      <c r="H48" s="25" t="s">
        <v>563</v>
      </c>
      <c r="I48" s="25" t="s">
        <v>425</v>
      </c>
      <c r="J48" s="25" t="s">
        <v>570</v>
      </c>
      <c r="K48" s="25" t="s">
        <v>427</v>
      </c>
      <c r="L48" s="25" t="s">
        <v>412</v>
      </c>
      <c r="M48" s="25" t="s">
        <v>412</v>
      </c>
      <c r="N48" s="25" t="s">
        <v>413</v>
      </c>
      <c r="O48">
        <f>IF(COUNTIFS((WeatherIncidents!$B$3:'WeatherIncidents'!$B$26),"&lt;="&amp;E48,WeatherIncidents!$C$3:'WeatherIncidents'!$C$26,"&gt;="&amp;E48)&gt;0,1,0)</f>
        <v>0</v>
      </c>
    </row>
    <row r="49" spans="1:15" ht="45" x14ac:dyDescent="0.25">
      <c r="A49" s="25">
        <v>5423</v>
      </c>
      <c r="B49" s="25" t="s">
        <v>403</v>
      </c>
      <c r="C49" s="25" t="s">
        <v>573</v>
      </c>
      <c r="D49" s="25" t="s">
        <v>405</v>
      </c>
      <c r="E49" s="45">
        <v>40000.627083333333</v>
      </c>
      <c r="F49" s="25" t="s">
        <v>574</v>
      </c>
      <c r="G49" s="25" t="s">
        <v>575</v>
      </c>
      <c r="H49" s="25" t="s">
        <v>576</v>
      </c>
      <c r="I49" s="25" t="s">
        <v>425</v>
      </c>
      <c r="J49" s="25" t="s">
        <v>577</v>
      </c>
      <c r="K49" s="25" t="s">
        <v>427</v>
      </c>
      <c r="L49" s="25" t="s">
        <v>412</v>
      </c>
      <c r="M49" s="25" t="s">
        <v>412</v>
      </c>
      <c r="N49" s="25" t="s">
        <v>413</v>
      </c>
      <c r="O49">
        <f>IF(COUNTIFS((WeatherIncidents!$B$3:'WeatherIncidents'!$B$26),"&lt;="&amp;E49,WeatherIncidents!$C$3:'WeatherIncidents'!$C$26,"&gt;="&amp;E49)&gt;0,1,0)</f>
        <v>0</v>
      </c>
    </row>
    <row r="50" spans="1:15" ht="45" x14ac:dyDescent="0.25">
      <c r="A50" s="25">
        <v>5424</v>
      </c>
      <c r="B50" s="25" t="s">
        <v>403</v>
      </c>
      <c r="C50" s="25" t="s">
        <v>578</v>
      </c>
      <c r="D50" s="25" t="s">
        <v>415</v>
      </c>
      <c r="E50" s="45">
        <v>40008.578472222223</v>
      </c>
      <c r="F50" s="25" t="s">
        <v>498</v>
      </c>
      <c r="G50" s="25" t="s">
        <v>579</v>
      </c>
      <c r="H50" s="25" t="s">
        <v>580</v>
      </c>
      <c r="I50" s="25" t="s">
        <v>430</v>
      </c>
      <c r="J50" s="25" t="s">
        <v>581</v>
      </c>
      <c r="K50" s="25" t="s">
        <v>427</v>
      </c>
      <c r="L50" s="25" t="s">
        <v>412</v>
      </c>
      <c r="M50" s="25" t="s">
        <v>412</v>
      </c>
      <c r="N50" s="25" t="s">
        <v>413</v>
      </c>
      <c r="O50">
        <f>IF(COUNTIFS((WeatherIncidents!$B$3:'WeatherIncidents'!$B$26),"&lt;="&amp;E50,WeatherIncidents!$C$3:'WeatherIncidents'!$C$26,"&gt;="&amp;E50)&gt;0,1,0)</f>
        <v>0</v>
      </c>
    </row>
    <row r="51" spans="1:15" ht="45" x14ac:dyDescent="0.25">
      <c r="A51" s="25">
        <v>5425</v>
      </c>
      <c r="B51" s="25" t="s">
        <v>403</v>
      </c>
      <c r="C51" s="25" t="s">
        <v>578</v>
      </c>
      <c r="D51" s="25" t="s">
        <v>415</v>
      </c>
      <c r="E51" s="45">
        <v>40016.90625</v>
      </c>
      <c r="F51" s="25" t="s">
        <v>498</v>
      </c>
      <c r="G51" s="25" t="s">
        <v>582</v>
      </c>
      <c r="H51" s="25" t="s">
        <v>580</v>
      </c>
      <c r="I51" s="25" t="s">
        <v>425</v>
      </c>
      <c r="J51" s="25" t="s">
        <v>583</v>
      </c>
      <c r="K51" s="25" t="s">
        <v>427</v>
      </c>
      <c r="L51" s="25" t="s">
        <v>412</v>
      </c>
      <c r="M51" s="25" t="s">
        <v>412</v>
      </c>
      <c r="N51" s="25" t="s">
        <v>413</v>
      </c>
      <c r="O51">
        <f>IF(COUNTIFS((WeatherIncidents!$B$3:'WeatherIncidents'!$B$26),"&lt;="&amp;E51,WeatherIncidents!$C$3:'WeatherIncidents'!$C$26,"&gt;="&amp;E51)&gt;0,1,0)</f>
        <v>0</v>
      </c>
    </row>
    <row r="52" spans="1:15" ht="45" x14ac:dyDescent="0.25">
      <c r="A52" s="25">
        <v>5426</v>
      </c>
      <c r="B52" s="25" t="s">
        <v>403</v>
      </c>
      <c r="C52" s="25" t="s">
        <v>584</v>
      </c>
      <c r="D52" s="25" t="s">
        <v>585</v>
      </c>
      <c r="E52" s="45">
        <v>40017.604166666664</v>
      </c>
      <c r="F52" s="25" t="s">
        <v>498</v>
      </c>
      <c r="G52" s="25" t="s">
        <v>586</v>
      </c>
      <c r="H52" s="25" t="s">
        <v>587</v>
      </c>
      <c r="I52" s="25" t="s">
        <v>430</v>
      </c>
      <c r="J52" s="25" t="s">
        <v>588</v>
      </c>
      <c r="K52" s="25" t="s">
        <v>427</v>
      </c>
      <c r="L52" s="25" t="s">
        <v>412</v>
      </c>
      <c r="M52" s="25" t="s">
        <v>412</v>
      </c>
      <c r="N52" s="25" t="s">
        <v>557</v>
      </c>
      <c r="O52">
        <f>IF(COUNTIFS((WeatherIncidents!$B$3:'WeatherIncidents'!$B$26),"&lt;="&amp;E52,WeatherIncidents!$C$3:'WeatherIncidents'!$C$26,"&gt;="&amp;E52)&gt;0,1,0)</f>
        <v>0</v>
      </c>
    </row>
    <row r="53" spans="1:15" ht="45" x14ac:dyDescent="0.25">
      <c r="A53" s="25">
        <v>5427</v>
      </c>
      <c r="B53" s="25" t="s">
        <v>403</v>
      </c>
      <c r="C53" s="25" t="s">
        <v>589</v>
      </c>
      <c r="D53" s="25" t="s">
        <v>415</v>
      </c>
      <c r="E53" s="45">
        <v>40020.625</v>
      </c>
      <c r="F53" s="25" t="s">
        <v>245</v>
      </c>
      <c r="G53" s="25" t="s">
        <v>590</v>
      </c>
      <c r="H53" s="25" t="s">
        <v>563</v>
      </c>
      <c r="I53" s="25" t="s">
        <v>425</v>
      </c>
      <c r="J53" s="25" t="s">
        <v>570</v>
      </c>
      <c r="K53" s="25" t="s">
        <v>427</v>
      </c>
      <c r="L53" s="25" t="s">
        <v>412</v>
      </c>
      <c r="M53" s="25" t="s">
        <v>412</v>
      </c>
      <c r="N53" s="25" t="s">
        <v>413</v>
      </c>
      <c r="O53">
        <f>IF(COUNTIFS((WeatherIncidents!$B$3:'WeatherIncidents'!$B$26),"&lt;="&amp;E53,WeatherIncidents!$C$3:'WeatherIncidents'!$C$26,"&gt;="&amp;E53)&gt;0,1,0)</f>
        <v>0</v>
      </c>
    </row>
    <row r="54" spans="1:15" ht="45" x14ac:dyDescent="0.25">
      <c r="A54" s="25">
        <v>5431</v>
      </c>
      <c r="B54" s="25" t="s">
        <v>403</v>
      </c>
      <c r="C54" s="25" t="s">
        <v>591</v>
      </c>
      <c r="D54" s="25" t="s">
        <v>415</v>
      </c>
      <c r="E54" s="45">
        <v>40030.182638888888</v>
      </c>
      <c r="F54" s="25" t="s">
        <v>554</v>
      </c>
      <c r="G54" s="25" t="s">
        <v>592</v>
      </c>
      <c r="H54" s="25" t="s">
        <v>563</v>
      </c>
      <c r="I54" s="25" t="s">
        <v>425</v>
      </c>
      <c r="J54" s="25" t="s">
        <v>570</v>
      </c>
      <c r="K54" s="25" t="s">
        <v>427</v>
      </c>
      <c r="L54" s="25" t="s">
        <v>412</v>
      </c>
      <c r="M54" s="25" t="s">
        <v>412</v>
      </c>
      <c r="N54" s="25" t="s">
        <v>413</v>
      </c>
      <c r="O54">
        <f>IF(COUNTIFS((WeatherIncidents!$B$3:'WeatherIncidents'!$B$26),"&lt;="&amp;E54,WeatherIncidents!$C$3:'WeatherIncidents'!$C$26,"&gt;="&amp;E54)&gt;0,1,0)</f>
        <v>0</v>
      </c>
    </row>
    <row r="55" spans="1:15" ht="45" x14ac:dyDescent="0.25">
      <c r="A55" s="25">
        <v>5432</v>
      </c>
      <c r="B55" s="25" t="s">
        <v>403</v>
      </c>
      <c r="C55" s="25" t="s">
        <v>593</v>
      </c>
      <c r="D55" s="25" t="s">
        <v>415</v>
      </c>
      <c r="E55" s="45">
        <v>40031</v>
      </c>
      <c r="F55" s="25" t="s">
        <v>498</v>
      </c>
      <c r="G55" s="25" t="s">
        <v>594</v>
      </c>
      <c r="H55" s="25" t="s">
        <v>567</v>
      </c>
      <c r="I55" s="25" t="s">
        <v>409</v>
      </c>
      <c r="J55" s="25" t="s">
        <v>29</v>
      </c>
      <c r="K55" s="25" t="s">
        <v>427</v>
      </c>
      <c r="L55" s="25" t="s">
        <v>412</v>
      </c>
      <c r="M55" s="25" t="s">
        <v>412</v>
      </c>
      <c r="N55" s="25" t="s">
        <v>413</v>
      </c>
      <c r="O55">
        <f>IF(COUNTIFS((WeatherIncidents!$B$3:'WeatherIncidents'!$B$26),"&lt;="&amp;E55,WeatherIncidents!$C$3:'WeatherIncidents'!$C$26,"&gt;="&amp;E55)&gt;0,1,0)</f>
        <v>0</v>
      </c>
    </row>
    <row r="56" spans="1:15" ht="45" x14ac:dyDescent="0.25">
      <c r="A56" s="25">
        <v>5433</v>
      </c>
      <c r="B56" s="25" t="s">
        <v>403</v>
      </c>
      <c r="C56" s="25" t="s">
        <v>595</v>
      </c>
      <c r="D56" s="25" t="s">
        <v>415</v>
      </c>
      <c r="E56" s="45">
        <v>40049.859027777777</v>
      </c>
      <c r="F56" s="25" t="s">
        <v>528</v>
      </c>
      <c r="G56" s="25" t="s">
        <v>596</v>
      </c>
      <c r="H56" s="25" t="s">
        <v>563</v>
      </c>
      <c r="I56" s="25" t="s">
        <v>425</v>
      </c>
      <c r="J56" s="25" t="s">
        <v>597</v>
      </c>
      <c r="K56" s="25" t="s">
        <v>411</v>
      </c>
      <c r="L56" s="25" t="s">
        <v>412</v>
      </c>
      <c r="M56" s="25" t="s">
        <v>412</v>
      </c>
      <c r="N56" s="25" t="s">
        <v>413</v>
      </c>
      <c r="O56">
        <f>IF(COUNTIFS((WeatherIncidents!$B$3:'WeatherIncidents'!$B$26),"&lt;="&amp;E56,WeatherIncidents!$C$3:'WeatherIncidents'!$C$26,"&gt;="&amp;E56)&gt;0,1,0)</f>
        <v>0</v>
      </c>
    </row>
    <row r="57" spans="1:15" ht="45" x14ac:dyDescent="0.25">
      <c r="A57" s="25">
        <v>5434</v>
      </c>
      <c r="B57" s="25" t="s">
        <v>403</v>
      </c>
      <c r="C57" s="25" t="s">
        <v>598</v>
      </c>
      <c r="D57" s="25" t="s">
        <v>405</v>
      </c>
      <c r="E57" s="45">
        <v>40051.484027777777</v>
      </c>
      <c r="F57" s="25" t="s">
        <v>599</v>
      </c>
      <c r="G57" s="25" t="s">
        <v>600</v>
      </c>
      <c r="H57" s="25" t="s">
        <v>563</v>
      </c>
      <c r="I57" s="25" t="s">
        <v>425</v>
      </c>
      <c r="J57" s="25" t="s">
        <v>601</v>
      </c>
      <c r="K57" s="25" t="s">
        <v>427</v>
      </c>
      <c r="L57" s="25" t="s">
        <v>412</v>
      </c>
      <c r="M57" s="25" t="s">
        <v>412</v>
      </c>
      <c r="N57" s="25" t="s">
        <v>413</v>
      </c>
      <c r="O57">
        <f>IF(COUNTIFS((WeatherIncidents!$B$3:'WeatherIncidents'!$B$26),"&lt;="&amp;E57,WeatherIncidents!$C$3:'WeatherIncidents'!$C$26,"&gt;="&amp;E57)&gt;0,1,0)</f>
        <v>0</v>
      </c>
    </row>
    <row r="58" spans="1:15" ht="45" x14ac:dyDescent="0.25">
      <c r="A58" s="25">
        <v>5436</v>
      </c>
      <c r="B58" s="25" t="s">
        <v>403</v>
      </c>
      <c r="C58" s="25" t="s">
        <v>602</v>
      </c>
      <c r="D58" s="25" t="s">
        <v>415</v>
      </c>
      <c r="E58" s="45">
        <v>40051.59375</v>
      </c>
      <c r="F58" s="25" t="s">
        <v>602</v>
      </c>
      <c r="G58" s="25" t="s">
        <v>603</v>
      </c>
      <c r="H58" s="25" t="s">
        <v>604</v>
      </c>
      <c r="I58" s="25" t="s">
        <v>430</v>
      </c>
      <c r="J58" s="25" t="s">
        <v>605</v>
      </c>
      <c r="K58" s="25" t="s">
        <v>427</v>
      </c>
      <c r="L58" s="25" t="s">
        <v>412</v>
      </c>
      <c r="M58" s="25" t="s">
        <v>412</v>
      </c>
      <c r="N58" s="25" t="s">
        <v>472</v>
      </c>
      <c r="O58">
        <f>IF(COUNTIFS((WeatherIncidents!$B$3:'WeatherIncidents'!$B$26),"&lt;="&amp;E58,WeatherIncidents!$C$3:'WeatherIncidents'!$C$26,"&gt;="&amp;E58)&gt;0,1,0)</f>
        <v>0</v>
      </c>
    </row>
    <row r="59" spans="1:15" ht="45" x14ac:dyDescent="0.25">
      <c r="A59" s="25">
        <v>5435</v>
      </c>
      <c r="B59" s="25" t="s">
        <v>403</v>
      </c>
      <c r="C59" s="25" t="s">
        <v>606</v>
      </c>
      <c r="D59" s="25" t="s">
        <v>415</v>
      </c>
      <c r="E59" s="45">
        <v>40053.61041666667</v>
      </c>
      <c r="F59" s="25" t="s">
        <v>498</v>
      </c>
      <c r="G59" s="25" t="s">
        <v>607</v>
      </c>
      <c r="H59" s="25" t="s">
        <v>429</v>
      </c>
      <c r="I59" s="25" t="s">
        <v>430</v>
      </c>
      <c r="J59" s="25" t="s">
        <v>608</v>
      </c>
      <c r="K59" s="25" t="s">
        <v>427</v>
      </c>
      <c r="L59" s="25" t="s">
        <v>412</v>
      </c>
      <c r="M59" s="25" t="s">
        <v>412</v>
      </c>
      <c r="N59" s="25" t="s">
        <v>557</v>
      </c>
      <c r="O59">
        <f>IF(COUNTIFS((WeatherIncidents!$B$3:'WeatherIncidents'!$B$26),"&lt;="&amp;E59,WeatherIncidents!$C$3:'WeatherIncidents'!$C$26,"&gt;="&amp;E59)&gt;0,1,0)</f>
        <v>0</v>
      </c>
    </row>
    <row r="60" spans="1:15" ht="45" x14ac:dyDescent="0.25">
      <c r="A60" s="25">
        <v>5437</v>
      </c>
      <c r="B60" s="25" t="s">
        <v>403</v>
      </c>
      <c r="C60" s="25" t="s">
        <v>609</v>
      </c>
      <c r="D60" s="25" t="s">
        <v>415</v>
      </c>
      <c r="E60" s="45">
        <v>40066</v>
      </c>
      <c r="F60" s="25" t="s">
        <v>528</v>
      </c>
      <c r="G60" s="25" t="s">
        <v>610</v>
      </c>
      <c r="H60" s="25" t="s">
        <v>563</v>
      </c>
      <c r="I60" s="25" t="s">
        <v>425</v>
      </c>
      <c r="J60" s="25" t="s">
        <v>611</v>
      </c>
      <c r="K60" s="25" t="s">
        <v>427</v>
      </c>
      <c r="L60" s="25" t="s">
        <v>412</v>
      </c>
      <c r="M60" s="25" t="s">
        <v>412</v>
      </c>
      <c r="N60" s="25" t="s">
        <v>413</v>
      </c>
      <c r="O60">
        <f>IF(COUNTIFS((WeatherIncidents!$B$3:'WeatherIncidents'!$B$26),"&lt;="&amp;E60,WeatherIncidents!$C$3:'WeatherIncidents'!$C$26,"&gt;="&amp;E60)&gt;0,1,0)</f>
        <v>0</v>
      </c>
    </row>
    <row r="61" spans="1:15" ht="45" x14ac:dyDescent="0.25">
      <c r="A61" s="25">
        <v>5438</v>
      </c>
      <c r="B61" s="25" t="s">
        <v>403</v>
      </c>
      <c r="C61" s="25" t="s">
        <v>520</v>
      </c>
      <c r="D61" s="25" t="s">
        <v>405</v>
      </c>
      <c r="E61" s="45">
        <v>40070.604166666664</v>
      </c>
      <c r="F61" s="25" t="s">
        <v>520</v>
      </c>
      <c r="G61" s="25" t="s">
        <v>612</v>
      </c>
      <c r="I61" s="25" t="s">
        <v>409</v>
      </c>
      <c r="J61" s="25" t="s">
        <v>613</v>
      </c>
      <c r="K61" s="25" t="s">
        <v>427</v>
      </c>
      <c r="L61" s="25" t="s">
        <v>412</v>
      </c>
      <c r="M61" s="25" t="s">
        <v>412</v>
      </c>
      <c r="N61" s="25" t="s">
        <v>472</v>
      </c>
      <c r="O61">
        <f>IF(COUNTIFS((WeatherIncidents!$B$3:'WeatherIncidents'!$B$26),"&lt;="&amp;E61,WeatherIncidents!$C$3:'WeatherIncidents'!$C$26,"&gt;="&amp;E61)&gt;0,1,0)</f>
        <v>0</v>
      </c>
    </row>
    <row r="62" spans="1:15" ht="45" x14ac:dyDescent="0.25">
      <c r="A62" s="25">
        <v>5440</v>
      </c>
      <c r="B62" s="25" t="s">
        <v>403</v>
      </c>
      <c r="C62" s="25" t="s">
        <v>614</v>
      </c>
      <c r="D62" s="25" t="s">
        <v>415</v>
      </c>
      <c r="E62" s="45">
        <v>40083</v>
      </c>
      <c r="F62" s="25" t="s">
        <v>599</v>
      </c>
      <c r="G62" s="25" t="s">
        <v>615</v>
      </c>
      <c r="H62" s="25" t="s">
        <v>504</v>
      </c>
      <c r="I62" s="25" t="s">
        <v>430</v>
      </c>
      <c r="J62" s="25" t="s">
        <v>616</v>
      </c>
      <c r="K62" s="25" t="s">
        <v>427</v>
      </c>
      <c r="L62" s="25" t="s">
        <v>412</v>
      </c>
      <c r="M62" s="25" t="s">
        <v>412</v>
      </c>
      <c r="N62" s="25" t="s">
        <v>413</v>
      </c>
      <c r="O62">
        <f>IF(COUNTIFS((WeatherIncidents!$B$3:'WeatherIncidents'!$B$26),"&lt;="&amp;E62,WeatherIncidents!$C$3:'WeatherIncidents'!$C$26,"&gt;="&amp;E62)&gt;0,1,0)</f>
        <v>0</v>
      </c>
    </row>
    <row r="63" spans="1:15" ht="45" x14ac:dyDescent="0.25">
      <c r="A63" s="25">
        <v>5441</v>
      </c>
      <c r="B63" s="25" t="s">
        <v>403</v>
      </c>
      <c r="C63" s="25" t="s">
        <v>617</v>
      </c>
      <c r="D63" s="25" t="s">
        <v>405</v>
      </c>
      <c r="E63" s="45">
        <v>40085.574305555558</v>
      </c>
      <c r="F63" s="25" t="s">
        <v>528</v>
      </c>
      <c r="G63" s="25" t="s">
        <v>618</v>
      </c>
      <c r="H63" s="25" t="s">
        <v>567</v>
      </c>
      <c r="I63" s="25" t="s">
        <v>409</v>
      </c>
      <c r="J63" s="25" t="s">
        <v>619</v>
      </c>
      <c r="K63" s="25" t="s">
        <v>427</v>
      </c>
      <c r="L63" s="25" t="s">
        <v>412</v>
      </c>
      <c r="M63" s="25" t="s">
        <v>412</v>
      </c>
      <c r="N63" s="25" t="s">
        <v>472</v>
      </c>
      <c r="O63">
        <f>IF(COUNTIFS((WeatherIncidents!$B$3:'WeatherIncidents'!$B$26),"&lt;="&amp;E63,WeatherIncidents!$C$3:'WeatherIncidents'!$C$26,"&gt;="&amp;E63)&gt;0,1,0)</f>
        <v>0</v>
      </c>
    </row>
    <row r="64" spans="1:15" ht="45" x14ac:dyDescent="0.25">
      <c r="A64" s="25">
        <v>5442</v>
      </c>
      <c r="B64" s="25" t="s">
        <v>403</v>
      </c>
      <c r="C64" s="25" t="s">
        <v>620</v>
      </c>
      <c r="D64" s="25" t="s">
        <v>415</v>
      </c>
      <c r="E64" s="45">
        <v>40085.956944444442</v>
      </c>
      <c r="F64" s="25" t="s">
        <v>422</v>
      </c>
      <c r="G64" s="25" t="s">
        <v>621</v>
      </c>
      <c r="H64" s="25" t="s">
        <v>443</v>
      </c>
      <c r="I64" s="25" t="s">
        <v>425</v>
      </c>
      <c r="J64" s="25" t="s">
        <v>622</v>
      </c>
      <c r="K64" s="25" t="s">
        <v>427</v>
      </c>
      <c r="L64" s="25" t="s">
        <v>412</v>
      </c>
      <c r="M64" s="25" t="s">
        <v>412</v>
      </c>
      <c r="N64" s="25" t="s">
        <v>413</v>
      </c>
      <c r="O64">
        <f>IF(COUNTIFS((WeatherIncidents!$B$3:'WeatherIncidents'!$B$26),"&lt;="&amp;E64,WeatherIncidents!$C$3:'WeatherIncidents'!$C$26,"&gt;="&amp;E64)&gt;0,1,0)</f>
        <v>0</v>
      </c>
    </row>
    <row r="65" spans="1:15" ht="45" x14ac:dyDescent="0.25">
      <c r="A65" s="25">
        <v>5443</v>
      </c>
      <c r="B65" s="25" t="s">
        <v>403</v>
      </c>
      <c r="C65" s="25" t="s">
        <v>623</v>
      </c>
      <c r="D65" s="25" t="s">
        <v>415</v>
      </c>
      <c r="E65" s="45">
        <v>40094</v>
      </c>
      <c r="F65" s="25" t="s">
        <v>498</v>
      </c>
      <c r="G65" s="25" t="s">
        <v>624</v>
      </c>
      <c r="H65" s="25" t="s">
        <v>563</v>
      </c>
      <c r="I65" s="25" t="s">
        <v>425</v>
      </c>
      <c r="J65" s="25" t="s">
        <v>625</v>
      </c>
      <c r="K65" s="25" t="s">
        <v>427</v>
      </c>
      <c r="L65" s="25" t="s">
        <v>412</v>
      </c>
      <c r="M65" s="25" t="s">
        <v>412</v>
      </c>
      <c r="N65" s="25" t="s">
        <v>413</v>
      </c>
      <c r="O65">
        <f>IF(COUNTIFS((WeatherIncidents!$B$3:'WeatherIncidents'!$B$26),"&lt;="&amp;E65,WeatherIncidents!$C$3:'WeatherIncidents'!$C$26,"&gt;="&amp;E65)&gt;0,1,0)</f>
        <v>0</v>
      </c>
    </row>
    <row r="66" spans="1:15" ht="45" x14ac:dyDescent="0.25">
      <c r="A66" s="25">
        <v>5446</v>
      </c>
      <c r="B66" s="25" t="s">
        <v>403</v>
      </c>
      <c r="C66" s="25" t="s">
        <v>626</v>
      </c>
      <c r="D66" s="25" t="s">
        <v>415</v>
      </c>
      <c r="E66" s="45">
        <v>40113</v>
      </c>
      <c r="G66" s="25" t="s">
        <v>627</v>
      </c>
      <c r="H66" s="25" t="s">
        <v>604</v>
      </c>
      <c r="I66" s="25" t="s">
        <v>430</v>
      </c>
      <c r="J66" s="25" t="s">
        <v>605</v>
      </c>
      <c r="K66" s="25" t="s">
        <v>427</v>
      </c>
      <c r="L66" s="25" t="s">
        <v>412</v>
      </c>
      <c r="M66" s="25" t="s">
        <v>412</v>
      </c>
      <c r="N66" s="25" t="s">
        <v>413</v>
      </c>
      <c r="O66">
        <f>IF(COUNTIFS((WeatherIncidents!$B$3:'WeatherIncidents'!$B$26),"&lt;="&amp;E66,WeatherIncidents!$C$3:'WeatherIncidents'!$C$26,"&gt;="&amp;E66)&gt;0,1,0)</f>
        <v>0</v>
      </c>
    </row>
    <row r="67" spans="1:15" ht="45" x14ac:dyDescent="0.25">
      <c r="A67" s="25">
        <v>5447</v>
      </c>
      <c r="B67" s="25" t="s">
        <v>403</v>
      </c>
      <c r="C67" s="25" t="s">
        <v>628</v>
      </c>
      <c r="D67" s="25" t="s">
        <v>415</v>
      </c>
      <c r="E67" s="45">
        <v>40133.489583333336</v>
      </c>
      <c r="F67" s="25" t="s">
        <v>554</v>
      </c>
      <c r="G67" s="25" t="s">
        <v>629</v>
      </c>
      <c r="H67" s="25" t="s">
        <v>630</v>
      </c>
      <c r="I67" s="25" t="s">
        <v>430</v>
      </c>
      <c r="J67" s="25" t="s">
        <v>631</v>
      </c>
      <c r="K67" s="25" t="s">
        <v>427</v>
      </c>
      <c r="L67" s="25" t="s">
        <v>412</v>
      </c>
      <c r="M67" s="25" t="s">
        <v>412</v>
      </c>
      <c r="N67" s="25" t="s">
        <v>632</v>
      </c>
      <c r="O67">
        <f>IF(COUNTIFS((WeatherIncidents!$B$3:'WeatherIncidents'!$B$26),"&lt;="&amp;E67,WeatherIncidents!$C$3:'WeatherIncidents'!$C$26,"&gt;="&amp;E67)&gt;0,1,0)</f>
        <v>0</v>
      </c>
    </row>
    <row r="68" spans="1:15" ht="45" x14ac:dyDescent="0.25">
      <c r="A68" s="25">
        <v>5448</v>
      </c>
      <c r="B68" s="25" t="s">
        <v>403</v>
      </c>
      <c r="C68" s="25" t="s">
        <v>245</v>
      </c>
      <c r="D68" s="25" t="s">
        <v>415</v>
      </c>
      <c r="E68" s="45">
        <v>40135.82708333333</v>
      </c>
      <c r="F68" s="25" t="s">
        <v>633</v>
      </c>
      <c r="G68" s="25" t="s">
        <v>634</v>
      </c>
      <c r="H68" s="25" t="s">
        <v>567</v>
      </c>
      <c r="I68" s="25" t="s">
        <v>409</v>
      </c>
      <c r="J68" s="25" t="s">
        <v>29</v>
      </c>
      <c r="K68" s="25" t="s">
        <v>427</v>
      </c>
      <c r="L68" s="25" t="s">
        <v>412</v>
      </c>
      <c r="M68" s="25" t="s">
        <v>412</v>
      </c>
      <c r="N68" s="25" t="s">
        <v>413</v>
      </c>
      <c r="O68">
        <f>IF(COUNTIFS((WeatherIncidents!$B$3:'WeatherIncidents'!$B$26),"&lt;="&amp;E68,WeatherIncidents!$C$3:'WeatherIncidents'!$C$26,"&gt;="&amp;E68)&gt;0,1,0)</f>
        <v>0</v>
      </c>
    </row>
    <row r="69" spans="1:15" ht="45" x14ac:dyDescent="0.25">
      <c r="A69" s="25">
        <v>5449</v>
      </c>
      <c r="B69" s="25" t="s">
        <v>403</v>
      </c>
      <c r="C69" s="25" t="s">
        <v>448</v>
      </c>
      <c r="D69" s="25" t="s">
        <v>415</v>
      </c>
      <c r="E69" s="45">
        <v>40139.34375</v>
      </c>
      <c r="F69" s="25" t="s">
        <v>498</v>
      </c>
      <c r="G69" s="25" t="s">
        <v>635</v>
      </c>
      <c r="H69" s="25" t="s">
        <v>443</v>
      </c>
      <c r="I69" s="25" t="s">
        <v>430</v>
      </c>
      <c r="J69" s="25" t="s">
        <v>636</v>
      </c>
      <c r="K69" s="25" t="s">
        <v>427</v>
      </c>
      <c r="L69" s="25" t="s">
        <v>412</v>
      </c>
      <c r="M69" s="25" t="s">
        <v>412</v>
      </c>
      <c r="N69" s="25" t="s">
        <v>413</v>
      </c>
      <c r="O69">
        <f>IF(COUNTIFS((WeatherIncidents!$B$3:'WeatherIncidents'!$B$26),"&lt;="&amp;E69,WeatherIncidents!$C$3:'WeatherIncidents'!$C$26,"&gt;="&amp;E69)&gt;0,1,0)</f>
        <v>0</v>
      </c>
    </row>
    <row r="70" spans="1:15" ht="45" x14ac:dyDescent="0.25">
      <c r="A70" s="25">
        <v>5452</v>
      </c>
      <c r="B70" s="25" t="s">
        <v>403</v>
      </c>
      <c r="C70" s="25" t="s">
        <v>637</v>
      </c>
      <c r="D70" s="25" t="s">
        <v>415</v>
      </c>
      <c r="E70" s="45">
        <v>40175</v>
      </c>
      <c r="F70" s="25" t="s">
        <v>633</v>
      </c>
      <c r="G70" s="25" t="s">
        <v>638</v>
      </c>
      <c r="H70" s="25" t="s">
        <v>443</v>
      </c>
      <c r="I70" s="25" t="s">
        <v>425</v>
      </c>
      <c r="J70" s="25" t="s">
        <v>639</v>
      </c>
      <c r="K70" s="25" t="s">
        <v>427</v>
      </c>
      <c r="L70" s="25" t="s">
        <v>412</v>
      </c>
      <c r="M70" s="25" t="s">
        <v>412</v>
      </c>
      <c r="N70" s="25" t="s">
        <v>413</v>
      </c>
      <c r="O70">
        <f>IF(COUNTIFS((WeatherIncidents!$B$3:'WeatherIncidents'!$B$26),"&lt;="&amp;E70,WeatherIncidents!$C$3:'WeatherIncidents'!$C$26,"&gt;="&amp;E70)&gt;0,1,0)</f>
        <v>0</v>
      </c>
    </row>
    <row r="71" spans="1:15" ht="45" x14ac:dyDescent="0.25">
      <c r="A71" s="25">
        <v>6004</v>
      </c>
      <c r="B71" s="25" t="s">
        <v>403</v>
      </c>
      <c r="C71" s="25" t="s">
        <v>640</v>
      </c>
      <c r="D71" s="25" t="s">
        <v>415</v>
      </c>
      <c r="E71" s="45">
        <v>40184.5</v>
      </c>
      <c r="F71" s="25" t="s">
        <v>641</v>
      </c>
      <c r="G71" s="25" t="s">
        <v>642</v>
      </c>
      <c r="H71" s="25" t="s">
        <v>643</v>
      </c>
      <c r="I71" s="25" t="s">
        <v>409</v>
      </c>
      <c r="J71" s="25" t="s">
        <v>29</v>
      </c>
      <c r="K71" s="25" t="s">
        <v>644</v>
      </c>
      <c r="M71" s="25">
        <v>371</v>
      </c>
      <c r="N71" s="25" t="s">
        <v>645</v>
      </c>
      <c r="O71">
        <f>IF(COUNTIFS((WeatherIncidents!$B$3:'WeatherIncidents'!$B$26),"&lt;="&amp;E71,WeatherIncidents!$C$3:'WeatherIncidents'!$C$26,"&gt;="&amp;E71)&gt;0,1,0)</f>
        <v>0</v>
      </c>
    </row>
    <row r="72" spans="1:15" ht="45" x14ac:dyDescent="0.25">
      <c r="A72" s="25">
        <v>5453</v>
      </c>
      <c r="B72" s="25" t="s">
        <v>403</v>
      </c>
      <c r="C72" s="25" t="s">
        <v>640</v>
      </c>
      <c r="D72" s="25" t="s">
        <v>415</v>
      </c>
      <c r="E72" s="45">
        <v>40184.375</v>
      </c>
      <c r="F72" s="25" t="s">
        <v>599</v>
      </c>
      <c r="G72" s="25" t="s">
        <v>646</v>
      </c>
      <c r="H72" s="25" t="s">
        <v>643</v>
      </c>
      <c r="I72" s="25" t="s">
        <v>430</v>
      </c>
      <c r="J72" s="25" t="s">
        <v>647</v>
      </c>
      <c r="K72" s="25" t="s">
        <v>427</v>
      </c>
      <c r="L72" s="25" t="s">
        <v>412</v>
      </c>
      <c r="M72" s="25" t="s">
        <v>412</v>
      </c>
      <c r="N72" s="25" t="s">
        <v>413</v>
      </c>
      <c r="O72">
        <f>IF(COUNTIFS((WeatherIncidents!$B$3:'WeatherIncidents'!$B$26),"&lt;="&amp;E72,WeatherIncidents!$C$3:'WeatherIncidents'!$C$26,"&gt;="&amp;E72)&gt;0,1,0)</f>
        <v>0</v>
      </c>
    </row>
    <row r="73" spans="1:15" ht="45" x14ac:dyDescent="0.25">
      <c r="A73" s="25">
        <v>6005</v>
      </c>
      <c r="B73" s="25" t="s">
        <v>403</v>
      </c>
      <c r="C73" s="25" t="s">
        <v>648</v>
      </c>
      <c r="D73" s="25" t="s">
        <v>415</v>
      </c>
      <c r="E73" s="45">
        <v>40190.5</v>
      </c>
      <c r="F73" s="25" t="s">
        <v>574</v>
      </c>
      <c r="G73" s="25" t="s">
        <v>649</v>
      </c>
      <c r="H73" s="25" t="s">
        <v>643</v>
      </c>
      <c r="I73" s="25" t="s">
        <v>430</v>
      </c>
      <c r="J73" s="25" t="s">
        <v>647</v>
      </c>
      <c r="K73" s="25" t="s">
        <v>644</v>
      </c>
      <c r="L73" s="25" t="s">
        <v>650</v>
      </c>
      <c r="M73" s="25">
        <v>214</v>
      </c>
      <c r="N73" s="25" t="s">
        <v>651</v>
      </c>
      <c r="O73">
        <f>IF(COUNTIFS((WeatherIncidents!$B$3:'WeatherIncidents'!$B$26),"&lt;="&amp;E73,WeatherIncidents!$C$3:'WeatherIncidents'!$C$26,"&gt;="&amp;E73)&gt;0,1,0)</f>
        <v>0</v>
      </c>
    </row>
    <row r="74" spans="1:15" ht="45" x14ac:dyDescent="0.25">
      <c r="A74" s="25">
        <v>5454</v>
      </c>
      <c r="B74" s="25" t="s">
        <v>403</v>
      </c>
      <c r="C74" s="25" t="s">
        <v>648</v>
      </c>
      <c r="D74" s="25" t="s">
        <v>415</v>
      </c>
      <c r="E74" s="45">
        <v>40190</v>
      </c>
      <c r="F74" s="25" t="s">
        <v>537</v>
      </c>
      <c r="G74" s="25" t="s">
        <v>652</v>
      </c>
      <c r="H74" s="25" t="s">
        <v>443</v>
      </c>
      <c r="I74" s="25" t="s">
        <v>430</v>
      </c>
      <c r="J74" s="25" t="s">
        <v>647</v>
      </c>
      <c r="K74" s="25" t="s">
        <v>427</v>
      </c>
      <c r="L74" s="25" t="s">
        <v>412</v>
      </c>
      <c r="M74" s="25" t="s">
        <v>412</v>
      </c>
      <c r="N74" s="25" t="s">
        <v>413</v>
      </c>
      <c r="O74">
        <f>IF(COUNTIFS((WeatherIncidents!$B$3:'WeatherIncidents'!$B$26),"&lt;="&amp;E74,WeatherIncidents!$C$3:'WeatherIncidents'!$C$26,"&gt;="&amp;E74)&gt;0,1,0)</f>
        <v>0</v>
      </c>
    </row>
    <row r="75" spans="1:15" ht="45" x14ac:dyDescent="0.25">
      <c r="A75" s="25">
        <v>6008</v>
      </c>
      <c r="B75" s="25" t="s">
        <v>653</v>
      </c>
      <c r="C75" s="25" t="s">
        <v>654</v>
      </c>
      <c r="D75" s="25" t="s">
        <v>415</v>
      </c>
      <c r="E75" s="45">
        <v>40197.5</v>
      </c>
      <c r="F75" s="25" t="s">
        <v>520</v>
      </c>
      <c r="G75" s="25" t="s">
        <v>655</v>
      </c>
      <c r="H75" s="25" t="s">
        <v>408</v>
      </c>
      <c r="I75" s="25" t="s">
        <v>409</v>
      </c>
      <c r="J75" s="25" t="s">
        <v>656</v>
      </c>
      <c r="K75" s="25" t="s">
        <v>644</v>
      </c>
      <c r="L75" s="25" t="s">
        <v>657</v>
      </c>
      <c r="M75" s="25">
        <v>1138</v>
      </c>
      <c r="N75" s="25" t="s">
        <v>472</v>
      </c>
      <c r="O75">
        <f>IF(COUNTIFS((WeatherIncidents!$B$3:'WeatherIncidents'!$B$26),"&lt;="&amp;E75,WeatherIncidents!$C$3:'WeatherIncidents'!$C$26,"&gt;="&amp;E75)&gt;0,1,0)</f>
        <v>0</v>
      </c>
    </row>
    <row r="76" spans="1:15" ht="45" x14ac:dyDescent="0.25">
      <c r="A76" s="25">
        <v>6009</v>
      </c>
      <c r="B76" s="25" t="s">
        <v>403</v>
      </c>
      <c r="C76" s="25" t="s">
        <v>658</v>
      </c>
      <c r="D76" s="25" t="s">
        <v>415</v>
      </c>
      <c r="E76" s="45">
        <v>40203.5</v>
      </c>
      <c r="F76" s="25" t="s">
        <v>422</v>
      </c>
      <c r="G76" s="25" t="s">
        <v>659</v>
      </c>
      <c r="H76" s="25" t="s">
        <v>443</v>
      </c>
      <c r="I76" s="25" t="s">
        <v>425</v>
      </c>
      <c r="J76" s="25" t="s">
        <v>444</v>
      </c>
      <c r="K76" s="25" t="s">
        <v>644</v>
      </c>
      <c r="M76" s="25">
        <v>80</v>
      </c>
      <c r="N76" s="25" t="s">
        <v>660</v>
      </c>
      <c r="O76">
        <f>IF(COUNTIFS((WeatherIncidents!$B$3:'WeatherIncidents'!$B$26),"&lt;="&amp;E76,WeatherIncidents!$C$3:'WeatherIncidents'!$C$26,"&gt;="&amp;E76)&gt;0,1,0)</f>
        <v>0</v>
      </c>
    </row>
    <row r="77" spans="1:15" ht="45" x14ac:dyDescent="0.25">
      <c r="A77" s="25">
        <v>5455</v>
      </c>
      <c r="B77" s="25" t="s">
        <v>403</v>
      </c>
      <c r="C77" s="25" t="s">
        <v>658</v>
      </c>
      <c r="D77" s="25" t="s">
        <v>415</v>
      </c>
      <c r="E77" s="45">
        <v>40203.354861111111</v>
      </c>
      <c r="F77" s="25" t="s">
        <v>422</v>
      </c>
      <c r="G77" s="25" t="s">
        <v>661</v>
      </c>
      <c r="H77" s="25" t="s">
        <v>443</v>
      </c>
      <c r="I77" s="25" t="s">
        <v>425</v>
      </c>
      <c r="J77" s="25" t="s">
        <v>662</v>
      </c>
      <c r="K77" s="25" t="s">
        <v>427</v>
      </c>
      <c r="L77" s="25" t="s">
        <v>412</v>
      </c>
      <c r="M77" s="25" t="s">
        <v>412</v>
      </c>
      <c r="N77" s="25" t="s">
        <v>413</v>
      </c>
      <c r="O77">
        <f>IF(COUNTIFS((WeatherIncidents!$B$3:'WeatherIncidents'!$B$26),"&lt;="&amp;E77,WeatherIncidents!$C$3:'WeatherIncidents'!$C$26,"&gt;="&amp;E77)&gt;0,1,0)</f>
        <v>0</v>
      </c>
    </row>
    <row r="78" spans="1:15" ht="45" x14ac:dyDescent="0.25">
      <c r="A78" s="25">
        <v>6011</v>
      </c>
      <c r="B78" s="25" t="s">
        <v>403</v>
      </c>
      <c r="C78" s="25" t="s">
        <v>663</v>
      </c>
      <c r="D78" s="25" t="s">
        <v>415</v>
      </c>
      <c r="E78" s="45">
        <v>40214.5</v>
      </c>
      <c r="F78" s="25" t="s">
        <v>554</v>
      </c>
      <c r="G78" s="25" t="s">
        <v>664</v>
      </c>
      <c r="H78" s="25" t="s">
        <v>665</v>
      </c>
      <c r="I78" s="25" t="s">
        <v>425</v>
      </c>
      <c r="J78" s="25" t="s">
        <v>666</v>
      </c>
      <c r="K78" s="25" t="s">
        <v>644</v>
      </c>
      <c r="N78" s="25" t="s">
        <v>667</v>
      </c>
      <c r="O78">
        <f>IF(COUNTIFS((WeatherIncidents!$B$3:'WeatherIncidents'!$B$26),"&lt;="&amp;E78,WeatherIncidents!$C$3:'WeatherIncidents'!$C$26,"&gt;="&amp;E78)&gt;0,1,0)</f>
        <v>0</v>
      </c>
    </row>
    <row r="79" spans="1:15" ht="45" x14ac:dyDescent="0.25">
      <c r="A79" s="25">
        <v>6013</v>
      </c>
      <c r="B79" s="25" t="s">
        <v>403</v>
      </c>
      <c r="C79" s="25" t="s">
        <v>668</v>
      </c>
      <c r="D79" s="25" t="s">
        <v>415</v>
      </c>
      <c r="E79" s="45">
        <v>40251.5</v>
      </c>
      <c r="F79" s="25" t="s">
        <v>633</v>
      </c>
      <c r="G79" s="25" t="s">
        <v>669</v>
      </c>
      <c r="H79" s="25" t="s">
        <v>507</v>
      </c>
      <c r="I79" s="25" t="s">
        <v>425</v>
      </c>
      <c r="J79" s="25" t="s">
        <v>670</v>
      </c>
      <c r="K79" s="25" t="s">
        <v>644</v>
      </c>
      <c r="L79" s="25" t="s">
        <v>671</v>
      </c>
      <c r="M79" s="25">
        <v>1091</v>
      </c>
      <c r="N79" s="25" t="s">
        <v>672</v>
      </c>
      <c r="O79">
        <f>IF(COUNTIFS((WeatherIncidents!$B$3:'WeatherIncidents'!$B$26),"&lt;="&amp;E79,WeatherIncidents!$C$3:'WeatherIncidents'!$C$26,"&gt;="&amp;E79)&gt;0,1,0)</f>
        <v>0</v>
      </c>
    </row>
    <row r="80" spans="1:15" ht="45" x14ac:dyDescent="0.25">
      <c r="A80" s="25">
        <v>6016</v>
      </c>
      <c r="B80" s="25" t="s">
        <v>403</v>
      </c>
      <c r="C80" s="25" t="s">
        <v>614</v>
      </c>
      <c r="D80" s="25" t="s">
        <v>415</v>
      </c>
      <c r="E80" s="45">
        <v>40256.5</v>
      </c>
      <c r="F80" s="25" t="s">
        <v>599</v>
      </c>
      <c r="G80" s="25" t="s">
        <v>673</v>
      </c>
      <c r="H80" s="25" t="s">
        <v>674</v>
      </c>
      <c r="I80" s="25" t="s">
        <v>425</v>
      </c>
      <c r="J80" s="25" t="s">
        <v>675</v>
      </c>
      <c r="K80" s="25" t="s">
        <v>644</v>
      </c>
      <c r="L80" s="25" t="s">
        <v>676</v>
      </c>
      <c r="M80" s="25">
        <v>731</v>
      </c>
      <c r="N80" s="25" t="s">
        <v>667</v>
      </c>
      <c r="O80">
        <f>IF(COUNTIFS((WeatherIncidents!$B$3:'WeatherIncidents'!$B$26),"&lt;="&amp;E80,WeatherIncidents!$C$3:'WeatherIncidents'!$C$26,"&gt;="&amp;E80)&gt;0,1,0)</f>
        <v>0</v>
      </c>
    </row>
    <row r="81" spans="1:15" ht="45" x14ac:dyDescent="0.25">
      <c r="A81" s="25">
        <v>6017</v>
      </c>
      <c r="B81" s="25" t="s">
        <v>403</v>
      </c>
      <c r="C81" s="25" t="s">
        <v>677</v>
      </c>
      <c r="D81" s="25" t="s">
        <v>415</v>
      </c>
      <c r="E81" s="45">
        <v>40279.5</v>
      </c>
      <c r="F81" s="25" t="s">
        <v>422</v>
      </c>
      <c r="G81" s="25" t="s">
        <v>678</v>
      </c>
      <c r="H81" s="25" t="s">
        <v>679</v>
      </c>
      <c r="I81" s="25" t="s">
        <v>430</v>
      </c>
      <c r="J81" s="25" t="s">
        <v>680</v>
      </c>
      <c r="K81" s="25" t="s">
        <v>644</v>
      </c>
      <c r="M81" s="25">
        <v>260</v>
      </c>
      <c r="N81" s="25" t="s">
        <v>681</v>
      </c>
      <c r="O81">
        <f>IF(COUNTIFS((WeatherIncidents!$B$3:'WeatherIncidents'!$B$26),"&lt;="&amp;E81,WeatherIncidents!$C$3:'WeatherIncidents'!$C$26,"&gt;="&amp;E81)&gt;0,1,0)</f>
        <v>0</v>
      </c>
    </row>
    <row r="82" spans="1:15" ht="45" x14ac:dyDescent="0.25">
      <c r="A82" s="25">
        <v>6018</v>
      </c>
      <c r="B82" s="25" t="s">
        <v>403</v>
      </c>
      <c r="C82" s="25" t="s">
        <v>682</v>
      </c>
      <c r="D82" s="25" t="s">
        <v>415</v>
      </c>
      <c r="E82" s="45">
        <v>40300.5</v>
      </c>
      <c r="F82" s="25" t="s">
        <v>554</v>
      </c>
      <c r="G82" s="25" t="s">
        <v>683</v>
      </c>
      <c r="H82" s="25" t="s">
        <v>674</v>
      </c>
      <c r="I82" s="25" t="s">
        <v>425</v>
      </c>
      <c r="J82" s="25" t="s">
        <v>684</v>
      </c>
      <c r="K82" s="25" t="s">
        <v>685</v>
      </c>
      <c r="L82" s="25" t="s">
        <v>686</v>
      </c>
      <c r="M82" s="25">
        <v>556</v>
      </c>
      <c r="N82" s="25" t="s">
        <v>667</v>
      </c>
      <c r="O82">
        <f>IF(COUNTIFS((WeatherIncidents!$B$3:'WeatherIncidents'!$B$26),"&lt;="&amp;E82,WeatherIncidents!$C$3:'WeatherIncidents'!$C$26,"&gt;="&amp;E82)&gt;0,1,0)</f>
        <v>0</v>
      </c>
    </row>
    <row r="83" spans="1:15" ht="45" x14ac:dyDescent="0.25">
      <c r="A83" s="25">
        <v>6019</v>
      </c>
      <c r="B83" s="25" t="s">
        <v>403</v>
      </c>
      <c r="C83" s="25" t="s">
        <v>445</v>
      </c>
      <c r="D83" s="25" t="s">
        <v>415</v>
      </c>
      <c r="E83" s="45">
        <v>40301.413194444445</v>
      </c>
      <c r="F83" s="25" t="s">
        <v>498</v>
      </c>
      <c r="G83" s="25" t="s">
        <v>687</v>
      </c>
      <c r="H83" s="25" t="s">
        <v>504</v>
      </c>
      <c r="I83" s="25" t="s">
        <v>425</v>
      </c>
      <c r="J83" s="25" t="s">
        <v>688</v>
      </c>
      <c r="K83" s="25" t="s">
        <v>685</v>
      </c>
      <c r="L83" s="25" t="s">
        <v>689</v>
      </c>
      <c r="M83" s="25">
        <v>239</v>
      </c>
      <c r="N83" s="25" t="s">
        <v>690</v>
      </c>
      <c r="O83">
        <f>IF(COUNTIFS((WeatherIncidents!$B$3:'WeatherIncidents'!$B$26),"&lt;="&amp;E83,WeatherIncidents!$C$3:'WeatherIncidents'!$C$26,"&gt;="&amp;E83)&gt;0,1,0)</f>
        <v>0</v>
      </c>
    </row>
    <row r="84" spans="1:15" ht="45" x14ac:dyDescent="0.25">
      <c r="A84" s="25">
        <v>6020</v>
      </c>
      <c r="B84" s="25" t="s">
        <v>403</v>
      </c>
      <c r="C84" s="25" t="s">
        <v>691</v>
      </c>
      <c r="D84" s="25" t="s">
        <v>415</v>
      </c>
      <c r="E84" s="45">
        <v>40307.714583333334</v>
      </c>
      <c r="F84" s="25" t="s">
        <v>692</v>
      </c>
      <c r="G84" s="25" t="s">
        <v>693</v>
      </c>
      <c r="H84" s="25" t="s">
        <v>429</v>
      </c>
      <c r="I84" s="25" t="s">
        <v>430</v>
      </c>
      <c r="J84" s="25" t="s">
        <v>694</v>
      </c>
      <c r="K84" s="25" t="s">
        <v>644</v>
      </c>
      <c r="L84" s="25" t="s">
        <v>695</v>
      </c>
      <c r="M84" s="25">
        <v>334</v>
      </c>
      <c r="N84" s="25" t="s">
        <v>667</v>
      </c>
      <c r="O84">
        <f>IF(COUNTIFS((WeatherIncidents!$B$3:'WeatherIncidents'!$B$26),"&lt;="&amp;E84,WeatherIncidents!$C$3:'WeatherIncidents'!$C$26,"&gt;="&amp;E84)&gt;0,1,0)</f>
        <v>0</v>
      </c>
    </row>
    <row r="85" spans="1:15" ht="60" x14ac:dyDescent="0.25">
      <c r="A85" s="25">
        <v>6022</v>
      </c>
      <c r="B85" s="25" t="s">
        <v>403</v>
      </c>
      <c r="C85" s="25" t="s">
        <v>696</v>
      </c>
      <c r="D85" s="25" t="s">
        <v>415</v>
      </c>
      <c r="E85" s="45">
        <v>40313.424305555556</v>
      </c>
      <c r="F85" s="25" t="s">
        <v>498</v>
      </c>
      <c r="G85" s="25" t="s">
        <v>697</v>
      </c>
      <c r="H85" s="25" t="s">
        <v>443</v>
      </c>
      <c r="I85" s="25" t="s">
        <v>430</v>
      </c>
      <c r="J85" s="25" t="s">
        <v>698</v>
      </c>
      <c r="K85" s="25" t="s">
        <v>685</v>
      </c>
      <c r="L85" s="25" t="s">
        <v>699</v>
      </c>
      <c r="M85" s="25">
        <v>908</v>
      </c>
      <c r="N85" s="25" t="s">
        <v>700</v>
      </c>
      <c r="O85">
        <f>IF(COUNTIFS((WeatherIncidents!$B$3:'WeatherIncidents'!$B$26),"&lt;="&amp;E85,WeatherIncidents!$C$3:'WeatherIncidents'!$C$26,"&gt;="&amp;E85)&gt;0,1,0)</f>
        <v>0</v>
      </c>
    </row>
    <row r="86" spans="1:15" ht="45" x14ac:dyDescent="0.25">
      <c r="A86" s="25">
        <v>6026</v>
      </c>
      <c r="B86" s="25" t="s">
        <v>403</v>
      </c>
      <c r="C86" s="25" t="s">
        <v>701</v>
      </c>
      <c r="D86" s="25" t="s">
        <v>415</v>
      </c>
      <c r="E86" s="45">
        <v>40321.104166666664</v>
      </c>
      <c r="F86" s="25" t="s">
        <v>633</v>
      </c>
      <c r="G86" s="25" t="s">
        <v>702</v>
      </c>
      <c r="H86" s="25" t="s">
        <v>443</v>
      </c>
      <c r="I86" s="25" t="s">
        <v>425</v>
      </c>
      <c r="J86" s="25" t="s">
        <v>703</v>
      </c>
      <c r="K86" s="25" t="s">
        <v>644</v>
      </c>
      <c r="L86" s="25" t="s">
        <v>704</v>
      </c>
      <c r="M86" s="25">
        <v>183</v>
      </c>
      <c r="N86" s="25" t="s">
        <v>705</v>
      </c>
      <c r="O86">
        <f>IF(COUNTIFS((WeatherIncidents!$B$3:'WeatherIncidents'!$B$26),"&lt;="&amp;E86,WeatherIncidents!$C$3:'WeatherIncidents'!$C$26,"&gt;="&amp;E86)&gt;0,1,0)</f>
        <v>0</v>
      </c>
    </row>
    <row r="87" spans="1:15" ht="45" x14ac:dyDescent="0.25">
      <c r="A87" s="25">
        <v>6027</v>
      </c>
      <c r="B87" s="25" t="s">
        <v>403</v>
      </c>
      <c r="C87" s="25" t="s">
        <v>706</v>
      </c>
      <c r="D87" s="25" t="s">
        <v>415</v>
      </c>
      <c r="E87" s="45">
        <v>40323.407638888886</v>
      </c>
      <c r="F87" s="25" t="s">
        <v>554</v>
      </c>
      <c r="G87" s="25" t="s">
        <v>707</v>
      </c>
      <c r="H87" s="25" t="s">
        <v>708</v>
      </c>
      <c r="I87" s="25" t="s">
        <v>425</v>
      </c>
      <c r="J87" s="25" t="s">
        <v>570</v>
      </c>
      <c r="K87" s="25" t="s">
        <v>644</v>
      </c>
      <c r="L87" s="25" t="s">
        <v>709</v>
      </c>
      <c r="M87" s="25">
        <v>200</v>
      </c>
      <c r="N87" s="25" t="s">
        <v>710</v>
      </c>
      <c r="O87">
        <f>IF(COUNTIFS((WeatherIncidents!$B$3:'WeatherIncidents'!$B$26),"&lt;="&amp;E87,WeatherIncidents!$C$3:'WeatherIncidents'!$C$26,"&gt;="&amp;E87)&gt;0,1,0)</f>
        <v>0</v>
      </c>
    </row>
    <row r="88" spans="1:15" ht="45" x14ac:dyDescent="0.25">
      <c r="A88" s="25">
        <v>6028</v>
      </c>
      <c r="B88" s="25" t="s">
        <v>403</v>
      </c>
      <c r="C88" s="25" t="s">
        <v>711</v>
      </c>
      <c r="D88" s="25" t="s">
        <v>415</v>
      </c>
      <c r="E88" s="45">
        <v>40326.702777777777</v>
      </c>
      <c r="F88" s="25" t="s">
        <v>498</v>
      </c>
      <c r="G88" s="25" t="s">
        <v>712</v>
      </c>
      <c r="H88" s="25" t="s">
        <v>708</v>
      </c>
      <c r="I88" s="25" t="s">
        <v>425</v>
      </c>
      <c r="J88" s="25" t="s">
        <v>570</v>
      </c>
      <c r="K88" s="25" t="s">
        <v>644</v>
      </c>
      <c r="L88" s="25" t="s">
        <v>713</v>
      </c>
      <c r="M88" s="25">
        <v>909</v>
      </c>
      <c r="N88" s="25" t="s">
        <v>667</v>
      </c>
      <c r="O88">
        <f>IF(COUNTIFS((WeatherIncidents!$B$3:'WeatherIncidents'!$B$26),"&lt;="&amp;E88,WeatherIncidents!$C$3:'WeatherIncidents'!$C$26,"&gt;="&amp;E88)&gt;0,1,0)</f>
        <v>0</v>
      </c>
    </row>
    <row r="89" spans="1:15" ht="45" x14ac:dyDescent="0.25">
      <c r="A89" s="25">
        <v>6034</v>
      </c>
      <c r="B89" s="25" t="s">
        <v>403</v>
      </c>
      <c r="C89" s="25" t="s">
        <v>714</v>
      </c>
      <c r="D89" s="25" t="s">
        <v>415</v>
      </c>
      <c r="E89" s="45">
        <v>40349.5</v>
      </c>
      <c r="F89" s="25" t="s">
        <v>464</v>
      </c>
      <c r="G89" s="25" t="s">
        <v>715</v>
      </c>
      <c r="H89" s="25" t="s">
        <v>674</v>
      </c>
      <c r="I89" s="25" t="s">
        <v>425</v>
      </c>
      <c r="J89" s="25" t="s">
        <v>716</v>
      </c>
      <c r="K89" s="25" t="s">
        <v>685</v>
      </c>
      <c r="M89" s="25">
        <v>178</v>
      </c>
      <c r="N89" s="25" t="s">
        <v>645</v>
      </c>
      <c r="O89">
        <f>IF(COUNTIFS((WeatherIncidents!$B$3:'WeatherIncidents'!$B$26),"&lt;="&amp;E89,WeatherIncidents!$C$3:'WeatherIncidents'!$C$26,"&gt;="&amp;E89)&gt;0,1,0)</f>
        <v>0</v>
      </c>
    </row>
    <row r="90" spans="1:15" ht="45" x14ac:dyDescent="0.25">
      <c r="A90" s="25">
        <v>6035</v>
      </c>
      <c r="B90" s="25" t="s">
        <v>403</v>
      </c>
      <c r="C90" s="25" t="s">
        <v>717</v>
      </c>
      <c r="D90" s="25" t="s">
        <v>415</v>
      </c>
      <c r="E90" s="45">
        <v>40352.792361111111</v>
      </c>
      <c r="F90" s="25" t="s">
        <v>416</v>
      </c>
      <c r="G90" s="25" t="s">
        <v>718</v>
      </c>
      <c r="H90" s="25" t="s">
        <v>708</v>
      </c>
      <c r="I90" s="25" t="s">
        <v>425</v>
      </c>
      <c r="J90" s="25" t="s">
        <v>719</v>
      </c>
      <c r="K90" s="25" t="s">
        <v>644</v>
      </c>
      <c r="L90" s="25" t="s">
        <v>720</v>
      </c>
      <c r="M90" s="25">
        <v>230</v>
      </c>
      <c r="N90" s="25" t="s">
        <v>667</v>
      </c>
      <c r="O90">
        <f>IF(COUNTIFS((WeatherIncidents!$B$3:'WeatherIncidents'!$B$26),"&lt;="&amp;E90,WeatherIncidents!$C$3:'WeatherIncidents'!$C$26,"&gt;="&amp;E90)&gt;0,1,0)</f>
        <v>0</v>
      </c>
    </row>
    <row r="91" spans="1:15" ht="45" x14ac:dyDescent="0.25">
      <c r="A91" s="25">
        <v>6023</v>
      </c>
      <c r="B91" s="25" t="s">
        <v>403</v>
      </c>
      <c r="C91" s="25" t="s">
        <v>721</v>
      </c>
      <c r="D91" s="25" t="s">
        <v>405</v>
      </c>
      <c r="E91" s="45">
        <v>40357.662499999999</v>
      </c>
      <c r="F91" s="25" t="s">
        <v>416</v>
      </c>
      <c r="G91" s="25" t="s">
        <v>722</v>
      </c>
      <c r="H91" s="25" t="s">
        <v>708</v>
      </c>
      <c r="I91" s="25" t="s">
        <v>425</v>
      </c>
      <c r="J91" s="25" t="s">
        <v>723</v>
      </c>
      <c r="K91" s="25" t="s">
        <v>644</v>
      </c>
      <c r="L91" s="25" t="s">
        <v>724</v>
      </c>
      <c r="M91" s="25">
        <v>233</v>
      </c>
      <c r="N91" s="25" t="s">
        <v>725</v>
      </c>
      <c r="O91">
        <f>IF(COUNTIFS((WeatherIncidents!$B$3:'WeatherIncidents'!$B$26),"&lt;="&amp;E91,WeatherIncidents!$C$3:'WeatherIncidents'!$C$26,"&gt;="&amp;E91)&gt;0,1,0)</f>
        <v>0</v>
      </c>
    </row>
    <row r="92" spans="1:15" ht="45" x14ac:dyDescent="0.25">
      <c r="A92" s="25">
        <v>6037</v>
      </c>
      <c r="B92" s="25" t="s">
        <v>403</v>
      </c>
      <c r="C92" s="25" t="s">
        <v>247</v>
      </c>
      <c r="D92" s="25" t="s">
        <v>415</v>
      </c>
      <c r="E92" s="45">
        <v>40372.597222222219</v>
      </c>
      <c r="F92" s="25" t="s">
        <v>416</v>
      </c>
      <c r="G92" s="25" t="s">
        <v>726</v>
      </c>
      <c r="H92" s="25" t="s">
        <v>674</v>
      </c>
      <c r="I92" s="25" t="s">
        <v>425</v>
      </c>
      <c r="J92" s="25" t="s">
        <v>727</v>
      </c>
      <c r="K92" s="25" t="s">
        <v>685</v>
      </c>
      <c r="L92" s="25" t="s">
        <v>728</v>
      </c>
      <c r="M92" s="25">
        <v>522</v>
      </c>
      <c r="N92" s="25" t="s">
        <v>729</v>
      </c>
      <c r="O92">
        <f>IF(COUNTIFS((WeatherIncidents!$B$3:'WeatherIncidents'!$B$26),"&lt;="&amp;E92,WeatherIncidents!$C$3:'WeatherIncidents'!$C$26,"&gt;="&amp;E92)&gt;0,1,0)</f>
        <v>0</v>
      </c>
    </row>
    <row r="93" spans="1:15" ht="45" x14ac:dyDescent="0.25">
      <c r="A93" s="25">
        <v>6041</v>
      </c>
      <c r="B93" s="25" t="s">
        <v>403</v>
      </c>
      <c r="C93" s="25" t="s">
        <v>730</v>
      </c>
      <c r="D93" s="25" t="s">
        <v>415</v>
      </c>
      <c r="E93" s="45">
        <v>40393.666666666664</v>
      </c>
      <c r="F93" s="25" t="s">
        <v>528</v>
      </c>
      <c r="G93" s="25" t="s">
        <v>731</v>
      </c>
      <c r="H93" s="25" t="s">
        <v>674</v>
      </c>
      <c r="I93" s="25" t="s">
        <v>425</v>
      </c>
      <c r="J93" s="25" t="s">
        <v>732</v>
      </c>
      <c r="K93" s="25" t="s">
        <v>644</v>
      </c>
      <c r="L93" s="25" t="s">
        <v>733</v>
      </c>
      <c r="M93" s="25">
        <v>418</v>
      </c>
      <c r="N93" s="25" t="s">
        <v>681</v>
      </c>
      <c r="O93">
        <f>IF(COUNTIFS((WeatherIncidents!$B$3:'WeatherIncidents'!$B$26),"&lt;="&amp;E93,WeatherIncidents!$C$3:'WeatherIncidents'!$C$26,"&gt;="&amp;E93)&gt;0,1,0)</f>
        <v>0</v>
      </c>
    </row>
    <row r="94" spans="1:15" ht="45" x14ac:dyDescent="0.25">
      <c r="A94" s="25">
        <v>6046</v>
      </c>
      <c r="B94" s="25" t="s">
        <v>403</v>
      </c>
      <c r="C94" s="25" t="s">
        <v>734</v>
      </c>
      <c r="D94" s="25" t="s">
        <v>405</v>
      </c>
      <c r="E94" s="45">
        <v>40405.875</v>
      </c>
      <c r="F94" s="25" t="s">
        <v>498</v>
      </c>
      <c r="G94" s="25" t="s">
        <v>735</v>
      </c>
      <c r="H94" s="25" t="s">
        <v>708</v>
      </c>
      <c r="I94" s="25" t="s">
        <v>425</v>
      </c>
      <c r="J94" s="25" t="s">
        <v>736</v>
      </c>
      <c r="K94" s="25" t="s">
        <v>644</v>
      </c>
      <c r="L94" s="25" t="s">
        <v>737</v>
      </c>
      <c r="M94" s="25">
        <v>972</v>
      </c>
      <c r="N94" s="25" t="s">
        <v>645</v>
      </c>
      <c r="O94">
        <f>IF(COUNTIFS((WeatherIncidents!$B$3:'WeatherIncidents'!$B$26),"&lt;="&amp;E94,WeatherIncidents!$C$3:'WeatherIncidents'!$C$26,"&gt;="&amp;E94)&gt;0,1,0)</f>
        <v>0</v>
      </c>
    </row>
    <row r="95" spans="1:15" ht="45" x14ac:dyDescent="0.25">
      <c r="A95" s="25">
        <v>6048</v>
      </c>
      <c r="B95" s="25" t="s">
        <v>403</v>
      </c>
      <c r="C95" s="25" t="s">
        <v>738</v>
      </c>
      <c r="D95" s="25" t="s">
        <v>415</v>
      </c>
      <c r="E95" s="45">
        <v>40410.666666666664</v>
      </c>
      <c r="F95" s="25" t="s">
        <v>520</v>
      </c>
      <c r="G95" s="25" t="s">
        <v>739</v>
      </c>
      <c r="H95" s="25" t="s">
        <v>674</v>
      </c>
      <c r="I95" s="25" t="s">
        <v>425</v>
      </c>
      <c r="J95" s="25" t="s">
        <v>740</v>
      </c>
      <c r="K95" s="25" t="s">
        <v>644</v>
      </c>
      <c r="L95" s="25" t="s">
        <v>741</v>
      </c>
      <c r="M95" s="25">
        <v>242</v>
      </c>
      <c r="N95" s="25" t="s">
        <v>742</v>
      </c>
      <c r="O95">
        <f>IF(COUNTIFS((WeatherIncidents!$B$3:'WeatherIncidents'!$B$26),"&lt;="&amp;E95,WeatherIncidents!$C$3:'WeatherIncidents'!$C$26,"&gt;="&amp;E95)&gt;0,1,0)</f>
        <v>0</v>
      </c>
    </row>
    <row r="96" spans="1:15" ht="45" x14ac:dyDescent="0.25">
      <c r="A96" s="25">
        <v>6052</v>
      </c>
      <c r="B96" s="25" t="s">
        <v>403</v>
      </c>
      <c r="C96" s="25" t="s">
        <v>743</v>
      </c>
      <c r="D96" s="25" t="s">
        <v>415</v>
      </c>
      <c r="E96" s="45">
        <v>40448.458333333336</v>
      </c>
      <c r="F96" s="25" t="s">
        <v>692</v>
      </c>
      <c r="G96" s="25" t="s">
        <v>744</v>
      </c>
      <c r="H96" s="25" t="s">
        <v>408</v>
      </c>
      <c r="I96" s="25" t="s">
        <v>409</v>
      </c>
      <c r="J96" s="25" t="s">
        <v>29</v>
      </c>
      <c r="K96" s="25" t="s">
        <v>644</v>
      </c>
      <c r="L96" s="25" t="s">
        <v>745</v>
      </c>
      <c r="M96" s="25" t="s">
        <v>746</v>
      </c>
      <c r="N96" s="25" t="s">
        <v>472</v>
      </c>
      <c r="O96">
        <f>IF(COUNTIFS((WeatherIncidents!$B$3:'WeatherIncidents'!$B$26),"&lt;="&amp;E96,WeatherIncidents!$C$3:'WeatherIncidents'!$C$26,"&gt;="&amp;E96)&gt;0,1,0)</f>
        <v>0</v>
      </c>
    </row>
    <row r="97" spans="1:15" ht="45" x14ac:dyDescent="0.25">
      <c r="A97" s="25">
        <v>6053</v>
      </c>
      <c r="B97" s="25" t="s">
        <v>403</v>
      </c>
      <c r="C97" s="25" t="s">
        <v>747</v>
      </c>
      <c r="D97" s="25" t="s">
        <v>415</v>
      </c>
      <c r="E97" s="45">
        <v>40448.541666666664</v>
      </c>
      <c r="F97" s="25" t="s">
        <v>748</v>
      </c>
      <c r="G97" s="25" t="s">
        <v>749</v>
      </c>
      <c r="H97" s="25" t="s">
        <v>750</v>
      </c>
      <c r="I97" s="25" t="s">
        <v>425</v>
      </c>
      <c r="J97" s="25" t="s">
        <v>751</v>
      </c>
      <c r="K97" s="25" t="s">
        <v>685</v>
      </c>
      <c r="L97" s="25" t="s">
        <v>752</v>
      </c>
      <c r="M97" s="25">
        <v>183</v>
      </c>
      <c r="N97" s="25" t="s">
        <v>557</v>
      </c>
      <c r="O97">
        <f>IF(COUNTIFS((WeatherIncidents!$B$3:'WeatherIncidents'!$B$26),"&lt;="&amp;E97,WeatherIncidents!$C$3:'WeatherIncidents'!$C$26,"&gt;="&amp;E97)&gt;0,1,0)</f>
        <v>0</v>
      </c>
    </row>
    <row r="98" spans="1:15" ht="45" x14ac:dyDescent="0.25">
      <c r="A98" s="25">
        <v>6054</v>
      </c>
      <c r="B98" s="25" t="s">
        <v>403</v>
      </c>
      <c r="C98" s="25" t="s">
        <v>753</v>
      </c>
      <c r="D98" s="25" t="s">
        <v>415</v>
      </c>
      <c r="E98" s="45">
        <v>40452.520833333336</v>
      </c>
      <c r="F98" s="25" t="s">
        <v>520</v>
      </c>
      <c r="G98" s="25" t="s">
        <v>754</v>
      </c>
      <c r="H98" s="25" t="s">
        <v>674</v>
      </c>
      <c r="I98" s="25" t="s">
        <v>425</v>
      </c>
      <c r="J98" s="25" t="s">
        <v>755</v>
      </c>
      <c r="K98" s="25" t="s">
        <v>644</v>
      </c>
      <c r="M98" s="25">
        <v>245</v>
      </c>
      <c r="N98" s="25" t="s">
        <v>557</v>
      </c>
      <c r="O98">
        <f>IF(COUNTIFS((WeatherIncidents!$B$3:'WeatherIncidents'!$B$26),"&lt;="&amp;E98,WeatherIncidents!$C$3:'WeatherIncidents'!$C$26,"&gt;="&amp;E98)&gt;0,1,0)</f>
        <v>0</v>
      </c>
    </row>
    <row r="99" spans="1:15" ht="45" x14ac:dyDescent="0.25">
      <c r="A99" s="25">
        <v>6057</v>
      </c>
      <c r="B99" s="25" t="s">
        <v>653</v>
      </c>
      <c r="C99" s="25" t="s">
        <v>756</v>
      </c>
      <c r="D99" s="25" t="s">
        <v>415</v>
      </c>
      <c r="E99" s="45">
        <v>40464.344444444447</v>
      </c>
      <c r="F99" s="25" t="s">
        <v>554</v>
      </c>
      <c r="G99" s="25" t="s">
        <v>757</v>
      </c>
      <c r="H99" s="25" t="s">
        <v>674</v>
      </c>
      <c r="I99" s="25" t="s">
        <v>425</v>
      </c>
      <c r="J99" s="25" t="s">
        <v>87</v>
      </c>
      <c r="K99" s="25" t="s">
        <v>685</v>
      </c>
      <c r="L99" s="25" t="s">
        <v>758</v>
      </c>
      <c r="M99" s="25">
        <v>196</v>
      </c>
      <c r="N99" s="25" t="s">
        <v>472</v>
      </c>
      <c r="O99">
        <f>IF(COUNTIFS((WeatherIncidents!$B$3:'WeatherIncidents'!$B$26),"&lt;="&amp;E99,WeatherIncidents!$C$3:'WeatherIncidents'!$C$26,"&gt;="&amp;E99)&gt;0,1,0)</f>
        <v>0</v>
      </c>
    </row>
    <row r="100" spans="1:15" ht="45" x14ac:dyDescent="0.25">
      <c r="A100" s="25">
        <v>6058</v>
      </c>
      <c r="B100" s="25" t="s">
        <v>403</v>
      </c>
      <c r="C100" s="25" t="s">
        <v>759</v>
      </c>
      <c r="D100" s="25" t="s">
        <v>415</v>
      </c>
      <c r="E100" s="45">
        <v>40491.708333333336</v>
      </c>
      <c r="F100" s="25" t="s">
        <v>498</v>
      </c>
      <c r="G100" s="25" t="s">
        <v>760</v>
      </c>
      <c r="H100" s="25" t="s">
        <v>443</v>
      </c>
      <c r="I100" s="25" t="s">
        <v>430</v>
      </c>
      <c r="J100" s="25" t="s">
        <v>761</v>
      </c>
      <c r="K100" s="25" t="s">
        <v>685</v>
      </c>
      <c r="L100" s="25" t="s">
        <v>762</v>
      </c>
      <c r="M100" s="25">
        <v>75</v>
      </c>
      <c r="N100" s="25" t="s">
        <v>413</v>
      </c>
      <c r="O100">
        <f>IF(COUNTIFS((WeatherIncidents!$B$3:'WeatherIncidents'!$B$26),"&lt;="&amp;E100,WeatherIncidents!$C$3:'WeatherIncidents'!$C$26,"&gt;="&amp;E100)&gt;0,1,0)</f>
        <v>0</v>
      </c>
    </row>
    <row r="101" spans="1:15" ht="60" x14ac:dyDescent="0.25">
      <c r="A101" s="25">
        <v>6059</v>
      </c>
      <c r="B101" s="25" t="s">
        <v>403</v>
      </c>
      <c r="C101" s="25" t="s">
        <v>763</v>
      </c>
      <c r="D101" s="25" t="s">
        <v>415</v>
      </c>
      <c r="E101" s="45">
        <v>40512.3125</v>
      </c>
      <c r="F101" s="25" t="s">
        <v>692</v>
      </c>
      <c r="G101" s="25" t="s">
        <v>764</v>
      </c>
      <c r="H101" s="25" t="s">
        <v>7</v>
      </c>
      <c r="I101" s="25" t="s">
        <v>430</v>
      </c>
      <c r="J101" s="25" t="s">
        <v>765</v>
      </c>
      <c r="K101" s="25" t="s">
        <v>644</v>
      </c>
      <c r="L101" s="25" t="s">
        <v>766</v>
      </c>
      <c r="M101" s="25">
        <v>38</v>
      </c>
      <c r="N101" s="25" t="s">
        <v>667</v>
      </c>
      <c r="O101">
        <f>IF(COUNTIFS((WeatherIncidents!$B$3:'WeatherIncidents'!$B$26),"&lt;="&amp;E101,WeatherIncidents!$C$3:'WeatherIncidents'!$C$26,"&gt;="&amp;E101)&gt;0,1,0)</f>
        <v>0</v>
      </c>
    </row>
    <row r="102" spans="1:15" ht="45" x14ac:dyDescent="0.25">
      <c r="A102" s="25">
        <v>6062</v>
      </c>
      <c r="B102" s="25" t="s">
        <v>403</v>
      </c>
      <c r="C102" s="25" t="s">
        <v>767</v>
      </c>
      <c r="D102" s="25" t="s">
        <v>415</v>
      </c>
      <c r="E102" s="45">
        <v>40535.0625</v>
      </c>
      <c r="F102" s="25" t="s">
        <v>602</v>
      </c>
      <c r="G102" s="25" t="s">
        <v>768</v>
      </c>
      <c r="H102" s="25" t="s">
        <v>418</v>
      </c>
      <c r="I102" s="25" t="s">
        <v>409</v>
      </c>
      <c r="J102" s="25" t="s">
        <v>29</v>
      </c>
      <c r="K102" s="25" t="s">
        <v>644</v>
      </c>
      <c r="L102" s="25" t="s">
        <v>769</v>
      </c>
      <c r="M102" s="25">
        <v>1001</v>
      </c>
      <c r="N102" s="25" t="s">
        <v>651</v>
      </c>
      <c r="O102">
        <f>IF(COUNTIFS((WeatherIncidents!$B$3:'WeatherIncidents'!$B$26),"&lt;="&amp;E102,WeatherIncidents!$C$3:'WeatherIncidents'!$C$26,"&gt;="&amp;E102)&gt;0,1,0)</f>
        <v>0</v>
      </c>
    </row>
    <row r="103" spans="1:15" ht="45" x14ac:dyDescent="0.25">
      <c r="A103" s="25">
        <v>6064</v>
      </c>
      <c r="B103" s="25" t="s">
        <v>403</v>
      </c>
      <c r="C103" s="25" t="s">
        <v>578</v>
      </c>
      <c r="D103" s="25" t="s">
        <v>415</v>
      </c>
      <c r="E103" s="45">
        <v>40566.294444444444</v>
      </c>
      <c r="F103" s="25" t="s">
        <v>498</v>
      </c>
      <c r="G103" s="25" t="s">
        <v>770</v>
      </c>
      <c r="H103" s="25" t="s">
        <v>443</v>
      </c>
      <c r="I103" s="25" t="s">
        <v>425</v>
      </c>
      <c r="J103" s="25" t="s">
        <v>771</v>
      </c>
      <c r="K103" s="25" t="s">
        <v>644</v>
      </c>
      <c r="L103" s="25" t="s">
        <v>772</v>
      </c>
      <c r="M103" s="25">
        <v>217</v>
      </c>
      <c r="N103" s="25" t="s">
        <v>773</v>
      </c>
      <c r="O103">
        <f>IF(COUNTIFS((WeatherIncidents!$B$3:'WeatherIncidents'!$B$26),"&lt;="&amp;E103,WeatherIncidents!$C$3:'WeatherIncidents'!$C$26,"&gt;="&amp;E103)&gt;0,1,0)</f>
        <v>1</v>
      </c>
    </row>
    <row r="104" spans="1:15" ht="45" x14ac:dyDescent="0.25">
      <c r="A104" s="25">
        <v>6068</v>
      </c>
      <c r="B104" s="25" t="s">
        <v>403</v>
      </c>
      <c r="C104" s="25" t="s">
        <v>774</v>
      </c>
      <c r="D104" s="25" t="s">
        <v>415</v>
      </c>
      <c r="E104" s="45">
        <v>40633.445833333331</v>
      </c>
      <c r="F104" s="25" t="s">
        <v>599</v>
      </c>
      <c r="G104" s="25" t="s">
        <v>775</v>
      </c>
      <c r="H104" s="25" t="s">
        <v>7</v>
      </c>
      <c r="I104" s="25" t="s">
        <v>425</v>
      </c>
      <c r="J104" s="25" t="s">
        <v>570</v>
      </c>
      <c r="K104" s="25" t="s">
        <v>644</v>
      </c>
      <c r="L104" s="25" t="s">
        <v>776</v>
      </c>
      <c r="M104" s="25">
        <v>524</v>
      </c>
      <c r="N104" s="25" t="s">
        <v>672</v>
      </c>
      <c r="O104">
        <f>IF(COUNTIFS((WeatherIncidents!$B$3:'WeatherIncidents'!$B$26),"&lt;="&amp;E104,WeatherIncidents!$C$3:'WeatherIncidents'!$C$26,"&gt;="&amp;E104)&gt;0,1,0)</f>
        <v>0</v>
      </c>
    </row>
    <row r="105" spans="1:15" ht="45" x14ac:dyDescent="0.25">
      <c r="A105" s="25">
        <v>6069</v>
      </c>
      <c r="B105" s="25" t="s">
        <v>403</v>
      </c>
      <c r="C105" s="25" t="s">
        <v>777</v>
      </c>
      <c r="D105" s="25" t="s">
        <v>415</v>
      </c>
      <c r="E105" s="45">
        <v>40635.583333333336</v>
      </c>
      <c r="F105" s="25" t="s">
        <v>416</v>
      </c>
      <c r="G105" s="25" t="s">
        <v>778</v>
      </c>
      <c r="H105" s="25" t="s">
        <v>443</v>
      </c>
      <c r="I105" s="25" t="s">
        <v>425</v>
      </c>
      <c r="J105" s="25" t="s">
        <v>779</v>
      </c>
      <c r="K105" s="25" t="s">
        <v>685</v>
      </c>
      <c r="L105" s="25" t="s">
        <v>780</v>
      </c>
      <c r="M105" s="25" t="s">
        <v>781</v>
      </c>
      <c r="N105" s="25" t="s">
        <v>667</v>
      </c>
      <c r="O105">
        <f>IF(COUNTIFS((WeatherIncidents!$B$3:'WeatherIncidents'!$B$26),"&lt;="&amp;E105,WeatherIncidents!$C$3:'WeatherIncidents'!$C$26,"&gt;="&amp;E105)&gt;0,1,0)</f>
        <v>0</v>
      </c>
    </row>
    <row r="106" spans="1:15" ht="45" x14ac:dyDescent="0.25">
      <c r="A106" s="25">
        <v>6073</v>
      </c>
      <c r="B106" s="25" t="s">
        <v>403</v>
      </c>
      <c r="C106" s="25" t="s">
        <v>782</v>
      </c>
      <c r="D106" s="25" t="s">
        <v>415</v>
      </c>
      <c r="E106" s="45">
        <v>40665.419444444444</v>
      </c>
      <c r="F106" s="25" t="s">
        <v>692</v>
      </c>
      <c r="G106" s="25" t="s">
        <v>783</v>
      </c>
      <c r="H106" s="25" t="s">
        <v>504</v>
      </c>
      <c r="I106" s="25" t="s">
        <v>430</v>
      </c>
      <c r="J106" s="25" t="s">
        <v>784</v>
      </c>
      <c r="K106" s="25" t="s">
        <v>644</v>
      </c>
      <c r="L106" s="25" t="s">
        <v>785</v>
      </c>
      <c r="M106" s="25">
        <v>276</v>
      </c>
      <c r="N106" s="25" t="s">
        <v>660</v>
      </c>
      <c r="O106">
        <f>IF(COUNTIFS((WeatherIncidents!$B$3:'WeatherIncidents'!$B$26),"&lt;="&amp;E106,WeatherIncidents!$C$3:'WeatherIncidents'!$C$26,"&gt;="&amp;E106)&gt;0,1,0)</f>
        <v>0</v>
      </c>
    </row>
    <row r="107" spans="1:15" ht="45" x14ac:dyDescent="0.25">
      <c r="A107" s="25">
        <v>6074</v>
      </c>
      <c r="B107" s="25" t="s">
        <v>403</v>
      </c>
      <c r="C107" s="25" t="s">
        <v>786</v>
      </c>
      <c r="D107" s="25" t="s">
        <v>405</v>
      </c>
      <c r="E107" s="45">
        <v>40667.5</v>
      </c>
      <c r="F107" s="25" t="s">
        <v>498</v>
      </c>
      <c r="G107" s="25" t="s">
        <v>787</v>
      </c>
      <c r="H107" s="25" t="s">
        <v>560</v>
      </c>
      <c r="I107" s="25" t="s">
        <v>409</v>
      </c>
      <c r="J107" s="25" t="s">
        <v>788</v>
      </c>
      <c r="K107" s="25" t="s">
        <v>644</v>
      </c>
      <c r="L107" s="25" t="s">
        <v>789</v>
      </c>
      <c r="M107" s="25">
        <v>227</v>
      </c>
      <c r="N107" s="25" t="s">
        <v>667</v>
      </c>
      <c r="O107">
        <f>IF(COUNTIFS((WeatherIncidents!$B$3:'WeatherIncidents'!$B$26),"&lt;="&amp;E107,WeatherIncidents!$C$3:'WeatherIncidents'!$C$26,"&gt;="&amp;E107)&gt;0,1,0)</f>
        <v>0</v>
      </c>
    </row>
    <row r="108" spans="1:15" ht="45" x14ac:dyDescent="0.25">
      <c r="A108" s="25">
        <v>6076</v>
      </c>
      <c r="B108" s="25" t="s">
        <v>403</v>
      </c>
      <c r="C108" s="25" t="s">
        <v>790</v>
      </c>
      <c r="D108" s="25" t="s">
        <v>415</v>
      </c>
      <c r="E108" s="45">
        <v>40675.673611111109</v>
      </c>
      <c r="F108" s="25" t="s">
        <v>498</v>
      </c>
      <c r="G108" s="25" t="s">
        <v>791</v>
      </c>
      <c r="H108" s="25" t="s">
        <v>504</v>
      </c>
      <c r="I108" s="25" t="s">
        <v>430</v>
      </c>
      <c r="J108" s="25" t="s">
        <v>792</v>
      </c>
      <c r="K108" s="25" t="s">
        <v>644</v>
      </c>
      <c r="L108" s="25" t="s">
        <v>793</v>
      </c>
      <c r="M108" s="25">
        <v>235</v>
      </c>
      <c r="N108" s="25" t="s">
        <v>420</v>
      </c>
      <c r="O108">
        <f>IF(COUNTIFS((WeatherIncidents!$B$3:'WeatherIncidents'!$B$26),"&lt;="&amp;E108,WeatherIncidents!$C$3:'WeatherIncidents'!$C$26,"&gt;="&amp;E108)&gt;0,1,0)</f>
        <v>0</v>
      </c>
    </row>
    <row r="109" spans="1:15" ht="45" x14ac:dyDescent="0.25">
      <c r="A109" s="25">
        <v>6082</v>
      </c>
      <c r="B109" s="25" t="s">
        <v>403</v>
      </c>
      <c r="C109" s="25" t="s">
        <v>489</v>
      </c>
      <c r="D109" s="25" t="s">
        <v>415</v>
      </c>
      <c r="E109" s="45">
        <v>40680.479166666664</v>
      </c>
      <c r="F109" s="25" t="s">
        <v>489</v>
      </c>
      <c r="G109" s="25" t="s">
        <v>794</v>
      </c>
      <c r="H109" s="25" t="s">
        <v>418</v>
      </c>
      <c r="I109" s="25" t="s">
        <v>409</v>
      </c>
      <c r="J109" s="25" t="s">
        <v>795</v>
      </c>
      <c r="K109" s="25" t="s">
        <v>644</v>
      </c>
      <c r="L109" s="25" t="s">
        <v>796</v>
      </c>
      <c r="M109" s="25">
        <v>487</v>
      </c>
      <c r="N109" s="25" t="s">
        <v>797</v>
      </c>
      <c r="O109">
        <f>IF(COUNTIFS((WeatherIncidents!$B$3:'WeatherIncidents'!$B$26),"&lt;="&amp;E109,WeatherIncidents!$C$3:'WeatherIncidents'!$C$26,"&gt;="&amp;E109)&gt;0,1,0)</f>
        <v>0</v>
      </c>
    </row>
    <row r="110" spans="1:15" ht="45" x14ac:dyDescent="0.25">
      <c r="A110" s="25">
        <v>6079</v>
      </c>
      <c r="B110" s="25" t="s">
        <v>403</v>
      </c>
      <c r="C110" s="25" t="s">
        <v>798</v>
      </c>
      <c r="D110" s="25" t="s">
        <v>415</v>
      </c>
      <c r="E110" s="45">
        <v>40687.510416666664</v>
      </c>
      <c r="F110" s="25" t="s">
        <v>489</v>
      </c>
      <c r="G110" s="25" t="s">
        <v>799</v>
      </c>
      <c r="H110" s="25" t="s">
        <v>7</v>
      </c>
      <c r="I110" s="25" t="s">
        <v>425</v>
      </c>
      <c r="J110" s="25" t="s">
        <v>570</v>
      </c>
      <c r="K110" s="25" t="s">
        <v>644</v>
      </c>
      <c r="L110" s="25" t="s">
        <v>800</v>
      </c>
      <c r="M110" s="25">
        <v>486</v>
      </c>
      <c r="N110" s="25" t="s">
        <v>645</v>
      </c>
      <c r="O110">
        <f>IF(COUNTIFS((WeatherIncidents!$B$3:'WeatherIncidents'!$B$26),"&lt;="&amp;E110,WeatherIncidents!$C$3:'WeatherIncidents'!$C$26,"&gt;="&amp;E110)&gt;0,1,0)</f>
        <v>0</v>
      </c>
    </row>
    <row r="111" spans="1:15" ht="45" x14ac:dyDescent="0.25">
      <c r="A111" s="25">
        <v>6083</v>
      </c>
      <c r="B111" s="25" t="s">
        <v>403</v>
      </c>
      <c r="C111" s="25" t="s">
        <v>801</v>
      </c>
      <c r="D111" s="25" t="s">
        <v>415</v>
      </c>
      <c r="E111" s="45">
        <v>40693.612500000003</v>
      </c>
      <c r="F111" s="25" t="s">
        <v>422</v>
      </c>
      <c r="G111" s="25" t="s">
        <v>802</v>
      </c>
      <c r="H111" s="25" t="s">
        <v>708</v>
      </c>
      <c r="I111" s="25" t="s">
        <v>425</v>
      </c>
      <c r="J111" s="25" t="s">
        <v>803</v>
      </c>
      <c r="K111" s="25" t="s">
        <v>685</v>
      </c>
      <c r="L111" s="25" t="s">
        <v>804</v>
      </c>
      <c r="M111" s="25">
        <v>534</v>
      </c>
      <c r="N111" s="25" t="s">
        <v>453</v>
      </c>
      <c r="O111">
        <f>IF(COUNTIFS((WeatherIncidents!$B$3:'WeatherIncidents'!$B$26),"&lt;="&amp;E111,WeatherIncidents!$C$3:'WeatherIncidents'!$C$26,"&gt;="&amp;E111)&gt;0,1,0)</f>
        <v>0</v>
      </c>
    </row>
    <row r="112" spans="1:15" ht="45" x14ac:dyDescent="0.25">
      <c r="A112" s="25">
        <v>6080</v>
      </c>
      <c r="B112" s="25" t="s">
        <v>403</v>
      </c>
      <c r="C112" s="25" t="s">
        <v>805</v>
      </c>
      <c r="D112" s="25" t="s">
        <v>415</v>
      </c>
      <c r="E112" s="45">
        <v>40694.415277777778</v>
      </c>
      <c r="F112" s="25" t="s">
        <v>554</v>
      </c>
      <c r="G112" s="25" t="s">
        <v>806</v>
      </c>
      <c r="H112" s="25" t="s">
        <v>7</v>
      </c>
      <c r="I112" s="25" t="s">
        <v>425</v>
      </c>
      <c r="J112" s="25" t="s">
        <v>807</v>
      </c>
      <c r="K112" s="25" t="s">
        <v>644</v>
      </c>
      <c r="L112" s="25" t="s">
        <v>808</v>
      </c>
      <c r="M112" s="25">
        <v>200</v>
      </c>
      <c r="N112" s="25" t="s">
        <v>809</v>
      </c>
      <c r="O112">
        <f>IF(COUNTIFS((WeatherIncidents!$B$3:'WeatherIncidents'!$B$26),"&lt;="&amp;E112,WeatherIncidents!$C$3:'WeatherIncidents'!$C$26,"&gt;="&amp;E112)&gt;0,1,0)</f>
        <v>0</v>
      </c>
    </row>
    <row r="113" spans="1:15" ht="60" x14ac:dyDescent="0.25">
      <c r="A113" s="25">
        <v>6084</v>
      </c>
      <c r="B113" s="25" t="s">
        <v>403</v>
      </c>
      <c r="C113" s="25" t="s">
        <v>810</v>
      </c>
      <c r="D113" s="25" t="s">
        <v>415</v>
      </c>
      <c r="E113" s="45">
        <v>40696.722222222219</v>
      </c>
      <c r="F113" s="25" t="s">
        <v>498</v>
      </c>
      <c r="G113" s="25" t="s">
        <v>811</v>
      </c>
      <c r="H113" s="25" t="s">
        <v>408</v>
      </c>
      <c r="I113" s="25" t="s">
        <v>409</v>
      </c>
      <c r="J113" s="25" t="s">
        <v>812</v>
      </c>
      <c r="K113" s="25" t="s">
        <v>644</v>
      </c>
      <c r="L113" s="25" t="s">
        <v>813</v>
      </c>
      <c r="M113" s="25">
        <v>350</v>
      </c>
      <c r="N113" s="25" t="s">
        <v>453</v>
      </c>
      <c r="O113">
        <f>IF(COUNTIFS((WeatherIncidents!$B$3:'WeatherIncidents'!$B$26),"&lt;="&amp;E113,WeatherIncidents!$C$3:'WeatherIncidents'!$C$26,"&gt;="&amp;E113)&gt;0,1,0)</f>
        <v>0</v>
      </c>
    </row>
    <row r="114" spans="1:15" ht="45" x14ac:dyDescent="0.25">
      <c r="A114" s="25">
        <v>6085</v>
      </c>
      <c r="B114" s="25" t="s">
        <v>403</v>
      </c>
      <c r="C114" s="25" t="s">
        <v>814</v>
      </c>
      <c r="D114" s="25" t="s">
        <v>405</v>
      </c>
      <c r="E114" s="45">
        <v>40696.5</v>
      </c>
      <c r="F114" s="25" t="s">
        <v>528</v>
      </c>
      <c r="G114" s="25" t="s">
        <v>815</v>
      </c>
      <c r="H114" s="25" t="s">
        <v>604</v>
      </c>
      <c r="I114" s="25" t="s">
        <v>430</v>
      </c>
      <c r="J114" s="25" t="s">
        <v>816</v>
      </c>
      <c r="M114" s="25" t="s">
        <v>817</v>
      </c>
      <c r="N114" s="25" t="s">
        <v>797</v>
      </c>
      <c r="O114">
        <f>IF(COUNTIFS((WeatherIncidents!$B$3:'WeatherIncidents'!$B$26),"&lt;="&amp;E114,WeatherIncidents!$C$3:'WeatherIncidents'!$C$26,"&gt;="&amp;E114)&gt;0,1,0)</f>
        <v>0</v>
      </c>
    </row>
    <row r="115" spans="1:15" ht="45" x14ac:dyDescent="0.25">
      <c r="A115" s="25">
        <v>6086</v>
      </c>
      <c r="B115" s="25" t="s">
        <v>403</v>
      </c>
      <c r="C115" s="25" t="s">
        <v>818</v>
      </c>
      <c r="D115" s="25" t="s">
        <v>415</v>
      </c>
      <c r="E115" s="45">
        <v>40696.695833333331</v>
      </c>
      <c r="F115" s="25" t="s">
        <v>818</v>
      </c>
      <c r="G115" s="25" t="s">
        <v>819</v>
      </c>
      <c r="H115" s="25" t="s">
        <v>504</v>
      </c>
      <c r="I115" s="25" t="s">
        <v>430</v>
      </c>
      <c r="J115" s="25" t="s">
        <v>820</v>
      </c>
      <c r="K115" s="25" t="s">
        <v>644</v>
      </c>
      <c r="M115" s="25">
        <v>289</v>
      </c>
      <c r="N115" s="25" t="s">
        <v>821</v>
      </c>
      <c r="O115">
        <f>IF(COUNTIFS((WeatherIncidents!$B$3:'WeatherIncidents'!$B$26),"&lt;="&amp;E115,WeatherIncidents!$C$3:'WeatherIncidents'!$C$26,"&gt;="&amp;E115)&gt;0,1,0)</f>
        <v>0</v>
      </c>
    </row>
    <row r="116" spans="1:15" ht="60" x14ac:dyDescent="0.25">
      <c r="A116" s="25">
        <v>6090</v>
      </c>
      <c r="B116" s="25" t="s">
        <v>403</v>
      </c>
      <c r="C116" s="25" t="s">
        <v>822</v>
      </c>
      <c r="D116" s="25" t="s">
        <v>415</v>
      </c>
      <c r="E116" s="45">
        <v>40723.590277777781</v>
      </c>
      <c r="F116" s="25" t="s">
        <v>422</v>
      </c>
      <c r="G116" s="25" t="s">
        <v>823</v>
      </c>
      <c r="H116" s="25" t="s">
        <v>418</v>
      </c>
      <c r="I116" s="25" t="s">
        <v>409</v>
      </c>
      <c r="J116" s="25" t="s">
        <v>824</v>
      </c>
      <c r="K116" s="25" t="s">
        <v>644</v>
      </c>
      <c r="L116" s="25" t="s">
        <v>825</v>
      </c>
      <c r="M116" s="25">
        <v>63</v>
      </c>
      <c r="N116" s="25" t="s">
        <v>667</v>
      </c>
      <c r="O116">
        <f>IF(COUNTIFS((WeatherIncidents!$B$3:'WeatherIncidents'!$B$26),"&lt;="&amp;E116,WeatherIncidents!$C$3:'WeatherIncidents'!$C$26,"&gt;="&amp;E116)&gt;0,1,0)</f>
        <v>0</v>
      </c>
    </row>
    <row r="117" spans="1:15" ht="45" x14ac:dyDescent="0.25">
      <c r="A117" s="25">
        <v>6091</v>
      </c>
      <c r="B117" s="25" t="s">
        <v>403</v>
      </c>
      <c r="C117" s="25" t="s">
        <v>826</v>
      </c>
      <c r="D117" s="25" t="s">
        <v>415</v>
      </c>
      <c r="E117" s="45">
        <v>40737.669444444444</v>
      </c>
      <c r="F117" s="25" t="s">
        <v>422</v>
      </c>
      <c r="G117" s="25" t="s">
        <v>827</v>
      </c>
      <c r="H117" s="25" t="s">
        <v>708</v>
      </c>
      <c r="I117" s="25" t="s">
        <v>425</v>
      </c>
      <c r="J117" s="25" t="s">
        <v>828</v>
      </c>
      <c r="K117" s="25" t="s">
        <v>644</v>
      </c>
      <c r="L117" s="25" t="s">
        <v>829</v>
      </c>
      <c r="M117" s="25">
        <v>460</v>
      </c>
      <c r="N117" s="25" t="s">
        <v>830</v>
      </c>
      <c r="O117">
        <f>IF(COUNTIFS((WeatherIncidents!$B$3:'WeatherIncidents'!$B$26),"&lt;="&amp;E117,WeatherIncidents!$C$3:'WeatherIncidents'!$C$26,"&gt;="&amp;E117)&gt;0,1,0)</f>
        <v>0</v>
      </c>
    </row>
    <row r="118" spans="1:15" ht="45" x14ac:dyDescent="0.25">
      <c r="A118" s="25">
        <v>6100</v>
      </c>
      <c r="B118" s="25" t="s">
        <v>403</v>
      </c>
      <c r="C118" s="25" t="s">
        <v>831</v>
      </c>
      <c r="D118" s="25" t="s">
        <v>415</v>
      </c>
      <c r="E118" s="45">
        <v>40779.375</v>
      </c>
      <c r="F118" s="25" t="s">
        <v>498</v>
      </c>
      <c r="G118" s="25" t="s">
        <v>832</v>
      </c>
      <c r="H118" s="25" t="s">
        <v>833</v>
      </c>
      <c r="I118" s="25" t="s">
        <v>430</v>
      </c>
      <c r="J118" s="25" t="s">
        <v>834</v>
      </c>
      <c r="K118" s="25" t="s">
        <v>644</v>
      </c>
      <c r="L118" s="25" t="s">
        <v>835</v>
      </c>
      <c r="M118" s="25">
        <v>448</v>
      </c>
      <c r="N118" s="25" t="s">
        <v>493</v>
      </c>
      <c r="O118">
        <f>IF(COUNTIFS((WeatherIncidents!$B$3:'WeatherIncidents'!$B$26),"&lt;="&amp;E118,WeatherIncidents!$C$3:'WeatherIncidents'!$C$26,"&gt;="&amp;E118)&gt;0,1,0)</f>
        <v>0</v>
      </c>
    </row>
    <row r="119" spans="1:15" ht="45" x14ac:dyDescent="0.25">
      <c r="A119" s="25">
        <v>6101</v>
      </c>
      <c r="B119" s="25" t="s">
        <v>403</v>
      </c>
      <c r="C119" s="25" t="s">
        <v>836</v>
      </c>
      <c r="D119" s="25" t="s">
        <v>415</v>
      </c>
      <c r="E119" s="45">
        <v>40780</v>
      </c>
      <c r="F119" s="25" t="s">
        <v>554</v>
      </c>
      <c r="G119" s="25" t="s">
        <v>837</v>
      </c>
      <c r="H119" s="25" t="s">
        <v>517</v>
      </c>
      <c r="I119" s="25" t="s">
        <v>430</v>
      </c>
      <c r="J119" s="25" t="s">
        <v>779</v>
      </c>
      <c r="K119" s="25" t="s">
        <v>644</v>
      </c>
      <c r="L119" s="25" t="s">
        <v>838</v>
      </c>
      <c r="M119" s="25">
        <v>339</v>
      </c>
      <c r="N119" s="25" t="s">
        <v>839</v>
      </c>
      <c r="O119">
        <f>IF(COUNTIFS((WeatherIncidents!$B$3:'WeatherIncidents'!$B$26),"&lt;="&amp;E119,WeatherIncidents!$C$3:'WeatherIncidents'!$C$26,"&gt;="&amp;E119)&gt;0,1,0)</f>
        <v>0</v>
      </c>
    </row>
    <row r="120" spans="1:15" ht="45" x14ac:dyDescent="0.25">
      <c r="A120" s="25">
        <v>6102</v>
      </c>
      <c r="B120" s="25" t="s">
        <v>403</v>
      </c>
      <c r="C120" s="25" t="s">
        <v>696</v>
      </c>
      <c r="D120" s="25" t="s">
        <v>415</v>
      </c>
      <c r="E120" s="45">
        <v>40784.458333333336</v>
      </c>
      <c r="F120" s="25" t="s">
        <v>498</v>
      </c>
      <c r="G120" s="25" t="s">
        <v>840</v>
      </c>
      <c r="H120" s="25" t="s">
        <v>841</v>
      </c>
      <c r="I120" s="25" t="s">
        <v>430</v>
      </c>
      <c r="J120" s="25" t="s">
        <v>842</v>
      </c>
      <c r="K120" s="25" t="s">
        <v>685</v>
      </c>
      <c r="M120" s="25">
        <v>249</v>
      </c>
      <c r="N120" s="25" t="s">
        <v>843</v>
      </c>
      <c r="O120">
        <f>IF(COUNTIFS((WeatherIncidents!$B$3:'WeatherIncidents'!$B$26),"&lt;="&amp;E120,WeatherIncidents!$C$3:'WeatherIncidents'!$C$26,"&gt;="&amp;E120)&gt;0,1,0)</f>
        <v>0</v>
      </c>
    </row>
    <row r="121" spans="1:15" ht="45" x14ac:dyDescent="0.25">
      <c r="A121" s="25">
        <v>6104</v>
      </c>
      <c r="B121" s="25" t="s">
        <v>403</v>
      </c>
      <c r="C121" s="25" t="s">
        <v>844</v>
      </c>
      <c r="D121" s="25" t="s">
        <v>405</v>
      </c>
      <c r="E121" s="45">
        <v>40793.53125</v>
      </c>
      <c r="F121" s="25" t="s">
        <v>520</v>
      </c>
      <c r="G121" s="25" t="s">
        <v>845</v>
      </c>
      <c r="H121" s="25" t="s">
        <v>846</v>
      </c>
      <c r="I121" s="25" t="s">
        <v>409</v>
      </c>
      <c r="J121" s="25" t="s">
        <v>846</v>
      </c>
      <c r="M121" s="25">
        <v>245</v>
      </c>
      <c r="N121" s="25" t="s">
        <v>557</v>
      </c>
      <c r="O121">
        <f>IF(COUNTIFS((WeatherIncidents!$B$3:'WeatherIncidents'!$B$26),"&lt;="&amp;E121,WeatherIncidents!$C$3:'WeatherIncidents'!$C$26,"&gt;="&amp;E121)&gt;0,1,0)</f>
        <v>0</v>
      </c>
    </row>
    <row r="122" spans="1:15" ht="45" x14ac:dyDescent="0.25">
      <c r="A122" s="25">
        <v>6107</v>
      </c>
      <c r="B122" s="25" t="s">
        <v>403</v>
      </c>
      <c r="C122" s="25" t="s">
        <v>847</v>
      </c>
      <c r="D122" s="25" t="s">
        <v>585</v>
      </c>
      <c r="E122" s="45">
        <v>40805.592361111114</v>
      </c>
      <c r="F122" s="25" t="s">
        <v>498</v>
      </c>
      <c r="G122" s="25" t="s">
        <v>848</v>
      </c>
      <c r="H122" s="25" t="s">
        <v>833</v>
      </c>
      <c r="I122" s="25" t="s">
        <v>430</v>
      </c>
      <c r="J122" s="25" t="s">
        <v>588</v>
      </c>
      <c r="K122" s="25" t="s">
        <v>644</v>
      </c>
      <c r="L122" s="25" t="s">
        <v>849</v>
      </c>
      <c r="M122" s="25" t="s">
        <v>412</v>
      </c>
      <c r="N122" s="25" t="s">
        <v>651</v>
      </c>
      <c r="O122">
        <f>IF(COUNTIFS((WeatherIncidents!$B$3:'WeatherIncidents'!$B$26),"&lt;="&amp;E122,WeatherIncidents!$C$3:'WeatherIncidents'!$C$26,"&gt;="&amp;E122)&gt;0,1,0)</f>
        <v>0</v>
      </c>
    </row>
    <row r="123" spans="1:15" ht="45" x14ac:dyDescent="0.25">
      <c r="A123" s="25">
        <v>6108</v>
      </c>
      <c r="B123" s="25" t="s">
        <v>403</v>
      </c>
      <c r="C123" s="25" t="s">
        <v>445</v>
      </c>
      <c r="D123" s="25" t="s">
        <v>415</v>
      </c>
      <c r="E123" s="45">
        <v>40826</v>
      </c>
      <c r="F123" s="25" t="s">
        <v>498</v>
      </c>
      <c r="G123" s="25" t="s">
        <v>850</v>
      </c>
      <c r="H123" s="25" t="s">
        <v>851</v>
      </c>
      <c r="I123" s="25" t="s">
        <v>425</v>
      </c>
      <c r="J123" s="25" t="s">
        <v>570</v>
      </c>
      <c r="K123" s="25" t="s">
        <v>644</v>
      </c>
      <c r="L123" s="25" t="s">
        <v>852</v>
      </c>
      <c r="M123" s="25">
        <v>233</v>
      </c>
      <c r="N123" s="25" t="s">
        <v>651</v>
      </c>
      <c r="O123">
        <f>IF(COUNTIFS((WeatherIncidents!$B$3:'WeatherIncidents'!$B$26),"&lt;="&amp;E123,WeatherIncidents!$C$3:'WeatherIncidents'!$C$26,"&gt;="&amp;E123)&gt;0,1,0)</f>
        <v>0</v>
      </c>
    </row>
    <row r="124" spans="1:15" ht="45" x14ac:dyDescent="0.25">
      <c r="A124" s="25">
        <v>6112</v>
      </c>
      <c r="B124" s="25" t="s">
        <v>403</v>
      </c>
      <c r="C124" s="25" t="s">
        <v>853</v>
      </c>
      <c r="D124" s="25" t="s">
        <v>415</v>
      </c>
      <c r="E124" s="45">
        <v>40834.645138888889</v>
      </c>
      <c r="F124" s="25" t="s">
        <v>498</v>
      </c>
      <c r="G124" s="25" t="s">
        <v>854</v>
      </c>
      <c r="H124" s="25" t="s">
        <v>855</v>
      </c>
      <c r="I124" s="25" t="s">
        <v>425</v>
      </c>
      <c r="J124" s="25" t="s">
        <v>570</v>
      </c>
      <c r="K124" s="25" t="s">
        <v>644</v>
      </c>
      <c r="L124" s="25" t="s">
        <v>856</v>
      </c>
      <c r="M124" s="25">
        <v>354</v>
      </c>
      <c r="N124" s="25" t="s">
        <v>672</v>
      </c>
      <c r="O124">
        <f>IF(COUNTIFS((WeatherIncidents!$B$3:'WeatherIncidents'!$B$26),"&lt;="&amp;E124,WeatherIncidents!$C$3:'WeatherIncidents'!$C$26,"&gt;="&amp;E124)&gt;0,1,0)</f>
        <v>0</v>
      </c>
    </row>
    <row r="125" spans="1:15" ht="45" x14ac:dyDescent="0.25">
      <c r="A125" s="25">
        <v>6113</v>
      </c>
      <c r="B125" s="25" t="s">
        <v>403</v>
      </c>
      <c r="C125" s="25" t="s">
        <v>774</v>
      </c>
      <c r="D125" s="25" t="s">
        <v>415</v>
      </c>
      <c r="E125" s="45">
        <v>40848.168055555558</v>
      </c>
      <c r="F125" s="25" t="s">
        <v>498</v>
      </c>
      <c r="G125" s="25" t="s">
        <v>857</v>
      </c>
      <c r="H125" s="25" t="s">
        <v>443</v>
      </c>
      <c r="I125" s="25" t="s">
        <v>425</v>
      </c>
      <c r="J125" s="25" t="s">
        <v>858</v>
      </c>
      <c r="K125" s="25" t="s">
        <v>685</v>
      </c>
      <c r="L125" s="25">
        <v>73664</v>
      </c>
      <c r="M125" s="25">
        <v>91</v>
      </c>
      <c r="N125" s="25" t="s">
        <v>453</v>
      </c>
      <c r="O125">
        <f>IF(COUNTIFS((WeatherIncidents!$B$3:'WeatherIncidents'!$B$26),"&lt;="&amp;E125,WeatherIncidents!$C$3:'WeatherIncidents'!$C$26,"&gt;="&amp;E125)&gt;0,1,0)</f>
        <v>0</v>
      </c>
    </row>
    <row r="126" spans="1:15" ht="45" x14ac:dyDescent="0.25">
      <c r="A126" s="25">
        <v>6114</v>
      </c>
      <c r="B126" s="25" t="s">
        <v>403</v>
      </c>
      <c r="C126" s="25" t="s">
        <v>859</v>
      </c>
      <c r="D126" s="25" t="s">
        <v>415</v>
      </c>
      <c r="E126" s="45">
        <v>40856.6875</v>
      </c>
      <c r="F126" s="25" t="s">
        <v>498</v>
      </c>
      <c r="G126" s="25" t="s">
        <v>860</v>
      </c>
      <c r="H126" s="25" t="s">
        <v>7</v>
      </c>
      <c r="I126" s="25" t="s">
        <v>425</v>
      </c>
      <c r="J126" s="25" t="s">
        <v>456</v>
      </c>
      <c r="K126" s="25" t="s">
        <v>644</v>
      </c>
      <c r="L126" s="25">
        <v>218479</v>
      </c>
      <c r="M126" s="25">
        <v>1100</v>
      </c>
      <c r="N126" s="25" t="s">
        <v>809</v>
      </c>
      <c r="O126">
        <f>IF(COUNTIFS((WeatherIncidents!$B$3:'WeatherIncidents'!$B$26),"&lt;="&amp;E126,WeatherIncidents!$C$3:'WeatherIncidents'!$C$26,"&gt;="&amp;E126)&gt;0,1,0)</f>
        <v>0</v>
      </c>
    </row>
    <row r="127" spans="1:15" ht="45" x14ac:dyDescent="0.25">
      <c r="A127" s="25">
        <v>6116</v>
      </c>
      <c r="B127" s="25" t="s">
        <v>403</v>
      </c>
      <c r="C127" s="25" t="s">
        <v>861</v>
      </c>
      <c r="D127" s="25" t="s">
        <v>415</v>
      </c>
      <c r="E127" s="45">
        <v>40876.458333333336</v>
      </c>
      <c r="F127" s="25" t="s">
        <v>528</v>
      </c>
      <c r="G127" s="25" t="s">
        <v>862</v>
      </c>
      <c r="H127" s="25" t="s">
        <v>708</v>
      </c>
      <c r="I127" s="25" t="s">
        <v>425</v>
      </c>
      <c r="J127" s="25" t="s">
        <v>863</v>
      </c>
      <c r="K127" s="25" t="s">
        <v>644</v>
      </c>
      <c r="L127" s="25" t="s">
        <v>864</v>
      </c>
      <c r="M127" s="25">
        <v>392</v>
      </c>
      <c r="N127" s="25" t="s">
        <v>651</v>
      </c>
      <c r="O127">
        <f>IF(COUNTIFS((WeatherIncidents!$B$3:'WeatherIncidents'!$B$26),"&lt;="&amp;E127,WeatherIncidents!$C$3:'WeatherIncidents'!$C$26,"&gt;="&amp;E127)&gt;0,1,0)</f>
        <v>0</v>
      </c>
    </row>
    <row r="128" spans="1:15" ht="45" x14ac:dyDescent="0.25">
      <c r="A128" s="25">
        <v>6121</v>
      </c>
      <c r="B128" s="25" t="s">
        <v>403</v>
      </c>
      <c r="C128" s="25" t="s">
        <v>865</v>
      </c>
      <c r="D128" s="25" t="s">
        <v>415</v>
      </c>
      <c r="E128" s="45">
        <v>40977.695833333331</v>
      </c>
      <c r="F128" s="25" t="s">
        <v>866</v>
      </c>
      <c r="G128" s="25" t="s">
        <v>867</v>
      </c>
      <c r="H128" s="25" t="s">
        <v>674</v>
      </c>
      <c r="I128" s="25" t="s">
        <v>425</v>
      </c>
      <c r="J128" s="25" t="s">
        <v>459</v>
      </c>
      <c r="K128" s="25" t="s">
        <v>644</v>
      </c>
      <c r="L128" s="25" t="s">
        <v>868</v>
      </c>
      <c r="M128" s="25">
        <v>406</v>
      </c>
      <c r="N128" s="25" t="s">
        <v>672</v>
      </c>
      <c r="O128">
        <f>IF(COUNTIFS((WeatherIncidents!$B$3:'WeatherIncidents'!$B$26),"&lt;="&amp;E128,WeatherIncidents!$C$3:'WeatherIncidents'!$C$26,"&gt;="&amp;E128)&gt;0,1,0)</f>
        <v>0</v>
      </c>
    </row>
    <row r="129" spans="1:15" ht="60" x14ac:dyDescent="0.25">
      <c r="A129" s="25">
        <v>6122</v>
      </c>
      <c r="B129" s="25" t="s">
        <v>403</v>
      </c>
      <c r="C129" s="25" t="s">
        <v>869</v>
      </c>
      <c r="D129" s="25" t="s">
        <v>415</v>
      </c>
      <c r="E129" s="45">
        <v>40988.820138888892</v>
      </c>
      <c r="F129" s="25" t="s">
        <v>692</v>
      </c>
      <c r="G129" s="25" t="s">
        <v>870</v>
      </c>
      <c r="H129" s="25" t="s">
        <v>517</v>
      </c>
      <c r="I129" s="25" t="s">
        <v>425</v>
      </c>
      <c r="J129" s="25" t="s">
        <v>871</v>
      </c>
      <c r="K129" s="25" t="s">
        <v>644</v>
      </c>
      <c r="L129" s="25" t="s">
        <v>872</v>
      </c>
      <c r="M129" s="25">
        <v>921</v>
      </c>
      <c r="N129" s="25" t="s">
        <v>660</v>
      </c>
      <c r="O129">
        <f>IF(COUNTIFS((WeatherIncidents!$B$3:'WeatherIncidents'!$B$26),"&lt;="&amp;E129,WeatherIncidents!$C$3:'WeatherIncidents'!$C$26,"&gt;="&amp;E129)&gt;0,1,0)</f>
        <v>0</v>
      </c>
    </row>
    <row r="130" spans="1:15" ht="45" x14ac:dyDescent="0.25">
      <c r="A130" s="25">
        <v>6123</v>
      </c>
      <c r="B130" s="25" t="s">
        <v>403</v>
      </c>
      <c r="C130" s="25" t="s">
        <v>873</v>
      </c>
      <c r="D130" s="25" t="s">
        <v>415</v>
      </c>
      <c r="E130" s="45">
        <v>41008.693749999999</v>
      </c>
      <c r="F130" s="25" t="s">
        <v>599</v>
      </c>
      <c r="G130" s="25" t="s">
        <v>874</v>
      </c>
      <c r="H130" s="25" t="s">
        <v>875</v>
      </c>
      <c r="I130" s="25" t="s">
        <v>430</v>
      </c>
      <c r="J130" s="25" t="s">
        <v>876</v>
      </c>
      <c r="K130" s="25" t="s">
        <v>644</v>
      </c>
      <c r="L130" s="25" t="s">
        <v>877</v>
      </c>
      <c r="M130" s="25">
        <v>75</v>
      </c>
      <c r="N130" s="25" t="s">
        <v>821</v>
      </c>
      <c r="O130">
        <f>IF(COUNTIFS((WeatherIncidents!$B$3:'WeatherIncidents'!$B$26),"&lt;="&amp;E130,WeatherIncidents!$C$3:'WeatherIncidents'!$C$26,"&gt;="&amp;E130)&gt;0,1,0)</f>
        <v>0</v>
      </c>
    </row>
    <row r="131" spans="1:15" ht="45" x14ac:dyDescent="0.25">
      <c r="A131" s="25">
        <v>6126</v>
      </c>
      <c r="B131" s="25" t="s">
        <v>403</v>
      </c>
      <c r="C131" s="25" t="s">
        <v>878</v>
      </c>
      <c r="D131" s="25" t="s">
        <v>415</v>
      </c>
      <c r="E131" s="45">
        <v>41043.5</v>
      </c>
      <c r="F131" s="25" t="s">
        <v>245</v>
      </c>
      <c r="G131" s="25" t="s">
        <v>879</v>
      </c>
      <c r="H131" s="25" t="s">
        <v>833</v>
      </c>
      <c r="I131" s="25" t="s">
        <v>430</v>
      </c>
      <c r="J131" s="25" t="s">
        <v>880</v>
      </c>
      <c r="K131" s="25" t="s">
        <v>644</v>
      </c>
      <c r="M131" s="25" t="s">
        <v>881</v>
      </c>
      <c r="N131" s="25" t="s">
        <v>672</v>
      </c>
      <c r="O131">
        <f>IF(COUNTIFS((WeatherIncidents!$B$3:'WeatherIncidents'!$B$26),"&lt;="&amp;E131,WeatherIncidents!$C$3:'WeatherIncidents'!$C$26,"&gt;="&amp;E131)&gt;0,1,0)</f>
        <v>0</v>
      </c>
    </row>
    <row r="132" spans="1:15" ht="45" x14ac:dyDescent="0.25">
      <c r="A132" s="25">
        <v>6129</v>
      </c>
      <c r="B132" s="25" t="s">
        <v>403</v>
      </c>
      <c r="C132" s="25" t="s">
        <v>882</v>
      </c>
      <c r="D132" s="25" t="s">
        <v>415</v>
      </c>
      <c r="E132" s="45">
        <v>41052.458333333336</v>
      </c>
      <c r="F132" s="25" t="s">
        <v>498</v>
      </c>
      <c r="G132" s="25" t="s">
        <v>883</v>
      </c>
      <c r="H132" s="25" t="s">
        <v>7</v>
      </c>
      <c r="I132" s="25" t="s">
        <v>425</v>
      </c>
      <c r="J132" s="25" t="s">
        <v>884</v>
      </c>
      <c r="K132" s="25" t="s">
        <v>644</v>
      </c>
      <c r="L132" s="25" t="s">
        <v>885</v>
      </c>
      <c r="M132" s="25">
        <v>67</v>
      </c>
      <c r="N132" s="25" t="s">
        <v>705</v>
      </c>
      <c r="O132">
        <f>IF(COUNTIFS((WeatherIncidents!$B$3:'WeatherIncidents'!$B$26),"&lt;="&amp;E132,WeatherIncidents!$C$3:'WeatherIncidents'!$C$26,"&gt;="&amp;E132)&gt;0,1,0)</f>
        <v>0</v>
      </c>
    </row>
    <row r="133" spans="1:15" ht="60" x14ac:dyDescent="0.25">
      <c r="A133" s="25">
        <v>6127</v>
      </c>
      <c r="B133" s="25" t="s">
        <v>403</v>
      </c>
      <c r="C133" s="25" t="s">
        <v>886</v>
      </c>
      <c r="D133" s="25" t="s">
        <v>415</v>
      </c>
      <c r="E133" s="45">
        <v>41053.723611111112</v>
      </c>
      <c r="F133" s="25" t="s">
        <v>473</v>
      </c>
      <c r="G133" s="25" t="s">
        <v>887</v>
      </c>
      <c r="H133" s="25" t="s">
        <v>504</v>
      </c>
      <c r="I133" s="25" t="s">
        <v>430</v>
      </c>
      <c r="J133" s="25" t="s">
        <v>888</v>
      </c>
      <c r="K133" s="25" t="s">
        <v>644</v>
      </c>
      <c r="M133" s="25">
        <v>152</v>
      </c>
      <c r="N133" s="25" t="s">
        <v>889</v>
      </c>
      <c r="O133">
        <f>IF(COUNTIFS((WeatherIncidents!$B$3:'WeatherIncidents'!$B$26),"&lt;="&amp;E133,WeatherIncidents!$C$3:'WeatherIncidents'!$C$26,"&gt;="&amp;E133)&gt;0,1,0)</f>
        <v>0</v>
      </c>
    </row>
    <row r="134" spans="1:15" ht="45" x14ac:dyDescent="0.25">
      <c r="A134" s="25">
        <v>6128</v>
      </c>
      <c r="B134" s="25" t="s">
        <v>403</v>
      </c>
      <c r="C134" s="25" t="s">
        <v>890</v>
      </c>
      <c r="D134" s="25" t="s">
        <v>415</v>
      </c>
      <c r="E134" s="45">
        <v>41057.555555555555</v>
      </c>
      <c r="F134" s="25" t="s">
        <v>498</v>
      </c>
      <c r="G134" s="25" t="s">
        <v>891</v>
      </c>
      <c r="H134" s="25" t="s">
        <v>429</v>
      </c>
      <c r="I134" s="25" t="s">
        <v>430</v>
      </c>
      <c r="J134" s="25" t="s">
        <v>842</v>
      </c>
      <c r="K134" s="25" t="s">
        <v>644</v>
      </c>
      <c r="M134" s="25">
        <v>445</v>
      </c>
      <c r="N134" s="25" t="s">
        <v>892</v>
      </c>
      <c r="O134">
        <f>IF(COUNTIFS((WeatherIncidents!$B$3:'WeatherIncidents'!$B$26),"&lt;="&amp;E134,WeatherIncidents!$C$3:'WeatherIncidents'!$C$26,"&gt;="&amp;E134)&gt;0,1,0)</f>
        <v>0</v>
      </c>
    </row>
    <row r="135" spans="1:15" ht="45" x14ac:dyDescent="0.25">
      <c r="A135" s="25">
        <v>6131</v>
      </c>
      <c r="B135" s="25" t="s">
        <v>403</v>
      </c>
      <c r="C135" s="25" t="s">
        <v>893</v>
      </c>
      <c r="D135" s="25" t="s">
        <v>415</v>
      </c>
      <c r="E135" s="45">
        <v>41062.497916666667</v>
      </c>
      <c r="F135" s="25" t="s">
        <v>473</v>
      </c>
      <c r="G135" s="25" t="s">
        <v>894</v>
      </c>
      <c r="H135" s="25" t="s">
        <v>504</v>
      </c>
      <c r="I135" s="25" t="s">
        <v>430</v>
      </c>
      <c r="K135" s="25" t="s">
        <v>685</v>
      </c>
      <c r="M135" s="25">
        <v>531</v>
      </c>
      <c r="N135" s="25" t="s">
        <v>895</v>
      </c>
      <c r="O135">
        <f>IF(COUNTIFS((WeatherIncidents!$B$3:'WeatherIncidents'!$B$26),"&lt;="&amp;E135,WeatherIncidents!$C$3:'WeatherIncidents'!$C$26,"&gt;="&amp;E135)&gt;0,1,0)</f>
        <v>0</v>
      </c>
    </row>
    <row r="136" spans="1:15" ht="45" x14ac:dyDescent="0.25">
      <c r="A136" s="25">
        <v>6130</v>
      </c>
      <c r="B136" s="25" t="s">
        <v>403</v>
      </c>
      <c r="C136" s="25" t="s">
        <v>896</v>
      </c>
      <c r="D136" s="25" t="s">
        <v>415</v>
      </c>
      <c r="E136" s="45">
        <v>41063.25277777778</v>
      </c>
      <c r="F136" s="25" t="s">
        <v>473</v>
      </c>
      <c r="G136" s="25" t="s">
        <v>897</v>
      </c>
      <c r="H136" s="25" t="s">
        <v>504</v>
      </c>
      <c r="I136" s="25" t="s">
        <v>425</v>
      </c>
      <c r="K136" s="25" t="s">
        <v>685</v>
      </c>
      <c r="M136" s="25">
        <v>155</v>
      </c>
      <c r="N136" s="25" t="s">
        <v>889</v>
      </c>
      <c r="O136">
        <f>IF(COUNTIFS((WeatherIncidents!$B$3:'WeatherIncidents'!$B$26),"&lt;="&amp;E136,WeatherIncidents!$C$3:'WeatherIncidents'!$C$26,"&gt;="&amp;E136)&gt;0,1,0)</f>
        <v>0</v>
      </c>
    </row>
    <row r="137" spans="1:15" ht="45" x14ac:dyDescent="0.25">
      <c r="A137" s="25">
        <v>6134</v>
      </c>
      <c r="B137" s="25" t="s">
        <v>403</v>
      </c>
      <c r="C137" s="25" t="s">
        <v>252</v>
      </c>
      <c r="D137" s="25" t="s">
        <v>415</v>
      </c>
      <c r="E137" s="45">
        <v>41097.552083333336</v>
      </c>
      <c r="F137" s="25" t="s">
        <v>464</v>
      </c>
      <c r="G137" s="25" t="s">
        <v>898</v>
      </c>
      <c r="H137" s="25" t="s">
        <v>504</v>
      </c>
      <c r="I137" s="25" t="s">
        <v>430</v>
      </c>
      <c r="J137" s="25" t="s">
        <v>899</v>
      </c>
      <c r="K137" s="25" t="s">
        <v>685</v>
      </c>
      <c r="L137" s="25" t="s">
        <v>900</v>
      </c>
      <c r="M137" s="25">
        <v>175</v>
      </c>
      <c r="N137" s="25" t="s">
        <v>420</v>
      </c>
      <c r="O137">
        <f>IF(COUNTIFS((WeatherIncidents!$B$3:'WeatherIncidents'!$B$26),"&lt;="&amp;E137,WeatherIncidents!$C$3:'WeatherIncidents'!$C$26,"&gt;="&amp;E137)&gt;0,1,0)</f>
        <v>0</v>
      </c>
    </row>
    <row r="138" spans="1:15" ht="45" x14ac:dyDescent="0.25">
      <c r="A138" s="25">
        <v>6135</v>
      </c>
      <c r="B138" s="25" t="s">
        <v>403</v>
      </c>
      <c r="C138" s="25" t="s">
        <v>901</v>
      </c>
      <c r="D138" s="25" t="s">
        <v>415</v>
      </c>
      <c r="E138" s="45">
        <v>41107.936805555553</v>
      </c>
      <c r="F138" s="25" t="s">
        <v>498</v>
      </c>
      <c r="G138" s="25" t="s">
        <v>902</v>
      </c>
      <c r="H138" s="25" t="s">
        <v>443</v>
      </c>
      <c r="I138" s="25" t="s">
        <v>425</v>
      </c>
      <c r="J138" s="25" t="s">
        <v>903</v>
      </c>
      <c r="K138" s="25" t="s">
        <v>644</v>
      </c>
      <c r="L138" s="25" t="s">
        <v>904</v>
      </c>
      <c r="M138" s="25">
        <v>444</v>
      </c>
      <c r="N138" s="25" t="s">
        <v>667</v>
      </c>
      <c r="O138">
        <f>IF(COUNTIFS((WeatherIncidents!$B$3:'WeatherIncidents'!$B$26),"&lt;="&amp;E138,WeatherIncidents!$C$3:'WeatherIncidents'!$C$26,"&gt;="&amp;E138)&gt;0,1,0)</f>
        <v>0</v>
      </c>
    </row>
    <row r="139" spans="1:15" ht="45" x14ac:dyDescent="0.25">
      <c r="A139" s="25">
        <v>6136</v>
      </c>
      <c r="B139" s="25" t="s">
        <v>403</v>
      </c>
      <c r="C139" s="25" t="s">
        <v>905</v>
      </c>
      <c r="D139" s="25" t="s">
        <v>415</v>
      </c>
      <c r="E139" s="45">
        <v>41127.75</v>
      </c>
      <c r="F139" s="25" t="s">
        <v>520</v>
      </c>
      <c r="G139" s="25" t="s">
        <v>906</v>
      </c>
      <c r="H139" s="25" t="s">
        <v>7</v>
      </c>
      <c r="I139" s="25" t="s">
        <v>425</v>
      </c>
      <c r="J139" s="25" t="s">
        <v>907</v>
      </c>
      <c r="K139" s="25" t="s">
        <v>685</v>
      </c>
      <c r="L139" s="25" t="s">
        <v>908</v>
      </c>
      <c r="N139" s="25" t="s">
        <v>909</v>
      </c>
      <c r="O139">
        <f>IF(COUNTIFS((WeatherIncidents!$B$3:'WeatherIncidents'!$B$26),"&lt;="&amp;E139,WeatherIncidents!$C$3:'WeatherIncidents'!$C$26,"&gt;="&amp;E139)&gt;0,1,0)</f>
        <v>0</v>
      </c>
    </row>
    <row r="140" spans="1:15" ht="45" x14ac:dyDescent="0.25">
      <c r="A140" s="25">
        <v>6138</v>
      </c>
      <c r="B140" s="25" t="s">
        <v>403</v>
      </c>
      <c r="C140" s="25" t="s">
        <v>910</v>
      </c>
      <c r="D140" s="25" t="s">
        <v>415</v>
      </c>
      <c r="E140" s="45">
        <v>41131.357638888891</v>
      </c>
      <c r="F140" s="25" t="s">
        <v>554</v>
      </c>
      <c r="G140" s="25" t="s">
        <v>911</v>
      </c>
      <c r="H140" s="25" t="s">
        <v>7</v>
      </c>
      <c r="I140" s="25" t="s">
        <v>425</v>
      </c>
      <c r="J140" s="25" t="s">
        <v>912</v>
      </c>
      <c r="K140" s="25" t="s">
        <v>685</v>
      </c>
      <c r="L140" s="25" t="s">
        <v>913</v>
      </c>
      <c r="M140" s="25">
        <v>1073</v>
      </c>
      <c r="N140" s="25" t="s">
        <v>914</v>
      </c>
      <c r="O140">
        <f>IF(COUNTIFS((WeatherIncidents!$B$3:'WeatherIncidents'!$B$26),"&lt;="&amp;E140,WeatherIncidents!$C$3:'WeatherIncidents'!$C$26,"&gt;="&amp;E140)&gt;0,1,0)</f>
        <v>0</v>
      </c>
    </row>
    <row r="141" spans="1:15" ht="45" x14ac:dyDescent="0.25">
      <c r="A141" s="25">
        <v>6141</v>
      </c>
      <c r="B141" s="25" t="s">
        <v>403</v>
      </c>
      <c r="C141" s="25" t="s">
        <v>915</v>
      </c>
      <c r="D141" s="25" t="s">
        <v>415</v>
      </c>
      <c r="E141" s="45">
        <v>41166.354166666664</v>
      </c>
      <c r="F141" s="25" t="s">
        <v>520</v>
      </c>
      <c r="G141" s="25" t="s">
        <v>916</v>
      </c>
      <c r="H141" s="25" t="s">
        <v>7</v>
      </c>
      <c r="I141" s="25" t="s">
        <v>425</v>
      </c>
      <c r="J141" s="25" t="s">
        <v>917</v>
      </c>
      <c r="K141" s="25" t="s">
        <v>644</v>
      </c>
      <c r="L141" s="25" t="s">
        <v>918</v>
      </c>
      <c r="M141" s="25">
        <v>248</v>
      </c>
      <c r="N141" s="25" t="s">
        <v>667</v>
      </c>
      <c r="O141">
        <f>IF(COUNTIFS((WeatherIncidents!$B$3:'WeatherIncidents'!$B$26),"&lt;="&amp;E141,WeatherIncidents!$C$3:'WeatherIncidents'!$C$26,"&gt;="&amp;E141)&gt;0,1,0)</f>
        <v>0</v>
      </c>
    </row>
    <row r="142" spans="1:15" ht="45" x14ac:dyDescent="0.25">
      <c r="A142" s="25">
        <v>6142</v>
      </c>
      <c r="B142" s="25" t="s">
        <v>403</v>
      </c>
      <c r="C142" s="25" t="s">
        <v>919</v>
      </c>
      <c r="D142" s="25" t="s">
        <v>415</v>
      </c>
      <c r="E142" s="45">
        <v>41172.822916666664</v>
      </c>
      <c r="F142" s="25" t="s">
        <v>498</v>
      </c>
      <c r="G142" s="25" t="s">
        <v>920</v>
      </c>
      <c r="H142" s="25" t="s">
        <v>443</v>
      </c>
      <c r="I142" s="25" t="s">
        <v>430</v>
      </c>
      <c r="J142" s="25" t="s">
        <v>921</v>
      </c>
      <c r="K142" s="25" t="s">
        <v>685</v>
      </c>
      <c r="L142" s="25" t="s">
        <v>922</v>
      </c>
      <c r="M142" s="25">
        <v>971</v>
      </c>
      <c r="N142" s="25" t="s">
        <v>923</v>
      </c>
      <c r="O142">
        <f>IF(COUNTIFS((WeatherIncidents!$B$3:'WeatherIncidents'!$B$26),"&lt;="&amp;E142,WeatherIncidents!$C$3:'WeatherIncidents'!$C$26,"&gt;="&amp;E142)&gt;0,1,0)</f>
        <v>0</v>
      </c>
    </row>
    <row r="143" spans="1:15" ht="30" x14ac:dyDescent="0.25">
      <c r="A143" s="25">
        <v>5459</v>
      </c>
      <c r="C143" s="25" t="s">
        <v>919</v>
      </c>
      <c r="D143" s="25" t="s">
        <v>415</v>
      </c>
      <c r="E143" s="45">
        <v>41172</v>
      </c>
      <c r="F143" s="25" t="s">
        <v>498</v>
      </c>
      <c r="G143" s="25" t="s">
        <v>924</v>
      </c>
      <c r="H143" s="25" t="s">
        <v>443</v>
      </c>
      <c r="J143" s="25" t="s">
        <v>925</v>
      </c>
      <c r="K143" s="25" t="s">
        <v>411</v>
      </c>
      <c r="L143" s="25" t="s">
        <v>412</v>
      </c>
      <c r="M143" s="25" t="s">
        <v>412</v>
      </c>
      <c r="N143" s="25" t="s">
        <v>926</v>
      </c>
      <c r="O143">
        <f>IF(COUNTIFS((WeatherIncidents!$B$3:'WeatherIncidents'!$B$26),"&lt;="&amp;E143,WeatherIncidents!$C$3:'WeatherIncidents'!$C$26,"&gt;="&amp;E143)&gt;0,1,0)</f>
        <v>0</v>
      </c>
    </row>
    <row r="144" spans="1:15" ht="45" x14ac:dyDescent="0.25">
      <c r="A144" s="25">
        <v>6143</v>
      </c>
      <c r="B144" s="25" t="s">
        <v>403</v>
      </c>
      <c r="C144" s="25" t="s">
        <v>927</v>
      </c>
      <c r="D144" s="25" t="s">
        <v>415</v>
      </c>
      <c r="E144" s="45">
        <v>41180.5</v>
      </c>
      <c r="F144" s="25" t="s">
        <v>498</v>
      </c>
      <c r="G144" s="25" t="s">
        <v>928</v>
      </c>
      <c r="H144" s="25" t="s">
        <v>708</v>
      </c>
      <c r="I144" s="25" t="s">
        <v>425</v>
      </c>
      <c r="J144" s="25" t="s">
        <v>929</v>
      </c>
      <c r="K144" s="25" t="s">
        <v>685</v>
      </c>
      <c r="L144" s="25" t="s">
        <v>930</v>
      </c>
      <c r="M144" s="25">
        <v>972</v>
      </c>
      <c r="N144" s="25" t="s">
        <v>681</v>
      </c>
      <c r="O144">
        <f>IF(COUNTIFS((WeatherIncidents!$B$3:'WeatherIncidents'!$B$26),"&lt;="&amp;E144,WeatherIncidents!$C$3:'WeatherIncidents'!$C$26,"&gt;="&amp;E144)&gt;0,1,0)</f>
        <v>0</v>
      </c>
    </row>
    <row r="145" spans="1:15" ht="45" x14ac:dyDescent="0.25">
      <c r="A145" s="25">
        <v>6144</v>
      </c>
      <c r="B145" s="25" t="s">
        <v>403</v>
      </c>
      <c r="C145" s="25" t="s">
        <v>448</v>
      </c>
      <c r="D145" s="25" t="s">
        <v>415</v>
      </c>
      <c r="E145" s="45">
        <v>41180.510416666664</v>
      </c>
      <c r="F145" s="25" t="s">
        <v>498</v>
      </c>
      <c r="G145" s="25" t="s">
        <v>931</v>
      </c>
      <c r="H145" s="25" t="s">
        <v>932</v>
      </c>
      <c r="I145" s="25" t="s">
        <v>430</v>
      </c>
      <c r="J145" s="25" t="s">
        <v>933</v>
      </c>
      <c r="K145" s="25" t="s">
        <v>685</v>
      </c>
      <c r="M145" s="25">
        <v>524</v>
      </c>
      <c r="N145" s="25" t="s">
        <v>557</v>
      </c>
      <c r="O145">
        <f>IF(COUNTIFS((WeatherIncidents!$B$3:'WeatherIncidents'!$B$26),"&lt;="&amp;E145,WeatherIncidents!$C$3:'WeatherIncidents'!$C$26,"&gt;="&amp;E145)&gt;0,1,0)</f>
        <v>0</v>
      </c>
    </row>
    <row r="146" spans="1:15" ht="45" x14ac:dyDescent="0.25">
      <c r="A146" s="25">
        <v>6145</v>
      </c>
      <c r="B146" s="25" t="s">
        <v>403</v>
      </c>
      <c r="C146" s="25" t="s">
        <v>934</v>
      </c>
      <c r="D146" s="25" t="s">
        <v>415</v>
      </c>
      <c r="E146" s="45">
        <v>41194.5</v>
      </c>
      <c r="F146" s="25" t="s">
        <v>498</v>
      </c>
      <c r="G146" s="25" t="s">
        <v>935</v>
      </c>
      <c r="H146" s="25" t="s">
        <v>504</v>
      </c>
      <c r="I146" s="25" t="s">
        <v>430</v>
      </c>
      <c r="J146" s="25" t="s">
        <v>936</v>
      </c>
      <c r="K146" s="25" t="s">
        <v>644</v>
      </c>
      <c r="L146" s="25" t="s">
        <v>937</v>
      </c>
      <c r="M146" s="25">
        <v>75</v>
      </c>
      <c r="N146" s="25" t="s">
        <v>667</v>
      </c>
      <c r="O146">
        <f>IF(COUNTIFS((WeatherIncidents!$B$3:'WeatherIncidents'!$B$26),"&lt;="&amp;E146,WeatherIncidents!$C$3:'WeatherIncidents'!$C$26,"&gt;="&amp;E146)&gt;0,1,0)</f>
        <v>0</v>
      </c>
    </row>
    <row r="147" spans="1:15" ht="45" x14ac:dyDescent="0.25">
      <c r="A147" s="25">
        <v>6150</v>
      </c>
      <c r="B147" s="25" t="s">
        <v>403</v>
      </c>
      <c r="C147" s="25" t="s">
        <v>938</v>
      </c>
      <c r="D147" s="25" t="s">
        <v>415</v>
      </c>
      <c r="E147" s="45">
        <v>41211.520833333336</v>
      </c>
      <c r="F147" s="25" t="s">
        <v>498</v>
      </c>
      <c r="G147" s="25" t="s">
        <v>939</v>
      </c>
      <c r="H147" s="25" t="s">
        <v>940</v>
      </c>
      <c r="I147" s="25" t="s">
        <v>430</v>
      </c>
      <c r="J147" s="25" t="s">
        <v>933</v>
      </c>
      <c r="K147" s="25" t="s">
        <v>685</v>
      </c>
      <c r="L147" s="25" t="s">
        <v>941</v>
      </c>
      <c r="M147" s="25">
        <v>354</v>
      </c>
      <c r="N147" s="25" t="s">
        <v>942</v>
      </c>
      <c r="O147">
        <f>IF(COUNTIFS((WeatherIncidents!$B$3:'WeatherIncidents'!$B$26),"&lt;="&amp;E147,WeatherIncidents!$C$3:'WeatherIncidents'!$C$26,"&gt;="&amp;E147)&gt;0,1,0)</f>
        <v>0</v>
      </c>
    </row>
    <row r="148" spans="1:15" ht="45" x14ac:dyDescent="0.25">
      <c r="A148" s="25">
        <v>6151</v>
      </c>
      <c r="B148" s="25" t="s">
        <v>403</v>
      </c>
      <c r="C148" s="25" t="s">
        <v>943</v>
      </c>
      <c r="D148" s="25" t="s">
        <v>415</v>
      </c>
      <c r="E148" s="45">
        <v>41215.597222222219</v>
      </c>
      <c r="F148" s="25" t="s">
        <v>599</v>
      </c>
      <c r="G148" s="25" t="s">
        <v>944</v>
      </c>
      <c r="H148" s="25" t="s">
        <v>674</v>
      </c>
      <c r="I148" s="25" t="s">
        <v>425</v>
      </c>
      <c r="J148" s="25" t="s">
        <v>945</v>
      </c>
      <c r="K148" s="25" t="s">
        <v>685</v>
      </c>
      <c r="L148" s="25" t="s">
        <v>946</v>
      </c>
      <c r="M148" s="25" t="s">
        <v>947</v>
      </c>
      <c r="N148" s="25" t="s">
        <v>948</v>
      </c>
      <c r="O148">
        <f>IF(COUNTIFS((WeatherIncidents!$B$3:'WeatherIncidents'!$B$26),"&lt;="&amp;E148,WeatherIncidents!$C$3:'WeatherIncidents'!$C$26,"&gt;="&amp;E148)&gt;0,1,0)</f>
        <v>0</v>
      </c>
    </row>
    <row r="149" spans="1:15" ht="45" x14ac:dyDescent="0.25">
      <c r="A149" s="25">
        <v>6152</v>
      </c>
      <c r="B149" s="25" t="s">
        <v>403</v>
      </c>
      <c r="C149" s="25" t="s">
        <v>949</v>
      </c>
      <c r="D149" s="25" t="s">
        <v>415</v>
      </c>
      <c r="E149" s="45">
        <v>41221.097222222219</v>
      </c>
      <c r="F149" s="25" t="s">
        <v>498</v>
      </c>
      <c r="G149" s="25" t="s">
        <v>950</v>
      </c>
      <c r="H149" s="25" t="s">
        <v>443</v>
      </c>
      <c r="I149" s="25" t="s">
        <v>425</v>
      </c>
      <c r="J149" s="25" t="s">
        <v>951</v>
      </c>
      <c r="K149" s="25" t="s">
        <v>644</v>
      </c>
      <c r="L149" s="25" t="s">
        <v>904</v>
      </c>
      <c r="M149" s="25">
        <v>444</v>
      </c>
      <c r="N149" s="25" t="s">
        <v>952</v>
      </c>
      <c r="O149">
        <f>IF(COUNTIFS((WeatherIncidents!$B$3:'WeatherIncidents'!$B$26),"&lt;="&amp;E149,WeatherIncidents!$C$3:'WeatherIncidents'!$C$26,"&gt;="&amp;E149)&gt;0,1,0)</f>
        <v>0</v>
      </c>
    </row>
    <row r="150" spans="1:15" ht="45" x14ac:dyDescent="0.25">
      <c r="A150" s="25">
        <v>6155</v>
      </c>
      <c r="B150" s="25" t="s">
        <v>403</v>
      </c>
      <c r="C150" s="25" t="s">
        <v>953</v>
      </c>
      <c r="D150" s="25" t="s">
        <v>415</v>
      </c>
      <c r="E150" s="45">
        <v>41237.583333333336</v>
      </c>
      <c r="F150" s="25" t="s">
        <v>498</v>
      </c>
      <c r="G150" s="25" t="s">
        <v>954</v>
      </c>
      <c r="H150" s="25" t="s">
        <v>7</v>
      </c>
      <c r="I150" s="25" t="s">
        <v>425</v>
      </c>
      <c r="J150" s="25" t="s">
        <v>955</v>
      </c>
      <c r="K150" s="25" t="s">
        <v>685</v>
      </c>
      <c r="L150" s="25" t="s">
        <v>956</v>
      </c>
      <c r="M150" s="25">
        <v>972</v>
      </c>
      <c r="N150" s="25" t="s">
        <v>420</v>
      </c>
      <c r="O150">
        <f>IF(COUNTIFS((WeatherIncidents!$B$3:'WeatherIncidents'!$B$26),"&lt;="&amp;E150,WeatherIncidents!$C$3:'WeatherIncidents'!$C$26,"&gt;="&amp;E150)&gt;0,1,0)</f>
        <v>0</v>
      </c>
    </row>
    <row r="151" spans="1:15" ht="45" x14ac:dyDescent="0.25">
      <c r="A151" s="25">
        <v>6157</v>
      </c>
      <c r="B151" s="25" t="s">
        <v>403</v>
      </c>
      <c r="C151" s="25" t="s">
        <v>957</v>
      </c>
      <c r="D151" s="25" t="s">
        <v>415</v>
      </c>
      <c r="E151" s="45">
        <v>41312.263888888891</v>
      </c>
      <c r="F151" s="25" t="s">
        <v>416</v>
      </c>
      <c r="G151" s="25" t="s">
        <v>958</v>
      </c>
      <c r="H151" s="25" t="s">
        <v>708</v>
      </c>
      <c r="I151" s="25" t="s">
        <v>425</v>
      </c>
      <c r="J151" s="25" t="s">
        <v>959</v>
      </c>
      <c r="K151" s="25" t="s">
        <v>644</v>
      </c>
      <c r="L151" s="25" t="s">
        <v>960</v>
      </c>
      <c r="M151" s="25">
        <v>1235</v>
      </c>
      <c r="N151" s="25" t="s">
        <v>961</v>
      </c>
      <c r="O151">
        <f>IF(COUNTIFS((WeatherIncidents!$B$3:'WeatherIncidents'!$B$26),"&lt;="&amp;E151,WeatherIncidents!$C$3:'WeatherIncidents'!$C$26,"&gt;="&amp;E151)&gt;0,1,0)</f>
        <v>0</v>
      </c>
    </row>
    <row r="152" spans="1:15" ht="45" x14ac:dyDescent="0.25">
      <c r="A152" s="25">
        <v>6161</v>
      </c>
      <c r="B152" s="25" t="s">
        <v>403</v>
      </c>
      <c r="C152" s="25" t="s">
        <v>962</v>
      </c>
      <c r="D152" s="25" t="s">
        <v>415</v>
      </c>
      <c r="E152" s="45">
        <v>41345.661805555559</v>
      </c>
      <c r="F152" s="25" t="s">
        <v>498</v>
      </c>
      <c r="G152" s="25" t="s">
        <v>963</v>
      </c>
      <c r="H152" s="25" t="s">
        <v>964</v>
      </c>
      <c r="I152" s="25" t="s">
        <v>425</v>
      </c>
      <c r="J152" s="25" t="s">
        <v>965</v>
      </c>
      <c r="K152" s="25" t="s">
        <v>685</v>
      </c>
      <c r="L152" s="25" t="s">
        <v>966</v>
      </c>
      <c r="M152" s="25">
        <v>973</v>
      </c>
      <c r="N152" s="25" t="s">
        <v>742</v>
      </c>
      <c r="O152">
        <f>IF(COUNTIFS((WeatherIncidents!$B$3:'WeatherIncidents'!$B$26),"&lt;="&amp;E152,WeatherIncidents!$C$3:'WeatherIncidents'!$C$26,"&gt;="&amp;E152)&gt;0,1,0)</f>
        <v>0</v>
      </c>
    </row>
    <row r="153" spans="1:15" ht="45" x14ac:dyDescent="0.25">
      <c r="A153" s="25">
        <v>6162</v>
      </c>
      <c r="B153" s="25" t="s">
        <v>403</v>
      </c>
      <c r="C153" s="25" t="s">
        <v>967</v>
      </c>
      <c r="D153" s="25" t="s">
        <v>415</v>
      </c>
      <c r="E153" s="45">
        <v>41357.635416666664</v>
      </c>
      <c r="F153" s="25" t="s">
        <v>599</v>
      </c>
      <c r="G153" s="25" t="s">
        <v>968</v>
      </c>
      <c r="H153" s="25" t="s">
        <v>674</v>
      </c>
      <c r="I153" s="25" t="s">
        <v>425</v>
      </c>
      <c r="J153" s="25" t="s">
        <v>945</v>
      </c>
      <c r="K153" s="25" t="s">
        <v>685</v>
      </c>
      <c r="L153" s="25" t="s">
        <v>969</v>
      </c>
      <c r="M153" s="25">
        <v>326</v>
      </c>
      <c r="N153" s="25" t="s">
        <v>970</v>
      </c>
      <c r="O153">
        <f>IF(COUNTIFS((WeatherIncidents!$B$3:'WeatherIncidents'!$B$26),"&lt;="&amp;E153,WeatherIncidents!$C$3:'WeatherIncidents'!$C$26,"&gt;="&amp;E153)&gt;0,1,0)</f>
        <v>0</v>
      </c>
    </row>
    <row r="154" spans="1:15" ht="45" x14ac:dyDescent="0.25">
      <c r="A154" s="25">
        <v>6163</v>
      </c>
      <c r="B154" s="25" t="s">
        <v>403</v>
      </c>
      <c r="C154" s="25" t="s">
        <v>971</v>
      </c>
      <c r="D154" s="25" t="s">
        <v>972</v>
      </c>
      <c r="E154" s="45">
        <v>41367.947916666664</v>
      </c>
      <c r="F154" s="25" t="s">
        <v>416</v>
      </c>
      <c r="G154" s="25" t="s">
        <v>973</v>
      </c>
      <c r="H154" s="25" t="s">
        <v>7</v>
      </c>
      <c r="I154" s="25" t="s">
        <v>425</v>
      </c>
      <c r="J154" s="25" t="s">
        <v>974</v>
      </c>
      <c r="K154" s="25" t="s">
        <v>644</v>
      </c>
      <c r="L154" s="25" t="s">
        <v>975</v>
      </c>
      <c r="M154" s="25">
        <v>230</v>
      </c>
      <c r="N154" s="25" t="s">
        <v>667</v>
      </c>
      <c r="O154">
        <f>IF(COUNTIFS((WeatherIncidents!$B$3:'WeatherIncidents'!$B$26),"&lt;="&amp;E154,WeatherIncidents!$C$3:'WeatherIncidents'!$C$26,"&gt;="&amp;E154)&gt;0,1,0)</f>
        <v>0</v>
      </c>
    </row>
    <row r="155" spans="1:15" ht="45" x14ac:dyDescent="0.25">
      <c r="A155" s="25">
        <v>6165</v>
      </c>
      <c r="B155" s="25" t="s">
        <v>403</v>
      </c>
      <c r="C155" s="25" t="s">
        <v>976</v>
      </c>
      <c r="D155" s="25" t="s">
        <v>415</v>
      </c>
      <c r="E155" s="45">
        <v>41378.583333333336</v>
      </c>
      <c r="F155" s="25" t="s">
        <v>416</v>
      </c>
      <c r="G155" s="25" t="s">
        <v>977</v>
      </c>
      <c r="H155" s="25" t="s">
        <v>443</v>
      </c>
      <c r="I155" s="25" t="s">
        <v>425</v>
      </c>
      <c r="J155" s="25" t="s">
        <v>978</v>
      </c>
      <c r="K155" s="25" t="s">
        <v>685</v>
      </c>
      <c r="L155" s="25" t="s">
        <v>979</v>
      </c>
      <c r="M155" s="25">
        <v>230</v>
      </c>
      <c r="N155" s="25" t="s">
        <v>651</v>
      </c>
      <c r="O155">
        <f>IF(COUNTIFS((WeatherIncidents!$B$3:'WeatherIncidents'!$B$26),"&lt;="&amp;E155,WeatherIncidents!$C$3:'WeatherIncidents'!$C$26,"&gt;="&amp;E155)&gt;0,1,0)</f>
        <v>0</v>
      </c>
    </row>
    <row r="156" spans="1:15" ht="45" x14ac:dyDescent="0.25">
      <c r="A156" s="25">
        <v>6166</v>
      </c>
      <c r="B156" s="25" t="s">
        <v>403</v>
      </c>
      <c r="C156" s="25" t="s">
        <v>980</v>
      </c>
      <c r="D156" s="25" t="s">
        <v>415</v>
      </c>
      <c r="E156" s="45">
        <v>41381.604166666664</v>
      </c>
      <c r="F156" s="25" t="s">
        <v>498</v>
      </c>
      <c r="G156" s="25" t="s">
        <v>981</v>
      </c>
      <c r="H156" s="25" t="s">
        <v>7</v>
      </c>
      <c r="I156" s="25" t="s">
        <v>425</v>
      </c>
      <c r="J156" s="25" t="s">
        <v>982</v>
      </c>
      <c r="K156" s="25" t="s">
        <v>685</v>
      </c>
      <c r="L156" s="25">
        <v>116073</v>
      </c>
      <c r="M156" s="25">
        <v>972</v>
      </c>
      <c r="N156" s="25" t="s">
        <v>420</v>
      </c>
      <c r="O156">
        <f>IF(COUNTIFS((WeatherIncidents!$B$3:'WeatherIncidents'!$B$26),"&lt;="&amp;E156,WeatherIncidents!$C$3:'WeatherIncidents'!$C$26,"&gt;="&amp;E156)&gt;0,1,0)</f>
        <v>0</v>
      </c>
    </row>
    <row r="157" spans="1:15" ht="45" x14ac:dyDescent="0.25">
      <c r="A157" s="25">
        <v>6169</v>
      </c>
      <c r="B157" s="25" t="s">
        <v>403</v>
      </c>
      <c r="C157" s="25" t="s">
        <v>983</v>
      </c>
      <c r="D157" s="25" t="s">
        <v>415</v>
      </c>
      <c r="E157" s="45">
        <v>41392.635416666664</v>
      </c>
      <c r="F157" s="25" t="s">
        <v>498</v>
      </c>
      <c r="G157" s="25" t="s">
        <v>984</v>
      </c>
      <c r="H157" s="25" t="s">
        <v>504</v>
      </c>
      <c r="I157" s="25" t="s">
        <v>430</v>
      </c>
      <c r="J157" s="25" t="s">
        <v>985</v>
      </c>
      <c r="K157" s="25" t="s">
        <v>685</v>
      </c>
      <c r="L157" s="25" t="s">
        <v>986</v>
      </c>
      <c r="M157" s="25">
        <v>524</v>
      </c>
      <c r="N157" s="25" t="s">
        <v>987</v>
      </c>
      <c r="O157">
        <f>IF(COUNTIFS((WeatherIncidents!$B$3:'WeatherIncidents'!$B$26),"&lt;="&amp;E157,WeatherIncidents!$C$3:'WeatherIncidents'!$C$26,"&gt;="&amp;E157)&gt;0,1,0)</f>
        <v>0</v>
      </c>
    </row>
    <row r="158" spans="1:15" ht="45" x14ac:dyDescent="0.25">
      <c r="A158" s="25">
        <v>6167</v>
      </c>
      <c r="B158" s="25" t="s">
        <v>403</v>
      </c>
      <c r="C158" s="25" t="s">
        <v>988</v>
      </c>
      <c r="D158" s="25" t="s">
        <v>415</v>
      </c>
      <c r="E158" s="45">
        <v>41395.527777777781</v>
      </c>
      <c r="F158" s="25" t="s">
        <v>422</v>
      </c>
      <c r="G158" s="25" t="s">
        <v>989</v>
      </c>
      <c r="H158" s="25" t="s">
        <v>708</v>
      </c>
      <c r="I158" s="25" t="s">
        <v>425</v>
      </c>
      <c r="J158" s="25" t="s">
        <v>708</v>
      </c>
      <c r="K158" s="25" t="s">
        <v>685</v>
      </c>
      <c r="L158" s="25" t="s">
        <v>990</v>
      </c>
      <c r="M158" s="25" t="s">
        <v>991</v>
      </c>
      <c r="N158" s="25" t="s">
        <v>667</v>
      </c>
      <c r="O158">
        <f>IF(COUNTIFS((WeatherIncidents!$B$3:'WeatherIncidents'!$B$26),"&lt;="&amp;E158,WeatherIncidents!$C$3:'WeatherIncidents'!$C$26,"&gt;="&amp;E158)&gt;0,1,0)</f>
        <v>0</v>
      </c>
    </row>
    <row r="159" spans="1:15" ht="45" x14ac:dyDescent="0.25">
      <c r="A159" s="25">
        <v>6168</v>
      </c>
      <c r="B159" s="25" t="s">
        <v>403</v>
      </c>
      <c r="C159" s="25" t="s">
        <v>992</v>
      </c>
      <c r="D159" s="25" t="s">
        <v>415</v>
      </c>
      <c r="E159" s="45">
        <v>41396.625</v>
      </c>
      <c r="F159" s="25" t="s">
        <v>416</v>
      </c>
      <c r="G159" s="25" t="s">
        <v>993</v>
      </c>
      <c r="H159" s="25" t="s">
        <v>7</v>
      </c>
      <c r="I159" s="25" t="s">
        <v>425</v>
      </c>
      <c r="J159" s="25" t="s">
        <v>570</v>
      </c>
      <c r="K159" s="25" t="s">
        <v>685</v>
      </c>
      <c r="L159" s="25">
        <v>114174</v>
      </c>
      <c r="M159" s="25">
        <v>1234</v>
      </c>
      <c r="N159" s="25" t="s">
        <v>645</v>
      </c>
      <c r="O159">
        <f>IF(COUNTIFS((WeatherIncidents!$B$3:'WeatherIncidents'!$B$26),"&lt;="&amp;E159,WeatherIncidents!$C$3:'WeatherIncidents'!$C$26,"&gt;="&amp;E159)&gt;0,1,0)</f>
        <v>0</v>
      </c>
    </row>
    <row r="160" spans="1:15" ht="45" x14ac:dyDescent="0.25">
      <c r="A160" s="25">
        <v>6171</v>
      </c>
      <c r="B160" s="25" t="s">
        <v>403</v>
      </c>
      <c r="C160" s="25" t="s">
        <v>994</v>
      </c>
      <c r="D160" s="25" t="s">
        <v>415</v>
      </c>
      <c r="E160" s="45">
        <v>41406.5</v>
      </c>
      <c r="F160" s="25" t="s">
        <v>520</v>
      </c>
      <c r="G160" s="25" t="s">
        <v>995</v>
      </c>
      <c r="H160" s="25" t="s">
        <v>996</v>
      </c>
      <c r="I160" s="25" t="s">
        <v>425</v>
      </c>
      <c r="J160" s="25" t="s">
        <v>997</v>
      </c>
      <c r="K160" s="25" t="s">
        <v>685</v>
      </c>
      <c r="L160" s="25" t="s">
        <v>998</v>
      </c>
      <c r="M160" s="25">
        <v>242</v>
      </c>
      <c r="N160" s="25" t="s">
        <v>999</v>
      </c>
      <c r="O160">
        <f>IF(COUNTIFS((WeatherIncidents!$B$3:'WeatherIncidents'!$B$26),"&lt;="&amp;E160,WeatherIncidents!$C$3:'WeatherIncidents'!$C$26,"&gt;="&amp;E160)&gt;0,1,0)</f>
        <v>0</v>
      </c>
    </row>
    <row r="161" spans="1:15" ht="45" x14ac:dyDescent="0.25">
      <c r="A161" s="25">
        <v>6174</v>
      </c>
      <c r="B161" s="25" t="s">
        <v>403</v>
      </c>
      <c r="C161" s="25" t="s">
        <v>1000</v>
      </c>
      <c r="D161" s="25" t="s">
        <v>415</v>
      </c>
      <c r="E161" s="45">
        <v>41439.791666666664</v>
      </c>
      <c r="F161" s="25" t="s">
        <v>498</v>
      </c>
      <c r="G161" s="25" t="s">
        <v>1001</v>
      </c>
      <c r="H161" s="25" t="s">
        <v>674</v>
      </c>
      <c r="I161" s="25" t="s">
        <v>425</v>
      </c>
      <c r="J161" s="25" t="s">
        <v>1002</v>
      </c>
      <c r="K161" s="25" t="s">
        <v>685</v>
      </c>
      <c r="L161" s="25">
        <v>616868</v>
      </c>
      <c r="M161" s="25">
        <v>350</v>
      </c>
      <c r="N161" s="25" t="s">
        <v>453</v>
      </c>
      <c r="O161">
        <f>IF(COUNTIFS((WeatherIncidents!$B$3:'WeatherIncidents'!$B$26),"&lt;="&amp;E161,WeatherIncidents!$C$3:'WeatherIncidents'!$C$26,"&gt;="&amp;E161)&gt;0,1,0)</f>
        <v>0</v>
      </c>
    </row>
    <row r="162" spans="1:15" ht="45" x14ac:dyDescent="0.25">
      <c r="A162" s="25">
        <v>6178</v>
      </c>
      <c r="B162" s="25" t="s">
        <v>403</v>
      </c>
      <c r="C162" s="25" t="s">
        <v>1003</v>
      </c>
      <c r="D162" s="25" t="s">
        <v>415</v>
      </c>
      <c r="E162" s="45">
        <v>41452.430555555555</v>
      </c>
      <c r="F162" s="25" t="s">
        <v>498</v>
      </c>
      <c r="G162" s="25" t="s">
        <v>1004</v>
      </c>
      <c r="H162" s="25" t="s">
        <v>7</v>
      </c>
      <c r="I162" s="25" t="s">
        <v>425</v>
      </c>
      <c r="J162" s="25" t="s">
        <v>1005</v>
      </c>
      <c r="K162" s="25" t="s">
        <v>644</v>
      </c>
      <c r="M162" s="25">
        <v>211</v>
      </c>
      <c r="N162" s="25" t="s">
        <v>999</v>
      </c>
      <c r="O162">
        <f>IF(COUNTIFS((WeatherIncidents!$B$3:'WeatherIncidents'!$B$26),"&lt;="&amp;E162,WeatherIncidents!$C$3:'WeatherIncidents'!$C$26,"&gt;="&amp;E162)&gt;0,1,0)</f>
        <v>0</v>
      </c>
    </row>
    <row r="163" spans="1:15" ht="45" x14ac:dyDescent="0.25">
      <c r="A163" s="25">
        <v>6180</v>
      </c>
      <c r="B163" s="25" t="s">
        <v>403</v>
      </c>
      <c r="C163" s="25" t="s">
        <v>1006</v>
      </c>
      <c r="D163" s="25" t="s">
        <v>415</v>
      </c>
      <c r="E163" s="45">
        <v>41453.4375</v>
      </c>
      <c r="F163" s="25" t="s">
        <v>1007</v>
      </c>
      <c r="G163" s="25" t="s">
        <v>1008</v>
      </c>
      <c r="H163" s="25" t="s">
        <v>1009</v>
      </c>
      <c r="I163" s="25" t="s">
        <v>430</v>
      </c>
      <c r="J163" s="25" t="s">
        <v>1010</v>
      </c>
      <c r="K163" s="25" t="s">
        <v>644</v>
      </c>
      <c r="M163" s="25">
        <v>300</v>
      </c>
      <c r="N163" s="25" t="s">
        <v>1011</v>
      </c>
      <c r="O163">
        <f>IF(COUNTIFS((WeatherIncidents!$B$3:'WeatherIncidents'!$B$26),"&lt;="&amp;E163,WeatherIncidents!$C$3:'WeatherIncidents'!$C$26,"&gt;="&amp;E163)&gt;0,1,0)</f>
        <v>0</v>
      </c>
    </row>
    <row r="164" spans="1:15" ht="45" x14ac:dyDescent="0.25">
      <c r="A164" s="25">
        <v>6179</v>
      </c>
      <c r="B164" s="25" t="s">
        <v>403</v>
      </c>
      <c r="C164" s="25" t="s">
        <v>1012</v>
      </c>
      <c r="D164" s="25" t="s">
        <v>415</v>
      </c>
      <c r="E164" s="45">
        <v>41458.5</v>
      </c>
      <c r="F164" s="25" t="s">
        <v>473</v>
      </c>
      <c r="G164" s="25" t="s">
        <v>1013</v>
      </c>
      <c r="H164" s="25" t="s">
        <v>932</v>
      </c>
      <c r="I164" s="25" t="s">
        <v>430</v>
      </c>
      <c r="J164" s="25" t="s">
        <v>1014</v>
      </c>
      <c r="K164" s="25" t="s">
        <v>685</v>
      </c>
      <c r="L164" s="25" t="s">
        <v>1015</v>
      </c>
      <c r="M164" s="25">
        <v>463</v>
      </c>
      <c r="N164" s="25" t="s">
        <v>1016</v>
      </c>
      <c r="O164">
        <f>IF(COUNTIFS((WeatherIncidents!$B$3:'WeatherIncidents'!$B$26),"&lt;="&amp;E164,WeatherIncidents!$C$3:'WeatherIncidents'!$C$26,"&gt;="&amp;E164)&gt;0,1,0)</f>
        <v>0</v>
      </c>
    </row>
    <row r="165" spans="1:15" ht="45" x14ac:dyDescent="0.25">
      <c r="A165" s="25">
        <v>6181</v>
      </c>
      <c r="B165" s="25" t="s">
        <v>403</v>
      </c>
      <c r="C165" s="25" t="s">
        <v>1017</v>
      </c>
      <c r="D165" s="25" t="s">
        <v>415</v>
      </c>
      <c r="E165" s="45">
        <v>41462.525694444441</v>
      </c>
      <c r="F165" s="25" t="s">
        <v>1018</v>
      </c>
      <c r="G165" s="25" t="s">
        <v>1019</v>
      </c>
      <c r="H165" s="25" t="s">
        <v>7</v>
      </c>
      <c r="I165" s="25" t="s">
        <v>425</v>
      </c>
      <c r="J165" s="25" t="s">
        <v>1020</v>
      </c>
      <c r="K165" s="25" t="s">
        <v>685</v>
      </c>
      <c r="L165" s="25" t="s">
        <v>1021</v>
      </c>
      <c r="M165" s="25">
        <v>732</v>
      </c>
      <c r="N165" s="25" t="s">
        <v>645</v>
      </c>
      <c r="O165">
        <f>IF(COUNTIFS((WeatherIncidents!$B$3:'WeatherIncidents'!$B$26),"&lt;="&amp;E165,WeatherIncidents!$C$3:'WeatherIncidents'!$C$26,"&gt;="&amp;E165)&gt;0,1,0)</f>
        <v>0</v>
      </c>
    </row>
    <row r="166" spans="1:15" ht="45" x14ac:dyDescent="0.25">
      <c r="A166" s="25">
        <v>6191</v>
      </c>
      <c r="B166" s="25" t="s">
        <v>403</v>
      </c>
      <c r="C166" s="25" t="s">
        <v>1022</v>
      </c>
      <c r="D166" s="25" t="s">
        <v>415</v>
      </c>
      <c r="E166" s="45">
        <v>41497.805555555555</v>
      </c>
      <c r="F166" s="25" t="s">
        <v>422</v>
      </c>
      <c r="G166" s="25" t="s">
        <v>1023</v>
      </c>
      <c r="H166" s="25" t="s">
        <v>674</v>
      </c>
      <c r="I166" s="25" t="s">
        <v>425</v>
      </c>
      <c r="J166" s="25" t="s">
        <v>1024</v>
      </c>
      <c r="K166" s="25" t="s">
        <v>685</v>
      </c>
      <c r="L166" s="25" t="s">
        <v>1025</v>
      </c>
      <c r="M166" s="25">
        <v>443</v>
      </c>
      <c r="N166" s="25" t="s">
        <v>961</v>
      </c>
      <c r="O166">
        <f>IF(COUNTIFS((WeatherIncidents!$B$3:'WeatherIncidents'!$B$26),"&lt;="&amp;E166,WeatherIncidents!$C$3:'WeatherIncidents'!$C$26,"&gt;="&amp;E166)&gt;0,1,0)</f>
        <v>0</v>
      </c>
    </row>
    <row r="167" spans="1:15" ht="75" x14ac:dyDescent="0.25">
      <c r="A167" s="25">
        <v>6189</v>
      </c>
      <c r="B167" s="25" t="s">
        <v>403</v>
      </c>
      <c r="C167" s="25" t="s">
        <v>1026</v>
      </c>
      <c r="D167" s="25" t="s">
        <v>415</v>
      </c>
      <c r="E167" s="45">
        <v>41500.520833333336</v>
      </c>
      <c r="F167" s="25" t="s">
        <v>498</v>
      </c>
      <c r="G167" s="25" t="s">
        <v>1027</v>
      </c>
      <c r="H167" s="25" t="s">
        <v>833</v>
      </c>
      <c r="I167" s="25" t="s">
        <v>430</v>
      </c>
      <c r="J167" s="25" t="s">
        <v>1028</v>
      </c>
      <c r="K167" s="25" t="s">
        <v>685</v>
      </c>
      <c r="L167" s="25" t="s">
        <v>1029</v>
      </c>
      <c r="M167" s="25">
        <v>1021</v>
      </c>
      <c r="N167" s="25" t="s">
        <v>667</v>
      </c>
      <c r="O167">
        <f>IF(COUNTIFS((WeatherIncidents!$B$3:'WeatherIncidents'!$B$26),"&lt;="&amp;E167,WeatherIncidents!$C$3:'WeatherIncidents'!$C$26,"&gt;="&amp;E167)&gt;0,1,0)</f>
        <v>0</v>
      </c>
    </row>
    <row r="168" spans="1:15" ht="45" x14ac:dyDescent="0.25">
      <c r="A168" s="25">
        <v>6192</v>
      </c>
      <c r="B168" s="25" t="s">
        <v>403</v>
      </c>
      <c r="C168" s="25" t="s">
        <v>1030</v>
      </c>
      <c r="D168" s="25" t="s">
        <v>415</v>
      </c>
      <c r="E168" s="45">
        <v>41515.625</v>
      </c>
      <c r="F168" s="25" t="s">
        <v>422</v>
      </c>
      <c r="G168" s="25" t="s">
        <v>1031</v>
      </c>
      <c r="H168" s="25" t="s">
        <v>504</v>
      </c>
      <c r="I168" s="25" t="s">
        <v>430</v>
      </c>
      <c r="J168" s="25" t="s">
        <v>888</v>
      </c>
      <c r="K168" s="25" t="s">
        <v>685</v>
      </c>
      <c r="L168" s="25" t="s">
        <v>1032</v>
      </c>
      <c r="M168" s="25">
        <v>492</v>
      </c>
      <c r="N168" s="25" t="s">
        <v>952</v>
      </c>
      <c r="O168">
        <f>IF(COUNTIFS((WeatherIncidents!$B$3:'WeatherIncidents'!$B$26),"&lt;="&amp;E168,WeatherIncidents!$C$3:'WeatherIncidents'!$C$26,"&gt;="&amp;E168)&gt;0,1,0)</f>
        <v>0</v>
      </c>
    </row>
    <row r="169" spans="1:15" ht="45" x14ac:dyDescent="0.25">
      <c r="A169" s="25">
        <v>6193</v>
      </c>
      <c r="B169" s="25" t="s">
        <v>403</v>
      </c>
      <c r="C169" s="25" t="s">
        <v>1033</v>
      </c>
      <c r="D169" s="25" t="s">
        <v>415</v>
      </c>
      <c r="E169" s="45">
        <v>41517.46875</v>
      </c>
      <c r="F169" s="25" t="s">
        <v>494</v>
      </c>
      <c r="G169" s="25" t="s">
        <v>1034</v>
      </c>
      <c r="H169" s="25" t="s">
        <v>429</v>
      </c>
      <c r="I169" s="25" t="s">
        <v>430</v>
      </c>
      <c r="J169" s="25" t="s">
        <v>1035</v>
      </c>
      <c r="K169" s="25" t="s">
        <v>685</v>
      </c>
      <c r="L169" s="25" t="s">
        <v>1036</v>
      </c>
      <c r="M169" s="25" t="s">
        <v>1037</v>
      </c>
      <c r="N169" s="25" t="s">
        <v>645</v>
      </c>
      <c r="O169">
        <f>IF(COUNTIFS((WeatherIncidents!$B$3:'WeatherIncidents'!$B$26),"&lt;="&amp;E169,WeatherIncidents!$C$3:'WeatherIncidents'!$C$26,"&gt;="&amp;E169)&gt;0,1,0)</f>
        <v>0</v>
      </c>
    </row>
    <row r="170" spans="1:15" ht="45" x14ac:dyDescent="0.25">
      <c r="A170" s="25">
        <v>6196</v>
      </c>
      <c r="B170" s="25" t="s">
        <v>403</v>
      </c>
      <c r="C170" s="25" t="s">
        <v>254</v>
      </c>
      <c r="D170" s="25" t="s">
        <v>415</v>
      </c>
      <c r="E170" s="45">
        <v>41530.28125</v>
      </c>
      <c r="F170" s="25" t="s">
        <v>498</v>
      </c>
      <c r="G170" s="25" t="s">
        <v>1038</v>
      </c>
      <c r="H170" s="25" t="s">
        <v>585</v>
      </c>
      <c r="I170" s="25" t="s">
        <v>425</v>
      </c>
      <c r="J170" s="25" t="s">
        <v>1039</v>
      </c>
      <c r="K170" s="25" t="s">
        <v>685</v>
      </c>
      <c r="L170" s="25" t="s">
        <v>1040</v>
      </c>
      <c r="M170" s="25">
        <v>350</v>
      </c>
      <c r="N170" s="25" t="s">
        <v>420</v>
      </c>
      <c r="O170">
        <f>IF(COUNTIFS((WeatherIncidents!$B$3:'WeatherIncidents'!$B$26),"&lt;="&amp;E170,WeatherIncidents!$C$3:'WeatherIncidents'!$C$26,"&gt;="&amp;E170)&gt;0,1,0)</f>
        <v>0</v>
      </c>
    </row>
    <row r="171" spans="1:15" ht="60" x14ac:dyDescent="0.25">
      <c r="A171" s="25">
        <v>6198</v>
      </c>
      <c r="B171" s="25" t="s">
        <v>403</v>
      </c>
      <c r="C171" s="25" t="s">
        <v>1041</v>
      </c>
      <c r="D171" s="25" t="s">
        <v>415</v>
      </c>
      <c r="E171" s="45">
        <v>41552.211111111108</v>
      </c>
      <c r="F171" s="25" t="s">
        <v>498</v>
      </c>
      <c r="G171" s="25" t="s">
        <v>1042</v>
      </c>
      <c r="H171" s="25" t="s">
        <v>7</v>
      </c>
      <c r="I171" s="25" t="s">
        <v>425</v>
      </c>
      <c r="J171" s="25" t="s">
        <v>1043</v>
      </c>
      <c r="K171" s="25" t="s">
        <v>685</v>
      </c>
      <c r="L171" s="25">
        <v>717128</v>
      </c>
      <c r="M171" s="25">
        <v>216</v>
      </c>
      <c r="N171" s="25" t="s">
        <v>420</v>
      </c>
      <c r="O171">
        <f>IF(COUNTIFS((WeatherIncidents!$B$3:'WeatherIncidents'!$B$26),"&lt;="&amp;E171,WeatherIncidents!$C$3:'WeatherIncidents'!$C$26,"&gt;="&amp;E171)&gt;0,1,0)</f>
        <v>0</v>
      </c>
    </row>
    <row r="172" spans="1:15" ht="60" x14ac:dyDescent="0.25">
      <c r="A172" s="25">
        <v>6201</v>
      </c>
      <c r="B172" s="25" t="s">
        <v>403</v>
      </c>
      <c r="C172" s="25" t="s">
        <v>1044</v>
      </c>
      <c r="D172" s="25" t="s">
        <v>405</v>
      </c>
      <c r="E172" s="45">
        <v>41553.17083333333</v>
      </c>
      <c r="F172" s="25" t="s">
        <v>692</v>
      </c>
      <c r="G172" s="25" t="s">
        <v>1045</v>
      </c>
      <c r="H172" s="25" t="s">
        <v>585</v>
      </c>
      <c r="I172" s="25" t="s">
        <v>425</v>
      </c>
      <c r="J172" s="25" t="s">
        <v>1046</v>
      </c>
      <c r="K172" s="25" t="s">
        <v>685</v>
      </c>
      <c r="M172" s="25">
        <v>323</v>
      </c>
      <c r="N172" s="25" t="s">
        <v>895</v>
      </c>
      <c r="O172">
        <f>IF(COUNTIFS((WeatherIncidents!$B$3:'WeatherIncidents'!$B$26),"&lt;="&amp;E172,WeatherIncidents!$C$3:'WeatherIncidents'!$C$26,"&gt;="&amp;E172)&gt;0,1,0)</f>
        <v>0</v>
      </c>
    </row>
    <row r="173" spans="1:15" ht="45" x14ac:dyDescent="0.25">
      <c r="A173" s="25">
        <v>6199</v>
      </c>
      <c r="B173" s="25" t="s">
        <v>403</v>
      </c>
      <c r="C173" s="25" t="s">
        <v>1047</v>
      </c>
      <c r="D173" s="25" t="s">
        <v>415</v>
      </c>
      <c r="E173" s="45">
        <v>41554.165277777778</v>
      </c>
      <c r="F173" s="25" t="s">
        <v>489</v>
      </c>
      <c r="G173" s="25" t="s">
        <v>1048</v>
      </c>
      <c r="H173" s="25" t="s">
        <v>429</v>
      </c>
      <c r="I173" s="25" t="s">
        <v>430</v>
      </c>
      <c r="J173" s="25" t="s">
        <v>933</v>
      </c>
      <c r="K173" s="25" t="s">
        <v>644</v>
      </c>
      <c r="L173" s="25" t="s">
        <v>1049</v>
      </c>
      <c r="M173" s="25">
        <v>192</v>
      </c>
      <c r="N173" s="25" t="s">
        <v>948</v>
      </c>
      <c r="O173">
        <f>IF(COUNTIFS((WeatherIncidents!$B$3:'WeatherIncidents'!$B$26),"&lt;="&amp;E173,WeatherIncidents!$C$3:'WeatherIncidents'!$C$26,"&gt;="&amp;E173)&gt;0,1,0)</f>
        <v>0</v>
      </c>
    </row>
    <row r="174" spans="1:15" ht="45" x14ac:dyDescent="0.25">
      <c r="A174" s="25">
        <v>6200</v>
      </c>
      <c r="B174" s="25" t="s">
        <v>403</v>
      </c>
      <c r="C174" s="25" t="s">
        <v>1050</v>
      </c>
      <c r="D174" s="25" t="s">
        <v>415</v>
      </c>
      <c r="E174" s="45">
        <v>41555.468055555553</v>
      </c>
      <c r="F174" s="25" t="s">
        <v>498</v>
      </c>
      <c r="G174" s="25" t="s">
        <v>871</v>
      </c>
      <c r="H174" s="25" t="s">
        <v>7</v>
      </c>
      <c r="I174" s="25" t="s">
        <v>425</v>
      </c>
      <c r="J174" s="25" t="s">
        <v>1051</v>
      </c>
      <c r="K174" s="25" t="s">
        <v>685</v>
      </c>
      <c r="L174" s="25" t="s">
        <v>1052</v>
      </c>
      <c r="M174" s="25">
        <v>222</v>
      </c>
      <c r="N174" s="25" t="s">
        <v>999</v>
      </c>
      <c r="O174">
        <f>IF(COUNTIFS((WeatherIncidents!$B$3:'WeatherIncidents'!$B$26),"&lt;="&amp;E174,WeatherIncidents!$C$3:'WeatherIncidents'!$C$26,"&gt;="&amp;E174)&gt;0,1,0)</f>
        <v>0</v>
      </c>
    </row>
    <row r="175" spans="1:15" ht="45" x14ac:dyDescent="0.25">
      <c r="A175" s="25">
        <v>6203</v>
      </c>
      <c r="B175" s="25" t="s">
        <v>403</v>
      </c>
      <c r="C175" s="25" t="s">
        <v>1053</v>
      </c>
      <c r="D175" s="25" t="s">
        <v>405</v>
      </c>
      <c r="E175" s="45">
        <v>41594.208333333336</v>
      </c>
      <c r="F175" s="25" t="s">
        <v>1018</v>
      </c>
      <c r="G175" s="25" t="s">
        <v>1054</v>
      </c>
      <c r="H175" s="25" t="s">
        <v>576</v>
      </c>
      <c r="I175" s="25" t="s">
        <v>425</v>
      </c>
      <c r="J175" s="25" t="s">
        <v>1055</v>
      </c>
      <c r="K175" s="25" t="s">
        <v>644</v>
      </c>
      <c r="L175" s="25" t="s">
        <v>1056</v>
      </c>
      <c r="M175" s="25">
        <v>94</v>
      </c>
      <c r="N175" s="25" t="s">
        <v>667</v>
      </c>
      <c r="O175">
        <f>IF(COUNTIFS((WeatherIncidents!$B$3:'WeatherIncidents'!$B$26),"&lt;="&amp;E175,WeatherIncidents!$C$3:'WeatherIncidents'!$C$26,"&gt;="&amp;E175)&gt;0,1,0)</f>
        <v>0</v>
      </c>
    </row>
    <row r="176" spans="1:15" ht="45" x14ac:dyDescent="0.25">
      <c r="A176" s="25">
        <v>6206</v>
      </c>
      <c r="B176" s="25" t="s">
        <v>403</v>
      </c>
      <c r="C176" s="25" t="s">
        <v>1057</v>
      </c>
      <c r="D176" s="25" t="s">
        <v>415</v>
      </c>
      <c r="E176" s="45">
        <v>41635.625</v>
      </c>
      <c r="F176" s="25" t="s">
        <v>498</v>
      </c>
      <c r="G176" s="25" t="s">
        <v>1058</v>
      </c>
      <c r="H176" s="25" t="s">
        <v>7</v>
      </c>
      <c r="I176" s="25" t="s">
        <v>425</v>
      </c>
      <c r="J176" s="25" t="s">
        <v>1059</v>
      </c>
      <c r="K176" s="25" t="s">
        <v>685</v>
      </c>
      <c r="L176" s="25" t="s">
        <v>1060</v>
      </c>
      <c r="M176" s="25">
        <v>233</v>
      </c>
      <c r="N176" s="25" t="s">
        <v>909</v>
      </c>
      <c r="O176">
        <f>IF(COUNTIFS((WeatherIncidents!$B$3:'WeatherIncidents'!$B$26),"&lt;="&amp;E176,WeatherIncidents!$C$3:'WeatherIncidents'!$C$26,"&gt;="&amp;E176)&gt;0,1,0)</f>
        <v>0</v>
      </c>
    </row>
    <row r="177" spans="1:15" ht="45" x14ac:dyDescent="0.25">
      <c r="A177" s="25">
        <v>6207</v>
      </c>
      <c r="B177" s="25" t="s">
        <v>403</v>
      </c>
      <c r="C177" s="25" t="s">
        <v>245</v>
      </c>
      <c r="D177" s="25" t="s">
        <v>415</v>
      </c>
      <c r="E177" s="45">
        <v>41640.78125</v>
      </c>
      <c r="F177" s="25" t="s">
        <v>245</v>
      </c>
      <c r="G177" s="25" t="s">
        <v>1061</v>
      </c>
      <c r="H177" s="25" t="s">
        <v>7</v>
      </c>
      <c r="I177" s="25" t="s">
        <v>425</v>
      </c>
      <c r="J177" s="25" t="s">
        <v>1062</v>
      </c>
      <c r="K177" s="25" t="s">
        <v>685</v>
      </c>
      <c r="L177" s="25" t="s">
        <v>1063</v>
      </c>
      <c r="M177" s="25">
        <v>514</v>
      </c>
      <c r="N177" s="25" t="s">
        <v>651</v>
      </c>
      <c r="O177">
        <f>IF(COUNTIFS((WeatherIncidents!$B$3:'WeatherIncidents'!$B$26),"&lt;="&amp;E177,WeatherIncidents!$C$3:'WeatherIncidents'!$C$26,"&gt;="&amp;E177)&gt;0,1,0)</f>
        <v>0</v>
      </c>
    </row>
    <row r="178" spans="1:15" ht="45" x14ac:dyDescent="0.25">
      <c r="A178" s="25">
        <v>6209</v>
      </c>
      <c r="B178" s="25" t="s">
        <v>403</v>
      </c>
      <c r="C178" s="25" t="s">
        <v>1064</v>
      </c>
      <c r="D178" s="25" t="s">
        <v>415</v>
      </c>
      <c r="E178" s="45">
        <v>41703.40902777778</v>
      </c>
      <c r="F178" s="25" t="s">
        <v>498</v>
      </c>
      <c r="G178" s="25" t="s">
        <v>1065</v>
      </c>
      <c r="H178" s="25" t="s">
        <v>443</v>
      </c>
      <c r="I178" s="25" t="s">
        <v>425</v>
      </c>
      <c r="J178" s="25" t="s">
        <v>1066</v>
      </c>
      <c r="K178" s="25" t="s">
        <v>685</v>
      </c>
      <c r="L178" s="25" t="s">
        <v>1067</v>
      </c>
      <c r="M178" s="25">
        <v>353</v>
      </c>
      <c r="N178" s="25" t="s">
        <v>413</v>
      </c>
      <c r="O178">
        <f>IF(COUNTIFS((WeatherIncidents!$B$3:'WeatherIncidents'!$B$26),"&lt;="&amp;E178,WeatherIncidents!$C$3:'WeatherIncidents'!$C$26,"&gt;="&amp;E178)&gt;0,1,0)</f>
        <v>0</v>
      </c>
    </row>
    <row r="179" spans="1:15" ht="45" x14ac:dyDescent="0.25">
      <c r="A179" s="25">
        <v>6210</v>
      </c>
      <c r="B179" s="25" t="s">
        <v>403</v>
      </c>
      <c r="C179" s="25" t="s">
        <v>1068</v>
      </c>
      <c r="D179" s="25" t="s">
        <v>415</v>
      </c>
      <c r="E179" s="45">
        <v>41744.263888888891</v>
      </c>
      <c r="F179" s="25" t="s">
        <v>692</v>
      </c>
      <c r="G179" s="25" t="s">
        <v>1069</v>
      </c>
      <c r="H179" s="25" t="s">
        <v>604</v>
      </c>
      <c r="I179" s="25" t="s">
        <v>430</v>
      </c>
      <c r="J179" s="25" t="s">
        <v>1070</v>
      </c>
      <c r="K179" s="25" t="s">
        <v>685</v>
      </c>
      <c r="L179" s="25" t="s">
        <v>1071</v>
      </c>
      <c r="M179" s="25">
        <v>324</v>
      </c>
      <c r="N179" s="25" t="s">
        <v>895</v>
      </c>
      <c r="O179">
        <f>IF(COUNTIFS((WeatherIncidents!$B$3:'WeatherIncidents'!$B$26),"&lt;="&amp;E179,WeatherIncidents!$C$3:'WeatherIncidents'!$C$26,"&gt;="&amp;E179)&gt;0,1,0)</f>
        <v>0</v>
      </c>
    </row>
    <row r="180" spans="1:15" ht="45" x14ac:dyDescent="0.25">
      <c r="A180" s="25">
        <v>6213</v>
      </c>
      <c r="B180" s="25" t="s">
        <v>403</v>
      </c>
      <c r="C180" s="25" t="s">
        <v>1072</v>
      </c>
      <c r="D180" s="25" t="s">
        <v>415</v>
      </c>
      <c r="E180" s="45">
        <v>41757.680555555555</v>
      </c>
      <c r="F180" s="25" t="s">
        <v>498</v>
      </c>
      <c r="G180" s="25" t="s">
        <v>1073</v>
      </c>
      <c r="H180" s="25" t="s">
        <v>429</v>
      </c>
      <c r="I180" s="25" t="s">
        <v>430</v>
      </c>
      <c r="J180" s="25" t="s">
        <v>1074</v>
      </c>
      <c r="K180" s="25" t="s">
        <v>685</v>
      </c>
      <c r="L180" s="25" t="s">
        <v>1075</v>
      </c>
      <c r="M180" s="25">
        <v>214</v>
      </c>
      <c r="N180" s="25" t="s">
        <v>667</v>
      </c>
      <c r="O180">
        <f>IF(COUNTIFS((WeatherIncidents!$B$3:'WeatherIncidents'!$B$26),"&lt;="&amp;E180,WeatherIncidents!$C$3:'WeatherIncidents'!$C$26,"&gt;="&amp;E180)&gt;0,1,0)</f>
        <v>0</v>
      </c>
    </row>
    <row r="181" spans="1:15" ht="45" x14ac:dyDescent="0.25">
      <c r="A181" s="25">
        <v>6214</v>
      </c>
      <c r="B181" s="25" t="s">
        <v>403</v>
      </c>
      <c r="C181" s="25" t="s">
        <v>1076</v>
      </c>
      <c r="D181" s="25" t="s">
        <v>415</v>
      </c>
      <c r="E181" s="45">
        <v>41757.5625</v>
      </c>
      <c r="F181" s="25" t="s">
        <v>498</v>
      </c>
      <c r="G181" s="25" t="s">
        <v>1077</v>
      </c>
      <c r="H181" s="25" t="s">
        <v>443</v>
      </c>
      <c r="I181" s="25" t="s">
        <v>425</v>
      </c>
      <c r="J181" s="25" t="s">
        <v>1078</v>
      </c>
      <c r="K181" s="25" t="s">
        <v>685</v>
      </c>
      <c r="L181" s="25" t="s">
        <v>1079</v>
      </c>
      <c r="M181" s="25">
        <v>214</v>
      </c>
      <c r="N181" s="25" t="s">
        <v>667</v>
      </c>
      <c r="O181">
        <f>IF(COUNTIFS((WeatherIncidents!$B$3:'WeatherIncidents'!$B$26),"&lt;="&amp;E181,WeatherIncidents!$C$3:'WeatherIncidents'!$C$26,"&gt;="&amp;E181)&gt;0,1,0)</f>
        <v>0</v>
      </c>
    </row>
    <row r="182" spans="1:15" ht="60" x14ac:dyDescent="0.25">
      <c r="A182" s="25">
        <v>6215</v>
      </c>
      <c r="B182" s="25" t="s">
        <v>403</v>
      </c>
      <c r="C182" s="25" t="s">
        <v>1080</v>
      </c>
      <c r="D182" s="25" t="s">
        <v>415</v>
      </c>
      <c r="E182" s="45">
        <v>41758.420138888891</v>
      </c>
      <c r="F182" s="25" t="s">
        <v>498</v>
      </c>
      <c r="G182" s="25" t="s">
        <v>1081</v>
      </c>
      <c r="H182" s="25" t="s">
        <v>429</v>
      </c>
      <c r="I182" s="25" t="s">
        <v>430</v>
      </c>
      <c r="J182" s="25" t="s">
        <v>1082</v>
      </c>
      <c r="K182" s="25" t="s">
        <v>644</v>
      </c>
      <c r="L182" s="25" t="s">
        <v>1083</v>
      </c>
      <c r="M182" s="25">
        <v>233</v>
      </c>
      <c r="N182" s="25" t="s">
        <v>1084</v>
      </c>
      <c r="O182">
        <f>IF(COUNTIFS((WeatherIncidents!$B$3:'WeatherIncidents'!$B$26),"&lt;="&amp;E182,WeatherIncidents!$C$3:'WeatherIncidents'!$C$26,"&gt;="&amp;E182)&gt;0,1,0)</f>
        <v>0</v>
      </c>
    </row>
    <row r="183" spans="1:15" ht="45" x14ac:dyDescent="0.25">
      <c r="A183" s="25">
        <v>6216</v>
      </c>
      <c r="B183" s="25" t="s">
        <v>403</v>
      </c>
      <c r="C183" s="25" t="s">
        <v>1085</v>
      </c>
      <c r="D183" s="25" t="s">
        <v>415</v>
      </c>
      <c r="E183" s="45">
        <v>41758.069444444445</v>
      </c>
      <c r="F183" s="25" t="s">
        <v>245</v>
      </c>
      <c r="G183" s="25" t="s">
        <v>1086</v>
      </c>
      <c r="H183" s="25" t="s">
        <v>429</v>
      </c>
      <c r="I183" s="25" t="s">
        <v>430</v>
      </c>
      <c r="J183" s="25" t="s">
        <v>1087</v>
      </c>
      <c r="K183" s="25" t="s">
        <v>644</v>
      </c>
      <c r="L183" s="25" t="s">
        <v>1088</v>
      </c>
      <c r="M183" s="25">
        <v>455</v>
      </c>
      <c r="N183" s="25" t="s">
        <v>667</v>
      </c>
      <c r="O183">
        <f>IF(COUNTIFS((WeatherIncidents!$B$3:'WeatherIncidents'!$B$26),"&lt;="&amp;E183,WeatherIncidents!$C$3:'WeatherIncidents'!$C$26,"&gt;="&amp;E183)&gt;0,1,0)</f>
        <v>0</v>
      </c>
    </row>
    <row r="184" spans="1:15" ht="45" x14ac:dyDescent="0.25">
      <c r="A184" s="25">
        <v>6217</v>
      </c>
      <c r="B184" s="25" t="s">
        <v>403</v>
      </c>
      <c r="C184" s="25" t="s">
        <v>1089</v>
      </c>
      <c r="D184" s="25" t="s">
        <v>415</v>
      </c>
      <c r="E184" s="45">
        <v>41758.700694444444</v>
      </c>
      <c r="F184" s="25" t="s">
        <v>422</v>
      </c>
      <c r="G184" s="25" t="s">
        <v>1090</v>
      </c>
      <c r="H184" s="25" t="s">
        <v>418</v>
      </c>
      <c r="I184" s="25" t="s">
        <v>409</v>
      </c>
      <c r="J184" s="25" t="s">
        <v>1091</v>
      </c>
      <c r="K184" s="25" t="s">
        <v>644</v>
      </c>
      <c r="L184" s="25" t="s">
        <v>1092</v>
      </c>
      <c r="M184" s="25">
        <v>323</v>
      </c>
      <c r="N184" s="25" t="s">
        <v>889</v>
      </c>
      <c r="O184">
        <f>IF(COUNTIFS((WeatherIncidents!$B$3:'WeatherIncidents'!$B$26),"&lt;="&amp;E184,WeatherIncidents!$C$3:'WeatherIncidents'!$C$26,"&gt;="&amp;E184)&gt;0,1,0)</f>
        <v>0</v>
      </c>
    </row>
    <row r="185" spans="1:15" ht="45" x14ac:dyDescent="0.25">
      <c r="A185" s="25">
        <v>6218</v>
      </c>
      <c r="B185" s="25" t="s">
        <v>403</v>
      </c>
      <c r="C185" s="25" t="s">
        <v>844</v>
      </c>
      <c r="D185" s="25" t="s">
        <v>415</v>
      </c>
      <c r="E185" s="45">
        <v>41760.283333333333</v>
      </c>
      <c r="F185" s="25" t="s">
        <v>498</v>
      </c>
      <c r="G185" s="25" t="s">
        <v>1093</v>
      </c>
      <c r="H185" s="25" t="s">
        <v>1094</v>
      </c>
      <c r="I185" s="25" t="s">
        <v>508</v>
      </c>
      <c r="J185" s="25" t="s">
        <v>933</v>
      </c>
      <c r="K185" s="25" t="s">
        <v>685</v>
      </c>
      <c r="L185" s="25" t="s">
        <v>1095</v>
      </c>
      <c r="M185" s="25">
        <v>242</v>
      </c>
      <c r="N185" s="25" t="s">
        <v>681</v>
      </c>
      <c r="O185">
        <f>IF(COUNTIFS((WeatherIncidents!$B$3:'WeatherIncidents'!$B$26),"&lt;="&amp;E185,WeatherIncidents!$C$3:'WeatherIncidents'!$C$26,"&gt;="&amp;E185)&gt;0,1,0)</f>
        <v>1</v>
      </c>
    </row>
    <row r="186" spans="1:15" ht="45" x14ac:dyDescent="0.25">
      <c r="A186" s="25">
        <v>6220</v>
      </c>
      <c r="B186" s="25" t="s">
        <v>403</v>
      </c>
      <c r="C186" s="25" t="s">
        <v>1096</v>
      </c>
      <c r="D186" s="25" t="s">
        <v>415</v>
      </c>
      <c r="E186" s="45">
        <v>41772.375</v>
      </c>
      <c r="F186" s="25" t="s">
        <v>498</v>
      </c>
      <c r="G186" s="25" t="s">
        <v>1097</v>
      </c>
      <c r="H186" s="25" t="s">
        <v>443</v>
      </c>
      <c r="I186" s="25" t="s">
        <v>425</v>
      </c>
      <c r="J186" s="25" t="s">
        <v>1098</v>
      </c>
      <c r="K186" s="25" t="s">
        <v>685</v>
      </c>
      <c r="L186" s="25" t="s">
        <v>1099</v>
      </c>
      <c r="M186" s="25">
        <v>157</v>
      </c>
      <c r="N186" s="25" t="s">
        <v>1100</v>
      </c>
      <c r="O186">
        <f>IF(COUNTIFS((WeatherIncidents!$B$3:'WeatherIncidents'!$B$26),"&lt;="&amp;E186,WeatherIncidents!$C$3:'WeatherIncidents'!$C$26,"&gt;="&amp;E186)&gt;0,1,0)</f>
        <v>0</v>
      </c>
    </row>
    <row r="187" spans="1:15" ht="45" x14ac:dyDescent="0.25">
      <c r="A187" s="25">
        <v>6221</v>
      </c>
      <c r="B187" s="25" t="s">
        <v>403</v>
      </c>
      <c r="C187" s="25" t="s">
        <v>1101</v>
      </c>
      <c r="D187" s="25" t="s">
        <v>405</v>
      </c>
      <c r="E187" s="45">
        <v>41772.357638888891</v>
      </c>
      <c r="F187" s="25" t="s">
        <v>498</v>
      </c>
      <c r="G187" s="25" t="s">
        <v>1102</v>
      </c>
      <c r="H187" s="25" t="s">
        <v>560</v>
      </c>
      <c r="I187" s="25" t="s">
        <v>409</v>
      </c>
      <c r="J187" s="25" t="s">
        <v>1103</v>
      </c>
      <c r="K187" s="25" t="s">
        <v>685</v>
      </c>
      <c r="L187" s="25" t="s">
        <v>1104</v>
      </c>
      <c r="M187" s="25">
        <v>524</v>
      </c>
      <c r="N187" s="25" t="s">
        <v>420</v>
      </c>
      <c r="O187">
        <f>IF(COUNTIFS((WeatherIncidents!$B$3:'WeatherIncidents'!$B$26),"&lt;="&amp;E187,WeatherIncidents!$C$3:'WeatherIncidents'!$C$26,"&gt;="&amp;E187)&gt;0,1,0)</f>
        <v>0</v>
      </c>
    </row>
    <row r="188" spans="1:15" ht="45" x14ac:dyDescent="0.25">
      <c r="A188" s="25">
        <v>6222</v>
      </c>
      <c r="B188" s="25" t="s">
        <v>403</v>
      </c>
      <c r="D188" s="25" t="s">
        <v>415</v>
      </c>
      <c r="E188" s="45">
        <v>41778.770833333336</v>
      </c>
      <c r="F188" s="25" t="s">
        <v>498</v>
      </c>
      <c r="G188" s="25" t="s">
        <v>1105</v>
      </c>
      <c r="H188" s="25" t="s">
        <v>443</v>
      </c>
      <c r="I188" s="25" t="s">
        <v>508</v>
      </c>
      <c r="J188" s="25" t="s">
        <v>1106</v>
      </c>
      <c r="K188" s="25" t="s">
        <v>685</v>
      </c>
      <c r="L188" s="25" t="s">
        <v>1107</v>
      </c>
      <c r="M188" s="25">
        <v>597</v>
      </c>
      <c r="N188" s="25" t="s">
        <v>557</v>
      </c>
      <c r="O188">
        <f>IF(COUNTIFS((WeatherIncidents!$B$3:'WeatherIncidents'!$B$26),"&lt;="&amp;E188,WeatherIncidents!$C$3:'WeatherIncidents'!$C$26,"&gt;="&amp;E188)&gt;0,1,0)</f>
        <v>0</v>
      </c>
    </row>
    <row r="189" spans="1:15" ht="45" x14ac:dyDescent="0.25">
      <c r="A189" s="25">
        <v>6224</v>
      </c>
      <c r="B189" s="25" t="s">
        <v>403</v>
      </c>
      <c r="C189" s="25" t="s">
        <v>1108</v>
      </c>
      <c r="D189" s="25" t="s">
        <v>415</v>
      </c>
      <c r="E189" s="45">
        <v>41787.659722222219</v>
      </c>
      <c r="F189" s="25" t="s">
        <v>692</v>
      </c>
      <c r="G189" s="25" t="s">
        <v>1109</v>
      </c>
      <c r="H189" s="25" t="s">
        <v>429</v>
      </c>
      <c r="I189" s="25" t="s">
        <v>430</v>
      </c>
      <c r="K189" s="25" t="s">
        <v>644</v>
      </c>
      <c r="L189" s="25" t="s">
        <v>1110</v>
      </c>
      <c r="M189" s="25">
        <v>66</v>
      </c>
      <c r="N189" s="25" t="s">
        <v>1111</v>
      </c>
      <c r="O189">
        <f>IF(COUNTIFS((WeatherIncidents!$B$3:'WeatherIncidents'!$B$26),"&lt;="&amp;E189,WeatherIncidents!$C$3:'WeatherIncidents'!$C$26,"&gt;="&amp;E189)&gt;0,1,0)</f>
        <v>0</v>
      </c>
    </row>
    <row r="190" spans="1:15" ht="45" x14ac:dyDescent="0.25">
      <c r="A190" s="25">
        <v>6225</v>
      </c>
      <c r="B190" s="25" t="s">
        <v>403</v>
      </c>
      <c r="C190" s="25" t="s">
        <v>1112</v>
      </c>
      <c r="D190" s="25" t="s">
        <v>415</v>
      </c>
      <c r="E190" s="45">
        <v>41790.479166666664</v>
      </c>
      <c r="F190" s="25" t="s">
        <v>498</v>
      </c>
      <c r="G190" s="25" t="s">
        <v>1113</v>
      </c>
      <c r="H190" s="25" t="s">
        <v>443</v>
      </c>
      <c r="I190" s="25" t="s">
        <v>430</v>
      </c>
      <c r="J190" s="25" t="s">
        <v>933</v>
      </c>
      <c r="K190" s="25" t="s">
        <v>644</v>
      </c>
      <c r="L190" s="25" t="s">
        <v>1114</v>
      </c>
      <c r="M190" s="25">
        <v>214</v>
      </c>
      <c r="N190" s="25" t="s">
        <v>999</v>
      </c>
      <c r="O190">
        <f>IF(COUNTIFS((WeatherIncidents!$B$3:'WeatherIncidents'!$B$26),"&lt;="&amp;E190,WeatherIncidents!$C$3:'WeatherIncidents'!$C$26,"&gt;="&amp;E190)&gt;0,1,0)</f>
        <v>0</v>
      </c>
    </row>
    <row r="191" spans="1:15" ht="45" x14ac:dyDescent="0.25">
      <c r="A191" s="25">
        <v>6223</v>
      </c>
      <c r="B191" s="25" t="s">
        <v>403</v>
      </c>
      <c r="C191" s="25" t="s">
        <v>1115</v>
      </c>
      <c r="D191" s="25" t="s">
        <v>972</v>
      </c>
      <c r="E191" s="45">
        <v>41794.395833333336</v>
      </c>
      <c r="F191" s="25" t="s">
        <v>498</v>
      </c>
      <c r="G191" s="25" t="s">
        <v>1116</v>
      </c>
      <c r="H191" s="25" t="s">
        <v>833</v>
      </c>
      <c r="I191" s="25" t="s">
        <v>430</v>
      </c>
      <c r="J191" s="25" t="s">
        <v>1117</v>
      </c>
      <c r="K191" s="25" t="s">
        <v>685</v>
      </c>
      <c r="L191" s="25" t="s">
        <v>1118</v>
      </c>
      <c r="M191" s="25" t="s">
        <v>1119</v>
      </c>
      <c r="N191" s="25" t="s">
        <v>1120</v>
      </c>
      <c r="O191">
        <f>IF(COUNTIFS((WeatherIncidents!$B$3:'WeatherIncidents'!$B$26),"&lt;="&amp;E191,WeatherIncidents!$C$3:'WeatherIncidents'!$C$26,"&gt;="&amp;E191)&gt;0,1,0)</f>
        <v>0</v>
      </c>
    </row>
    <row r="192" spans="1:15" ht="45" x14ac:dyDescent="0.25">
      <c r="A192" s="25">
        <v>6226</v>
      </c>
      <c r="B192" s="25" t="s">
        <v>403</v>
      </c>
      <c r="C192" s="25" t="s">
        <v>826</v>
      </c>
      <c r="D192" s="25" t="s">
        <v>415</v>
      </c>
      <c r="E192" s="45">
        <v>41807.645833333336</v>
      </c>
      <c r="F192" s="25" t="s">
        <v>692</v>
      </c>
      <c r="G192" s="25" t="s">
        <v>1121</v>
      </c>
      <c r="H192" s="25" t="s">
        <v>7</v>
      </c>
      <c r="I192" s="25" t="s">
        <v>425</v>
      </c>
      <c r="K192" s="25" t="s">
        <v>685</v>
      </c>
      <c r="L192" s="25">
        <v>192047</v>
      </c>
      <c r="M192" s="25">
        <v>1201</v>
      </c>
      <c r="N192" s="25" t="s">
        <v>667</v>
      </c>
      <c r="O192">
        <f>IF(COUNTIFS((WeatherIncidents!$B$3:'WeatherIncidents'!$B$26),"&lt;="&amp;E192,WeatherIncidents!$C$3:'WeatherIncidents'!$C$26,"&gt;="&amp;E192)&gt;0,1,0)</f>
        <v>0</v>
      </c>
    </row>
    <row r="193" spans="1:15" ht="60" x14ac:dyDescent="0.25">
      <c r="A193" s="25">
        <v>6227</v>
      </c>
      <c r="B193" s="25" t="s">
        <v>403</v>
      </c>
      <c r="C193" s="25" t="s">
        <v>1122</v>
      </c>
      <c r="D193" s="25" t="s">
        <v>405</v>
      </c>
      <c r="E193" s="45">
        <v>41824.5</v>
      </c>
      <c r="F193" s="25" t="s">
        <v>498</v>
      </c>
      <c r="G193" s="25" t="s">
        <v>1123</v>
      </c>
      <c r="H193" s="25" t="s">
        <v>560</v>
      </c>
      <c r="I193" s="25" t="s">
        <v>409</v>
      </c>
      <c r="J193" s="25" t="s">
        <v>1124</v>
      </c>
      <c r="K193" s="25" t="s">
        <v>644</v>
      </c>
      <c r="L193" s="25" t="s">
        <v>1125</v>
      </c>
      <c r="M193" s="25">
        <v>96</v>
      </c>
      <c r="N193" s="25" t="s">
        <v>660</v>
      </c>
      <c r="O193">
        <f>IF(COUNTIFS((WeatherIncidents!$B$3:'WeatherIncidents'!$B$26),"&lt;="&amp;E193,WeatherIncidents!$C$3:'WeatherIncidents'!$C$26,"&gt;="&amp;E193)&gt;0,1,0)</f>
        <v>0</v>
      </c>
    </row>
    <row r="194" spans="1:15" ht="45" x14ac:dyDescent="0.25">
      <c r="A194" s="25">
        <v>6228</v>
      </c>
      <c r="B194" s="25" t="s">
        <v>403</v>
      </c>
      <c r="C194" s="25" t="s">
        <v>252</v>
      </c>
      <c r="D194" s="25" t="s">
        <v>415</v>
      </c>
      <c r="E194" s="45">
        <v>41826.479166666664</v>
      </c>
      <c r="F194" s="25" t="s">
        <v>498</v>
      </c>
      <c r="G194" s="25" t="s">
        <v>1126</v>
      </c>
      <c r="H194" s="25" t="s">
        <v>1127</v>
      </c>
      <c r="I194" s="25" t="s">
        <v>430</v>
      </c>
      <c r="J194" s="25" t="s">
        <v>1128</v>
      </c>
      <c r="K194" s="25" t="s">
        <v>644</v>
      </c>
      <c r="L194" s="25" t="s">
        <v>1129</v>
      </c>
      <c r="M194" s="25">
        <v>972</v>
      </c>
      <c r="N194" s="25" t="s">
        <v>1084</v>
      </c>
      <c r="O194">
        <f>IF(COUNTIFS((WeatherIncidents!$B$3:'WeatherIncidents'!$B$26),"&lt;="&amp;E194,WeatherIncidents!$C$3:'WeatherIncidents'!$C$26,"&gt;="&amp;E194)&gt;0,1,0)</f>
        <v>0</v>
      </c>
    </row>
    <row r="195" spans="1:15" ht="45" x14ac:dyDescent="0.25">
      <c r="A195" s="25">
        <v>6229</v>
      </c>
      <c r="B195" s="25" t="s">
        <v>403</v>
      </c>
      <c r="C195" s="25" t="s">
        <v>1130</v>
      </c>
      <c r="D195" s="25" t="s">
        <v>415</v>
      </c>
      <c r="E195" s="45">
        <v>41842.434027777781</v>
      </c>
      <c r="F195" s="25" t="s">
        <v>498</v>
      </c>
      <c r="G195" s="25" t="s">
        <v>1131</v>
      </c>
      <c r="H195" s="25" t="s">
        <v>429</v>
      </c>
      <c r="I195" s="25" t="s">
        <v>430</v>
      </c>
      <c r="J195" s="25" t="s">
        <v>933</v>
      </c>
      <c r="K195" s="25" t="s">
        <v>644</v>
      </c>
      <c r="L195" s="25" t="s">
        <v>1132</v>
      </c>
      <c r="M195" s="25">
        <v>283</v>
      </c>
      <c r="N195" s="25" t="s">
        <v>742</v>
      </c>
      <c r="O195">
        <f>IF(COUNTIFS((WeatherIncidents!$B$3:'WeatherIncidents'!$B$26),"&lt;="&amp;E195,WeatherIncidents!$C$3:'WeatherIncidents'!$C$26,"&gt;="&amp;E195)&gt;0,1,0)</f>
        <v>0</v>
      </c>
    </row>
    <row r="196" spans="1:15" ht="45" x14ac:dyDescent="0.25">
      <c r="A196" s="25">
        <v>6232</v>
      </c>
      <c r="B196" s="25" t="s">
        <v>403</v>
      </c>
      <c r="C196" s="25" t="s">
        <v>1133</v>
      </c>
      <c r="D196" s="25" t="s">
        <v>415</v>
      </c>
      <c r="E196" s="45">
        <v>41879.536111111112</v>
      </c>
      <c r="F196" s="25" t="s">
        <v>498</v>
      </c>
      <c r="G196" s="25" t="s">
        <v>1134</v>
      </c>
      <c r="H196" s="25" t="s">
        <v>833</v>
      </c>
      <c r="I196" s="25" t="s">
        <v>430</v>
      </c>
      <c r="J196" s="25" t="s">
        <v>1135</v>
      </c>
      <c r="K196" s="25" t="s">
        <v>685</v>
      </c>
      <c r="L196" s="25" t="s">
        <v>1136</v>
      </c>
      <c r="M196" s="25">
        <v>970</v>
      </c>
      <c r="N196" s="25" t="s">
        <v>420</v>
      </c>
      <c r="O196">
        <f>IF(COUNTIFS((WeatherIncidents!$B$3:'WeatherIncidents'!$B$26),"&lt;="&amp;E196,WeatherIncidents!$C$3:'WeatherIncidents'!$C$26,"&gt;="&amp;E196)&gt;0,1,0)</f>
        <v>0</v>
      </c>
    </row>
    <row r="197" spans="1:15" ht="45" x14ac:dyDescent="0.25">
      <c r="A197" s="25">
        <v>6233</v>
      </c>
      <c r="B197" s="25" t="s">
        <v>403</v>
      </c>
      <c r="C197" s="25" t="s">
        <v>1137</v>
      </c>
      <c r="D197" s="25" t="s">
        <v>415</v>
      </c>
      <c r="E197" s="45">
        <v>41884.46875</v>
      </c>
      <c r="F197" s="25" t="s">
        <v>633</v>
      </c>
      <c r="G197" s="25" t="s">
        <v>1138</v>
      </c>
      <c r="H197" s="25" t="s">
        <v>1094</v>
      </c>
      <c r="I197" s="25" t="s">
        <v>430</v>
      </c>
      <c r="J197" s="25" t="s">
        <v>936</v>
      </c>
      <c r="K197" s="25" t="s">
        <v>685</v>
      </c>
      <c r="L197" s="25" t="s">
        <v>1139</v>
      </c>
      <c r="M197" s="25">
        <v>599</v>
      </c>
      <c r="N197" s="25" t="s">
        <v>667</v>
      </c>
      <c r="O197">
        <f>IF(COUNTIFS((WeatherIncidents!$B$3:'WeatherIncidents'!$B$26),"&lt;="&amp;E197,WeatherIncidents!$C$3:'WeatherIncidents'!$C$26,"&gt;="&amp;E197)&gt;0,1,0)</f>
        <v>0</v>
      </c>
    </row>
    <row r="198" spans="1:15" ht="45" x14ac:dyDescent="0.25">
      <c r="A198" s="25">
        <v>6235</v>
      </c>
      <c r="B198" s="25" t="s">
        <v>403</v>
      </c>
      <c r="C198" s="25" t="s">
        <v>1140</v>
      </c>
      <c r="D198" s="25" t="s">
        <v>415</v>
      </c>
      <c r="E198" s="45">
        <v>41893.49722222222</v>
      </c>
      <c r="F198" s="25" t="s">
        <v>498</v>
      </c>
      <c r="G198" s="25" t="s">
        <v>1141</v>
      </c>
      <c r="H198" s="25" t="s">
        <v>7</v>
      </c>
      <c r="I198" s="25" t="s">
        <v>425</v>
      </c>
      <c r="J198" s="25" t="s">
        <v>1142</v>
      </c>
      <c r="K198" s="25" t="s">
        <v>685</v>
      </c>
      <c r="L198" s="25" t="s">
        <v>1143</v>
      </c>
      <c r="M198" s="25">
        <v>350</v>
      </c>
      <c r="N198" s="25" t="s">
        <v>667</v>
      </c>
      <c r="O198">
        <f>IF(COUNTIFS((WeatherIncidents!$B$3:'WeatherIncidents'!$B$26),"&lt;="&amp;E198,WeatherIncidents!$C$3:'WeatherIncidents'!$C$26,"&gt;="&amp;E198)&gt;0,1,0)</f>
        <v>0</v>
      </c>
    </row>
    <row r="199" spans="1:15" ht="45" x14ac:dyDescent="0.25">
      <c r="A199" s="25">
        <v>6236</v>
      </c>
      <c r="B199" s="25" t="s">
        <v>403</v>
      </c>
      <c r="C199" s="25" t="s">
        <v>1144</v>
      </c>
      <c r="D199" s="25" t="s">
        <v>415</v>
      </c>
      <c r="E199" s="45">
        <v>41895.854166666664</v>
      </c>
      <c r="F199" s="25" t="s">
        <v>498</v>
      </c>
      <c r="G199" s="25" t="s">
        <v>1145</v>
      </c>
      <c r="H199" s="25" t="s">
        <v>443</v>
      </c>
      <c r="I199" s="25" t="s">
        <v>425</v>
      </c>
      <c r="J199" s="25" t="s">
        <v>1146</v>
      </c>
      <c r="K199" s="25" t="s">
        <v>685</v>
      </c>
      <c r="L199" s="25" t="s">
        <v>1147</v>
      </c>
      <c r="M199" s="25">
        <v>157</v>
      </c>
      <c r="N199" s="25" t="s">
        <v>1148</v>
      </c>
      <c r="O199">
        <f>IF(COUNTIFS((WeatherIncidents!$B$3:'WeatherIncidents'!$B$26),"&lt;="&amp;E199,WeatherIncidents!$C$3:'WeatherIncidents'!$C$26,"&gt;="&amp;E199)&gt;0,1,0)</f>
        <v>0</v>
      </c>
    </row>
    <row r="200" spans="1:15" ht="45" x14ac:dyDescent="0.25">
      <c r="A200" s="25">
        <v>6237</v>
      </c>
      <c r="B200" s="25" t="s">
        <v>403</v>
      </c>
      <c r="C200" s="25" t="s">
        <v>1149</v>
      </c>
      <c r="D200" s="25" t="s">
        <v>415</v>
      </c>
      <c r="E200" s="45">
        <v>41897.536805555559</v>
      </c>
      <c r="F200" s="25" t="s">
        <v>599</v>
      </c>
      <c r="G200" s="25" t="s">
        <v>1150</v>
      </c>
      <c r="H200" s="25" t="s">
        <v>560</v>
      </c>
      <c r="I200" s="25" t="s">
        <v>409</v>
      </c>
      <c r="K200" s="25" t="s">
        <v>685</v>
      </c>
      <c r="L200" s="25" t="s">
        <v>1151</v>
      </c>
      <c r="M200" s="25">
        <v>162</v>
      </c>
      <c r="N200" s="25" t="s">
        <v>472</v>
      </c>
      <c r="O200">
        <f>IF(COUNTIFS((WeatherIncidents!$B$3:'WeatherIncidents'!$B$26),"&lt;="&amp;E200,WeatherIncidents!$C$3:'WeatherIncidents'!$C$26,"&gt;="&amp;E200)&gt;0,1,0)</f>
        <v>0</v>
      </c>
    </row>
    <row r="201" spans="1:15" ht="60" x14ac:dyDescent="0.25">
      <c r="A201" s="25">
        <v>6238</v>
      </c>
      <c r="B201" s="25" t="s">
        <v>403</v>
      </c>
      <c r="C201" s="25" t="s">
        <v>1152</v>
      </c>
      <c r="D201" s="25" t="s">
        <v>415</v>
      </c>
      <c r="E201" s="45">
        <v>41906.822916666664</v>
      </c>
      <c r="F201" s="25" t="s">
        <v>498</v>
      </c>
      <c r="G201" s="25" t="s">
        <v>1153</v>
      </c>
      <c r="H201" s="25" t="s">
        <v>875</v>
      </c>
      <c r="I201" s="25" t="s">
        <v>430</v>
      </c>
      <c r="J201" s="25" t="s">
        <v>505</v>
      </c>
      <c r="K201" s="25" t="s">
        <v>644</v>
      </c>
      <c r="L201" s="25" t="s">
        <v>1154</v>
      </c>
      <c r="M201" s="25" t="s">
        <v>1155</v>
      </c>
      <c r="N201" s="25" t="s">
        <v>705</v>
      </c>
      <c r="O201">
        <f>IF(COUNTIFS((WeatherIncidents!$B$3:'WeatherIncidents'!$B$26),"&lt;="&amp;E201,WeatherIncidents!$C$3:'WeatherIncidents'!$C$26,"&gt;="&amp;E201)&gt;0,1,0)</f>
        <v>0</v>
      </c>
    </row>
    <row r="202" spans="1:15" ht="45" x14ac:dyDescent="0.25">
      <c r="A202" s="25">
        <v>6240</v>
      </c>
      <c r="B202" s="25" t="s">
        <v>403</v>
      </c>
      <c r="C202" s="25" t="s">
        <v>232</v>
      </c>
      <c r="D202" s="25" t="s">
        <v>415</v>
      </c>
      <c r="E202" s="45">
        <v>41923.166666666664</v>
      </c>
      <c r="F202" s="25" t="s">
        <v>498</v>
      </c>
      <c r="G202" s="25" t="s">
        <v>1156</v>
      </c>
      <c r="H202" s="25" t="s">
        <v>1094</v>
      </c>
      <c r="I202" s="25" t="s">
        <v>430</v>
      </c>
      <c r="J202" s="25" t="s">
        <v>1157</v>
      </c>
      <c r="K202" s="25" t="s">
        <v>685</v>
      </c>
      <c r="L202" s="25" t="s">
        <v>1158</v>
      </c>
      <c r="M202" s="25">
        <v>974</v>
      </c>
      <c r="N202" s="25" t="s">
        <v>948</v>
      </c>
      <c r="O202">
        <f>IF(COUNTIFS((WeatherIncidents!$B$3:'WeatherIncidents'!$B$26),"&lt;="&amp;E202,WeatherIncidents!$C$3:'WeatherIncidents'!$C$26,"&gt;="&amp;E202)&gt;0,1,0)</f>
        <v>0</v>
      </c>
    </row>
    <row r="203" spans="1:15" ht="60" x14ac:dyDescent="0.25">
      <c r="A203" s="25">
        <v>6241</v>
      </c>
      <c r="B203" s="25" t="s">
        <v>403</v>
      </c>
      <c r="C203" s="25" t="s">
        <v>1159</v>
      </c>
      <c r="D203" s="25" t="s">
        <v>415</v>
      </c>
      <c r="E203" s="45">
        <v>41962.395833333336</v>
      </c>
      <c r="F203" s="25" t="s">
        <v>498</v>
      </c>
      <c r="G203" s="25" t="s">
        <v>1160</v>
      </c>
      <c r="H203" s="25" t="s">
        <v>630</v>
      </c>
      <c r="I203" s="25" t="s">
        <v>430</v>
      </c>
      <c r="J203" s="25" t="s">
        <v>933</v>
      </c>
      <c r="K203" s="25" t="s">
        <v>644</v>
      </c>
      <c r="L203" s="25" t="s">
        <v>1161</v>
      </c>
      <c r="M203" s="25">
        <v>246</v>
      </c>
      <c r="N203" s="25" t="s">
        <v>453</v>
      </c>
      <c r="O203">
        <f>IF(COUNTIFS((WeatherIncidents!$B$3:'WeatherIncidents'!$B$26),"&lt;="&amp;E203,WeatherIncidents!$C$3:'WeatherIncidents'!$C$26,"&gt;="&amp;E203)&gt;0,1,0)</f>
        <v>0</v>
      </c>
    </row>
    <row r="204" spans="1:15" ht="45" x14ac:dyDescent="0.25">
      <c r="A204" s="25">
        <v>6243</v>
      </c>
      <c r="B204" s="25" t="s">
        <v>403</v>
      </c>
      <c r="C204" s="25" t="s">
        <v>1162</v>
      </c>
      <c r="D204" s="25" t="s">
        <v>415</v>
      </c>
      <c r="E204" s="45">
        <v>42046.645833333336</v>
      </c>
      <c r="F204" s="25" t="s">
        <v>520</v>
      </c>
      <c r="G204" s="25" t="s">
        <v>1163</v>
      </c>
      <c r="H204" s="25" t="s">
        <v>560</v>
      </c>
      <c r="I204" s="25" t="s">
        <v>409</v>
      </c>
      <c r="J204" s="25" t="s">
        <v>1164</v>
      </c>
      <c r="K204" s="25" t="s">
        <v>644</v>
      </c>
      <c r="L204" s="25" t="s">
        <v>1165</v>
      </c>
      <c r="M204" s="25">
        <v>240</v>
      </c>
      <c r="N204" s="25" t="s">
        <v>742</v>
      </c>
      <c r="O204">
        <f>IF(COUNTIFS((WeatherIncidents!$B$3:'WeatherIncidents'!$B$26),"&lt;="&amp;E204,WeatherIncidents!$C$3:'WeatherIncidents'!$C$26,"&gt;="&amp;E204)&gt;0,1,0)</f>
        <v>0</v>
      </c>
    </row>
  </sheetData>
  <autoFilter ref="A4:O204"/>
  <mergeCells count="2">
    <mergeCell ref="A1:N1"/>
    <mergeCell ref="A2:N2"/>
  </mergeCells>
  <pageMargins left="0.7" right="0.7" top="0.75" bottom="0.75" header="0.3" footer="0.3"/>
  <pageSetup paperSize="17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4"/>
  <sheetViews>
    <sheetView workbookViewId="0">
      <selection activeCell="K30" sqref="K30"/>
    </sheetView>
  </sheetViews>
  <sheetFormatPr defaultRowHeight="15" x14ac:dyDescent="0.25"/>
  <cols>
    <col min="1" max="1" width="12.7109375" customWidth="1"/>
    <col min="2" max="2" width="9.85546875" customWidth="1"/>
    <col min="3" max="4" width="15.7109375" customWidth="1"/>
    <col min="5" max="5" width="7.85546875" customWidth="1"/>
    <col min="6" max="6" width="9.42578125" customWidth="1"/>
    <col min="7" max="7" width="32.85546875" customWidth="1"/>
    <col min="8" max="8" width="13.85546875" customWidth="1"/>
    <col min="9" max="9" width="13.7109375" customWidth="1"/>
    <col min="15" max="15" width="12.28515625" customWidth="1"/>
    <col min="17" max="17" width="12.42578125" customWidth="1"/>
    <col min="18" max="18" width="12.28515625" customWidth="1"/>
  </cols>
  <sheetData>
    <row r="1" spans="1:18" ht="16.5" thickBot="1" x14ac:dyDescent="0.3">
      <c r="A1" s="28" t="s">
        <v>1341</v>
      </c>
      <c r="B1" s="29"/>
      <c r="C1" s="29"/>
      <c r="D1" s="29"/>
      <c r="E1" s="29"/>
      <c r="F1" s="29"/>
      <c r="G1" s="30"/>
      <c r="H1" s="41"/>
      <c r="K1" s="5">
        <v>37987</v>
      </c>
      <c r="L1" s="16" t="s">
        <v>374</v>
      </c>
      <c r="M1" s="16" t="s">
        <v>365</v>
      </c>
      <c r="O1" s="1" t="s">
        <v>1342</v>
      </c>
      <c r="Q1" t="s">
        <v>1339</v>
      </c>
      <c r="R1" t="s">
        <v>1344</v>
      </c>
    </row>
    <row r="2" spans="1:18" ht="15.75" thickBot="1" x14ac:dyDescent="0.3">
      <c r="A2" s="32"/>
      <c r="B2" s="31"/>
      <c r="C2" s="31"/>
      <c r="D2" s="31"/>
      <c r="E2" s="33"/>
      <c r="F2" s="31"/>
      <c r="G2" s="31"/>
      <c r="H2" s="31"/>
      <c r="K2" s="5">
        <v>38353</v>
      </c>
      <c r="L2" s="13">
        <v>37987</v>
      </c>
      <c r="M2" s="14">
        <v>0</v>
      </c>
      <c r="O2" t="s">
        <v>7</v>
      </c>
      <c r="P2">
        <f>COUNTIFS(H$5:H$94,"=equipment")+COUNTIFS(Fires0815!I$5:I$207,"=equipment")</f>
        <v>142</v>
      </c>
      <c r="Q2">
        <f>COUNTIFS(FiresFW!H$7:H$12,"=equipment")+COUNTIFS(FiresFW!I$18:I$22,"=equipment")</f>
        <v>3</v>
      </c>
      <c r="R2">
        <f>P2*WeatherIncidents!$E$29</f>
        <v>3.5677915135315734</v>
      </c>
    </row>
    <row r="3" spans="1:18" ht="15.75" thickBot="1" x14ac:dyDescent="0.3">
      <c r="A3" s="34" t="s">
        <v>1167</v>
      </c>
      <c r="B3" s="35" t="s">
        <v>1168</v>
      </c>
      <c r="C3" s="35" t="s">
        <v>392</v>
      </c>
      <c r="D3" s="36" t="s">
        <v>1169</v>
      </c>
      <c r="E3" s="37" t="s">
        <v>393</v>
      </c>
      <c r="F3" s="35" t="s">
        <v>1170</v>
      </c>
      <c r="G3" s="35" t="s">
        <v>1171</v>
      </c>
      <c r="H3" s="35" t="s">
        <v>398</v>
      </c>
      <c r="I3" s="35" t="s">
        <v>1339</v>
      </c>
      <c r="K3" s="5">
        <f t="shared" ref="K3:K13" si="0">DATE(YEAR(K2)+1,1,1)</f>
        <v>38718</v>
      </c>
      <c r="L3" s="13">
        <v>38353</v>
      </c>
      <c r="M3" s="14">
        <v>19</v>
      </c>
      <c r="O3" t="s">
        <v>385</v>
      </c>
      <c r="P3">
        <f>COUNTIFS(H$5:H$94,"=vegetation")+COUNTIFS(Fires0815!I$5:I$207,"=vegetation")</f>
        <v>44</v>
      </c>
      <c r="Q3">
        <f>COUNTIFS(FiresFW!H$7:H$12,"=vegetation")+COUNTIFS(FiresFW!I$18:I$22,"=vegetation")</f>
        <v>5</v>
      </c>
      <c r="R3">
        <f>P3*WeatherIncidents!$E$29</f>
        <v>1.1055128633478115</v>
      </c>
    </row>
    <row r="4" spans="1:18" x14ac:dyDescent="0.25">
      <c r="A4" s="32"/>
      <c r="B4" s="31"/>
      <c r="C4" s="31"/>
      <c r="D4" s="31"/>
      <c r="E4" s="33"/>
      <c r="F4" s="31"/>
      <c r="G4" s="31"/>
      <c r="H4" s="31"/>
      <c r="K4" s="5">
        <f t="shared" si="0"/>
        <v>39083</v>
      </c>
      <c r="L4" s="13">
        <v>38718</v>
      </c>
      <c r="M4" s="14">
        <v>25</v>
      </c>
      <c r="O4" t="s">
        <v>585</v>
      </c>
      <c r="P4">
        <f>COUNTIFS(H$5:H$94,"=other")+COUNTIFS(Fires0815!I$5:I$207,"=other")</f>
        <v>4</v>
      </c>
      <c r="Q4">
        <f>COUNTIFS(FiresFW!H$7:H$12,"=other")+COUNTIFS(FiresFW!I$18:I$22,"=other")</f>
        <v>2</v>
      </c>
      <c r="R4">
        <f>P4*WeatherIncidents!$E$29</f>
        <v>0.10050116939525559</v>
      </c>
    </row>
    <row r="5" spans="1:18" x14ac:dyDescent="0.25">
      <c r="A5" s="38">
        <v>38062</v>
      </c>
      <c r="B5" s="39">
        <v>5136</v>
      </c>
      <c r="C5" s="40" t="s">
        <v>1172</v>
      </c>
      <c r="D5" s="40" t="s">
        <v>620</v>
      </c>
      <c r="E5" s="40" t="s">
        <v>1173</v>
      </c>
      <c r="F5" s="42">
        <v>0.1</v>
      </c>
      <c r="G5" s="42" t="s">
        <v>1174</v>
      </c>
      <c r="H5" s="42" t="s">
        <v>425</v>
      </c>
      <c r="I5">
        <f>IF(COUNTIFS((WeatherIncidents!$B$3:'WeatherIncidents'!$B$26),"&lt;="&amp;A5,WeatherIncidents!$C$3:'WeatherIncidents'!$C$26,"&gt;="&amp;A5)&gt;0,1,0)</f>
        <v>0</v>
      </c>
      <c r="K5" s="5">
        <f t="shared" si="0"/>
        <v>39448</v>
      </c>
      <c r="L5" s="13">
        <v>39083</v>
      </c>
      <c r="M5" s="14">
        <v>27</v>
      </c>
      <c r="O5" t="s">
        <v>1343</v>
      </c>
      <c r="P5">
        <f>COUNTIFS(H$5:H$94,"=external")+COUNTIFS(Fires0815!I$5:I$207,"=external")</f>
        <v>99</v>
      </c>
      <c r="Q5">
        <f>COUNTIFS(FiresFW!H$7:H$12,"=external")+COUNTIFS(FiresFW!I$18:I$22,"=external")</f>
        <v>1</v>
      </c>
      <c r="R5">
        <f>P5*WeatherIncidents!$E$29</f>
        <v>2.487403942532576</v>
      </c>
    </row>
    <row r="6" spans="1:18" x14ac:dyDescent="0.25">
      <c r="A6" s="38">
        <v>38065</v>
      </c>
      <c r="B6" s="39">
        <v>5137</v>
      </c>
      <c r="C6" s="40" t="s">
        <v>1175</v>
      </c>
      <c r="D6" s="40" t="s">
        <v>1176</v>
      </c>
      <c r="E6" s="40" t="s">
        <v>1173</v>
      </c>
      <c r="F6" s="42">
        <v>0.25</v>
      </c>
      <c r="G6" s="42" t="s">
        <v>1177</v>
      </c>
      <c r="H6" s="42" t="s">
        <v>409</v>
      </c>
      <c r="I6">
        <f>IF(COUNTIFS((WeatherIncidents!$B$3:'WeatherIncidents'!$B$26),"&lt;="&amp;A6,WeatherIncidents!$C$3:'WeatherIncidents'!$C$26,"&gt;="&amp;A6)&gt;0,1,0)</f>
        <v>0</v>
      </c>
      <c r="K6" s="5">
        <f t="shared" si="0"/>
        <v>39814</v>
      </c>
      <c r="L6" s="13">
        <v>39448</v>
      </c>
      <c r="M6" s="14">
        <v>19</v>
      </c>
    </row>
    <row r="7" spans="1:18" x14ac:dyDescent="0.25">
      <c r="A7" s="38">
        <v>38093</v>
      </c>
      <c r="B7" s="39">
        <v>5140</v>
      </c>
      <c r="C7" s="40" t="s">
        <v>1178</v>
      </c>
      <c r="D7" s="40" t="s">
        <v>1179</v>
      </c>
      <c r="E7" s="40" t="s">
        <v>1180</v>
      </c>
      <c r="F7" s="42">
        <v>0.1</v>
      </c>
      <c r="G7" s="42" t="s">
        <v>1181</v>
      </c>
      <c r="H7" s="42" t="s">
        <v>409</v>
      </c>
      <c r="I7">
        <f>IF(COUNTIFS((WeatherIncidents!$B$3:'WeatherIncidents'!$B$26),"&lt;="&amp;A7,WeatherIncidents!$C$3:'WeatherIncidents'!$C$26,"&gt;="&amp;A7)&gt;0,1,0)</f>
        <v>0</v>
      </c>
      <c r="K7" s="5">
        <f t="shared" si="0"/>
        <v>40179</v>
      </c>
      <c r="L7" s="13">
        <v>39814</v>
      </c>
      <c r="M7" s="14">
        <v>0</v>
      </c>
      <c r="O7" t="s">
        <v>371</v>
      </c>
      <c r="P7">
        <f>SUM(P2:P5)</f>
        <v>289</v>
      </c>
      <c r="Q7">
        <f>SUM(Q2:Q5)</f>
        <v>11</v>
      </c>
      <c r="R7">
        <f>P7*WeatherIncidents!$E$29</f>
        <v>7.2612094888072169</v>
      </c>
    </row>
    <row r="8" spans="1:18" x14ac:dyDescent="0.25">
      <c r="A8" s="38">
        <v>38105</v>
      </c>
      <c r="B8" s="39">
        <v>5141</v>
      </c>
      <c r="C8" s="40" t="s">
        <v>1182</v>
      </c>
      <c r="D8" s="40" t="s">
        <v>1183</v>
      </c>
      <c r="E8" s="40" t="s">
        <v>1173</v>
      </c>
      <c r="F8" s="42">
        <v>10</v>
      </c>
      <c r="G8" s="42" t="s">
        <v>1184</v>
      </c>
      <c r="H8" s="42" t="s">
        <v>430</v>
      </c>
      <c r="I8">
        <f>IF(COUNTIFS((WeatherIncidents!$B$3:'WeatherIncidents'!$B$26),"&lt;="&amp;A8,WeatherIncidents!$C$3:'WeatherIncidents'!$C$26,"&gt;="&amp;A8)&gt;0,1,0)</f>
        <v>0</v>
      </c>
      <c r="K8" s="5">
        <f t="shared" si="0"/>
        <v>40544</v>
      </c>
      <c r="L8" s="13">
        <v>40179</v>
      </c>
      <c r="M8" s="14">
        <v>0</v>
      </c>
    </row>
    <row r="9" spans="1:18" x14ac:dyDescent="0.25">
      <c r="A9" s="38">
        <v>38113</v>
      </c>
      <c r="B9" s="39">
        <v>5145</v>
      </c>
      <c r="C9" s="40" t="s">
        <v>822</v>
      </c>
      <c r="D9" s="40" t="s">
        <v>1185</v>
      </c>
      <c r="E9" s="40" t="s">
        <v>1173</v>
      </c>
      <c r="F9" s="42">
        <v>0.1</v>
      </c>
      <c r="G9" s="42" t="s">
        <v>1186</v>
      </c>
      <c r="H9" s="42" t="s">
        <v>425</v>
      </c>
      <c r="I9">
        <f>IF(COUNTIFS((WeatherIncidents!$B$3:'WeatherIncidents'!$B$26),"&lt;="&amp;A9,WeatherIncidents!$C$3:'WeatherIncidents'!$C$26,"&gt;="&amp;A9)&gt;0,1,0)</f>
        <v>0</v>
      </c>
      <c r="K9" s="5">
        <f t="shared" si="0"/>
        <v>40909</v>
      </c>
      <c r="L9" s="13">
        <v>40544</v>
      </c>
      <c r="M9" s="14">
        <v>0</v>
      </c>
    </row>
    <row r="10" spans="1:18" x14ac:dyDescent="0.25">
      <c r="A10" s="38">
        <v>38131</v>
      </c>
      <c r="B10" s="39">
        <v>5147</v>
      </c>
      <c r="C10" s="40" t="s">
        <v>1187</v>
      </c>
      <c r="D10" s="40" t="s">
        <v>1176</v>
      </c>
      <c r="E10" s="40" t="s">
        <v>1173</v>
      </c>
      <c r="F10" s="42">
        <v>2</v>
      </c>
      <c r="G10" s="42" t="s">
        <v>1188</v>
      </c>
      <c r="H10" s="42" t="s">
        <v>430</v>
      </c>
      <c r="I10">
        <f>IF(COUNTIFS((WeatherIncidents!$B$3:'WeatherIncidents'!$B$26),"&lt;="&amp;A10,WeatherIncidents!$C$3:'WeatherIncidents'!$C$26,"&gt;="&amp;A10)&gt;0,1,0)</f>
        <v>0</v>
      </c>
      <c r="K10" s="5">
        <f t="shared" si="0"/>
        <v>41275</v>
      </c>
      <c r="L10" s="13">
        <v>40909</v>
      </c>
      <c r="M10" s="14">
        <v>0</v>
      </c>
    </row>
    <row r="11" spans="1:18" x14ac:dyDescent="0.25">
      <c r="A11" s="38">
        <v>38132</v>
      </c>
      <c r="B11" s="39">
        <v>5148</v>
      </c>
      <c r="C11" s="40" t="s">
        <v>1189</v>
      </c>
      <c r="D11" s="40" t="s">
        <v>1190</v>
      </c>
      <c r="E11" s="40" t="s">
        <v>1173</v>
      </c>
      <c r="F11" s="42">
        <v>0.1</v>
      </c>
      <c r="G11" s="42" t="s">
        <v>1191</v>
      </c>
      <c r="H11" s="42" t="s">
        <v>425</v>
      </c>
      <c r="I11">
        <f>IF(COUNTIFS((WeatherIncidents!$B$3:'WeatherIncidents'!$B$26),"&lt;="&amp;A11,WeatherIncidents!$C$3:'WeatherIncidents'!$C$26,"&gt;="&amp;A11)&gt;0,1,0)</f>
        <v>0</v>
      </c>
      <c r="K11" s="5">
        <f t="shared" si="0"/>
        <v>41640</v>
      </c>
      <c r="L11" s="13">
        <v>41275</v>
      </c>
      <c r="M11" s="14">
        <v>0</v>
      </c>
    </row>
    <row r="12" spans="1:18" x14ac:dyDescent="0.25">
      <c r="A12" s="38">
        <v>38169</v>
      </c>
      <c r="B12" s="39">
        <v>5153</v>
      </c>
      <c r="C12" s="40" t="s">
        <v>1192</v>
      </c>
      <c r="D12" s="40" t="s">
        <v>1190</v>
      </c>
      <c r="E12" s="40" t="s">
        <v>1173</v>
      </c>
      <c r="F12" s="42">
        <v>0.1</v>
      </c>
      <c r="G12" s="42" t="s">
        <v>1193</v>
      </c>
      <c r="H12" s="42" t="s">
        <v>430</v>
      </c>
      <c r="I12">
        <f>IF(COUNTIFS((WeatherIncidents!$B$3:'WeatherIncidents'!$B$26),"&lt;="&amp;A12,WeatherIncidents!$C$3:'WeatherIncidents'!$C$26,"&gt;="&amp;A12)&gt;0,1,0)</f>
        <v>0</v>
      </c>
      <c r="K12" s="5">
        <f t="shared" si="0"/>
        <v>42005</v>
      </c>
      <c r="L12" s="13">
        <v>41640</v>
      </c>
      <c r="M12" s="14">
        <v>0</v>
      </c>
    </row>
    <row r="13" spans="1:18" x14ac:dyDescent="0.25">
      <c r="A13" s="38">
        <v>38175</v>
      </c>
      <c r="B13" s="39">
        <v>5157</v>
      </c>
      <c r="C13" s="40" t="s">
        <v>1194</v>
      </c>
      <c r="D13" s="40" t="s">
        <v>1190</v>
      </c>
      <c r="E13" s="40" t="s">
        <v>1173</v>
      </c>
      <c r="F13" s="42">
        <v>0.5</v>
      </c>
      <c r="G13" s="42" t="s">
        <v>1195</v>
      </c>
      <c r="H13" s="42" t="s">
        <v>430</v>
      </c>
      <c r="I13">
        <f>IF(COUNTIFS((WeatherIncidents!$B$3:'WeatherIncidents'!$B$26),"&lt;="&amp;A13,WeatherIncidents!$C$3:'WeatherIncidents'!$C$26,"&gt;="&amp;A13)&gt;0,1,0)</f>
        <v>0</v>
      </c>
      <c r="K13" s="5">
        <f t="shared" si="0"/>
        <v>42370</v>
      </c>
      <c r="L13" s="13">
        <v>42005</v>
      </c>
      <c r="M13" s="14">
        <v>0</v>
      </c>
    </row>
    <row r="14" spans="1:18" x14ac:dyDescent="0.25">
      <c r="A14" s="38">
        <v>38185</v>
      </c>
      <c r="B14" s="39">
        <v>5160</v>
      </c>
      <c r="C14" s="40" t="s">
        <v>1196</v>
      </c>
      <c r="D14" s="40" t="s">
        <v>620</v>
      </c>
      <c r="E14" s="40" t="s">
        <v>1180</v>
      </c>
      <c r="F14" s="42">
        <v>0.1</v>
      </c>
      <c r="G14" s="42" t="s">
        <v>1197</v>
      </c>
      <c r="H14" s="42" t="s">
        <v>425</v>
      </c>
      <c r="I14">
        <f>IF(COUNTIFS((WeatherIncidents!$B$3:'WeatherIncidents'!$B$26),"&lt;="&amp;A14,WeatherIncidents!$C$3:'WeatherIncidents'!$C$26,"&gt;="&amp;A14)&gt;0,1,0)</f>
        <v>0</v>
      </c>
      <c r="L14" s="13">
        <v>42370</v>
      </c>
      <c r="M14" s="14">
        <v>0</v>
      </c>
    </row>
    <row r="15" spans="1:18" ht="15.75" thickBot="1" x14ac:dyDescent="0.3">
      <c r="A15" s="38">
        <v>38188</v>
      </c>
      <c r="B15" s="39">
        <v>5161</v>
      </c>
      <c r="C15" s="40" t="s">
        <v>1198</v>
      </c>
      <c r="D15" s="40" t="s">
        <v>1190</v>
      </c>
      <c r="E15" s="40" t="s">
        <v>1173</v>
      </c>
      <c r="F15" s="42">
        <v>0.1</v>
      </c>
      <c r="G15" s="42" t="s">
        <v>1197</v>
      </c>
      <c r="H15" s="42" t="s">
        <v>425</v>
      </c>
      <c r="I15">
        <f>IF(COUNTIFS((WeatherIncidents!$B$3:'WeatherIncidents'!$B$26),"&lt;="&amp;A15,WeatherIncidents!$C$3:'WeatherIncidents'!$C$26,"&gt;="&amp;A15)&gt;0,1,0)</f>
        <v>0</v>
      </c>
      <c r="L15" s="15" t="s">
        <v>364</v>
      </c>
      <c r="M15" s="15">
        <v>0</v>
      </c>
    </row>
    <row r="16" spans="1:18" x14ac:dyDescent="0.25">
      <c r="A16" s="38">
        <v>38235</v>
      </c>
      <c r="B16" s="39">
        <v>5187</v>
      </c>
      <c r="C16" s="40" t="s">
        <v>1199</v>
      </c>
      <c r="D16" s="40" t="s">
        <v>1183</v>
      </c>
      <c r="E16" s="40" t="s">
        <v>1173</v>
      </c>
      <c r="F16" s="42">
        <v>2</v>
      </c>
      <c r="G16" s="42" t="s">
        <v>1200</v>
      </c>
      <c r="H16" s="42" t="s">
        <v>425</v>
      </c>
      <c r="I16">
        <f>IF(COUNTIFS((WeatherIncidents!$B$3:'WeatherIncidents'!$B$26),"&lt;="&amp;A16,WeatherIncidents!$C$3:'WeatherIncidents'!$C$26,"&gt;="&amp;A16)&gt;0,1,0)</f>
        <v>0</v>
      </c>
    </row>
    <row r="17" spans="1:12" x14ac:dyDescent="0.25">
      <c r="A17" s="38">
        <v>38237</v>
      </c>
      <c r="B17" s="39">
        <v>5191</v>
      </c>
      <c r="C17" s="40" t="s">
        <v>1201</v>
      </c>
      <c r="D17" s="40" t="s">
        <v>1185</v>
      </c>
      <c r="E17" s="40" t="s">
        <v>1173</v>
      </c>
      <c r="F17" s="42">
        <v>0.1</v>
      </c>
      <c r="G17" s="42" t="s">
        <v>1202</v>
      </c>
      <c r="H17" s="42" t="s">
        <v>409</v>
      </c>
      <c r="I17">
        <f>IF(COUNTIFS((WeatherIncidents!$B$3:'WeatherIncidents'!$B$26),"&lt;="&amp;A17,WeatherIncidents!$C$3:'WeatherIncidents'!$C$26,"&gt;="&amp;A17)&gt;0,1,0)</f>
        <v>0</v>
      </c>
    </row>
    <row r="18" spans="1:12" x14ac:dyDescent="0.25">
      <c r="A18" s="38">
        <v>38251</v>
      </c>
      <c r="B18" s="39">
        <v>5193</v>
      </c>
      <c r="C18" s="40" t="s">
        <v>542</v>
      </c>
      <c r="D18" s="40" t="s">
        <v>1183</v>
      </c>
      <c r="E18" s="40" t="s">
        <v>1173</v>
      </c>
      <c r="F18" s="42">
        <v>0.1</v>
      </c>
      <c r="G18" s="42" t="s">
        <v>1203</v>
      </c>
      <c r="H18" s="42" t="s">
        <v>425</v>
      </c>
      <c r="I18">
        <f>IF(COUNTIFS((WeatherIncidents!$B$3:'WeatherIncidents'!$B$26),"&lt;="&amp;A18,WeatherIncidents!$C$3:'WeatherIncidents'!$C$26,"&gt;="&amp;A18)&gt;0,1,0)</f>
        <v>0</v>
      </c>
    </row>
    <row r="19" spans="1:12" x14ac:dyDescent="0.25">
      <c r="A19" s="38">
        <v>38292</v>
      </c>
      <c r="B19" s="39">
        <v>5197</v>
      </c>
      <c r="C19" s="40" t="s">
        <v>1204</v>
      </c>
      <c r="D19" s="40" t="s">
        <v>1179</v>
      </c>
      <c r="E19" s="40" t="s">
        <v>1173</v>
      </c>
      <c r="F19" s="42">
        <v>0.1</v>
      </c>
      <c r="G19" s="42" t="s">
        <v>1205</v>
      </c>
      <c r="H19" s="42" t="s">
        <v>430</v>
      </c>
      <c r="I19">
        <f>IF(COUNTIFS((WeatherIncidents!$B$3:'WeatherIncidents'!$B$26),"&lt;="&amp;A19,WeatherIncidents!$C$3:'WeatherIncidents'!$C$26,"&gt;="&amp;A19)&gt;0,1,0)</f>
        <v>0</v>
      </c>
      <c r="K19" s="5">
        <v>38353</v>
      </c>
      <c r="L19" s="14">
        <v>25</v>
      </c>
    </row>
    <row r="20" spans="1:12" ht="26.25" x14ac:dyDescent="0.25">
      <c r="A20" s="38">
        <v>38312</v>
      </c>
      <c r="B20" s="39">
        <v>5198</v>
      </c>
      <c r="C20" s="40" t="s">
        <v>1206</v>
      </c>
      <c r="D20" s="40" t="s">
        <v>1183</v>
      </c>
      <c r="E20" s="40" t="s">
        <v>1173</v>
      </c>
      <c r="F20" s="42">
        <v>0.1</v>
      </c>
      <c r="G20" s="42" t="s">
        <v>1203</v>
      </c>
      <c r="H20" s="42" t="s">
        <v>425</v>
      </c>
      <c r="I20">
        <f>IF(COUNTIFS((WeatherIncidents!$B$3:'WeatherIncidents'!$B$26),"&lt;="&amp;A20,WeatherIncidents!$C$3:'WeatherIncidents'!$C$26,"&gt;="&amp;A20)&gt;0,1,0)</f>
        <v>0</v>
      </c>
      <c r="K20" s="5">
        <f t="shared" ref="K20:K29" si="1">DATE(YEAR(K19)+1,1,1)</f>
        <v>38718</v>
      </c>
      <c r="L20" s="14">
        <v>27</v>
      </c>
    </row>
    <row r="21" spans="1:12" x14ac:dyDescent="0.25">
      <c r="A21" s="38">
        <v>38337</v>
      </c>
      <c r="B21" s="39">
        <v>5199</v>
      </c>
      <c r="C21" s="40" t="s">
        <v>1207</v>
      </c>
      <c r="D21" s="40" t="s">
        <v>1176</v>
      </c>
      <c r="E21" s="40" t="s">
        <v>1173</v>
      </c>
      <c r="F21" s="42">
        <v>5</v>
      </c>
      <c r="G21" s="42" t="s">
        <v>1208</v>
      </c>
      <c r="H21" s="42" t="s">
        <v>425</v>
      </c>
      <c r="I21">
        <f>IF(COUNTIFS((WeatherIncidents!$B$3:'WeatherIncidents'!$B$26),"&lt;="&amp;A21,WeatherIncidents!$C$3:'WeatherIncidents'!$C$26,"&gt;="&amp;A21)&gt;0,1,0)</f>
        <v>0</v>
      </c>
      <c r="K21" s="5">
        <f t="shared" si="1"/>
        <v>39083</v>
      </c>
      <c r="L21" s="14">
        <v>19</v>
      </c>
    </row>
    <row r="22" spans="1:12" x14ac:dyDescent="0.25">
      <c r="A22" s="38">
        <v>38337</v>
      </c>
      <c r="B22" s="39">
        <v>5200</v>
      </c>
      <c r="C22" s="40" t="s">
        <v>1209</v>
      </c>
      <c r="D22" s="40" t="s">
        <v>1210</v>
      </c>
      <c r="E22" s="40" t="s">
        <v>1173</v>
      </c>
      <c r="F22" s="42">
        <v>0.1</v>
      </c>
      <c r="G22" s="42" t="s">
        <v>1211</v>
      </c>
      <c r="H22" s="42" t="s">
        <v>425</v>
      </c>
      <c r="I22">
        <f>IF(COUNTIFS((WeatherIncidents!$B$3:'WeatherIncidents'!$B$26),"&lt;="&amp;A22,WeatherIncidents!$C$3:'WeatherIncidents'!$C$26,"&gt;="&amp;A22)&gt;0,1,0)</f>
        <v>0</v>
      </c>
      <c r="K22" s="5">
        <f t="shared" si="1"/>
        <v>39448</v>
      </c>
      <c r="L22" s="14">
        <v>36</v>
      </c>
    </row>
    <row r="23" spans="1:12" x14ac:dyDescent="0.25">
      <c r="A23" s="38">
        <v>38338</v>
      </c>
      <c r="B23" s="39">
        <v>5201</v>
      </c>
      <c r="C23" s="40" t="s">
        <v>1212</v>
      </c>
      <c r="D23" s="40" t="s">
        <v>1176</v>
      </c>
      <c r="E23" s="40" t="s">
        <v>1173</v>
      </c>
      <c r="F23" s="42">
        <v>0.1</v>
      </c>
      <c r="G23" s="42" t="s">
        <v>1213</v>
      </c>
      <c r="H23" s="42" t="s">
        <v>425</v>
      </c>
      <c r="I23">
        <f>IF(COUNTIFS((WeatherIncidents!$B$3:'WeatherIncidents'!$B$26),"&lt;="&amp;A23,WeatherIncidents!$C$3:'WeatherIncidents'!$C$26,"&gt;="&amp;A23)&gt;0,1,0)</f>
        <v>0</v>
      </c>
      <c r="K23" s="5">
        <f t="shared" si="1"/>
        <v>39814</v>
      </c>
      <c r="L23" s="14">
        <v>30</v>
      </c>
    </row>
    <row r="24" spans="1:12" x14ac:dyDescent="0.25">
      <c r="A24" s="38">
        <v>38402</v>
      </c>
      <c r="B24" s="39">
        <v>5069</v>
      </c>
      <c r="C24" s="40" t="s">
        <v>774</v>
      </c>
      <c r="D24" s="40" t="s">
        <v>1183</v>
      </c>
      <c r="E24" s="40" t="s">
        <v>1173</v>
      </c>
      <c r="F24" s="42">
        <v>0.1</v>
      </c>
      <c r="G24" s="42" t="s">
        <v>1214</v>
      </c>
      <c r="H24" s="42" t="s">
        <v>425</v>
      </c>
      <c r="I24">
        <f>IF(COUNTIFS((WeatherIncidents!$B$3:'WeatherIncidents'!$B$26),"&lt;="&amp;A24,WeatherIncidents!$C$3:'WeatherIncidents'!$C$26,"&gt;="&amp;A24)&gt;0,1,0)</f>
        <v>0</v>
      </c>
      <c r="K24" s="5">
        <f t="shared" si="1"/>
        <v>40179</v>
      </c>
      <c r="L24" s="14">
        <v>32</v>
      </c>
    </row>
    <row r="25" spans="1:12" x14ac:dyDescent="0.25">
      <c r="A25" s="38">
        <v>38458</v>
      </c>
      <c r="B25" s="39">
        <v>5071</v>
      </c>
      <c r="C25" s="40" t="s">
        <v>1215</v>
      </c>
      <c r="D25" s="40" t="s">
        <v>1183</v>
      </c>
      <c r="E25" s="40" t="s">
        <v>1173</v>
      </c>
      <c r="F25" s="42">
        <v>0.1</v>
      </c>
      <c r="G25" s="42" t="s">
        <v>1216</v>
      </c>
      <c r="H25" s="42" t="s">
        <v>425</v>
      </c>
      <c r="I25">
        <f>IF(COUNTIFS((WeatherIncidents!$B$3:'WeatherIncidents'!$B$26),"&lt;="&amp;A25,WeatherIncidents!$C$3:'WeatherIncidents'!$C$26,"&gt;="&amp;A25)&gt;0,1,0)</f>
        <v>0</v>
      </c>
      <c r="K25" s="5">
        <f t="shared" si="1"/>
        <v>40544</v>
      </c>
      <c r="L25" s="14">
        <v>25</v>
      </c>
    </row>
    <row r="26" spans="1:12" x14ac:dyDescent="0.25">
      <c r="A26" s="38">
        <v>38463</v>
      </c>
      <c r="B26" s="39">
        <v>5067</v>
      </c>
      <c r="C26" s="40" t="s">
        <v>1217</v>
      </c>
      <c r="D26" s="40" t="s">
        <v>1183</v>
      </c>
      <c r="E26" s="40" t="s">
        <v>1173</v>
      </c>
      <c r="F26" s="42">
        <v>1</v>
      </c>
      <c r="G26" s="42" t="s">
        <v>1218</v>
      </c>
      <c r="H26" s="42" t="s">
        <v>430</v>
      </c>
      <c r="I26">
        <f>IF(COUNTIFS((WeatherIncidents!$B$3:'WeatherIncidents'!$B$26),"&lt;="&amp;A26,WeatherIncidents!$C$3:'WeatherIncidents'!$C$26,"&gt;="&amp;A26)&gt;0,1,0)</f>
        <v>0</v>
      </c>
      <c r="K26" s="5">
        <f t="shared" si="1"/>
        <v>40909</v>
      </c>
      <c r="L26" s="14">
        <v>23</v>
      </c>
    </row>
    <row r="27" spans="1:12" x14ac:dyDescent="0.25">
      <c r="A27" s="38">
        <v>38470</v>
      </c>
      <c r="B27" s="39">
        <v>5072</v>
      </c>
      <c r="C27" s="40" t="s">
        <v>1219</v>
      </c>
      <c r="D27" s="40" t="s">
        <v>1220</v>
      </c>
      <c r="E27" s="40" t="s">
        <v>1173</v>
      </c>
      <c r="F27" s="42">
        <v>0.1</v>
      </c>
      <c r="G27" s="42" t="s">
        <v>1221</v>
      </c>
      <c r="H27" s="42" t="s">
        <v>409</v>
      </c>
      <c r="I27">
        <f>IF(COUNTIFS((WeatherIncidents!$B$3:'WeatherIncidents'!$B$26),"&lt;="&amp;A27,WeatherIncidents!$C$3:'WeatherIncidents'!$C$26,"&gt;="&amp;A27)&gt;0,1,0)</f>
        <v>0</v>
      </c>
      <c r="K27" s="5">
        <f t="shared" si="1"/>
        <v>41275</v>
      </c>
      <c r="L27" s="14">
        <v>26</v>
      </c>
    </row>
    <row r="28" spans="1:12" x14ac:dyDescent="0.25">
      <c r="A28" s="38">
        <v>38475</v>
      </c>
      <c r="B28" s="39">
        <v>5062</v>
      </c>
      <c r="C28" s="40" t="s">
        <v>1222</v>
      </c>
      <c r="D28" s="40" t="s">
        <v>1179</v>
      </c>
      <c r="E28" s="40" t="s">
        <v>1173</v>
      </c>
      <c r="F28" s="42">
        <v>0.1</v>
      </c>
      <c r="G28" s="42" t="s">
        <v>1223</v>
      </c>
      <c r="H28" s="42" t="s">
        <v>430</v>
      </c>
      <c r="I28">
        <f>IF(COUNTIFS((WeatherIncidents!$B$3:'WeatherIncidents'!$B$26),"&lt;="&amp;A28,WeatherIncidents!$C$3:'WeatherIncidents'!$C$26,"&gt;="&amp;A28)&gt;0,1,0)</f>
        <v>0</v>
      </c>
      <c r="K28" s="5">
        <f t="shared" si="1"/>
        <v>41640</v>
      </c>
      <c r="L28" s="14">
        <v>27</v>
      </c>
    </row>
    <row r="29" spans="1:12" x14ac:dyDescent="0.25">
      <c r="A29" s="38">
        <v>38483</v>
      </c>
      <c r="B29" s="39">
        <v>5073</v>
      </c>
      <c r="C29" s="40" t="s">
        <v>1224</v>
      </c>
      <c r="D29" s="40" t="s">
        <v>1183</v>
      </c>
      <c r="E29" s="40" t="s">
        <v>1173</v>
      </c>
      <c r="F29" s="42">
        <v>0.1</v>
      </c>
      <c r="G29" s="42" t="s">
        <v>1225</v>
      </c>
      <c r="H29" s="42" t="s">
        <v>425</v>
      </c>
      <c r="I29">
        <f>IF(COUNTIFS((WeatherIncidents!$B$3:'WeatherIncidents'!$B$26),"&lt;="&amp;A29,WeatherIncidents!$C$3:'WeatherIncidents'!$C$26,"&gt;="&amp;A29)&gt;0,1,0)</f>
        <v>0</v>
      </c>
      <c r="K29" s="5">
        <f t="shared" si="1"/>
        <v>42005</v>
      </c>
      <c r="L29" s="14">
        <v>1</v>
      </c>
    </row>
    <row r="30" spans="1:12" ht="26.25" x14ac:dyDescent="0.25">
      <c r="A30" s="38">
        <v>38491</v>
      </c>
      <c r="B30" s="39">
        <v>5074</v>
      </c>
      <c r="C30" s="40" t="s">
        <v>1226</v>
      </c>
      <c r="D30" s="40" t="s">
        <v>1183</v>
      </c>
      <c r="E30" s="40" t="s">
        <v>1173</v>
      </c>
      <c r="F30" s="42">
        <v>0.1</v>
      </c>
      <c r="G30" s="42" t="s">
        <v>1227</v>
      </c>
      <c r="H30" s="42" t="s">
        <v>430</v>
      </c>
      <c r="I30">
        <f>IF(COUNTIFS((WeatherIncidents!$B$3:'WeatherIncidents'!$B$26),"&lt;="&amp;A30,WeatherIncidents!$C$3:'WeatherIncidents'!$C$26,"&gt;="&amp;A30)&gt;0,1,0)</f>
        <v>0</v>
      </c>
    </row>
    <row r="31" spans="1:12" x14ac:dyDescent="0.25">
      <c r="A31" s="38">
        <v>38515</v>
      </c>
      <c r="B31" s="39">
        <v>5077</v>
      </c>
      <c r="C31" s="40" t="s">
        <v>1228</v>
      </c>
      <c r="D31" s="40" t="s">
        <v>1183</v>
      </c>
      <c r="E31" s="40" t="s">
        <v>1173</v>
      </c>
      <c r="F31" s="42">
        <v>0.1</v>
      </c>
      <c r="G31" s="42" t="s">
        <v>1229</v>
      </c>
      <c r="H31" s="42" t="s">
        <v>430</v>
      </c>
      <c r="I31">
        <f>IF(COUNTIFS((WeatherIncidents!$B$3:'WeatherIncidents'!$B$26),"&lt;="&amp;A31,WeatherIncidents!$C$3:'WeatherIncidents'!$C$26,"&gt;="&amp;A31)&gt;0,1,0)</f>
        <v>0</v>
      </c>
    </row>
    <row r="32" spans="1:12" x14ac:dyDescent="0.25">
      <c r="A32" s="38">
        <v>38524</v>
      </c>
      <c r="B32" s="39">
        <v>5079</v>
      </c>
      <c r="C32" s="40" t="s">
        <v>1230</v>
      </c>
      <c r="D32" s="40" t="s">
        <v>1210</v>
      </c>
      <c r="E32" s="40" t="s">
        <v>1173</v>
      </c>
      <c r="F32" s="42">
        <v>0.1</v>
      </c>
      <c r="G32" s="42" t="s">
        <v>1231</v>
      </c>
      <c r="H32" s="42" t="s">
        <v>425</v>
      </c>
      <c r="I32">
        <f>IF(COUNTIFS((WeatherIncidents!$B$3:'WeatherIncidents'!$B$26),"&lt;="&amp;A32,WeatherIncidents!$C$3:'WeatherIncidents'!$C$26,"&gt;="&amp;A32)&gt;0,1,0)</f>
        <v>0</v>
      </c>
    </row>
    <row r="33" spans="1:9" x14ac:dyDescent="0.25">
      <c r="A33" s="38">
        <v>38545</v>
      </c>
      <c r="B33" s="39">
        <v>5093</v>
      </c>
      <c r="C33" s="40" t="s">
        <v>1232</v>
      </c>
      <c r="D33" s="40" t="s">
        <v>620</v>
      </c>
      <c r="E33" s="40" t="s">
        <v>1173</v>
      </c>
      <c r="F33" s="42">
        <v>0.1</v>
      </c>
      <c r="G33" s="42" t="s">
        <v>1216</v>
      </c>
      <c r="H33" s="42" t="s">
        <v>425</v>
      </c>
      <c r="I33">
        <f>IF(COUNTIFS((WeatherIncidents!$B$3:'WeatherIncidents'!$B$26),"&lt;="&amp;A33,WeatherIncidents!$C$3:'WeatherIncidents'!$C$26,"&gt;="&amp;A33)&gt;0,1,0)</f>
        <v>0</v>
      </c>
    </row>
    <row r="34" spans="1:9" x14ac:dyDescent="0.25">
      <c r="A34" s="38">
        <v>38554</v>
      </c>
      <c r="B34" s="39">
        <v>5061</v>
      </c>
      <c r="C34" s="40" t="s">
        <v>1233</v>
      </c>
      <c r="D34" s="40" t="s">
        <v>1176</v>
      </c>
      <c r="E34" s="40" t="s">
        <v>1173</v>
      </c>
      <c r="F34" s="42">
        <v>0.1</v>
      </c>
      <c r="G34" s="42" t="s">
        <v>1234</v>
      </c>
      <c r="H34" s="42" t="s">
        <v>425</v>
      </c>
      <c r="I34">
        <f>IF(COUNTIFS((WeatherIncidents!$B$3:'WeatherIncidents'!$B$26),"&lt;="&amp;A34,WeatherIncidents!$C$3:'WeatherIncidents'!$C$26,"&gt;="&amp;A34)&gt;0,1,0)</f>
        <v>0</v>
      </c>
    </row>
    <row r="35" spans="1:9" x14ac:dyDescent="0.25">
      <c r="A35" s="38">
        <v>38589</v>
      </c>
      <c r="B35" s="39">
        <v>5065</v>
      </c>
      <c r="C35" s="40" t="s">
        <v>1235</v>
      </c>
      <c r="D35" s="40" t="s">
        <v>1185</v>
      </c>
      <c r="E35" s="40" t="s">
        <v>1173</v>
      </c>
      <c r="F35" s="42">
        <v>0.1</v>
      </c>
      <c r="G35" s="42" t="s">
        <v>1236</v>
      </c>
      <c r="H35" s="42" t="s">
        <v>430</v>
      </c>
      <c r="I35">
        <f>IF(COUNTIFS((WeatherIncidents!$B$3:'WeatherIncidents'!$B$26),"&lt;="&amp;A35,WeatherIncidents!$C$3:'WeatherIncidents'!$C$26,"&gt;="&amp;A35)&gt;0,1,0)</f>
        <v>0</v>
      </c>
    </row>
    <row r="36" spans="1:9" x14ac:dyDescent="0.25">
      <c r="A36" s="38">
        <v>38592</v>
      </c>
      <c r="B36" s="39">
        <v>5110</v>
      </c>
      <c r="C36" s="40" t="s">
        <v>1237</v>
      </c>
      <c r="D36" s="40" t="s">
        <v>1190</v>
      </c>
      <c r="E36" s="40" t="s">
        <v>1173</v>
      </c>
      <c r="F36" s="42">
        <v>0.1</v>
      </c>
      <c r="G36" s="42" t="s">
        <v>1238</v>
      </c>
      <c r="H36" s="42" t="s">
        <v>425</v>
      </c>
      <c r="I36">
        <f>IF(COUNTIFS((WeatherIncidents!$B$3:'WeatherIncidents'!$B$26),"&lt;="&amp;A36,WeatherIncidents!$C$3:'WeatherIncidents'!$C$26,"&gt;="&amp;A36)&gt;0,1,0)</f>
        <v>0</v>
      </c>
    </row>
    <row r="37" spans="1:9" x14ac:dyDescent="0.25">
      <c r="A37" s="38">
        <v>38608</v>
      </c>
      <c r="B37" s="39">
        <v>5112</v>
      </c>
      <c r="C37" s="40" t="s">
        <v>1239</v>
      </c>
      <c r="D37" s="40" t="s">
        <v>1220</v>
      </c>
      <c r="E37" s="40" t="s">
        <v>1173</v>
      </c>
      <c r="F37" s="42">
        <v>0.5</v>
      </c>
      <c r="G37" s="42" t="s">
        <v>1240</v>
      </c>
      <c r="H37" s="42" t="s">
        <v>425</v>
      </c>
      <c r="I37">
        <f>IF(COUNTIFS((WeatherIncidents!$B$3:'WeatherIncidents'!$B$26),"&lt;="&amp;A37,WeatherIncidents!$C$3:'WeatherIncidents'!$C$26,"&gt;="&amp;A37)&gt;0,1,0)</f>
        <v>0</v>
      </c>
    </row>
    <row r="38" spans="1:9" x14ac:dyDescent="0.25">
      <c r="A38" s="38">
        <v>38609</v>
      </c>
      <c r="B38" s="39">
        <v>5116</v>
      </c>
      <c r="C38" s="40" t="s">
        <v>252</v>
      </c>
      <c r="D38" s="40" t="s">
        <v>1183</v>
      </c>
      <c r="E38" s="40" t="s">
        <v>1173</v>
      </c>
      <c r="F38" s="42">
        <v>0.5</v>
      </c>
      <c r="G38" s="42" t="s">
        <v>1241</v>
      </c>
      <c r="H38" s="42" t="s">
        <v>430</v>
      </c>
      <c r="I38">
        <f>IF(COUNTIFS((WeatherIncidents!$B$3:'WeatherIncidents'!$B$26),"&lt;="&amp;A38,WeatherIncidents!$C$3:'WeatherIncidents'!$C$26,"&gt;="&amp;A38)&gt;0,1,0)</f>
        <v>0</v>
      </c>
    </row>
    <row r="39" spans="1:9" x14ac:dyDescent="0.25">
      <c r="A39" s="38">
        <v>38610</v>
      </c>
      <c r="B39" s="39">
        <v>5118</v>
      </c>
      <c r="C39" s="40" t="s">
        <v>1242</v>
      </c>
      <c r="D39" s="40" t="s">
        <v>1176</v>
      </c>
      <c r="E39" s="40" t="s">
        <v>1173</v>
      </c>
      <c r="F39" s="42">
        <v>2</v>
      </c>
      <c r="G39" s="42" t="s">
        <v>1200</v>
      </c>
      <c r="H39" s="42" t="s">
        <v>425</v>
      </c>
      <c r="I39">
        <f>IF(COUNTIFS((WeatherIncidents!$B$3:'WeatherIncidents'!$B$26),"&lt;="&amp;A39,WeatherIncidents!$C$3:'WeatherIncidents'!$C$26,"&gt;="&amp;A39)&gt;0,1,0)</f>
        <v>0</v>
      </c>
    </row>
    <row r="40" spans="1:9" x14ac:dyDescent="0.25">
      <c r="A40" s="38">
        <v>38614</v>
      </c>
      <c r="B40" s="39">
        <v>5119</v>
      </c>
      <c r="C40" s="40" t="s">
        <v>1243</v>
      </c>
      <c r="D40" s="40" t="s">
        <v>1190</v>
      </c>
      <c r="E40" s="40" t="s">
        <v>1173</v>
      </c>
      <c r="F40" s="42">
        <v>0.1</v>
      </c>
      <c r="G40" s="42" t="s">
        <v>1244</v>
      </c>
      <c r="H40" s="42" t="s">
        <v>425</v>
      </c>
      <c r="I40">
        <f>IF(COUNTIFS((WeatherIncidents!$B$3:'WeatherIncidents'!$B$26),"&lt;="&amp;A40,WeatherIncidents!$C$3:'WeatherIncidents'!$C$26,"&gt;="&amp;A40)&gt;0,1,0)</f>
        <v>0</v>
      </c>
    </row>
    <row r="41" spans="1:9" ht="26.25" x14ac:dyDescent="0.25">
      <c r="A41" s="38">
        <v>38629</v>
      </c>
      <c r="B41" s="39">
        <v>5126</v>
      </c>
      <c r="C41" s="40" t="s">
        <v>1245</v>
      </c>
      <c r="D41" s="40" t="s">
        <v>1176</v>
      </c>
      <c r="E41" s="40" t="s">
        <v>1173</v>
      </c>
      <c r="F41" s="42">
        <v>0.1</v>
      </c>
      <c r="G41" s="42" t="s">
        <v>1246</v>
      </c>
      <c r="H41" s="42" t="s">
        <v>430</v>
      </c>
      <c r="I41">
        <f>IF(COUNTIFS((WeatherIncidents!$B$3:'WeatherIncidents'!$B$26),"&lt;="&amp;A41,WeatherIncidents!$C$3:'WeatherIncidents'!$C$26,"&gt;="&amp;A41)&gt;0,1,0)</f>
        <v>0</v>
      </c>
    </row>
    <row r="42" spans="1:9" x14ac:dyDescent="0.25">
      <c r="A42" s="38">
        <v>38631</v>
      </c>
      <c r="B42" s="39">
        <v>5063</v>
      </c>
      <c r="C42" s="40" t="s">
        <v>1247</v>
      </c>
      <c r="D42" s="40" t="s">
        <v>1190</v>
      </c>
      <c r="E42" s="40" t="s">
        <v>1173</v>
      </c>
      <c r="F42" s="42">
        <v>0.1</v>
      </c>
      <c r="G42" s="42" t="s">
        <v>1248</v>
      </c>
      <c r="H42" s="42" t="s">
        <v>430</v>
      </c>
      <c r="I42">
        <f>IF(COUNTIFS((WeatherIncidents!$B$3:'WeatherIncidents'!$B$26),"&lt;="&amp;A42,WeatherIncidents!$C$3:'WeatherIncidents'!$C$26,"&gt;="&amp;A42)&gt;0,1,0)</f>
        <v>0</v>
      </c>
    </row>
    <row r="43" spans="1:9" ht="26.25" x14ac:dyDescent="0.25">
      <c r="A43" s="38">
        <v>38638</v>
      </c>
      <c r="B43" s="39">
        <v>5131</v>
      </c>
      <c r="C43" s="40" t="s">
        <v>1249</v>
      </c>
      <c r="D43" s="40" t="s">
        <v>1185</v>
      </c>
      <c r="E43" s="40" t="s">
        <v>1173</v>
      </c>
      <c r="F43" s="42">
        <v>0.1</v>
      </c>
      <c r="G43" s="42" t="s">
        <v>1250</v>
      </c>
      <c r="H43" s="42" t="s">
        <v>430</v>
      </c>
      <c r="I43">
        <f>IF(COUNTIFS((WeatherIncidents!$B$3:'WeatherIncidents'!$B$26),"&lt;="&amp;A43,WeatherIncidents!$C$3:'WeatherIncidents'!$C$26,"&gt;="&amp;A43)&gt;0,1,0)</f>
        <v>0</v>
      </c>
    </row>
    <row r="44" spans="1:9" x14ac:dyDescent="0.25">
      <c r="A44" s="38">
        <v>38651</v>
      </c>
      <c r="B44" s="39">
        <v>5132</v>
      </c>
      <c r="C44" s="40" t="s">
        <v>1251</v>
      </c>
      <c r="D44" s="40" t="s">
        <v>1183</v>
      </c>
      <c r="E44" s="40" t="s">
        <v>1173</v>
      </c>
      <c r="F44" s="42">
        <v>0.1</v>
      </c>
      <c r="G44" s="42" t="s">
        <v>1252</v>
      </c>
      <c r="H44" s="42" t="s">
        <v>430</v>
      </c>
      <c r="I44">
        <f>IF(COUNTIFS((WeatherIncidents!$B$3:'WeatherIncidents'!$B$26),"&lt;="&amp;A44,WeatherIncidents!$C$3:'WeatherIncidents'!$C$26,"&gt;="&amp;A44)&gt;0,1,0)</f>
        <v>0</v>
      </c>
    </row>
    <row r="45" spans="1:9" x14ac:dyDescent="0.25">
      <c r="A45" s="38">
        <v>38654</v>
      </c>
      <c r="B45" s="39">
        <v>5133</v>
      </c>
      <c r="C45" s="40" t="s">
        <v>1253</v>
      </c>
      <c r="D45" s="40" t="s">
        <v>1190</v>
      </c>
      <c r="E45" s="40" t="s">
        <v>1173</v>
      </c>
      <c r="F45" s="42">
        <v>0.25</v>
      </c>
      <c r="G45" s="42" t="s">
        <v>1254</v>
      </c>
      <c r="H45" s="42" t="s">
        <v>425</v>
      </c>
      <c r="I45">
        <f>IF(COUNTIFS((WeatherIncidents!$B$3:'WeatherIncidents'!$B$26),"&lt;="&amp;A45,WeatherIncidents!$C$3:'WeatherIncidents'!$C$26,"&gt;="&amp;A45)&gt;0,1,0)</f>
        <v>0</v>
      </c>
    </row>
    <row r="46" spans="1:9" x14ac:dyDescent="0.25">
      <c r="A46" s="38">
        <v>38657</v>
      </c>
      <c r="B46" s="39">
        <v>5064</v>
      </c>
      <c r="C46" s="40" t="s">
        <v>1255</v>
      </c>
      <c r="D46" s="40" t="s">
        <v>1185</v>
      </c>
      <c r="E46" s="40" t="s">
        <v>1173</v>
      </c>
      <c r="F46" s="42">
        <v>0.1</v>
      </c>
      <c r="G46" s="42" t="s">
        <v>1256</v>
      </c>
      <c r="H46" s="42" t="s">
        <v>430</v>
      </c>
      <c r="I46">
        <f>IF(COUNTIFS((WeatherIncidents!$B$3:'WeatherIncidents'!$B$26),"&lt;="&amp;A46,WeatherIncidents!$C$3:'WeatherIncidents'!$C$26,"&gt;="&amp;A46)&gt;0,1,0)</f>
        <v>0</v>
      </c>
    </row>
    <row r="47" spans="1:9" x14ac:dyDescent="0.25">
      <c r="A47" s="38">
        <v>38685</v>
      </c>
      <c r="B47" s="39">
        <v>5134</v>
      </c>
      <c r="C47" s="40" t="s">
        <v>1257</v>
      </c>
      <c r="D47" s="40" t="s">
        <v>1183</v>
      </c>
      <c r="E47" s="40" t="s">
        <v>1173</v>
      </c>
      <c r="F47" s="42">
        <v>0.5</v>
      </c>
      <c r="G47" s="42" t="s">
        <v>1258</v>
      </c>
      <c r="H47" s="42" t="s">
        <v>409</v>
      </c>
      <c r="I47">
        <f>IF(COUNTIFS((WeatherIncidents!$B$3:'WeatherIncidents'!$B$26),"&lt;="&amp;A47,WeatherIncidents!$C$3:'WeatherIncidents'!$C$26,"&gt;="&amp;A47)&gt;0,1,0)</f>
        <v>0</v>
      </c>
    </row>
    <row r="48" spans="1:9" x14ac:dyDescent="0.25">
      <c r="A48" s="38">
        <v>38697</v>
      </c>
      <c r="B48" s="39">
        <v>5059</v>
      </c>
      <c r="C48" s="40" t="s">
        <v>1259</v>
      </c>
      <c r="D48" s="40" t="s">
        <v>1210</v>
      </c>
      <c r="E48" s="40" t="s">
        <v>1173</v>
      </c>
      <c r="F48" s="42">
        <v>0.25</v>
      </c>
      <c r="G48" s="42" t="s">
        <v>1260</v>
      </c>
      <c r="H48" s="42" t="s">
        <v>425</v>
      </c>
      <c r="I48">
        <f>IF(COUNTIFS((WeatherIncidents!$B$3:'WeatherIncidents'!$B$26),"&lt;="&amp;A48,WeatherIncidents!$C$3:'WeatherIncidents'!$C$26,"&gt;="&amp;A48)&gt;0,1,0)</f>
        <v>0</v>
      </c>
    </row>
    <row r="49" spans="1:9" ht="51.75" x14ac:dyDescent="0.25">
      <c r="A49" s="38">
        <v>38755</v>
      </c>
      <c r="B49" s="39">
        <v>5048</v>
      </c>
      <c r="C49" s="40" t="s">
        <v>1219</v>
      </c>
      <c r="D49" s="40" t="s">
        <v>1220</v>
      </c>
      <c r="E49" s="40" t="s">
        <v>1173</v>
      </c>
      <c r="F49" s="39">
        <v>1</v>
      </c>
      <c r="G49" s="40" t="s">
        <v>1261</v>
      </c>
      <c r="H49" s="40" t="s">
        <v>409</v>
      </c>
      <c r="I49">
        <f>IF(COUNTIFS((WeatherIncidents!$B$3:'WeatherIncidents'!$B$26),"&lt;="&amp;A49,WeatherIncidents!$C$3:'WeatherIncidents'!$C$26,"&gt;="&amp;A49)&gt;0,1,0)</f>
        <v>1</v>
      </c>
    </row>
    <row r="50" spans="1:9" x14ac:dyDescent="0.25">
      <c r="A50" s="38">
        <v>38770</v>
      </c>
      <c r="B50" s="39">
        <v>5051</v>
      </c>
      <c r="C50" s="40" t="s">
        <v>1262</v>
      </c>
      <c r="D50" s="40" t="s">
        <v>1183</v>
      </c>
      <c r="E50" s="40" t="s">
        <v>1173</v>
      </c>
      <c r="F50" s="42">
        <v>0.1</v>
      </c>
      <c r="G50" s="42" t="s">
        <v>1263</v>
      </c>
      <c r="H50" s="42" t="s">
        <v>430</v>
      </c>
      <c r="I50">
        <f>IF(COUNTIFS((WeatherIncidents!$B$3:'WeatherIncidents'!$B$26),"&lt;="&amp;A50,WeatherIncidents!$C$3:'WeatherIncidents'!$C$26,"&gt;="&amp;A50)&gt;0,1,0)</f>
        <v>0</v>
      </c>
    </row>
    <row r="51" spans="1:9" x14ac:dyDescent="0.25">
      <c r="A51" s="38">
        <v>38775</v>
      </c>
      <c r="B51" s="39">
        <v>5052</v>
      </c>
      <c r="C51" s="40" t="s">
        <v>1264</v>
      </c>
      <c r="D51" s="40" t="s">
        <v>1176</v>
      </c>
      <c r="E51" s="40" t="s">
        <v>1173</v>
      </c>
      <c r="F51" s="42">
        <v>0.1</v>
      </c>
      <c r="G51" s="42" t="s">
        <v>1265</v>
      </c>
      <c r="H51" s="42" t="s">
        <v>430</v>
      </c>
      <c r="I51">
        <f>IF(COUNTIFS((WeatherIncidents!$B$3:'WeatherIncidents'!$B$26),"&lt;="&amp;A51,WeatherIncidents!$C$3:'WeatherIncidents'!$C$26,"&gt;="&amp;A51)&gt;0,1,0)</f>
        <v>0</v>
      </c>
    </row>
    <row r="52" spans="1:9" x14ac:dyDescent="0.25">
      <c r="A52" s="38">
        <v>38786</v>
      </c>
      <c r="B52" s="39">
        <v>5054</v>
      </c>
      <c r="C52" s="40" t="s">
        <v>1266</v>
      </c>
      <c r="D52" s="40" t="s">
        <v>1176</v>
      </c>
      <c r="E52" s="40" t="s">
        <v>1173</v>
      </c>
      <c r="F52" s="42">
        <v>0.1</v>
      </c>
      <c r="G52" s="42" t="s">
        <v>1267</v>
      </c>
      <c r="H52" s="42" t="s">
        <v>430</v>
      </c>
      <c r="I52">
        <f>IF(COUNTIFS((WeatherIncidents!$B$3:'WeatherIncidents'!$B$26),"&lt;="&amp;A52,WeatherIncidents!$C$3:'WeatherIncidents'!$C$26,"&gt;="&amp;A52)&gt;0,1,0)</f>
        <v>0</v>
      </c>
    </row>
    <row r="53" spans="1:9" x14ac:dyDescent="0.25">
      <c r="A53" s="38">
        <v>38816</v>
      </c>
      <c r="B53" s="39">
        <v>5055</v>
      </c>
      <c r="C53" s="40" t="s">
        <v>1268</v>
      </c>
      <c r="D53" s="40" t="s">
        <v>1190</v>
      </c>
      <c r="E53" s="40" t="s">
        <v>1173</v>
      </c>
      <c r="F53" s="42">
        <v>0.1</v>
      </c>
      <c r="G53" s="42" t="s">
        <v>1269</v>
      </c>
      <c r="H53" s="42" t="s">
        <v>425</v>
      </c>
      <c r="I53">
        <f>IF(COUNTIFS((WeatherIncidents!$B$3:'WeatherIncidents'!$B$26),"&lt;="&amp;A53,WeatherIncidents!$C$3:'WeatherIncidents'!$C$26,"&gt;="&amp;A53)&gt;0,1,0)</f>
        <v>0</v>
      </c>
    </row>
    <row r="54" spans="1:9" x14ac:dyDescent="0.25">
      <c r="A54" s="38">
        <v>38847</v>
      </c>
      <c r="B54" s="39">
        <v>5177</v>
      </c>
      <c r="C54" s="40" t="s">
        <v>1270</v>
      </c>
      <c r="D54" s="40" t="s">
        <v>1183</v>
      </c>
      <c r="E54" s="40" t="s">
        <v>1173</v>
      </c>
      <c r="F54" s="42">
        <v>0.1</v>
      </c>
      <c r="G54" s="42" t="s">
        <v>1271</v>
      </c>
      <c r="H54" s="42" t="s">
        <v>430</v>
      </c>
      <c r="I54">
        <f>IF(COUNTIFS((WeatherIncidents!$B$3:'WeatherIncidents'!$B$26),"&lt;="&amp;A54,WeatherIncidents!$C$3:'WeatherIncidents'!$C$26,"&gt;="&amp;A54)&gt;0,1,0)</f>
        <v>0</v>
      </c>
    </row>
    <row r="55" spans="1:9" x14ac:dyDescent="0.25">
      <c r="A55" s="38">
        <v>38866</v>
      </c>
      <c r="B55" s="39">
        <v>5178</v>
      </c>
      <c r="C55" s="40" t="s">
        <v>1272</v>
      </c>
      <c r="D55" s="40" t="s">
        <v>1176</v>
      </c>
      <c r="E55" s="40" t="s">
        <v>1173</v>
      </c>
      <c r="F55" s="42">
        <v>0.1</v>
      </c>
      <c r="G55" s="42" t="s">
        <v>1273</v>
      </c>
      <c r="H55" s="42" t="s">
        <v>425</v>
      </c>
      <c r="I55">
        <f>IF(COUNTIFS((WeatherIncidents!$B$3:'WeatherIncidents'!$B$26),"&lt;="&amp;A55,WeatherIncidents!$C$3:'WeatherIncidents'!$C$26,"&gt;="&amp;A55)&gt;0,1,0)</f>
        <v>0</v>
      </c>
    </row>
    <row r="56" spans="1:9" x14ac:dyDescent="0.25">
      <c r="A56" s="38">
        <v>38878</v>
      </c>
      <c r="B56" s="39">
        <v>5176</v>
      </c>
      <c r="C56" s="40" t="s">
        <v>1274</v>
      </c>
      <c r="D56" s="40" t="s">
        <v>1183</v>
      </c>
      <c r="E56" s="40" t="s">
        <v>1173</v>
      </c>
      <c r="F56" s="42">
        <v>0.1</v>
      </c>
      <c r="G56" s="42" t="s">
        <v>1275</v>
      </c>
      <c r="H56" s="42" t="s">
        <v>430</v>
      </c>
      <c r="I56">
        <f>IF(COUNTIFS((WeatherIncidents!$B$3:'WeatherIncidents'!$B$26),"&lt;="&amp;A56,WeatherIncidents!$C$3:'WeatherIncidents'!$C$26,"&gt;="&amp;A56)&gt;0,1,0)</f>
        <v>0</v>
      </c>
    </row>
    <row r="57" spans="1:9" x14ac:dyDescent="0.25">
      <c r="A57" s="38">
        <v>38882</v>
      </c>
      <c r="B57" s="39">
        <v>5174</v>
      </c>
      <c r="C57" s="40" t="s">
        <v>1276</v>
      </c>
      <c r="D57" s="40" t="s">
        <v>1179</v>
      </c>
      <c r="E57" s="40" t="s">
        <v>1173</v>
      </c>
      <c r="F57" s="42">
        <v>0.1</v>
      </c>
      <c r="G57" s="42" t="s">
        <v>1277</v>
      </c>
      <c r="H57" s="42" t="s">
        <v>409</v>
      </c>
      <c r="I57">
        <f>IF(COUNTIFS((WeatherIncidents!$B$3:'WeatherIncidents'!$B$26),"&lt;="&amp;A57,WeatherIncidents!$C$3:'WeatherIncidents'!$C$26,"&gt;="&amp;A57)&gt;0,1,0)</f>
        <v>0</v>
      </c>
    </row>
    <row r="58" spans="1:9" x14ac:dyDescent="0.25">
      <c r="A58" s="38">
        <v>38885</v>
      </c>
      <c r="B58" s="39">
        <v>5173</v>
      </c>
      <c r="C58" s="40" t="s">
        <v>1278</v>
      </c>
      <c r="D58" s="40" t="s">
        <v>1190</v>
      </c>
      <c r="E58" s="40" t="s">
        <v>1173</v>
      </c>
      <c r="F58" s="42">
        <v>0.1</v>
      </c>
      <c r="G58" s="42" t="s">
        <v>1174</v>
      </c>
      <c r="H58" s="42" t="s">
        <v>425</v>
      </c>
      <c r="I58">
        <f>IF(COUNTIFS((WeatherIncidents!$B$3:'WeatherIncidents'!$B$26),"&lt;="&amp;A58,WeatherIncidents!$C$3:'WeatherIncidents'!$C$26,"&gt;="&amp;A58)&gt;0,1,0)</f>
        <v>0</v>
      </c>
    </row>
    <row r="59" spans="1:9" x14ac:dyDescent="0.25">
      <c r="A59" s="38">
        <v>38886</v>
      </c>
      <c r="B59" s="39">
        <v>5172</v>
      </c>
      <c r="C59" s="40" t="s">
        <v>1219</v>
      </c>
      <c r="D59" s="40" t="s">
        <v>1220</v>
      </c>
      <c r="E59" s="40" t="s">
        <v>1173</v>
      </c>
      <c r="F59" s="42">
        <v>0.5</v>
      </c>
      <c r="G59" s="42" t="s">
        <v>1279</v>
      </c>
      <c r="H59" s="42" t="s">
        <v>430</v>
      </c>
      <c r="I59">
        <f>IF(COUNTIFS((WeatherIncidents!$B$3:'WeatherIncidents'!$B$26),"&lt;="&amp;A59,WeatherIncidents!$C$3:'WeatherIncidents'!$C$26,"&gt;="&amp;A59)&gt;0,1,0)</f>
        <v>0</v>
      </c>
    </row>
    <row r="60" spans="1:9" x14ac:dyDescent="0.25">
      <c r="A60" s="38">
        <v>38888</v>
      </c>
      <c r="B60" s="39">
        <v>5170</v>
      </c>
      <c r="C60" s="40" t="s">
        <v>1280</v>
      </c>
      <c r="D60" s="40" t="s">
        <v>1190</v>
      </c>
      <c r="E60" s="40" t="s">
        <v>1173</v>
      </c>
      <c r="F60" s="42">
        <v>0.1</v>
      </c>
      <c r="G60" s="42" t="s">
        <v>1281</v>
      </c>
      <c r="H60" s="42" t="s">
        <v>430</v>
      </c>
      <c r="I60">
        <f>IF(COUNTIFS((WeatherIncidents!$B$3:'WeatherIncidents'!$B$26),"&lt;="&amp;A60,WeatherIncidents!$C$3:'WeatherIncidents'!$C$26,"&gt;="&amp;A60)&gt;0,1,0)</f>
        <v>0</v>
      </c>
    </row>
    <row r="61" spans="1:9" x14ac:dyDescent="0.25">
      <c r="A61" s="38">
        <v>38895</v>
      </c>
      <c r="B61" s="39">
        <v>5185</v>
      </c>
      <c r="C61" s="40" t="s">
        <v>1282</v>
      </c>
      <c r="D61" s="40" t="s">
        <v>1183</v>
      </c>
      <c r="E61" s="40" t="s">
        <v>1173</v>
      </c>
      <c r="F61" s="42">
        <v>0.1</v>
      </c>
      <c r="G61" s="42" t="s">
        <v>1283</v>
      </c>
      <c r="H61" s="42" t="s">
        <v>409</v>
      </c>
      <c r="I61">
        <f>IF(COUNTIFS((WeatherIncidents!$B$3:'WeatherIncidents'!$B$26),"&lt;="&amp;A61,WeatherIncidents!$C$3:'WeatherIncidents'!$C$26,"&gt;="&amp;A61)&gt;0,1,0)</f>
        <v>0</v>
      </c>
    </row>
    <row r="62" spans="1:9" x14ac:dyDescent="0.25">
      <c r="A62" s="38">
        <v>38897</v>
      </c>
      <c r="B62" s="39">
        <v>5181</v>
      </c>
      <c r="C62" s="40" t="s">
        <v>1284</v>
      </c>
      <c r="D62" s="40" t="s">
        <v>1176</v>
      </c>
      <c r="E62" s="40" t="s">
        <v>1173</v>
      </c>
      <c r="F62" s="42">
        <v>0.1</v>
      </c>
      <c r="G62" s="42" t="s">
        <v>1285</v>
      </c>
      <c r="H62" s="42" t="s">
        <v>409</v>
      </c>
      <c r="I62">
        <f>IF(COUNTIFS((WeatherIncidents!$B$3:'WeatherIncidents'!$B$26),"&lt;="&amp;A62,WeatherIncidents!$C$3:'WeatherIncidents'!$C$26,"&gt;="&amp;A62)&gt;0,1,0)</f>
        <v>0</v>
      </c>
    </row>
    <row r="63" spans="1:9" x14ac:dyDescent="0.25">
      <c r="A63" s="38">
        <v>38902</v>
      </c>
      <c r="B63" s="39">
        <v>5180</v>
      </c>
      <c r="C63" s="40" t="s">
        <v>1286</v>
      </c>
      <c r="D63" s="40" t="s">
        <v>1183</v>
      </c>
      <c r="E63" s="40" t="s">
        <v>1173</v>
      </c>
      <c r="F63" s="42">
        <v>0.1</v>
      </c>
      <c r="G63" s="42" t="s">
        <v>1287</v>
      </c>
      <c r="H63" s="42" t="s">
        <v>425</v>
      </c>
      <c r="I63">
        <f>IF(COUNTIFS((WeatherIncidents!$B$3:'WeatherIncidents'!$B$26),"&lt;="&amp;A63,WeatherIncidents!$C$3:'WeatherIncidents'!$C$26,"&gt;="&amp;A63)&gt;0,1,0)</f>
        <v>0</v>
      </c>
    </row>
    <row r="64" spans="1:9" x14ac:dyDescent="0.25">
      <c r="A64" s="38">
        <v>38902</v>
      </c>
      <c r="B64" s="39">
        <v>5221</v>
      </c>
      <c r="C64" s="40" t="s">
        <v>1286</v>
      </c>
      <c r="D64" s="40" t="s">
        <v>1183</v>
      </c>
      <c r="E64" s="40" t="s">
        <v>1173</v>
      </c>
      <c r="F64" s="42">
        <v>0.1</v>
      </c>
      <c r="G64" s="42" t="s">
        <v>1288</v>
      </c>
      <c r="H64" s="42" t="s">
        <v>425</v>
      </c>
      <c r="I64">
        <f>IF(COUNTIFS((WeatherIncidents!$B$3:'WeatherIncidents'!$B$26),"&lt;="&amp;A64,WeatherIncidents!$C$3:'WeatherIncidents'!$C$26,"&gt;="&amp;A64)&gt;0,1,0)</f>
        <v>0</v>
      </c>
    </row>
    <row r="65" spans="1:9" x14ac:dyDescent="0.25">
      <c r="A65" s="38">
        <v>38906</v>
      </c>
      <c r="B65" s="39">
        <v>5220</v>
      </c>
      <c r="C65" s="40" t="s">
        <v>254</v>
      </c>
      <c r="D65" s="40" t="s">
        <v>1183</v>
      </c>
      <c r="E65" s="40" t="s">
        <v>1173</v>
      </c>
      <c r="F65" s="42">
        <v>0.5</v>
      </c>
      <c r="G65" s="42" t="s">
        <v>1289</v>
      </c>
      <c r="H65" s="42" t="s">
        <v>430</v>
      </c>
      <c r="I65">
        <f>IF(COUNTIFS((WeatherIncidents!$B$3:'WeatherIncidents'!$B$26),"&lt;="&amp;A65,WeatherIncidents!$C$3:'WeatherIncidents'!$C$26,"&gt;="&amp;A65)&gt;0,1,0)</f>
        <v>0</v>
      </c>
    </row>
    <row r="66" spans="1:9" x14ac:dyDescent="0.25">
      <c r="A66" s="38">
        <v>38926</v>
      </c>
      <c r="B66" s="39">
        <v>5213</v>
      </c>
      <c r="C66" s="40" t="s">
        <v>1290</v>
      </c>
      <c r="D66" s="40" t="s">
        <v>1183</v>
      </c>
      <c r="E66" s="40" t="s">
        <v>1173</v>
      </c>
      <c r="F66" s="42">
        <v>0.25</v>
      </c>
      <c r="G66" s="42" t="s">
        <v>1291</v>
      </c>
      <c r="H66" s="42" t="s">
        <v>425</v>
      </c>
      <c r="I66">
        <f>IF(COUNTIFS((WeatherIncidents!$B$3:'WeatherIncidents'!$B$26),"&lt;="&amp;A66,WeatherIncidents!$C$3:'WeatherIncidents'!$C$26,"&gt;="&amp;A66)&gt;0,1,0)</f>
        <v>0</v>
      </c>
    </row>
    <row r="67" spans="1:9" x14ac:dyDescent="0.25">
      <c r="A67" s="38">
        <v>38932</v>
      </c>
      <c r="B67" s="39">
        <v>5214</v>
      </c>
      <c r="C67" s="40" t="s">
        <v>489</v>
      </c>
      <c r="D67" s="40" t="s">
        <v>1185</v>
      </c>
      <c r="E67" s="40" t="s">
        <v>1173</v>
      </c>
      <c r="F67" s="42">
        <v>0.1</v>
      </c>
      <c r="G67" s="42" t="s">
        <v>1292</v>
      </c>
      <c r="H67" s="42" t="s">
        <v>425</v>
      </c>
      <c r="I67">
        <f>IF(COUNTIFS((WeatherIncidents!$B$3:'WeatherIncidents'!$B$26),"&lt;="&amp;A67,WeatherIncidents!$C$3:'WeatherIncidents'!$C$26,"&gt;="&amp;A67)&gt;0,1,0)</f>
        <v>0</v>
      </c>
    </row>
    <row r="68" spans="1:9" x14ac:dyDescent="0.25">
      <c r="A68" s="38">
        <v>38937</v>
      </c>
      <c r="B68" s="39">
        <v>5210</v>
      </c>
      <c r="C68" s="40" t="s">
        <v>1293</v>
      </c>
      <c r="D68" s="40" t="s">
        <v>1183</v>
      </c>
      <c r="E68" s="40" t="s">
        <v>1173</v>
      </c>
      <c r="F68" s="42">
        <v>0.1</v>
      </c>
      <c r="G68" s="42" t="s">
        <v>1216</v>
      </c>
      <c r="H68" s="42" t="s">
        <v>425</v>
      </c>
      <c r="I68">
        <f>IF(COUNTIFS((WeatherIncidents!$B$3:'WeatherIncidents'!$B$26),"&lt;="&amp;A68,WeatherIncidents!$C$3:'WeatherIncidents'!$C$26,"&gt;="&amp;A68)&gt;0,1,0)</f>
        <v>0</v>
      </c>
    </row>
    <row r="69" spans="1:9" x14ac:dyDescent="0.25">
      <c r="A69" s="38">
        <v>38980</v>
      </c>
      <c r="B69" s="39">
        <v>5231</v>
      </c>
      <c r="C69" s="40" t="s">
        <v>1294</v>
      </c>
      <c r="D69" s="40" t="s">
        <v>1210</v>
      </c>
      <c r="E69" s="40" t="s">
        <v>1173</v>
      </c>
      <c r="F69" s="42">
        <v>0.1</v>
      </c>
      <c r="G69" s="42" t="s">
        <v>1295</v>
      </c>
      <c r="H69" s="42" t="s">
        <v>430</v>
      </c>
      <c r="I69">
        <f>IF(COUNTIFS((WeatherIncidents!$B$3:'WeatherIncidents'!$B$26),"&lt;="&amp;A69,WeatherIncidents!$C$3:'WeatherIncidents'!$C$26,"&gt;="&amp;A69)&gt;0,1,0)</f>
        <v>0</v>
      </c>
    </row>
    <row r="70" spans="1:9" x14ac:dyDescent="0.25">
      <c r="A70" s="38">
        <v>38986</v>
      </c>
      <c r="B70" s="39">
        <v>5238</v>
      </c>
      <c r="C70" s="40" t="s">
        <v>1296</v>
      </c>
      <c r="D70" s="40" t="s">
        <v>1183</v>
      </c>
      <c r="E70" s="40" t="s">
        <v>1173</v>
      </c>
      <c r="F70" s="42">
        <v>0.1</v>
      </c>
      <c r="G70" s="42" t="s">
        <v>1297</v>
      </c>
      <c r="H70" s="42" t="s">
        <v>425</v>
      </c>
      <c r="I70">
        <f>IF(COUNTIFS((WeatherIncidents!$B$3:'WeatherIncidents'!$B$26),"&lt;="&amp;A70,WeatherIncidents!$C$3:'WeatherIncidents'!$C$26,"&gt;="&amp;A70)&gt;0,1,0)</f>
        <v>0</v>
      </c>
    </row>
    <row r="71" spans="1:9" x14ac:dyDescent="0.25">
      <c r="A71" s="38">
        <v>39007</v>
      </c>
      <c r="B71" s="39">
        <v>5239</v>
      </c>
      <c r="C71" s="40" t="s">
        <v>1298</v>
      </c>
      <c r="D71" s="40" t="s">
        <v>1220</v>
      </c>
      <c r="E71" s="40" t="s">
        <v>1173</v>
      </c>
      <c r="F71" s="42">
        <v>0.1</v>
      </c>
      <c r="G71" s="42" t="s">
        <v>1299</v>
      </c>
      <c r="H71" s="42" t="s">
        <v>409</v>
      </c>
      <c r="I71">
        <f>IF(COUNTIFS((WeatherIncidents!$B$3:'WeatherIncidents'!$B$26),"&lt;="&amp;A71,WeatherIncidents!$C$3:'WeatherIncidents'!$C$26,"&gt;="&amp;A71)&gt;0,1,0)</f>
        <v>0</v>
      </c>
    </row>
    <row r="72" spans="1:9" x14ac:dyDescent="0.25">
      <c r="A72" s="38">
        <v>39017</v>
      </c>
      <c r="B72" s="39">
        <v>5242</v>
      </c>
      <c r="C72" s="40" t="s">
        <v>1300</v>
      </c>
      <c r="D72" s="40" t="s">
        <v>1210</v>
      </c>
      <c r="E72" s="40" t="s">
        <v>1180</v>
      </c>
      <c r="F72" s="42">
        <v>2</v>
      </c>
      <c r="G72" s="42" t="s">
        <v>1301</v>
      </c>
      <c r="H72" s="42" t="s">
        <v>425</v>
      </c>
      <c r="I72">
        <f>IF(COUNTIFS((WeatherIncidents!$B$3:'WeatherIncidents'!$B$26),"&lt;="&amp;A72,WeatherIncidents!$C$3:'WeatherIncidents'!$C$26,"&gt;="&amp;A72)&gt;0,1,0)</f>
        <v>1</v>
      </c>
    </row>
    <row r="73" spans="1:9" x14ac:dyDescent="0.25">
      <c r="A73" s="38">
        <v>39019</v>
      </c>
      <c r="B73" s="39">
        <v>5246</v>
      </c>
      <c r="C73" s="40" t="s">
        <v>1302</v>
      </c>
      <c r="D73" s="40" t="s">
        <v>1185</v>
      </c>
      <c r="E73" s="40" t="s">
        <v>1173</v>
      </c>
      <c r="F73" s="42">
        <v>0.1</v>
      </c>
      <c r="G73" s="42" t="s">
        <v>1303</v>
      </c>
      <c r="H73" s="42" t="s">
        <v>425</v>
      </c>
      <c r="I73">
        <f>IF(COUNTIFS((WeatherIncidents!$B$3:'WeatherIncidents'!$B$26),"&lt;="&amp;A73,WeatherIncidents!$C$3:'WeatherIncidents'!$C$26,"&gt;="&amp;A73)&gt;0,1,0)</f>
        <v>0</v>
      </c>
    </row>
    <row r="74" spans="1:9" ht="26.25" x14ac:dyDescent="0.25">
      <c r="A74" s="38">
        <v>39051</v>
      </c>
      <c r="B74" s="39">
        <v>5250</v>
      </c>
      <c r="C74" s="40" t="s">
        <v>1304</v>
      </c>
      <c r="D74" s="40" t="s">
        <v>1176</v>
      </c>
      <c r="E74" s="40" t="s">
        <v>1173</v>
      </c>
      <c r="F74" s="42">
        <v>290</v>
      </c>
      <c r="G74" s="42" t="s">
        <v>1305</v>
      </c>
      <c r="H74" s="42" t="s">
        <v>425</v>
      </c>
      <c r="I74">
        <f>IF(COUNTIFS((WeatherIncidents!$B$3:'WeatherIncidents'!$B$26),"&lt;="&amp;A74,WeatherIncidents!$C$3:'WeatherIncidents'!$C$26,"&gt;="&amp;A74)&gt;0,1,0)</f>
        <v>1</v>
      </c>
    </row>
    <row r="75" spans="1:9" x14ac:dyDescent="0.25">
      <c r="A75" s="38">
        <v>39076</v>
      </c>
      <c r="B75" s="39">
        <v>5252</v>
      </c>
      <c r="C75" s="40" t="s">
        <v>1306</v>
      </c>
      <c r="D75" s="40" t="s">
        <v>1183</v>
      </c>
      <c r="E75" s="40" t="s">
        <v>1173</v>
      </c>
      <c r="F75" s="42">
        <v>0.1</v>
      </c>
      <c r="G75" s="42" t="s">
        <v>1197</v>
      </c>
      <c r="H75" s="42" t="s">
        <v>425</v>
      </c>
      <c r="I75">
        <f>IF(COUNTIFS((WeatherIncidents!$B$3:'WeatherIncidents'!$B$26),"&lt;="&amp;A75,WeatherIncidents!$C$3:'WeatherIncidents'!$C$26,"&gt;="&amp;A75)&gt;0,1,0)</f>
        <v>0</v>
      </c>
    </row>
    <row r="76" spans="1:9" x14ac:dyDescent="0.25">
      <c r="A76" s="38">
        <v>39096</v>
      </c>
      <c r="B76" s="39">
        <v>5256</v>
      </c>
      <c r="C76" s="40" t="s">
        <v>1307</v>
      </c>
      <c r="D76" s="40" t="s">
        <v>620</v>
      </c>
      <c r="E76" s="40" t="s">
        <v>1173</v>
      </c>
      <c r="F76" s="39">
        <v>0.1</v>
      </c>
      <c r="G76" s="40" t="s">
        <v>1292</v>
      </c>
      <c r="H76" s="40" t="s">
        <v>425</v>
      </c>
      <c r="I76">
        <f>IF(COUNTIFS((WeatherIncidents!$B$3:'WeatherIncidents'!$B$26),"&lt;="&amp;A76,WeatherIncidents!$C$3:'WeatherIncidents'!$C$26,"&gt;="&amp;A76)&gt;0,1,0)</f>
        <v>0</v>
      </c>
    </row>
    <row r="77" spans="1:9" x14ac:dyDescent="0.25">
      <c r="A77" s="38">
        <v>39117</v>
      </c>
      <c r="B77" s="39">
        <v>5258</v>
      </c>
      <c r="C77" s="40" t="s">
        <v>1308</v>
      </c>
      <c r="D77" s="40" t="s">
        <v>620</v>
      </c>
      <c r="E77" s="40" t="s">
        <v>1173</v>
      </c>
      <c r="F77" s="39">
        <v>0.1</v>
      </c>
      <c r="G77" s="40" t="s">
        <v>1309</v>
      </c>
      <c r="H77" s="40" t="s">
        <v>425</v>
      </c>
      <c r="I77">
        <f>IF(COUNTIFS((WeatherIncidents!$B$3:'WeatherIncidents'!$B$26),"&lt;="&amp;A77,WeatherIncidents!$C$3:'WeatherIncidents'!$C$26,"&gt;="&amp;A77)&gt;0,1,0)</f>
        <v>0</v>
      </c>
    </row>
    <row r="78" spans="1:9" ht="26.25" x14ac:dyDescent="0.25">
      <c r="A78" s="38">
        <v>39118</v>
      </c>
      <c r="B78" s="39">
        <v>5260</v>
      </c>
      <c r="C78" s="40" t="s">
        <v>1310</v>
      </c>
      <c r="D78" s="40" t="s">
        <v>620</v>
      </c>
      <c r="E78" s="40" t="s">
        <v>1173</v>
      </c>
      <c r="F78" s="39">
        <v>0.25</v>
      </c>
      <c r="G78" s="40" t="s">
        <v>1309</v>
      </c>
      <c r="H78" s="40" t="s">
        <v>425</v>
      </c>
      <c r="I78">
        <f>IF(COUNTIFS((WeatherIncidents!$B$3:'WeatherIncidents'!$B$26),"&lt;="&amp;A78,WeatherIncidents!$C$3:'WeatherIncidents'!$C$26,"&gt;="&amp;A78)&gt;0,1,0)</f>
        <v>0</v>
      </c>
    </row>
    <row r="79" spans="1:9" ht="26.25" x14ac:dyDescent="0.25">
      <c r="A79" s="38">
        <v>39144</v>
      </c>
      <c r="B79" s="39">
        <v>5261</v>
      </c>
      <c r="C79" s="40" t="s">
        <v>448</v>
      </c>
      <c r="D79" s="40" t="s">
        <v>1190</v>
      </c>
      <c r="E79" s="40" t="s">
        <v>1173</v>
      </c>
      <c r="F79" s="39">
        <v>0.1</v>
      </c>
      <c r="G79" s="40" t="s">
        <v>1311</v>
      </c>
      <c r="H79" s="40" t="s">
        <v>409</v>
      </c>
      <c r="I79">
        <f>IF(COUNTIFS((WeatherIncidents!$B$3:'WeatherIncidents'!$B$26),"&lt;="&amp;A79,WeatherIncidents!$C$3:'WeatherIncidents'!$C$26,"&gt;="&amp;A79)&gt;0,1,0)</f>
        <v>1</v>
      </c>
    </row>
    <row r="80" spans="1:9" ht="26.25" x14ac:dyDescent="0.25">
      <c r="A80" s="38">
        <v>39163</v>
      </c>
      <c r="B80" s="39">
        <v>5263</v>
      </c>
      <c r="C80" s="40" t="s">
        <v>1312</v>
      </c>
      <c r="D80" s="40" t="s">
        <v>1220</v>
      </c>
      <c r="E80" s="40" t="s">
        <v>1173</v>
      </c>
      <c r="F80" s="39">
        <v>0.1</v>
      </c>
      <c r="G80" s="40" t="s">
        <v>1313</v>
      </c>
      <c r="H80" s="40" t="s">
        <v>425</v>
      </c>
      <c r="I80">
        <f>IF(COUNTIFS((WeatherIncidents!$B$3:'WeatherIncidents'!$B$26),"&lt;="&amp;A80,WeatherIncidents!$C$3:'WeatherIncidents'!$C$26,"&gt;="&amp;A80)&gt;0,1,0)</f>
        <v>0</v>
      </c>
    </row>
    <row r="81" spans="1:9" x14ac:dyDescent="0.25">
      <c r="A81" s="38">
        <v>39173</v>
      </c>
      <c r="B81" s="39">
        <v>5264</v>
      </c>
      <c r="C81" s="40" t="s">
        <v>1314</v>
      </c>
      <c r="D81" s="40" t="s">
        <v>1190</v>
      </c>
      <c r="E81" s="40" t="s">
        <v>1173</v>
      </c>
      <c r="F81" s="39">
        <v>0.1</v>
      </c>
      <c r="G81" s="40" t="s">
        <v>1315</v>
      </c>
      <c r="H81" s="40" t="s">
        <v>425</v>
      </c>
      <c r="I81">
        <f>IF(COUNTIFS((WeatherIncidents!$B$3:'WeatherIncidents'!$B$26),"&lt;="&amp;A81,WeatherIncidents!$C$3:'WeatherIncidents'!$C$26,"&gt;="&amp;A81)&gt;0,1,0)</f>
        <v>0</v>
      </c>
    </row>
    <row r="82" spans="1:9" x14ac:dyDescent="0.25">
      <c r="A82" s="38">
        <v>39183</v>
      </c>
      <c r="B82" s="39">
        <v>5267</v>
      </c>
      <c r="C82" s="40" t="s">
        <v>1302</v>
      </c>
      <c r="D82" s="40" t="s">
        <v>1185</v>
      </c>
      <c r="E82" s="40" t="s">
        <v>1173</v>
      </c>
      <c r="F82" s="39">
        <v>0.1</v>
      </c>
      <c r="G82" s="40" t="s">
        <v>1316</v>
      </c>
      <c r="H82" s="40" t="s">
        <v>409</v>
      </c>
      <c r="I82">
        <f>IF(COUNTIFS((WeatherIncidents!$B$3:'WeatherIncidents'!$B$26),"&lt;="&amp;A82,WeatherIncidents!$C$3:'WeatherIncidents'!$C$26,"&gt;="&amp;A82)&gt;0,1,0)</f>
        <v>0</v>
      </c>
    </row>
    <row r="83" spans="1:9" ht="26.25" x14ac:dyDescent="0.25">
      <c r="A83" s="38">
        <v>39245</v>
      </c>
      <c r="B83" s="39">
        <v>5282</v>
      </c>
      <c r="C83" s="40" t="s">
        <v>1317</v>
      </c>
      <c r="D83" s="40" t="s">
        <v>1183</v>
      </c>
      <c r="E83" s="40" t="s">
        <v>1173</v>
      </c>
      <c r="F83" s="39">
        <v>0.1</v>
      </c>
      <c r="G83" s="40" t="s">
        <v>1318</v>
      </c>
      <c r="H83" s="40" t="s">
        <v>409</v>
      </c>
      <c r="I83">
        <f>IF(COUNTIFS((WeatherIncidents!$B$3:'WeatherIncidents'!$B$26),"&lt;="&amp;A83,WeatherIncidents!$C$3:'WeatherIncidents'!$C$26,"&gt;="&amp;A83)&gt;0,1,0)</f>
        <v>0</v>
      </c>
    </row>
    <row r="84" spans="1:9" ht="26.25" x14ac:dyDescent="0.25">
      <c r="A84" s="38">
        <v>39246</v>
      </c>
      <c r="B84" s="39">
        <v>5283</v>
      </c>
      <c r="C84" s="40" t="s">
        <v>1319</v>
      </c>
      <c r="D84" s="40" t="s">
        <v>1176</v>
      </c>
      <c r="E84" s="40" t="s">
        <v>1173</v>
      </c>
      <c r="F84" s="39">
        <v>0.25</v>
      </c>
      <c r="G84" s="40" t="s">
        <v>1320</v>
      </c>
      <c r="H84" s="40" t="s">
        <v>425</v>
      </c>
      <c r="I84">
        <f>IF(COUNTIFS((WeatherIncidents!$B$3:'WeatherIncidents'!$B$26),"&lt;="&amp;A84,WeatherIncidents!$C$3:'WeatherIncidents'!$C$26,"&gt;="&amp;A84)&gt;0,1,0)</f>
        <v>0</v>
      </c>
    </row>
    <row r="85" spans="1:9" ht="39" x14ac:dyDescent="0.25">
      <c r="A85" s="38">
        <v>39265</v>
      </c>
      <c r="B85" s="39">
        <v>5292</v>
      </c>
      <c r="C85" s="40" t="s">
        <v>1321</v>
      </c>
      <c r="D85" s="40" t="s">
        <v>1183</v>
      </c>
      <c r="E85" s="40" t="s">
        <v>1173</v>
      </c>
      <c r="F85" s="39">
        <v>0.25</v>
      </c>
      <c r="G85" s="40" t="s">
        <v>1322</v>
      </c>
      <c r="H85" s="40" t="s">
        <v>430</v>
      </c>
      <c r="I85">
        <f>IF(COUNTIFS((WeatherIncidents!$B$3:'WeatherIncidents'!$B$26),"&lt;="&amp;A85,WeatherIncidents!$C$3:'WeatherIncidents'!$C$26,"&gt;="&amp;A85)&gt;0,1,0)</f>
        <v>0</v>
      </c>
    </row>
    <row r="86" spans="1:9" ht="39" x14ac:dyDescent="0.25">
      <c r="A86" s="38">
        <v>39268</v>
      </c>
      <c r="B86" s="39">
        <v>5291</v>
      </c>
      <c r="C86" s="40" t="s">
        <v>1076</v>
      </c>
      <c r="D86" s="40" t="s">
        <v>1183</v>
      </c>
      <c r="E86" s="40" t="s">
        <v>1173</v>
      </c>
      <c r="F86" s="39">
        <v>0.1</v>
      </c>
      <c r="G86" s="40" t="s">
        <v>1323</v>
      </c>
      <c r="H86" s="40" t="s">
        <v>425</v>
      </c>
      <c r="I86">
        <f>IF(COUNTIFS((WeatherIncidents!$B$3:'WeatherIncidents'!$B$26),"&lt;="&amp;A86,WeatherIncidents!$C$3:'WeatherIncidents'!$C$26,"&gt;="&amp;A86)&gt;0,1,0)</f>
        <v>0</v>
      </c>
    </row>
    <row r="87" spans="1:9" ht="26.25" x14ac:dyDescent="0.25">
      <c r="A87" s="38">
        <v>39284</v>
      </c>
      <c r="B87" s="39">
        <v>5290</v>
      </c>
      <c r="C87" s="40" t="s">
        <v>1324</v>
      </c>
      <c r="D87" s="40" t="s">
        <v>1183</v>
      </c>
      <c r="E87" s="40" t="s">
        <v>1173</v>
      </c>
      <c r="F87" s="39">
        <v>0.1</v>
      </c>
      <c r="G87" s="40" t="s">
        <v>1325</v>
      </c>
      <c r="H87" s="40" t="s">
        <v>430</v>
      </c>
      <c r="I87">
        <f>IF(COUNTIFS((WeatherIncidents!$B$3:'WeatherIncidents'!$B$26),"&lt;="&amp;A87,WeatherIncidents!$C$3:'WeatherIncidents'!$C$26,"&gt;="&amp;A87)&gt;0,1,0)</f>
        <v>0</v>
      </c>
    </row>
    <row r="88" spans="1:9" ht="26.25" x14ac:dyDescent="0.25">
      <c r="A88" s="38">
        <v>39302</v>
      </c>
      <c r="B88" s="39">
        <v>5302</v>
      </c>
      <c r="C88" s="40" t="s">
        <v>1178</v>
      </c>
      <c r="D88" s="40" t="s">
        <v>1179</v>
      </c>
      <c r="E88" s="40" t="s">
        <v>1173</v>
      </c>
      <c r="F88" s="39">
        <v>0.1</v>
      </c>
      <c r="G88" s="40" t="s">
        <v>1326</v>
      </c>
      <c r="H88" s="40" t="s">
        <v>409</v>
      </c>
      <c r="I88">
        <f>IF(COUNTIFS((WeatherIncidents!$B$3:'WeatherIncidents'!$B$26),"&lt;="&amp;A88,WeatherIncidents!$C$3:'WeatherIncidents'!$C$26,"&gt;="&amp;A88)&gt;0,1,0)</f>
        <v>0</v>
      </c>
    </row>
    <row r="89" spans="1:9" ht="26.25" x14ac:dyDescent="0.25">
      <c r="A89" s="38">
        <v>39307</v>
      </c>
      <c r="B89" s="39">
        <v>5305</v>
      </c>
      <c r="C89" s="40" t="s">
        <v>1327</v>
      </c>
      <c r="D89" s="40" t="s">
        <v>1183</v>
      </c>
      <c r="E89" s="40" t="s">
        <v>1328</v>
      </c>
      <c r="F89" s="39">
        <v>10</v>
      </c>
      <c r="G89" s="40" t="s">
        <v>1329</v>
      </c>
      <c r="H89" s="40" t="s">
        <v>409</v>
      </c>
      <c r="I89">
        <f>IF(COUNTIFS((WeatherIncidents!$B$3:'WeatherIncidents'!$B$26),"&lt;="&amp;A89,WeatherIncidents!$C$3:'WeatherIncidents'!$C$26,"&gt;="&amp;A89)&gt;0,1,0)</f>
        <v>0</v>
      </c>
    </row>
    <row r="90" spans="1:9" ht="26.25" x14ac:dyDescent="0.25">
      <c r="A90" s="38">
        <v>39308</v>
      </c>
      <c r="B90" s="39">
        <v>5306</v>
      </c>
      <c r="C90" s="40" t="s">
        <v>1330</v>
      </c>
      <c r="D90" s="40" t="s">
        <v>1179</v>
      </c>
      <c r="E90" s="40" t="s">
        <v>1173</v>
      </c>
      <c r="F90" s="39">
        <v>0.1</v>
      </c>
      <c r="G90" s="40" t="s">
        <v>1331</v>
      </c>
      <c r="H90" s="40" t="s">
        <v>409</v>
      </c>
      <c r="I90">
        <f>IF(COUNTIFS((WeatherIncidents!$B$3:'WeatherIncidents'!$B$26),"&lt;="&amp;A90,WeatherIncidents!$C$3:'WeatherIncidents'!$C$26,"&gt;="&amp;A90)&gt;0,1,0)</f>
        <v>0</v>
      </c>
    </row>
    <row r="91" spans="1:9" x14ac:dyDescent="0.25">
      <c r="A91" s="38">
        <v>39322</v>
      </c>
      <c r="B91" s="39">
        <v>5310</v>
      </c>
      <c r="C91" s="40" t="s">
        <v>1332</v>
      </c>
      <c r="D91" s="40" t="s">
        <v>1179</v>
      </c>
      <c r="E91" s="40" t="s">
        <v>1173</v>
      </c>
      <c r="F91" s="39">
        <v>0.1</v>
      </c>
      <c r="G91" s="40" t="s">
        <v>1333</v>
      </c>
      <c r="H91" s="40" t="s">
        <v>425</v>
      </c>
      <c r="I91">
        <f>IF(COUNTIFS((WeatherIncidents!$B$3:'WeatherIncidents'!$B$26),"&lt;="&amp;A91,WeatherIncidents!$C$3:'WeatherIncidents'!$C$26,"&gt;="&amp;A91)&gt;0,1,0)</f>
        <v>0</v>
      </c>
    </row>
    <row r="92" spans="1:9" ht="26.25" x14ac:dyDescent="0.25">
      <c r="A92" s="38">
        <v>39349</v>
      </c>
      <c r="B92" s="39">
        <v>5318</v>
      </c>
      <c r="C92" s="40" t="s">
        <v>1334</v>
      </c>
      <c r="D92" s="40" t="s">
        <v>1210</v>
      </c>
      <c r="E92" s="40" t="s">
        <v>1173</v>
      </c>
      <c r="F92" s="39">
        <v>12</v>
      </c>
      <c r="G92" s="40" t="s">
        <v>1335</v>
      </c>
      <c r="H92" s="40" t="s">
        <v>425</v>
      </c>
      <c r="I92">
        <f>IF(COUNTIFS((WeatherIncidents!$B$3:'WeatherIncidents'!$B$26),"&lt;="&amp;A92,WeatherIncidents!$C$3:'WeatherIncidents'!$C$26,"&gt;="&amp;A92)&gt;0,1,0)</f>
        <v>0</v>
      </c>
    </row>
    <row r="93" spans="1:9" ht="39" x14ac:dyDescent="0.25">
      <c r="A93" s="38">
        <v>39376</v>
      </c>
      <c r="B93" s="39">
        <v>5327</v>
      </c>
      <c r="C93" s="40" t="s">
        <v>1324</v>
      </c>
      <c r="D93" s="40" t="s">
        <v>1183</v>
      </c>
      <c r="E93" s="40" t="s">
        <v>1173</v>
      </c>
      <c r="F93" s="39" t="s">
        <v>699</v>
      </c>
      <c r="G93" s="43" t="s">
        <v>1336</v>
      </c>
      <c r="H93" s="43" t="s">
        <v>508</v>
      </c>
      <c r="I93">
        <f>IF(COUNTIFS((WeatherIncidents!$B$3:'WeatherIncidents'!$B$26),"&lt;="&amp;A93,WeatherIncidents!$C$3:'WeatherIncidents'!$C$26,"&gt;="&amp;A93)&gt;0,1,0)</f>
        <v>1</v>
      </c>
    </row>
    <row r="94" spans="1:9" ht="51.75" x14ac:dyDescent="0.25">
      <c r="A94" s="38">
        <v>39377</v>
      </c>
      <c r="B94" s="39">
        <v>5325</v>
      </c>
      <c r="C94" s="40" t="s">
        <v>1337</v>
      </c>
      <c r="D94" s="40" t="s">
        <v>1183</v>
      </c>
      <c r="E94" s="40" t="s">
        <v>1173</v>
      </c>
      <c r="F94" s="39">
        <v>9472</v>
      </c>
      <c r="G94" s="43" t="s">
        <v>1338</v>
      </c>
      <c r="H94" s="43" t="s">
        <v>409</v>
      </c>
      <c r="I94">
        <f>IF(COUNTIFS((WeatherIncidents!$B$3:'WeatherIncidents'!$B$26),"&lt;="&amp;A94,WeatherIncidents!$C$3:'WeatherIncidents'!$C$26,"&gt;="&amp;A94)&gt;0,1,0)</f>
        <v>1</v>
      </c>
    </row>
  </sheetData>
  <autoFilter ref="I1:I94"/>
  <mergeCells count="1">
    <mergeCell ref="A1:G1"/>
  </mergeCells>
  <pageMargins left="0.7" right="0.7" top="0.75" bottom="0.75" header="0.3" footer="0.3"/>
  <pageSetup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"/>
  <sheetViews>
    <sheetView workbookViewId="0">
      <selection activeCell="F8" sqref="F8"/>
    </sheetView>
  </sheetViews>
  <sheetFormatPr defaultRowHeight="15" x14ac:dyDescent="0.25"/>
  <cols>
    <col min="1" max="1" width="10.28515625" customWidth="1"/>
    <col min="2" max="2" width="11" customWidth="1"/>
    <col min="3" max="3" width="14.140625" customWidth="1"/>
    <col min="4" max="4" width="12.7109375" customWidth="1"/>
    <col min="5" max="5" width="20.42578125" customWidth="1"/>
    <col min="6" max="6" width="14" customWidth="1"/>
    <col min="7" max="7" width="35.85546875" customWidth="1"/>
    <col min="8" max="9" width="17.42578125" customWidth="1"/>
    <col min="10" max="10" width="25.28515625" customWidth="1"/>
    <col min="11" max="12" width="10.42578125" customWidth="1"/>
    <col min="13" max="13" width="9.85546875" customWidth="1"/>
    <col min="14" max="14" width="13.85546875" bestFit="1" customWidth="1"/>
    <col min="15" max="15" width="11.28515625" customWidth="1"/>
  </cols>
  <sheetData>
    <row r="1" spans="1:14" ht="26.25" x14ac:dyDescent="0.4">
      <c r="A1" s="46" t="s">
        <v>1340</v>
      </c>
    </row>
    <row r="2" spans="1:14" ht="15.75" thickBot="1" x14ac:dyDescent="0.3"/>
    <row r="3" spans="1:14" ht="16.5" thickBot="1" x14ac:dyDescent="0.3">
      <c r="A3" s="28" t="s">
        <v>1166</v>
      </c>
      <c r="B3" s="29"/>
      <c r="C3" s="29"/>
      <c r="D3" s="29"/>
      <c r="E3" s="29"/>
      <c r="F3" s="29"/>
      <c r="G3" s="30"/>
      <c r="H3" s="41"/>
    </row>
    <row r="4" spans="1:14" ht="15.75" thickBot="1" x14ac:dyDescent="0.3">
      <c r="A4" s="32"/>
      <c r="B4" s="31"/>
      <c r="C4" s="31"/>
      <c r="D4" s="31"/>
      <c r="E4" s="33"/>
      <c r="F4" s="31"/>
      <c r="G4" s="31"/>
      <c r="H4" s="31"/>
    </row>
    <row r="5" spans="1:14" ht="15.75" thickBot="1" x14ac:dyDescent="0.3">
      <c r="A5" s="34" t="s">
        <v>1167</v>
      </c>
      <c r="B5" s="35" t="s">
        <v>1168</v>
      </c>
      <c r="C5" s="35" t="s">
        <v>392</v>
      </c>
      <c r="D5" s="36" t="s">
        <v>1169</v>
      </c>
      <c r="E5" s="37" t="s">
        <v>393</v>
      </c>
      <c r="F5" s="35" t="s">
        <v>1170</v>
      </c>
      <c r="G5" s="35" t="s">
        <v>1171</v>
      </c>
      <c r="H5" s="35" t="s">
        <v>398</v>
      </c>
      <c r="I5" s="35" t="s">
        <v>1339</v>
      </c>
    </row>
    <row r="6" spans="1:14" x14ac:dyDescent="0.25">
      <c r="A6" s="32"/>
      <c r="B6" s="31"/>
      <c r="C6" s="31"/>
      <c r="D6" s="31"/>
      <c r="E6" s="33"/>
      <c r="F6" s="31"/>
      <c r="G6" s="31"/>
      <c r="H6" s="31"/>
    </row>
    <row r="7" spans="1:14" ht="51.75" x14ac:dyDescent="0.25">
      <c r="A7" s="38">
        <v>38755</v>
      </c>
      <c r="B7" s="39">
        <v>5048</v>
      </c>
      <c r="C7" s="40" t="s">
        <v>1219</v>
      </c>
      <c r="D7" s="40" t="s">
        <v>1220</v>
      </c>
      <c r="E7" s="40" t="s">
        <v>1173</v>
      </c>
      <c r="F7" s="39">
        <v>1</v>
      </c>
      <c r="G7" s="40" t="s">
        <v>1261</v>
      </c>
      <c r="H7" s="40" t="s">
        <v>409</v>
      </c>
      <c r="I7">
        <f>IF(COUNTIFS((WeatherIncidents!$B$3:'WeatherIncidents'!$B$26),"&lt;="&amp;A7,WeatherIncidents!$C$3:'WeatherIncidents'!$C$26,"&gt;="&amp;A7)&gt;0,1,0)</f>
        <v>1</v>
      </c>
    </row>
    <row r="8" spans="1:14" x14ac:dyDescent="0.25">
      <c r="A8" s="38">
        <v>39017</v>
      </c>
      <c r="B8" s="39">
        <v>5242</v>
      </c>
      <c r="C8" s="40" t="s">
        <v>1300</v>
      </c>
      <c r="D8" s="40" t="s">
        <v>1210</v>
      </c>
      <c r="E8" s="40" t="s">
        <v>1180</v>
      </c>
      <c r="F8" s="42">
        <v>2</v>
      </c>
      <c r="G8" s="42" t="s">
        <v>1301</v>
      </c>
      <c r="H8" s="42" t="s">
        <v>425</v>
      </c>
      <c r="I8">
        <f>IF(COUNTIFS((WeatherIncidents!$B$3:'WeatherIncidents'!$B$26),"&lt;="&amp;A8,WeatherIncidents!$C$3:'WeatherIncidents'!$C$26,"&gt;="&amp;A8)&gt;0,1,0)</f>
        <v>1</v>
      </c>
    </row>
    <row r="9" spans="1:14" ht="26.25" x14ac:dyDescent="0.25">
      <c r="A9" s="38">
        <v>39051</v>
      </c>
      <c r="B9" s="39">
        <v>5250</v>
      </c>
      <c r="C9" s="40" t="s">
        <v>1304</v>
      </c>
      <c r="D9" s="40" t="s">
        <v>1176</v>
      </c>
      <c r="E9" s="40" t="s">
        <v>1173</v>
      </c>
      <c r="F9" s="42">
        <v>290</v>
      </c>
      <c r="G9" s="42" t="s">
        <v>1305</v>
      </c>
      <c r="H9" s="42" t="s">
        <v>425</v>
      </c>
      <c r="I9">
        <f>IF(COUNTIFS((WeatherIncidents!$B$3:'WeatherIncidents'!$B$26),"&lt;="&amp;A9,WeatherIncidents!$C$3:'WeatherIncidents'!$C$26,"&gt;="&amp;A9)&gt;0,1,0)</f>
        <v>1</v>
      </c>
    </row>
    <row r="10" spans="1:14" ht="26.25" x14ac:dyDescent="0.25">
      <c r="A10" s="38">
        <v>39144</v>
      </c>
      <c r="B10" s="39">
        <v>5261</v>
      </c>
      <c r="C10" s="40" t="s">
        <v>448</v>
      </c>
      <c r="D10" s="40" t="s">
        <v>1190</v>
      </c>
      <c r="E10" s="40" t="s">
        <v>1173</v>
      </c>
      <c r="F10" s="39">
        <v>0.1</v>
      </c>
      <c r="G10" s="40" t="s">
        <v>1311</v>
      </c>
      <c r="H10" s="40" t="s">
        <v>409</v>
      </c>
      <c r="I10">
        <f>IF(COUNTIFS((WeatherIncidents!$B$3:'WeatherIncidents'!$B$26),"&lt;="&amp;A10,WeatherIncidents!$C$3:'WeatherIncidents'!$C$26,"&gt;="&amp;A10)&gt;0,1,0)</f>
        <v>1</v>
      </c>
    </row>
    <row r="11" spans="1:14" ht="39" x14ac:dyDescent="0.25">
      <c r="A11" s="38">
        <v>39376</v>
      </c>
      <c r="B11" s="39">
        <v>5327</v>
      </c>
      <c r="C11" s="40" t="s">
        <v>1324</v>
      </c>
      <c r="D11" s="40" t="s">
        <v>1183</v>
      </c>
      <c r="E11" s="40" t="s">
        <v>1173</v>
      </c>
      <c r="F11" s="39" t="s">
        <v>699</v>
      </c>
      <c r="G11" s="43" t="s">
        <v>1336</v>
      </c>
      <c r="H11" s="43" t="s">
        <v>508</v>
      </c>
      <c r="I11">
        <f>IF(COUNTIFS((WeatherIncidents!$B$3:'WeatherIncidents'!$B$26),"&lt;="&amp;A11,WeatherIncidents!$C$3:'WeatherIncidents'!$C$26,"&gt;="&amp;A11)&gt;0,1,0)</f>
        <v>1</v>
      </c>
    </row>
    <row r="12" spans="1:14" ht="51.75" x14ac:dyDescent="0.25">
      <c r="A12" s="38">
        <v>39377</v>
      </c>
      <c r="B12" s="39">
        <v>5325</v>
      </c>
      <c r="C12" s="40" t="s">
        <v>1337</v>
      </c>
      <c r="D12" s="40" t="s">
        <v>1183</v>
      </c>
      <c r="E12" s="40" t="s">
        <v>1173</v>
      </c>
      <c r="F12" s="39">
        <v>9472</v>
      </c>
      <c r="G12" s="43" t="s">
        <v>1338</v>
      </c>
      <c r="H12" s="43" t="s">
        <v>409</v>
      </c>
      <c r="I12">
        <f>IF(COUNTIFS((WeatherIncidents!$B$3:'WeatherIncidents'!$B$26),"&lt;="&amp;A12,WeatherIncidents!$C$3:'WeatherIncidents'!$C$26,"&gt;="&amp;A12)&gt;0,1,0)</f>
        <v>1</v>
      </c>
    </row>
    <row r="14" spans="1:14" x14ac:dyDescent="0.25">
      <c r="A14" s="19" t="s">
        <v>388</v>
      </c>
      <c r="B14" s="20"/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1"/>
    </row>
    <row r="15" spans="1:14" x14ac:dyDescent="0.25">
      <c r="A15" s="22" t="s">
        <v>389</v>
      </c>
      <c r="B15" s="23"/>
      <c r="C15" s="23"/>
      <c r="D15" s="23"/>
      <c r="E15" s="23"/>
      <c r="F15" s="23"/>
      <c r="G15" s="23"/>
      <c r="H15" s="23"/>
      <c r="I15" s="23"/>
      <c r="J15" s="23"/>
      <c r="K15" s="23"/>
      <c r="L15" s="23"/>
      <c r="M15" s="23"/>
      <c r="N15" s="24"/>
    </row>
    <row r="16" spans="1:14" x14ac:dyDescent="0.25">
      <c r="A16" s="25"/>
      <c r="B16" s="25"/>
      <c r="C16" s="25"/>
      <c r="D16" s="25"/>
      <c r="E16" s="26"/>
      <c r="F16" s="25"/>
      <c r="G16" s="25"/>
      <c r="H16" s="25"/>
      <c r="I16" s="25"/>
      <c r="J16" s="25"/>
      <c r="K16" s="25"/>
      <c r="L16" s="25"/>
      <c r="M16" s="25"/>
      <c r="N16" s="25"/>
    </row>
    <row r="17" spans="1:15" ht="45" x14ac:dyDescent="0.25">
      <c r="A17" s="27" t="s">
        <v>390</v>
      </c>
      <c r="B17" s="27" t="s">
        <v>391</v>
      </c>
      <c r="C17" s="27" t="s">
        <v>392</v>
      </c>
      <c r="D17" s="27" t="s">
        <v>393</v>
      </c>
      <c r="E17" s="27" t="s">
        <v>394</v>
      </c>
      <c r="F17" s="27" t="s">
        <v>395</v>
      </c>
      <c r="G17" s="27" t="s">
        <v>396</v>
      </c>
      <c r="H17" s="27" t="s">
        <v>397</v>
      </c>
      <c r="I17" s="27" t="s">
        <v>398</v>
      </c>
      <c r="J17" s="27" t="s">
        <v>399</v>
      </c>
      <c r="K17" s="27" t="s">
        <v>400</v>
      </c>
      <c r="L17" s="27" t="s">
        <v>401</v>
      </c>
      <c r="M17" s="27" t="s">
        <v>1</v>
      </c>
      <c r="N17" s="27" t="s">
        <v>402</v>
      </c>
      <c r="O17" s="44" t="s">
        <v>1339</v>
      </c>
    </row>
    <row r="18" spans="1:15" ht="45" x14ac:dyDescent="0.25">
      <c r="A18" s="25">
        <v>5332</v>
      </c>
      <c r="B18" s="25" t="s">
        <v>403</v>
      </c>
      <c r="C18" s="25" t="s">
        <v>404</v>
      </c>
      <c r="D18" s="25" t="s">
        <v>405</v>
      </c>
      <c r="E18" s="45">
        <v>39449.659722222219</v>
      </c>
      <c r="F18" s="25" t="s">
        <v>406</v>
      </c>
      <c r="G18" s="25" t="s">
        <v>407</v>
      </c>
      <c r="H18" s="25" t="s">
        <v>408</v>
      </c>
      <c r="I18" s="25" t="s">
        <v>409</v>
      </c>
      <c r="J18" s="25" t="s">
        <v>410</v>
      </c>
      <c r="K18" s="25" t="s">
        <v>411</v>
      </c>
      <c r="L18" s="25" t="s">
        <v>412</v>
      </c>
      <c r="M18" s="25" t="s">
        <v>412</v>
      </c>
      <c r="N18" s="25" t="s">
        <v>413</v>
      </c>
      <c r="O18">
        <f>IF(COUNTIFS((WeatherIncidents!$B$3:'WeatherIncidents'!$B$26),"&lt;="&amp;E18,WeatherIncidents!$C$3:'WeatherIncidents'!$C$26,"&gt;="&amp;E18)&gt;0,1,0)</f>
        <v>1</v>
      </c>
    </row>
    <row r="19" spans="1:15" ht="45" x14ac:dyDescent="0.25">
      <c r="A19" s="25">
        <v>5390</v>
      </c>
      <c r="B19" s="25" t="s">
        <v>403</v>
      </c>
      <c r="C19" s="25" t="s">
        <v>536</v>
      </c>
      <c r="D19" s="25" t="s">
        <v>415</v>
      </c>
      <c r="E19" s="45">
        <v>39735.4375</v>
      </c>
      <c r="F19" s="25" t="s">
        <v>537</v>
      </c>
      <c r="G19" s="25" t="s">
        <v>538</v>
      </c>
      <c r="H19" s="25" t="s">
        <v>539</v>
      </c>
      <c r="I19" s="25" t="s">
        <v>430</v>
      </c>
      <c r="J19" s="25" t="s">
        <v>539</v>
      </c>
      <c r="K19" s="25" t="s">
        <v>427</v>
      </c>
      <c r="L19" s="25" t="s">
        <v>412</v>
      </c>
      <c r="M19" s="25" t="s">
        <v>412</v>
      </c>
      <c r="N19" s="25" t="s">
        <v>413</v>
      </c>
      <c r="O19">
        <f>IF(COUNTIFS((WeatherIncidents!$B$3:'WeatherIncidents'!$B$26),"&lt;="&amp;E19,WeatherIncidents!$C$3:'WeatherIncidents'!$C$26,"&gt;="&amp;E19)&gt;0,1,0)</f>
        <v>1</v>
      </c>
    </row>
    <row r="20" spans="1:15" ht="45" x14ac:dyDescent="0.25">
      <c r="A20" s="25">
        <v>5392</v>
      </c>
      <c r="B20" s="25" t="s">
        <v>403</v>
      </c>
      <c r="C20" s="25" t="s">
        <v>243</v>
      </c>
      <c r="D20" s="25" t="s">
        <v>405</v>
      </c>
      <c r="E20" s="45">
        <v>39735.4375</v>
      </c>
      <c r="F20" s="25" t="s">
        <v>540</v>
      </c>
      <c r="G20" s="25" t="s">
        <v>541</v>
      </c>
      <c r="H20" s="25" t="s">
        <v>418</v>
      </c>
      <c r="I20" s="25" t="s">
        <v>409</v>
      </c>
      <c r="J20" s="25" t="s">
        <v>29</v>
      </c>
      <c r="K20" s="25" t="s">
        <v>427</v>
      </c>
      <c r="L20" s="25" t="s">
        <v>412</v>
      </c>
      <c r="M20" s="25" t="s">
        <v>412</v>
      </c>
      <c r="N20" s="25" t="s">
        <v>420</v>
      </c>
      <c r="O20">
        <f>IF(COUNTIFS((WeatherIncidents!$B$3:'WeatherIncidents'!$B$26),"&lt;="&amp;E20,WeatherIncidents!$C$3:'WeatherIncidents'!$C$26,"&gt;="&amp;E20)&gt;0,1,0)</f>
        <v>1</v>
      </c>
    </row>
    <row r="21" spans="1:15" ht="45" x14ac:dyDescent="0.25">
      <c r="A21" s="25">
        <v>6064</v>
      </c>
      <c r="B21" s="25" t="s">
        <v>403</v>
      </c>
      <c r="C21" s="25" t="s">
        <v>578</v>
      </c>
      <c r="D21" s="25" t="s">
        <v>415</v>
      </c>
      <c r="E21" s="45">
        <v>40566.294444444444</v>
      </c>
      <c r="F21" s="25" t="s">
        <v>498</v>
      </c>
      <c r="G21" s="25" t="s">
        <v>770</v>
      </c>
      <c r="H21" s="25" t="s">
        <v>443</v>
      </c>
      <c r="I21" s="25" t="s">
        <v>425</v>
      </c>
      <c r="J21" s="25" t="s">
        <v>771</v>
      </c>
      <c r="K21" s="25" t="s">
        <v>644</v>
      </c>
      <c r="L21" s="25" t="s">
        <v>772</v>
      </c>
      <c r="M21" s="25">
        <v>217</v>
      </c>
      <c r="N21" s="25" t="s">
        <v>773</v>
      </c>
      <c r="O21">
        <f>IF(COUNTIFS((WeatherIncidents!$B$3:'WeatherIncidents'!$B$26),"&lt;="&amp;E21,WeatherIncidents!$C$3:'WeatherIncidents'!$C$26,"&gt;="&amp;E21)&gt;0,1,0)</f>
        <v>1</v>
      </c>
    </row>
    <row r="22" spans="1:15" ht="45" x14ac:dyDescent="0.25">
      <c r="A22" s="25">
        <v>6218</v>
      </c>
      <c r="B22" s="25" t="s">
        <v>403</v>
      </c>
      <c r="C22" s="25" t="s">
        <v>844</v>
      </c>
      <c r="D22" s="25" t="s">
        <v>415</v>
      </c>
      <c r="E22" s="45">
        <v>41760.283333333333</v>
      </c>
      <c r="F22" s="25" t="s">
        <v>498</v>
      </c>
      <c r="G22" s="25" t="s">
        <v>1093</v>
      </c>
      <c r="H22" s="25" t="s">
        <v>1094</v>
      </c>
      <c r="I22" s="25" t="s">
        <v>508</v>
      </c>
      <c r="J22" s="25" t="s">
        <v>933</v>
      </c>
      <c r="K22" s="25" t="s">
        <v>685</v>
      </c>
      <c r="L22" s="25" t="s">
        <v>1095</v>
      </c>
      <c r="M22" s="25">
        <v>242</v>
      </c>
      <c r="N22" s="25" t="s">
        <v>681</v>
      </c>
      <c r="O22">
        <f>IF(COUNTIFS((WeatherIncidents!$B$3:'WeatherIncidents'!$B$26),"&lt;="&amp;E22,WeatherIncidents!$C$3:'WeatherIncidents'!$C$26,"&gt;="&amp;E22)&gt;0,1,0)</f>
        <v>1</v>
      </c>
    </row>
    <row r="23" spans="1:15" x14ac:dyDescent="0.25">
      <c r="A23" s="25"/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</row>
  </sheetData>
  <mergeCells count="3">
    <mergeCell ref="A3:G3"/>
    <mergeCell ref="A14:N14"/>
    <mergeCell ref="A15:N1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"/>
  <sheetViews>
    <sheetView workbookViewId="0">
      <selection activeCell="O34" sqref="O34"/>
    </sheetView>
  </sheetViews>
  <sheetFormatPr defaultRowHeight="12.75" x14ac:dyDescent="0.2"/>
  <cols>
    <col min="1" max="7" width="9.140625" style="31"/>
    <col min="8" max="8" width="11.28515625" style="31" customWidth="1"/>
    <col min="9" max="9" width="14.140625" style="31" customWidth="1"/>
    <col min="10" max="263" width="9.140625" style="31"/>
    <col min="264" max="264" width="11.28515625" style="31" customWidth="1"/>
    <col min="265" max="265" width="14.140625" style="31" customWidth="1"/>
    <col min="266" max="519" width="9.140625" style="31"/>
    <col min="520" max="520" width="11.28515625" style="31" customWidth="1"/>
    <col min="521" max="521" width="14.140625" style="31" customWidth="1"/>
    <col min="522" max="775" width="9.140625" style="31"/>
    <col min="776" max="776" width="11.28515625" style="31" customWidth="1"/>
    <col min="777" max="777" width="14.140625" style="31" customWidth="1"/>
    <col min="778" max="1031" width="9.140625" style="31"/>
    <col min="1032" max="1032" width="11.28515625" style="31" customWidth="1"/>
    <col min="1033" max="1033" width="14.140625" style="31" customWidth="1"/>
    <col min="1034" max="1287" width="9.140625" style="31"/>
    <col min="1288" max="1288" width="11.28515625" style="31" customWidth="1"/>
    <col min="1289" max="1289" width="14.140625" style="31" customWidth="1"/>
    <col min="1290" max="1543" width="9.140625" style="31"/>
    <col min="1544" max="1544" width="11.28515625" style="31" customWidth="1"/>
    <col min="1545" max="1545" width="14.140625" style="31" customWidth="1"/>
    <col min="1546" max="1799" width="9.140625" style="31"/>
    <col min="1800" max="1800" width="11.28515625" style="31" customWidth="1"/>
    <col min="1801" max="1801" width="14.140625" style="31" customWidth="1"/>
    <col min="1802" max="2055" width="9.140625" style="31"/>
    <col min="2056" max="2056" width="11.28515625" style="31" customWidth="1"/>
    <col min="2057" max="2057" width="14.140625" style="31" customWidth="1"/>
    <col min="2058" max="2311" width="9.140625" style="31"/>
    <col min="2312" max="2312" width="11.28515625" style="31" customWidth="1"/>
    <col min="2313" max="2313" width="14.140625" style="31" customWidth="1"/>
    <col min="2314" max="2567" width="9.140625" style="31"/>
    <col min="2568" max="2568" width="11.28515625" style="31" customWidth="1"/>
    <col min="2569" max="2569" width="14.140625" style="31" customWidth="1"/>
    <col min="2570" max="2823" width="9.140625" style="31"/>
    <col min="2824" max="2824" width="11.28515625" style="31" customWidth="1"/>
    <col min="2825" max="2825" width="14.140625" style="31" customWidth="1"/>
    <col min="2826" max="3079" width="9.140625" style="31"/>
    <col min="3080" max="3080" width="11.28515625" style="31" customWidth="1"/>
    <col min="3081" max="3081" width="14.140625" style="31" customWidth="1"/>
    <col min="3082" max="3335" width="9.140625" style="31"/>
    <col min="3336" max="3336" width="11.28515625" style="31" customWidth="1"/>
    <col min="3337" max="3337" width="14.140625" style="31" customWidth="1"/>
    <col min="3338" max="3591" width="9.140625" style="31"/>
    <col min="3592" max="3592" width="11.28515625" style="31" customWidth="1"/>
    <col min="3593" max="3593" width="14.140625" style="31" customWidth="1"/>
    <col min="3594" max="3847" width="9.140625" style="31"/>
    <col min="3848" max="3848" width="11.28515625" style="31" customWidth="1"/>
    <col min="3849" max="3849" width="14.140625" style="31" customWidth="1"/>
    <col min="3850" max="4103" width="9.140625" style="31"/>
    <col min="4104" max="4104" width="11.28515625" style="31" customWidth="1"/>
    <col min="4105" max="4105" width="14.140625" style="31" customWidth="1"/>
    <col min="4106" max="4359" width="9.140625" style="31"/>
    <col min="4360" max="4360" width="11.28515625" style="31" customWidth="1"/>
    <col min="4361" max="4361" width="14.140625" style="31" customWidth="1"/>
    <col min="4362" max="4615" width="9.140625" style="31"/>
    <col min="4616" max="4616" width="11.28515625" style="31" customWidth="1"/>
    <col min="4617" max="4617" width="14.140625" style="31" customWidth="1"/>
    <col min="4618" max="4871" width="9.140625" style="31"/>
    <col min="4872" max="4872" width="11.28515625" style="31" customWidth="1"/>
    <col min="4873" max="4873" width="14.140625" style="31" customWidth="1"/>
    <col min="4874" max="5127" width="9.140625" style="31"/>
    <col min="5128" max="5128" width="11.28515625" style="31" customWidth="1"/>
    <col min="5129" max="5129" width="14.140625" style="31" customWidth="1"/>
    <col min="5130" max="5383" width="9.140625" style="31"/>
    <col min="5384" max="5384" width="11.28515625" style="31" customWidth="1"/>
    <col min="5385" max="5385" width="14.140625" style="31" customWidth="1"/>
    <col min="5386" max="5639" width="9.140625" style="31"/>
    <col min="5640" max="5640" width="11.28515625" style="31" customWidth="1"/>
    <col min="5641" max="5641" width="14.140625" style="31" customWidth="1"/>
    <col min="5642" max="5895" width="9.140625" style="31"/>
    <col min="5896" max="5896" width="11.28515625" style="31" customWidth="1"/>
    <col min="5897" max="5897" width="14.140625" style="31" customWidth="1"/>
    <col min="5898" max="6151" width="9.140625" style="31"/>
    <col min="6152" max="6152" width="11.28515625" style="31" customWidth="1"/>
    <col min="6153" max="6153" width="14.140625" style="31" customWidth="1"/>
    <col min="6154" max="6407" width="9.140625" style="31"/>
    <col min="6408" max="6408" width="11.28515625" style="31" customWidth="1"/>
    <col min="6409" max="6409" width="14.140625" style="31" customWidth="1"/>
    <col min="6410" max="6663" width="9.140625" style="31"/>
    <col min="6664" max="6664" width="11.28515625" style="31" customWidth="1"/>
    <col min="6665" max="6665" width="14.140625" style="31" customWidth="1"/>
    <col min="6666" max="6919" width="9.140625" style="31"/>
    <col min="6920" max="6920" width="11.28515625" style="31" customWidth="1"/>
    <col min="6921" max="6921" width="14.140625" style="31" customWidth="1"/>
    <col min="6922" max="7175" width="9.140625" style="31"/>
    <col min="7176" max="7176" width="11.28515625" style="31" customWidth="1"/>
    <col min="7177" max="7177" width="14.140625" style="31" customWidth="1"/>
    <col min="7178" max="7431" width="9.140625" style="31"/>
    <col min="7432" max="7432" width="11.28515625" style="31" customWidth="1"/>
    <col min="7433" max="7433" width="14.140625" style="31" customWidth="1"/>
    <col min="7434" max="7687" width="9.140625" style="31"/>
    <col min="7688" max="7688" width="11.28515625" style="31" customWidth="1"/>
    <col min="7689" max="7689" width="14.140625" style="31" customWidth="1"/>
    <col min="7690" max="7943" width="9.140625" style="31"/>
    <col min="7944" max="7944" width="11.28515625" style="31" customWidth="1"/>
    <col min="7945" max="7945" width="14.140625" style="31" customWidth="1"/>
    <col min="7946" max="8199" width="9.140625" style="31"/>
    <col min="8200" max="8200" width="11.28515625" style="31" customWidth="1"/>
    <col min="8201" max="8201" width="14.140625" style="31" customWidth="1"/>
    <col min="8202" max="8455" width="9.140625" style="31"/>
    <col min="8456" max="8456" width="11.28515625" style="31" customWidth="1"/>
    <col min="8457" max="8457" width="14.140625" style="31" customWidth="1"/>
    <col min="8458" max="8711" width="9.140625" style="31"/>
    <col min="8712" max="8712" width="11.28515625" style="31" customWidth="1"/>
    <col min="8713" max="8713" width="14.140625" style="31" customWidth="1"/>
    <col min="8714" max="8967" width="9.140625" style="31"/>
    <col min="8968" max="8968" width="11.28515625" style="31" customWidth="1"/>
    <col min="8969" max="8969" width="14.140625" style="31" customWidth="1"/>
    <col min="8970" max="9223" width="9.140625" style="31"/>
    <col min="9224" max="9224" width="11.28515625" style="31" customWidth="1"/>
    <col min="9225" max="9225" width="14.140625" style="31" customWidth="1"/>
    <col min="9226" max="9479" width="9.140625" style="31"/>
    <col min="9480" max="9480" width="11.28515625" style="31" customWidth="1"/>
    <col min="9481" max="9481" width="14.140625" style="31" customWidth="1"/>
    <col min="9482" max="9735" width="9.140625" style="31"/>
    <col min="9736" max="9736" width="11.28515625" style="31" customWidth="1"/>
    <col min="9737" max="9737" width="14.140625" style="31" customWidth="1"/>
    <col min="9738" max="9991" width="9.140625" style="31"/>
    <col min="9992" max="9992" width="11.28515625" style="31" customWidth="1"/>
    <col min="9993" max="9993" width="14.140625" style="31" customWidth="1"/>
    <col min="9994" max="10247" width="9.140625" style="31"/>
    <col min="10248" max="10248" width="11.28515625" style="31" customWidth="1"/>
    <col min="10249" max="10249" width="14.140625" style="31" customWidth="1"/>
    <col min="10250" max="10503" width="9.140625" style="31"/>
    <col min="10504" max="10504" width="11.28515625" style="31" customWidth="1"/>
    <col min="10505" max="10505" width="14.140625" style="31" customWidth="1"/>
    <col min="10506" max="10759" width="9.140625" style="31"/>
    <col min="10760" max="10760" width="11.28515625" style="31" customWidth="1"/>
    <col min="10761" max="10761" width="14.140625" style="31" customWidth="1"/>
    <col min="10762" max="11015" width="9.140625" style="31"/>
    <col min="11016" max="11016" width="11.28515625" style="31" customWidth="1"/>
    <col min="11017" max="11017" width="14.140625" style="31" customWidth="1"/>
    <col min="11018" max="11271" width="9.140625" style="31"/>
    <col min="11272" max="11272" width="11.28515625" style="31" customWidth="1"/>
    <col min="11273" max="11273" width="14.140625" style="31" customWidth="1"/>
    <col min="11274" max="11527" width="9.140625" style="31"/>
    <col min="11528" max="11528" width="11.28515625" style="31" customWidth="1"/>
    <col min="11529" max="11529" width="14.140625" style="31" customWidth="1"/>
    <col min="11530" max="11783" width="9.140625" style="31"/>
    <col min="11784" max="11784" width="11.28515625" style="31" customWidth="1"/>
    <col min="11785" max="11785" width="14.140625" style="31" customWidth="1"/>
    <col min="11786" max="12039" width="9.140625" style="31"/>
    <col min="12040" max="12040" width="11.28515625" style="31" customWidth="1"/>
    <col min="12041" max="12041" width="14.140625" style="31" customWidth="1"/>
    <col min="12042" max="12295" width="9.140625" style="31"/>
    <col min="12296" max="12296" width="11.28515625" style="31" customWidth="1"/>
    <col min="12297" max="12297" width="14.140625" style="31" customWidth="1"/>
    <col min="12298" max="12551" width="9.140625" style="31"/>
    <col min="12552" max="12552" width="11.28515625" style="31" customWidth="1"/>
    <col min="12553" max="12553" width="14.140625" style="31" customWidth="1"/>
    <col min="12554" max="12807" width="9.140625" style="31"/>
    <col min="12808" max="12808" width="11.28515625" style="31" customWidth="1"/>
    <col min="12809" max="12809" width="14.140625" style="31" customWidth="1"/>
    <col min="12810" max="13063" width="9.140625" style="31"/>
    <col min="13064" max="13064" width="11.28515625" style="31" customWidth="1"/>
    <col min="13065" max="13065" width="14.140625" style="31" customWidth="1"/>
    <col min="13066" max="13319" width="9.140625" style="31"/>
    <col min="13320" max="13320" width="11.28515625" style="31" customWidth="1"/>
    <col min="13321" max="13321" width="14.140625" style="31" customWidth="1"/>
    <col min="13322" max="13575" width="9.140625" style="31"/>
    <col min="13576" max="13576" width="11.28515625" style="31" customWidth="1"/>
    <col min="13577" max="13577" width="14.140625" style="31" customWidth="1"/>
    <col min="13578" max="13831" width="9.140625" style="31"/>
    <col min="13832" max="13832" width="11.28515625" style="31" customWidth="1"/>
    <col min="13833" max="13833" width="14.140625" style="31" customWidth="1"/>
    <col min="13834" max="14087" width="9.140625" style="31"/>
    <col min="14088" max="14088" width="11.28515625" style="31" customWidth="1"/>
    <col min="14089" max="14089" width="14.140625" style="31" customWidth="1"/>
    <col min="14090" max="14343" width="9.140625" style="31"/>
    <col min="14344" max="14344" width="11.28515625" style="31" customWidth="1"/>
    <col min="14345" max="14345" width="14.140625" style="31" customWidth="1"/>
    <col min="14346" max="14599" width="9.140625" style="31"/>
    <col min="14600" max="14600" width="11.28515625" style="31" customWidth="1"/>
    <col min="14601" max="14601" width="14.140625" style="31" customWidth="1"/>
    <col min="14602" max="14855" width="9.140625" style="31"/>
    <col min="14856" max="14856" width="11.28515625" style="31" customWidth="1"/>
    <col min="14857" max="14857" width="14.140625" style="31" customWidth="1"/>
    <col min="14858" max="15111" width="9.140625" style="31"/>
    <col min="15112" max="15112" width="11.28515625" style="31" customWidth="1"/>
    <col min="15113" max="15113" width="14.140625" style="31" customWidth="1"/>
    <col min="15114" max="15367" width="9.140625" style="31"/>
    <col min="15368" max="15368" width="11.28515625" style="31" customWidth="1"/>
    <col min="15369" max="15369" width="14.140625" style="31" customWidth="1"/>
    <col min="15370" max="15623" width="9.140625" style="31"/>
    <col min="15624" max="15624" width="11.28515625" style="31" customWidth="1"/>
    <col min="15625" max="15625" width="14.140625" style="31" customWidth="1"/>
    <col min="15626" max="15879" width="9.140625" style="31"/>
    <col min="15880" max="15880" width="11.28515625" style="31" customWidth="1"/>
    <col min="15881" max="15881" width="14.140625" style="31" customWidth="1"/>
    <col min="15882" max="16135" width="9.140625" style="31"/>
    <col min="16136" max="16136" width="11.28515625" style="31" customWidth="1"/>
    <col min="16137" max="16137" width="14.140625" style="31" customWidth="1"/>
    <col min="16138" max="16384" width="9.140625" style="31"/>
  </cols>
  <sheetData>
    <row r="1" spans="1:12" x14ac:dyDescent="0.2">
      <c r="A1" s="31" t="s">
        <v>1346</v>
      </c>
      <c r="B1" s="31" t="s">
        <v>1347</v>
      </c>
      <c r="C1" s="31" t="s">
        <v>1348</v>
      </c>
      <c r="D1" s="31" t="s">
        <v>1349</v>
      </c>
      <c r="E1" s="31" t="s">
        <v>1350</v>
      </c>
      <c r="F1" s="31" t="s">
        <v>1351</v>
      </c>
      <c r="G1" s="31" t="s">
        <v>1352</v>
      </c>
      <c r="H1" s="31" t="s">
        <v>1353</v>
      </c>
      <c r="I1" s="31" t="s">
        <v>1354</v>
      </c>
      <c r="J1" s="31" t="s">
        <v>1355</v>
      </c>
      <c r="K1" s="31" t="s">
        <v>1356</v>
      </c>
    </row>
    <row r="2" spans="1:12" x14ac:dyDescent="0.2">
      <c r="A2" s="31">
        <v>5</v>
      </c>
      <c r="B2" s="48">
        <f t="shared" ref="B2:B17" si="0">A2*1.61</f>
        <v>8.0500000000000007</v>
      </c>
      <c r="C2" s="31">
        <v>25.856972531702301</v>
      </c>
      <c r="D2" s="31">
        <v>3.1128136964442801</v>
      </c>
      <c r="E2" s="31">
        <f t="shared" ref="E2:F15" si="1">C2/$C$2</f>
        <v>1</v>
      </c>
      <c r="F2" s="31">
        <f t="shared" si="1"/>
        <v>0.12038585308576909</v>
      </c>
      <c r="G2" s="31">
        <f t="shared" ref="G2:G15" si="2">1/E2</f>
        <v>1</v>
      </c>
      <c r="H2" s="31">
        <f t="shared" ref="H2:H15" si="3">G2*F2/E2</f>
        <v>0.12038585308576909</v>
      </c>
      <c r="I2" s="31">
        <f>LOG10(G2)</f>
        <v>0</v>
      </c>
      <c r="J2" s="31">
        <f>-(LOG10(G2-H2)-I2)</f>
        <v>5.5707794457473349E-2</v>
      </c>
      <c r="K2" s="31">
        <f>LOG10(G2+H2)-I2</f>
        <v>4.9367616426454361E-2</v>
      </c>
      <c r="L2" s="31">
        <f>A2-5</f>
        <v>0</v>
      </c>
    </row>
    <row r="3" spans="1:12" x14ac:dyDescent="0.2">
      <c r="A3" s="31">
        <v>10</v>
      </c>
      <c r="B3" s="48">
        <f t="shared" si="0"/>
        <v>16.100000000000001</v>
      </c>
      <c r="C3" s="31">
        <v>14.8939103916937</v>
      </c>
      <c r="D3" s="31">
        <v>1.7930161082870399</v>
      </c>
      <c r="E3" s="31">
        <f t="shared" si="1"/>
        <v>0.5760113784950196</v>
      </c>
      <c r="F3" s="31">
        <f t="shared" si="1"/>
        <v>6.9343621187232488E-2</v>
      </c>
      <c r="G3" s="31">
        <f t="shared" si="2"/>
        <v>1.736076816073949</v>
      </c>
      <c r="H3" s="31">
        <f t="shared" si="3"/>
        <v>0.20899908852548738</v>
      </c>
      <c r="I3" s="31">
        <f>LOG10(G3)</f>
        <v>0.23956893746430385</v>
      </c>
      <c r="J3" s="31">
        <f>-(LOG10(G3-H3)-I3)</f>
        <v>5.5707794457473092E-2</v>
      </c>
      <c r="K3" s="31">
        <f>LOG10(G3+H3)-I3</f>
        <v>4.9367616426454153E-2</v>
      </c>
      <c r="L3" s="31">
        <f t="shared" ref="L3:L14" si="4">A3-5</f>
        <v>5</v>
      </c>
    </row>
    <row r="4" spans="1:12" x14ac:dyDescent="0.2">
      <c r="A4" s="31">
        <v>15</v>
      </c>
      <c r="B4" s="48">
        <f t="shared" si="0"/>
        <v>24.150000000000002</v>
      </c>
      <c r="C4" s="31">
        <v>6.2168969856991598</v>
      </c>
      <c r="D4" s="31">
        <v>0.75390949810651997</v>
      </c>
      <c r="E4" s="31">
        <f t="shared" si="1"/>
        <v>0.24043406389038185</v>
      </c>
      <c r="F4" s="31">
        <f t="shared" si="1"/>
        <v>2.9156912982839688E-2</v>
      </c>
      <c r="G4" s="31">
        <f t="shared" si="2"/>
        <v>4.1591444399322626</v>
      </c>
      <c r="H4" s="31">
        <f t="shared" si="3"/>
        <v>0.50437034817768012</v>
      </c>
      <c r="I4" s="31">
        <f>LOG10(G4)</f>
        <v>0.61900400292715829</v>
      </c>
      <c r="J4" s="31">
        <f>-(LOG10(G4-H4)-I4)</f>
        <v>5.6143465336846665E-2</v>
      </c>
      <c r="K4" s="31">
        <f>LOG10(G4+H4)-I4</f>
        <v>4.9709355331436722E-2</v>
      </c>
      <c r="L4" s="31">
        <f t="shared" si="4"/>
        <v>10</v>
      </c>
    </row>
    <row r="5" spans="1:12" x14ac:dyDescent="0.2">
      <c r="A5" s="31">
        <v>20</v>
      </c>
      <c r="B5" s="48">
        <f t="shared" si="0"/>
        <v>32.200000000000003</v>
      </c>
      <c r="C5" s="31">
        <v>2.2806949179123999</v>
      </c>
      <c r="D5" s="31">
        <v>0.24737609634370999</v>
      </c>
      <c r="E5" s="31">
        <f t="shared" si="1"/>
        <v>8.8204251875045395E-2</v>
      </c>
      <c r="F5" s="31">
        <f t="shared" si="1"/>
        <v>9.567094370402842E-3</v>
      </c>
      <c r="G5" s="31">
        <f t="shared" si="2"/>
        <v>11.337321940178695</v>
      </c>
      <c r="H5" s="31">
        <f t="shared" si="3"/>
        <v>1.2297052194602314</v>
      </c>
      <c r="I5" s="31">
        <f>LOG10(G5)</f>
        <v>1.0545104792518254</v>
      </c>
      <c r="J5" s="31">
        <f>-(LOG10(G5-H5)-I5)</f>
        <v>4.9861714072107377E-2</v>
      </c>
      <c r="K5" s="31">
        <f>LOG10(G5+H5)-I5</f>
        <v>4.4722074419696334E-2</v>
      </c>
      <c r="L5" s="31">
        <f t="shared" si="4"/>
        <v>15</v>
      </c>
    </row>
    <row r="6" spans="1:12" x14ac:dyDescent="0.2">
      <c r="A6" s="31">
        <v>25</v>
      </c>
      <c r="B6" s="48">
        <f t="shared" si="0"/>
        <v>40.25</v>
      </c>
      <c r="C6" s="31">
        <v>1.93559588876386</v>
      </c>
      <c r="D6" s="31">
        <v>0.16019105554954999</v>
      </c>
      <c r="E6" s="31">
        <f t="shared" si="1"/>
        <v>7.4857792666589096E-2</v>
      </c>
      <c r="F6" s="31">
        <f t="shared" si="1"/>
        <v>6.1952750018644106E-3</v>
      </c>
      <c r="G6" s="31">
        <f t="shared" si="2"/>
        <v>13.358662663938325</v>
      </c>
      <c r="H6" s="31">
        <f t="shared" si="3"/>
        <v>1.1055707884527921</v>
      </c>
      <c r="I6" s="31">
        <f>LOG10(G6)</f>
        <v>1.1257629830839206</v>
      </c>
      <c r="J6" s="31">
        <f>-(LOG10(G6-H6)-I6)</f>
        <v>3.7517293156222209E-2</v>
      </c>
      <c r="K6" s="31">
        <f>LOG10(G6+H6)-I6</f>
        <v>3.453243960675989E-2</v>
      </c>
      <c r="L6" s="31">
        <f t="shared" si="4"/>
        <v>20</v>
      </c>
    </row>
    <row r="7" spans="1:12" x14ac:dyDescent="0.2">
      <c r="A7" s="31">
        <v>30</v>
      </c>
      <c r="B7" s="48">
        <f t="shared" si="0"/>
        <v>48.300000000000004</v>
      </c>
      <c r="C7" s="31">
        <v>0.92446097204691802</v>
      </c>
      <c r="D7" s="31">
        <v>0.100866961462797</v>
      </c>
      <c r="E7" s="31">
        <f t="shared" si="1"/>
        <v>3.5752869788350891E-2</v>
      </c>
      <c r="F7" s="31">
        <f t="shared" si="1"/>
        <v>3.9009579075480571E-3</v>
      </c>
      <c r="G7" s="31">
        <f t="shared" si="2"/>
        <v>27.969782731282262</v>
      </c>
      <c r="H7" s="31">
        <f t="shared" si="3"/>
        <v>3.0517534889897662</v>
      </c>
      <c r="I7" s="31">
        <f>LOG10(G7)</f>
        <v>1.4466890927937048</v>
      </c>
      <c r="J7" s="31">
        <f>-(LOG10(G7-H7)-I7)</f>
        <v>5.0175401638138828E-2</v>
      </c>
      <c r="K7" s="31">
        <f>LOG10(G7+H7)-I7</f>
        <v>4.4974207952331202E-2</v>
      </c>
      <c r="L7" s="31">
        <f t="shared" si="4"/>
        <v>25</v>
      </c>
    </row>
    <row r="8" spans="1:12" x14ac:dyDescent="0.2">
      <c r="A8" s="31">
        <v>35</v>
      </c>
      <c r="B8" s="48">
        <f t="shared" si="0"/>
        <v>56.35</v>
      </c>
      <c r="C8" s="31">
        <v>1.07244634402445</v>
      </c>
      <c r="D8" s="31">
        <v>0.11367908510864901</v>
      </c>
      <c r="E8" s="31">
        <f t="shared" si="1"/>
        <v>4.1476098669693921E-2</v>
      </c>
      <c r="F8" s="31">
        <f t="shared" si="1"/>
        <v>4.3964576660810223E-3</v>
      </c>
      <c r="G8" s="31">
        <f t="shared" si="2"/>
        <v>24.110271507543882</v>
      </c>
      <c r="H8" s="31">
        <f t="shared" si="3"/>
        <v>2.5556836684374291</v>
      </c>
      <c r="I8" s="31">
        <f>LOG10(G8)</f>
        <v>1.3822021010271501</v>
      </c>
      <c r="J8" s="31">
        <f>-(LOG10(G8-H8)-I8)</f>
        <v>4.8662378217345204E-2</v>
      </c>
      <c r="K8" s="31">
        <f>LOG10(G8+H8)-I8</f>
        <v>4.3755043722600861E-2</v>
      </c>
      <c r="L8" s="31">
        <f t="shared" si="4"/>
        <v>30</v>
      </c>
    </row>
    <row r="9" spans="1:12" x14ac:dyDescent="0.2">
      <c r="A9" s="31">
        <v>40</v>
      </c>
      <c r="B9" s="48">
        <f t="shared" si="0"/>
        <v>64.400000000000006</v>
      </c>
      <c r="C9" s="31">
        <v>0.44504332892767501</v>
      </c>
      <c r="D9" s="31">
        <v>4.0292329805712998E-2</v>
      </c>
      <c r="E9" s="31">
        <f t="shared" si="1"/>
        <v>1.7211733832413034E-2</v>
      </c>
      <c r="F9" s="31">
        <f t="shared" si="1"/>
        <v>1.5582771632027697E-3</v>
      </c>
      <c r="G9" s="31">
        <f t="shared" si="2"/>
        <v>58.099899158143266</v>
      </c>
      <c r="H9" s="31">
        <f t="shared" si="3"/>
        <v>5.260117715277592</v>
      </c>
      <c r="I9" s="31">
        <f>LOG10(G9)</f>
        <v>1.7641753786020358</v>
      </c>
      <c r="J9" s="31">
        <f>-(LOG10(G9-H9)-I9)</f>
        <v>4.1214365994779234E-2</v>
      </c>
      <c r="K9" s="31">
        <f>LOG10(G9+H9)-I9</f>
        <v>3.7639905636481341E-2</v>
      </c>
      <c r="L9" s="31">
        <f t="shared" si="4"/>
        <v>35</v>
      </c>
    </row>
    <row r="10" spans="1:12" x14ac:dyDescent="0.2">
      <c r="A10" s="31">
        <v>45</v>
      </c>
      <c r="B10" s="48">
        <f t="shared" si="0"/>
        <v>72.45</v>
      </c>
      <c r="C10" s="31">
        <v>0.16349256448003599</v>
      </c>
      <c r="D10" s="31">
        <v>1.7045278142621599E-2</v>
      </c>
      <c r="E10" s="31">
        <f t="shared" si="1"/>
        <v>6.3229585087574989E-3</v>
      </c>
      <c r="F10" s="31">
        <f t="shared" si="1"/>
        <v>6.5921399428038217E-4</v>
      </c>
      <c r="G10" s="31">
        <f t="shared" si="2"/>
        <v>158.15381337944385</v>
      </c>
      <c r="H10" s="31">
        <f t="shared" si="3"/>
        <v>16.488674863853333</v>
      </c>
      <c r="I10" s="31">
        <f>LOG10(G10)</f>
        <v>2.1990796680170503</v>
      </c>
      <c r="J10" s="31">
        <f>-(LOG10(G10-H10)-I10)</f>
        <v>4.7816677423996978E-2</v>
      </c>
      <c r="K10" s="31">
        <f>LOG10(G10+H10)-I10</f>
        <v>4.307024239953483E-2</v>
      </c>
      <c r="L10" s="31">
        <f t="shared" si="4"/>
        <v>40</v>
      </c>
    </row>
    <row r="11" spans="1:12" x14ac:dyDescent="0.2">
      <c r="A11" s="31">
        <v>50</v>
      </c>
      <c r="B11" s="48">
        <f t="shared" si="0"/>
        <v>80.5</v>
      </c>
      <c r="C11" s="31">
        <v>7.4707750916266205E-2</v>
      </c>
      <c r="D11" s="31">
        <v>8.9937563261738695E-3</v>
      </c>
      <c r="E11" s="31">
        <f t="shared" si="1"/>
        <v>2.8892690675472437E-3</v>
      </c>
      <c r="F11" s="31">
        <f t="shared" si="1"/>
        <v>3.4782712149100014E-4</v>
      </c>
      <c r="G11" s="31">
        <f t="shared" si="2"/>
        <v>346.10829819630447</v>
      </c>
      <c r="H11" s="31">
        <f t="shared" si="3"/>
        <v>41.666542738425939</v>
      </c>
      <c r="I11" s="31">
        <f>LOG10(G11)</f>
        <v>2.539212011942674</v>
      </c>
      <c r="J11" s="31">
        <f>-(LOG10(G11-H11)-I11)</f>
        <v>5.5707794457473536E-2</v>
      </c>
      <c r="K11" s="31">
        <f>LOG10(G11+H11)-I11</f>
        <v>4.9367616426454486E-2</v>
      </c>
      <c r="L11" s="31">
        <f t="shared" si="4"/>
        <v>45</v>
      </c>
    </row>
    <row r="12" spans="1:12" x14ac:dyDescent="0.2">
      <c r="A12" s="31">
        <v>55</v>
      </c>
      <c r="B12" s="48">
        <f t="shared" si="0"/>
        <v>88.550000000000011</v>
      </c>
      <c r="C12" s="31">
        <v>1.1401351155713699E-2</v>
      </c>
      <c r="D12" s="31">
        <v>1.84954338729074E-3</v>
      </c>
      <c r="E12" s="31">
        <f t="shared" si="1"/>
        <v>4.4093913708323409E-4</v>
      </c>
      <c r="F12" s="31">
        <f t="shared" si="1"/>
        <v>7.1529773449814421E-5</v>
      </c>
      <c r="G12" s="31">
        <f t="shared" si="2"/>
        <v>2267.8866897932776</v>
      </c>
      <c r="H12" s="31">
        <f t="shared" si="3"/>
        <v>367.89980178180667</v>
      </c>
      <c r="I12" s="31">
        <f>LOG10(G12)</f>
        <v>3.3556213521490701</v>
      </c>
      <c r="J12" s="31">
        <f>-(LOG10(G12-H12)-I12)</f>
        <v>7.6870748293037749E-2</v>
      </c>
      <c r="K12" s="31">
        <f>LOG10(G12+H12)-I12</f>
        <v>6.5288875743223063E-2</v>
      </c>
      <c r="L12" s="31">
        <f t="shared" si="4"/>
        <v>50</v>
      </c>
    </row>
    <row r="13" spans="1:12" x14ac:dyDescent="0.2">
      <c r="A13" s="31">
        <v>60</v>
      </c>
      <c r="B13" s="48">
        <f t="shared" si="0"/>
        <v>96.600000000000009</v>
      </c>
      <c r="C13" s="31">
        <v>1.3815363980721499E-3</v>
      </c>
      <c r="D13" s="31">
        <v>2.6108583832020301E-4</v>
      </c>
      <c r="E13" s="31">
        <f t="shared" si="1"/>
        <v>5.3429936407995869E-5</v>
      </c>
      <c r="F13" s="31">
        <f t="shared" si="1"/>
        <v>1.0097308878682339E-5</v>
      </c>
      <c r="G13" s="31">
        <f t="shared" si="2"/>
        <v>18716.099386005419</v>
      </c>
      <c r="H13" s="31">
        <f t="shared" si="3"/>
        <v>3537.0103206099293</v>
      </c>
      <c r="I13" s="31">
        <f>LOG10(G13)</f>
        <v>4.2722153427115899</v>
      </c>
      <c r="J13" s="31">
        <f>-(LOG10(G13-H13)-I13)</f>
        <v>9.0969633454022869E-2</v>
      </c>
      <c r="K13" s="31">
        <f>LOG10(G13+H13)-I13</f>
        <v>7.5175366270791244E-2</v>
      </c>
      <c r="L13" s="31">
        <f t="shared" si="4"/>
        <v>55</v>
      </c>
    </row>
    <row r="14" spans="1:12" x14ac:dyDescent="0.2">
      <c r="A14" s="31">
        <v>65</v>
      </c>
      <c r="B14" s="48">
        <f t="shared" si="0"/>
        <v>104.65</v>
      </c>
      <c r="C14" s="31">
        <v>2.8025213932277898E-3</v>
      </c>
      <c r="D14" s="31">
        <v>1.4012606966138899E-3</v>
      </c>
      <c r="E14" s="31">
        <f t="shared" si="1"/>
        <v>1.0838551921698179E-4</v>
      </c>
      <c r="F14" s="31">
        <f t="shared" si="1"/>
        <v>5.4192759608490697E-5</v>
      </c>
      <c r="G14" s="31">
        <f t="shared" si="2"/>
        <v>9226.3247639018609</v>
      </c>
      <c r="H14" s="31">
        <f t="shared" si="3"/>
        <v>4613.1623819509132</v>
      </c>
      <c r="I14" s="31">
        <f>LOG10(G14)</f>
        <v>3.9650287375785704</v>
      </c>
      <c r="J14" s="31">
        <f>-(LOG10(G14-H14)-I14)</f>
        <v>0.30102999566397948</v>
      </c>
      <c r="K14" s="31">
        <f>LOG10(G14+H14)-I14</f>
        <v>0.1760912590556809</v>
      </c>
      <c r="L14" s="31">
        <f t="shared" si="4"/>
        <v>60</v>
      </c>
    </row>
    <row r="15" spans="1:12" x14ac:dyDescent="0.2">
      <c r="A15" s="31">
        <v>70</v>
      </c>
      <c r="B15" s="48">
        <f t="shared" si="0"/>
        <v>112.7</v>
      </c>
      <c r="C15" s="31">
        <v>1.9305447686675001E-3</v>
      </c>
      <c r="D15" s="31">
        <v>1.9305447686675001E-3</v>
      </c>
      <c r="E15" s="31">
        <f t="shared" si="1"/>
        <v>7.4662444193748079E-5</v>
      </c>
      <c r="F15" s="31">
        <f t="shared" si="1"/>
        <v>7.4662444193748079E-5</v>
      </c>
      <c r="G15" s="31">
        <f t="shared" si="2"/>
        <v>13393.614564840831</v>
      </c>
      <c r="H15" s="31">
        <f t="shared" si="3"/>
        <v>13393.614564840831</v>
      </c>
      <c r="I15" s="31">
        <f>LOG10(G15)</f>
        <v>4.1268977968570439</v>
      </c>
      <c r="J15" s="31">
        <f>LOG10(H15)</f>
        <v>4.1268977968570439</v>
      </c>
      <c r="K15" s="31">
        <f>LOG10(G15+H15)-I15</f>
        <v>0.30102999566398125</v>
      </c>
    </row>
    <row r="16" spans="1:12" x14ac:dyDescent="0.2">
      <c r="A16" s="31">
        <v>75</v>
      </c>
      <c r="B16" s="48">
        <f t="shared" si="0"/>
        <v>120.75000000000001</v>
      </c>
      <c r="C16" s="31">
        <v>0</v>
      </c>
      <c r="D16" s="31" t="s">
        <v>1357</v>
      </c>
    </row>
    <row r="17" spans="1:5" x14ac:dyDescent="0.2">
      <c r="A17" s="31">
        <v>80</v>
      </c>
      <c r="B17" s="48">
        <f t="shared" si="0"/>
        <v>128.80000000000001</v>
      </c>
      <c r="C17" s="31">
        <v>0</v>
      </c>
      <c r="D17" s="31" t="s">
        <v>1357</v>
      </c>
    </row>
    <row r="20" spans="1:5" x14ac:dyDescent="0.2">
      <c r="D20" s="31">
        <f t="array" ref="D20:E24">LINEST(I2:I14,L2:L14,FALSE,TRUE)</f>
        <v>6.3260467270042156E-2</v>
      </c>
      <c r="E20" s="31">
        <v>0</v>
      </c>
    </row>
    <row r="21" spans="1:5" x14ac:dyDescent="0.2">
      <c r="D21" s="31">
        <v>2.7003911833820369E-3</v>
      </c>
      <c r="E21" s="31" t="e">
        <v>#N/A</v>
      </c>
    </row>
    <row r="22" spans="1:5" x14ac:dyDescent="0.2">
      <c r="D22" s="31">
        <v>0.97860186819285899</v>
      </c>
      <c r="E22" s="31">
        <v>0.34423368345997296</v>
      </c>
    </row>
    <row r="23" spans="1:5" x14ac:dyDescent="0.2">
      <c r="D23" s="31">
        <v>548.79662038511799</v>
      </c>
      <c r="E23" s="31">
        <v>12</v>
      </c>
    </row>
    <row r="24" spans="1:5" x14ac:dyDescent="0.2">
      <c r="D24" s="31">
        <v>65.03065918739118</v>
      </c>
      <c r="E24" s="31">
        <v>1.4219619459410502</v>
      </c>
    </row>
  </sheetData>
  <pageMargins left="0.75" right="0.75" top="1" bottom="1" header="0.5" footer="0.5"/>
  <pageSetup orientation="portrait" verticalDpi="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2</vt:i4>
      </vt:variant>
    </vt:vector>
  </HeadingPairs>
  <TitlesOfParts>
    <vt:vector size="14" baseType="lpstr">
      <vt:lpstr>Data</vt:lpstr>
      <vt:lpstr>ExtCauseExcl</vt:lpstr>
      <vt:lpstr>FireWeatherOutages</vt:lpstr>
      <vt:lpstr>Vegetation</vt:lpstr>
      <vt:lpstr>VegFWO</vt:lpstr>
      <vt:lpstr>Circuits</vt:lpstr>
      <vt:lpstr>WeatherIncidents</vt:lpstr>
      <vt:lpstr>WeatherStations</vt:lpstr>
      <vt:lpstr>Fires0815</vt:lpstr>
      <vt:lpstr>Fires0407</vt:lpstr>
      <vt:lpstr>FiresFW</vt:lpstr>
      <vt:lpstr>excess_outage</vt:lpstr>
      <vt:lpstr>ExtCauseExcl!Criteria</vt:lpstr>
      <vt:lpstr>ExtCauseExcl!Extract</vt:lpstr>
    </vt:vector>
  </TitlesOfParts>
  <Company>Sempra Energy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Withers, Mason</dc:creator>
  <cp:lastModifiedBy>jwm</cp:lastModifiedBy>
  <dcterms:created xsi:type="dcterms:W3CDTF">2015-03-26T23:30:38Z</dcterms:created>
  <dcterms:modified xsi:type="dcterms:W3CDTF">2015-04-20T01:39:06Z</dcterms:modified>
</cp:coreProperties>
</file>